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threadedComments/threadedComment2.xml" ContentType="application/vnd.ms-excel.threadedcomments+xml"/>
  <Override PartName="/xl/drawings/drawing3.xml" ContentType="application/vnd.openxmlformats-officedocument.drawing+xml"/>
  <Override PartName="/xl/comments5.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cacalderon\proyectos\bots\OrquestadorRUNT\API-RUNT\app\procesos\seguridad_vial\blueprint\"/>
    </mc:Choice>
  </mc:AlternateContent>
  <xr:revisionPtr revIDLastSave="0" documentId="13_ncr:1_{E4E54D1D-8C36-44AF-BBAE-97091F907FD5}" xr6:coauthVersionLast="47" xr6:coauthVersionMax="47" xr10:uidLastSave="{00000000-0000-0000-0000-000000000000}"/>
  <bookViews>
    <workbookView xWindow="-120" yWindow="-120" windowWidth="29040" windowHeight="15720" xr2:uid="{52E857A9-7F3B-4966-B8AE-D1F3B847307D}"/>
  </bookViews>
  <sheets>
    <sheet name="ACTIVOS" sheetId="19" r:id="rId1"/>
    <sheet name="EGRESOS" sheetId="21" r:id="rId2"/>
    <sheet name="LISTADO DE INFRACCIONES" sheetId="22" r:id="rId3"/>
    <sheet name="ACTIVOS 2" sheetId="8" state="hidden" r:id="rId4"/>
    <sheet name="Conductores" sheetId="5" state="hidden" r:id="rId5"/>
    <sheet name="BD 2025-02-14" sheetId="11" state="hidden" r:id="rId6"/>
    <sheet name="BD 2025-04-15" sheetId="14" state="hidden" r:id="rId7"/>
    <sheet name="RETIRADOS" sheetId="16" state="hidden" r:id="rId8"/>
    <sheet name="BD 2025-05-15" sheetId="15" state="hidden" r:id="rId9"/>
    <sheet name="BD 2025-06-14" sheetId="17" state="hidden" r:id="rId10"/>
    <sheet name="BD 2025-03-15" sheetId="13" state="hidden" r:id="rId11"/>
    <sheet name="Rodamiento 2025" sheetId="12" state="hidden" r:id="rId12"/>
  </sheets>
  <definedNames>
    <definedName name="_xlnm._FilterDatabase" localSheetId="0" hidden="1">ACTIVOS!$A$9:$AU$768</definedName>
    <definedName name="_xlnm._FilterDatabase" localSheetId="3" hidden="1">'ACTIVOS 2'!$A$9:$AQ$718</definedName>
    <definedName name="_xlnm._FilterDatabase" localSheetId="5" hidden="1">'BD 2025-02-14'!$A$1:$O$708</definedName>
    <definedName name="_xlnm._FilterDatabase" localSheetId="10" hidden="1">'BD 2025-03-15'!$A$1:$J$697</definedName>
    <definedName name="_xlnm._FilterDatabase" localSheetId="6" hidden="1">'BD 2025-04-15'!$A$1:$J$697</definedName>
    <definedName name="_xlnm._FilterDatabase" localSheetId="8" hidden="1">'BD 2025-05-15'!$A$1:$J$657</definedName>
    <definedName name="_xlnm._FilterDatabase" localSheetId="9" hidden="1">'BD 2025-06-14'!$A$1:$K$659</definedName>
    <definedName name="_xlnm._FilterDatabase" localSheetId="4" hidden="1">Conductores!$E$3:$BD$409</definedName>
    <definedName name="_xlnm._FilterDatabase" localSheetId="1" hidden="1">EGRESOS!$A$1:$C$614</definedName>
    <definedName name="_xlnm._FilterDatabase" localSheetId="2" hidden="1">'LISTADO DE INFRACCIONES'!$A$1:$F$134</definedName>
    <definedName name="_xlnm._FilterDatabase" localSheetId="7" hidden="1">RETIRADOS!$A$9:$AL$169</definedName>
    <definedName name="_xlnm._FilterDatabase" localSheetId="11" hidden="1">'Rodamiento 2025'!$A$1:$B$51</definedName>
    <definedName name="_xlnm.Print_Area" localSheetId="1">EGRESOS!$A$1:$C$270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4" i="22" l="1"/>
  <c r="A5" i="22"/>
  <c r="A6" i="22"/>
  <c r="A7" i="22"/>
  <c r="A8" i="22"/>
  <c r="A9" i="22"/>
  <c r="A10" i="22"/>
  <c r="A11" i="22"/>
  <c r="A12" i="22"/>
  <c r="A13" i="22"/>
  <c r="A14" i="22"/>
  <c r="A15" i="22"/>
  <c r="A16" i="22"/>
  <c r="A17" i="22"/>
  <c r="A18" i="22"/>
  <c r="A19" i="22"/>
  <c r="A20" i="22"/>
  <c r="A21" i="22"/>
  <c r="A22" i="22"/>
  <c r="A23" i="22"/>
  <c r="A24" i="22"/>
  <c r="A25" i="22"/>
  <c r="A26" i="22"/>
  <c r="A27" i="22"/>
  <c r="A28" i="22"/>
  <c r="A29" i="22"/>
  <c r="A30" i="22"/>
  <c r="A31" i="22"/>
  <c r="A32" i="22"/>
  <c r="A33" i="22"/>
  <c r="A34" i="22"/>
  <c r="A35" i="22"/>
  <c r="A36" i="22"/>
  <c r="A37" i="22"/>
  <c r="A38" i="22"/>
  <c r="A39" i="22"/>
  <c r="A40" i="22"/>
  <c r="A41" i="22"/>
  <c r="A42" i="22"/>
  <c r="A43" i="22"/>
  <c r="A44" i="22"/>
  <c r="A45" i="22"/>
  <c r="A46" i="22"/>
  <c r="A47" i="22"/>
  <c r="A48" i="22"/>
  <c r="A49" i="22"/>
  <c r="A50" i="22"/>
  <c r="A51" i="22"/>
  <c r="A52" i="22"/>
  <c r="A53" i="22"/>
  <c r="A54" i="22"/>
  <c r="A55" i="22"/>
  <c r="A56" i="22"/>
  <c r="A57" i="22"/>
  <c r="A58" i="22"/>
  <c r="A59" i="22"/>
  <c r="A60" i="22"/>
  <c r="A61" i="22"/>
  <c r="A62" i="22"/>
  <c r="A63" i="22"/>
  <c r="A64" i="22"/>
  <c r="A65" i="22"/>
  <c r="A66" i="22"/>
  <c r="A67" i="22"/>
  <c r="A68" i="22"/>
  <c r="A69" i="22"/>
  <c r="A70" i="22"/>
  <c r="A71" i="22"/>
  <c r="A72" i="22"/>
  <c r="A73" i="22"/>
  <c r="A74" i="22"/>
  <c r="A75" i="22"/>
  <c r="A76" i="22"/>
  <c r="A77" i="22"/>
  <c r="A78" i="22"/>
  <c r="A79" i="22"/>
  <c r="A80" i="22"/>
  <c r="A81" i="22"/>
  <c r="A82" i="22"/>
  <c r="A83" i="22"/>
  <c r="A84" i="22"/>
  <c r="A85" i="22"/>
  <c r="A86" i="22"/>
  <c r="A87" i="22"/>
  <c r="A88" i="22"/>
  <c r="A89" i="22"/>
  <c r="A90" i="22"/>
  <c r="A91" i="22"/>
  <c r="A92" i="22"/>
  <c r="A93" i="22"/>
  <c r="A94" i="22"/>
  <c r="A95" i="22"/>
  <c r="A96" i="22"/>
  <c r="A97" i="22"/>
  <c r="A98" i="22"/>
  <c r="A99" i="22"/>
  <c r="A100" i="22"/>
  <c r="A101" i="22"/>
  <c r="A102" i="22"/>
  <c r="A103" i="22"/>
  <c r="A104" i="22"/>
  <c r="A105" i="22"/>
  <c r="A106" i="22"/>
  <c r="A107" i="22"/>
  <c r="A108" i="22"/>
  <c r="A109" i="22"/>
  <c r="A110" i="22"/>
  <c r="A111" i="22"/>
  <c r="A112" i="22"/>
  <c r="A113" i="22"/>
  <c r="A114" i="22"/>
  <c r="A115" i="22"/>
  <c r="A116" i="22"/>
  <c r="A117" i="22"/>
  <c r="A118" i="22"/>
  <c r="A119" i="22"/>
  <c r="A120" i="22"/>
  <c r="A121" i="22"/>
  <c r="A122" i="22"/>
  <c r="A123" i="22"/>
  <c r="A124" i="22"/>
  <c r="A125" i="22"/>
  <c r="A126" i="22"/>
  <c r="A127" i="22"/>
  <c r="A128" i="22"/>
  <c r="A129" i="22"/>
  <c r="A130" i="22"/>
  <c r="A131" i="22"/>
  <c r="A132" i="22"/>
  <c r="A133" i="22"/>
  <c r="A134" i="22"/>
  <c r="A3" i="22"/>
  <c r="A2" i="22"/>
  <c r="F718" i="8" l="1"/>
  <c r="F717" i="8"/>
  <c r="F716" i="8"/>
  <c r="F715" i="8"/>
  <c r="F714" i="8"/>
  <c r="F713" i="8"/>
  <c r="F712" i="8"/>
  <c r="F711" i="8"/>
  <c r="F710" i="8"/>
  <c r="F709" i="8"/>
  <c r="F708" i="8"/>
  <c r="F707" i="8"/>
  <c r="F706" i="8"/>
  <c r="F705" i="8"/>
  <c r="F704" i="8"/>
  <c r="F703" i="8"/>
  <c r="F702" i="8"/>
  <c r="F701" i="8"/>
  <c r="F700" i="8"/>
  <c r="F699" i="8"/>
  <c r="F698" i="8"/>
  <c r="F697" i="8"/>
  <c r="F696" i="8"/>
  <c r="F695" i="8"/>
  <c r="F694" i="8"/>
  <c r="F693" i="8"/>
  <c r="F692" i="8"/>
  <c r="F691" i="8"/>
  <c r="F690" i="8"/>
  <c r="F689" i="8"/>
  <c r="F688" i="8"/>
  <c r="F687" i="8"/>
  <c r="F686" i="8"/>
  <c r="F685" i="8"/>
  <c r="F684" i="8"/>
  <c r="F683" i="8"/>
  <c r="F682" i="8"/>
  <c r="F681" i="8"/>
  <c r="F680" i="8"/>
  <c r="F679" i="8"/>
  <c r="F678" i="8"/>
  <c r="F677" i="8"/>
  <c r="F676" i="8"/>
  <c r="F675" i="8"/>
  <c r="F674" i="8"/>
  <c r="F673" i="8"/>
  <c r="F672" i="8"/>
  <c r="F671" i="8"/>
  <c r="F670" i="8"/>
  <c r="F669" i="8"/>
  <c r="F668" i="8"/>
  <c r="F667" i="8"/>
  <c r="F666" i="8"/>
  <c r="F665" i="8"/>
  <c r="F664" i="8"/>
  <c r="F663" i="8"/>
  <c r="F662" i="8"/>
  <c r="F661" i="8"/>
  <c r="F660" i="8"/>
  <c r="F659" i="8"/>
  <c r="F658" i="8"/>
  <c r="F657" i="8"/>
  <c r="F656" i="8"/>
  <c r="F655" i="8"/>
  <c r="F654" i="8"/>
  <c r="F653" i="8"/>
  <c r="F652" i="8"/>
  <c r="F651" i="8"/>
  <c r="F650" i="8"/>
  <c r="F649" i="8"/>
  <c r="F648" i="8"/>
  <c r="F647" i="8"/>
  <c r="F646" i="8"/>
  <c r="F645" i="8"/>
  <c r="F644" i="8"/>
  <c r="F643" i="8"/>
  <c r="F642" i="8"/>
  <c r="F641" i="8"/>
  <c r="F640" i="8"/>
  <c r="F639" i="8"/>
  <c r="F638" i="8"/>
  <c r="F637" i="8"/>
  <c r="F636" i="8"/>
  <c r="F635" i="8"/>
  <c r="F634" i="8"/>
  <c r="F633" i="8"/>
  <c r="F632" i="8"/>
  <c r="F631" i="8"/>
  <c r="F630" i="8"/>
  <c r="F629" i="8"/>
  <c r="F628" i="8"/>
  <c r="F627" i="8"/>
  <c r="F626" i="8"/>
  <c r="F625" i="8"/>
  <c r="F624" i="8"/>
  <c r="F623" i="8"/>
  <c r="F622" i="8"/>
  <c r="F621" i="8"/>
  <c r="F620" i="8"/>
  <c r="F619" i="8"/>
  <c r="F618" i="8"/>
  <c r="F617" i="8"/>
  <c r="F616" i="8"/>
  <c r="F615" i="8"/>
  <c r="F614" i="8"/>
  <c r="F613" i="8"/>
  <c r="F612" i="8"/>
  <c r="F611" i="8"/>
  <c r="F610" i="8"/>
  <c r="F609" i="8"/>
  <c r="F608" i="8"/>
  <c r="F607" i="8"/>
  <c r="F606" i="8"/>
  <c r="F605" i="8"/>
  <c r="F604" i="8"/>
  <c r="F603" i="8"/>
  <c r="F602" i="8"/>
  <c r="F601" i="8"/>
  <c r="F600" i="8"/>
  <c r="F599" i="8"/>
  <c r="F598" i="8"/>
  <c r="F597" i="8"/>
  <c r="F596" i="8"/>
  <c r="F595" i="8"/>
  <c r="F594" i="8"/>
  <c r="F593" i="8"/>
  <c r="F592" i="8"/>
  <c r="F591" i="8"/>
  <c r="F590" i="8"/>
  <c r="F589" i="8"/>
  <c r="F588" i="8"/>
  <c r="F587" i="8"/>
  <c r="F586" i="8"/>
  <c r="F585" i="8"/>
  <c r="F584" i="8"/>
  <c r="F583" i="8"/>
  <c r="F582" i="8"/>
  <c r="F581" i="8"/>
  <c r="F580" i="8"/>
  <c r="F579" i="8"/>
  <c r="F578" i="8"/>
  <c r="F577" i="8"/>
  <c r="F576" i="8"/>
  <c r="F575" i="8"/>
  <c r="F574" i="8"/>
  <c r="F573" i="8"/>
  <c r="F572" i="8"/>
  <c r="F571" i="8"/>
  <c r="F570" i="8"/>
  <c r="F569" i="8"/>
  <c r="F568" i="8"/>
  <c r="F567" i="8"/>
  <c r="F566" i="8"/>
  <c r="F565" i="8"/>
  <c r="F564" i="8"/>
  <c r="F563" i="8"/>
  <c r="F562" i="8"/>
  <c r="F561" i="8"/>
  <c r="F560" i="8"/>
  <c r="F559" i="8"/>
  <c r="F558" i="8"/>
  <c r="F557" i="8"/>
  <c r="F556" i="8"/>
  <c r="F555" i="8"/>
  <c r="F554" i="8"/>
  <c r="F553" i="8"/>
  <c r="F552" i="8"/>
  <c r="F551" i="8"/>
  <c r="F550" i="8"/>
  <c r="F549" i="8"/>
  <c r="F548" i="8"/>
  <c r="F547" i="8"/>
  <c r="F546" i="8"/>
  <c r="F545" i="8"/>
  <c r="F544" i="8"/>
  <c r="F543" i="8"/>
  <c r="F542" i="8"/>
  <c r="F541" i="8"/>
  <c r="F540" i="8"/>
  <c r="F539" i="8"/>
  <c r="F538" i="8"/>
  <c r="F537" i="8"/>
  <c r="F536" i="8"/>
  <c r="F535" i="8"/>
  <c r="F534" i="8"/>
  <c r="F533" i="8"/>
  <c r="F532" i="8"/>
  <c r="F531" i="8"/>
  <c r="F530" i="8"/>
  <c r="F529" i="8"/>
  <c r="F528" i="8"/>
  <c r="F527" i="8"/>
  <c r="F526" i="8"/>
  <c r="F525" i="8"/>
  <c r="F524" i="8"/>
  <c r="F523" i="8"/>
  <c r="F522" i="8"/>
  <c r="F521" i="8"/>
  <c r="F520" i="8"/>
  <c r="F519" i="8"/>
  <c r="F518" i="8"/>
  <c r="F517" i="8"/>
  <c r="F516" i="8"/>
  <c r="F515" i="8"/>
  <c r="F514" i="8"/>
  <c r="F513" i="8"/>
  <c r="F512" i="8"/>
  <c r="F511" i="8"/>
  <c r="F510" i="8"/>
  <c r="F509" i="8"/>
  <c r="F508" i="8"/>
  <c r="F507" i="8"/>
  <c r="F506" i="8"/>
  <c r="F505" i="8"/>
  <c r="F504" i="8"/>
  <c r="F503" i="8"/>
  <c r="F502" i="8"/>
  <c r="F501" i="8"/>
  <c r="F500" i="8"/>
  <c r="F499" i="8"/>
  <c r="F498" i="8"/>
  <c r="F497" i="8"/>
  <c r="F496" i="8"/>
  <c r="F495" i="8"/>
  <c r="F494" i="8"/>
  <c r="F493" i="8"/>
  <c r="F492" i="8"/>
  <c r="F491" i="8"/>
  <c r="F490" i="8"/>
  <c r="F489" i="8"/>
  <c r="F488" i="8"/>
  <c r="F487" i="8"/>
  <c r="F486" i="8"/>
  <c r="F485" i="8"/>
  <c r="F484" i="8"/>
  <c r="F483" i="8"/>
  <c r="F482" i="8"/>
  <c r="F481" i="8"/>
  <c r="F480" i="8"/>
  <c r="F479" i="8"/>
  <c r="F478" i="8"/>
  <c r="F477" i="8"/>
  <c r="F476" i="8"/>
  <c r="F475" i="8"/>
  <c r="F474" i="8"/>
  <c r="F473" i="8"/>
  <c r="F472" i="8"/>
  <c r="F471" i="8"/>
  <c r="F470" i="8"/>
  <c r="F469" i="8"/>
  <c r="F468" i="8"/>
  <c r="F467" i="8"/>
  <c r="F466" i="8"/>
  <c r="F465" i="8"/>
  <c r="F464" i="8"/>
  <c r="F463" i="8"/>
  <c r="F462" i="8"/>
  <c r="F461" i="8"/>
  <c r="F460" i="8"/>
  <c r="F459" i="8"/>
  <c r="F458" i="8"/>
  <c r="F457" i="8"/>
  <c r="F456" i="8"/>
  <c r="F455" i="8"/>
  <c r="F454" i="8"/>
  <c r="F453" i="8"/>
  <c r="F452" i="8"/>
  <c r="F451" i="8"/>
  <c r="F450" i="8"/>
  <c r="F449" i="8"/>
  <c r="F448" i="8"/>
  <c r="F447" i="8"/>
  <c r="F446" i="8"/>
  <c r="F445" i="8"/>
  <c r="F444" i="8"/>
  <c r="F443" i="8"/>
  <c r="F442" i="8"/>
  <c r="F441" i="8"/>
  <c r="F440" i="8"/>
  <c r="F439" i="8"/>
  <c r="F438" i="8"/>
  <c r="F437" i="8"/>
  <c r="F436" i="8"/>
  <c r="F435" i="8"/>
  <c r="F434" i="8"/>
  <c r="F433" i="8"/>
  <c r="F432" i="8"/>
  <c r="F431" i="8"/>
  <c r="F430" i="8"/>
  <c r="F429" i="8"/>
  <c r="F428" i="8"/>
  <c r="F427" i="8"/>
  <c r="F426" i="8"/>
  <c r="F425" i="8"/>
  <c r="F424" i="8"/>
  <c r="F423" i="8"/>
  <c r="F422" i="8"/>
  <c r="F421" i="8"/>
  <c r="F420" i="8"/>
  <c r="F419" i="8"/>
  <c r="F418" i="8"/>
  <c r="F417" i="8"/>
  <c r="F416" i="8"/>
  <c r="F415" i="8"/>
  <c r="F414" i="8"/>
  <c r="F413" i="8"/>
  <c r="F412" i="8"/>
  <c r="F411" i="8"/>
  <c r="F410" i="8"/>
  <c r="F409" i="8"/>
  <c r="F408" i="8"/>
  <c r="F407" i="8"/>
  <c r="F406" i="8"/>
  <c r="F405" i="8"/>
  <c r="F404" i="8"/>
  <c r="F403" i="8"/>
  <c r="F402" i="8"/>
  <c r="F401" i="8"/>
  <c r="F400" i="8"/>
  <c r="F399" i="8"/>
  <c r="F398" i="8"/>
  <c r="F397" i="8"/>
  <c r="F396" i="8"/>
  <c r="F395" i="8"/>
  <c r="F394" i="8"/>
  <c r="F393" i="8"/>
  <c r="F392" i="8"/>
  <c r="F391" i="8"/>
  <c r="F390" i="8"/>
  <c r="F389" i="8"/>
  <c r="F388" i="8"/>
  <c r="F387" i="8"/>
  <c r="F386" i="8"/>
  <c r="F385" i="8"/>
  <c r="F384" i="8"/>
  <c r="F383" i="8"/>
  <c r="F382" i="8"/>
  <c r="F381" i="8"/>
  <c r="F380" i="8"/>
  <c r="F379" i="8"/>
  <c r="F378" i="8"/>
  <c r="F377" i="8"/>
  <c r="F376" i="8"/>
  <c r="F375" i="8"/>
  <c r="F374" i="8"/>
  <c r="F373" i="8"/>
  <c r="F372" i="8"/>
  <c r="F371" i="8"/>
  <c r="F370" i="8"/>
  <c r="F369" i="8"/>
  <c r="F368" i="8"/>
  <c r="F367" i="8"/>
  <c r="F366" i="8"/>
  <c r="F365" i="8"/>
  <c r="F364" i="8"/>
  <c r="F363" i="8"/>
  <c r="F362" i="8"/>
  <c r="F361" i="8"/>
  <c r="F360" i="8"/>
  <c r="F359" i="8"/>
  <c r="F358" i="8"/>
  <c r="F357" i="8"/>
  <c r="F356" i="8"/>
  <c r="F355" i="8"/>
  <c r="F354" i="8"/>
  <c r="F353" i="8"/>
  <c r="F352" i="8"/>
  <c r="F351" i="8"/>
  <c r="F350" i="8"/>
  <c r="F349" i="8"/>
  <c r="F348" i="8"/>
  <c r="F347" i="8"/>
  <c r="F346" i="8"/>
  <c r="F345" i="8"/>
  <c r="F344" i="8"/>
  <c r="F343" i="8"/>
  <c r="F342" i="8"/>
  <c r="F341" i="8"/>
  <c r="F340" i="8"/>
  <c r="F339" i="8"/>
  <c r="F338" i="8"/>
  <c r="F337" i="8"/>
  <c r="F336" i="8"/>
  <c r="F335" i="8"/>
  <c r="F334" i="8"/>
  <c r="F333" i="8"/>
  <c r="F332" i="8"/>
  <c r="F331" i="8"/>
  <c r="F330" i="8"/>
  <c r="F329" i="8"/>
  <c r="F328" i="8"/>
  <c r="F327" i="8"/>
  <c r="F326" i="8"/>
  <c r="F325" i="8"/>
  <c r="F324" i="8"/>
  <c r="F323" i="8"/>
  <c r="F322" i="8"/>
  <c r="F321" i="8"/>
  <c r="F320" i="8"/>
  <c r="F319" i="8"/>
  <c r="F318" i="8"/>
  <c r="F317" i="8"/>
  <c r="F316" i="8"/>
  <c r="F315" i="8"/>
  <c r="F314" i="8"/>
  <c r="F313" i="8"/>
  <c r="F312" i="8"/>
  <c r="F311" i="8"/>
  <c r="F310" i="8"/>
  <c r="F309" i="8"/>
  <c r="F308" i="8"/>
  <c r="F307" i="8"/>
  <c r="F306" i="8"/>
  <c r="F305" i="8"/>
  <c r="F304" i="8"/>
  <c r="F303" i="8"/>
  <c r="F302" i="8"/>
  <c r="F301" i="8"/>
  <c r="F300" i="8"/>
  <c r="F299" i="8"/>
  <c r="F298" i="8"/>
  <c r="F297" i="8"/>
  <c r="F296" i="8"/>
  <c r="F295" i="8"/>
  <c r="F294" i="8"/>
  <c r="F293" i="8"/>
  <c r="F292" i="8"/>
  <c r="F291" i="8"/>
  <c r="F290" i="8"/>
  <c r="F289" i="8"/>
  <c r="F288" i="8"/>
  <c r="F287" i="8"/>
  <c r="F286" i="8"/>
  <c r="F285" i="8"/>
  <c r="F284" i="8"/>
  <c r="F283" i="8"/>
  <c r="F282" i="8"/>
  <c r="F281" i="8"/>
  <c r="F280" i="8"/>
  <c r="F279" i="8"/>
  <c r="F278" i="8"/>
  <c r="F277" i="8"/>
  <c r="F276" i="8"/>
  <c r="F275" i="8"/>
  <c r="F274" i="8"/>
  <c r="F273" i="8"/>
  <c r="F272" i="8"/>
  <c r="F271" i="8"/>
  <c r="F270" i="8"/>
  <c r="F269" i="8"/>
  <c r="F268" i="8"/>
  <c r="F267" i="8"/>
  <c r="F266" i="8"/>
  <c r="F265" i="8"/>
  <c r="F264" i="8"/>
  <c r="F263" i="8"/>
  <c r="F262" i="8"/>
  <c r="F261" i="8"/>
  <c r="F260" i="8"/>
  <c r="F259" i="8"/>
  <c r="F258" i="8"/>
  <c r="F257" i="8"/>
  <c r="F256" i="8"/>
  <c r="F255" i="8"/>
  <c r="F254" i="8"/>
  <c r="F253" i="8"/>
  <c r="F252" i="8"/>
  <c r="F251" i="8"/>
  <c r="F250" i="8"/>
  <c r="F249" i="8"/>
  <c r="F248" i="8"/>
  <c r="F247" i="8"/>
  <c r="F246" i="8"/>
  <c r="F245" i="8"/>
  <c r="F244" i="8"/>
  <c r="F243" i="8"/>
  <c r="F242" i="8"/>
  <c r="F241" i="8"/>
  <c r="F240" i="8"/>
  <c r="F239" i="8"/>
  <c r="F238" i="8"/>
  <c r="F237" i="8"/>
  <c r="F236" i="8"/>
  <c r="F235" i="8"/>
  <c r="F234" i="8"/>
  <c r="F233" i="8"/>
  <c r="F232" i="8"/>
  <c r="F231" i="8"/>
  <c r="F230" i="8"/>
  <c r="F229" i="8"/>
  <c r="F228" i="8"/>
  <c r="F227" i="8"/>
  <c r="F226" i="8"/>
  <c r="F225" i="8"/>
  <c r="F224" i="8"/>
  <c r="F223" i="8"/>
  <c r="F222" i="8"/>
  <c r="F221" i="8"/>
  <c r="F220" i="8"/>
  <c r="F219" i="8"/>
  <c r="F218" i="8"/>
  <c r="F217" i="8"/>
  <c r="F216" i="8"/>
  <c r="F215" i="8"/>
  <c r="F214" i="8"/>
  <c r="F213" i="8"/>
  <c r="F212" i="8"/>
  <c r="F211" i="8"/>
  <c r="F210" i="8"/>
  <c r="F209" i="8"/>
  <c r="F208" i="8"/>
  <c r="F207" i="8"/>
  <c r="F206" i="8"/>
  <c r="F205" i="8"/>
  <c r="F204" i="8"/>
  <c r="F203" i="8"/>
  <c r="F202" i="8"/>
  <c r="F201" i="8"/>
  <c r="F200" i="8"/>
  <c r="F199" i="8"/>
  <c r="F198" i="8"/>
  <c r="F197" i="8"/>
  <c r="F196" i="8"/>
  <c r="F195" i="8"/>
  <c r="F194" i="8"/>
  <c r="F193" i="8"/>
  <c r="F192" i="8"/>
  <c r="F191" i="8"/>
  <c r="F190" i="8"/>
  <c r="F189" i="8"/>
  <c r="F188" i="8"/>
  <c r="F187" i="8"/>
  <c r="F186" i="8"/>
  <c r="F185" i="8"/>
  <c r="F184" i="8"/>
  <c r="F183" i="8"/>
  <c r="F182" i="8"/>
  <c r="F181" i="8"/>
  <c r="F180" i="8"/>
  <c r="F179" i="8"/>
  <c r="F178" i="8"/>
  <c r="F177" i="8"/>
  <c r="F176" i="8"/>
  <c r="F175" i="8"/>
  <c r="F174" i="8"/>
  <c r="F173" i="8"/>
  <c r="F172" i="8"/>
  <c r="F171" i="8"/>
  <c r="F170" i="8"/>
  <c r="F169" i="8"/>
  <c r="F168" i="8"/>
  <c r="F167" i="8"/>
  <c r="F166" i="8"/>
  <c r="F165" i="8"/>
  <c r="F164" i="8"/>
  <c r="F163" i="8"/>
  <c r="F162" i="8"/>
  <c r="F161" i="8"/>
  <c r="F160" i="8"/>
  <c r="F159" i="8"/>
  <c r="F158" i="8"/>
  <c r="F157" i="8"/>
  <c r="F156" i="8"/>
  <c r="F155" i="8"/>
  <c r="F154" i="8"/>
  <c r="F153" i="8"/>
  <c r="F152" i="8"/>
  <c r="F151" i="8"/>
  <c r="F150" i="8"/>
  <c r="F149" i="8"/>
  <c r="F148" i="8"/>
  <c r="F147" i="8"/>
  <c r="F146" i="8"/>
  <c r="F145" i="8"/>
  <c r="F144" i="8"/>
  <c r="F143" i="8"/>
  <c r="F142" i="8"/>
  <c r="F141" i="8"/>
  <c r="F140" i="8"/>
  <c r="F139" i="8"/>
  <c r="F138" i="8"/>
  <c r="F137" i="8"/>
  <c r="F136" i="8"/>
  <c r="F135" i="8"/>
  <c r="F134" i="8"/>
  <c r="F133" i="8"/>
  <c r="F132" i="8"/>
  <c r="F131" i="8"/>
  <c r="F130" i="8"/>
  <c r="F129" i="8"/>
  <c r="F128" i="8"/>
  <c r="F127" i="8"/>
  <c r="F126" i="8"/>
  <c r="F125" i="8"/>
  <c r="F124" i="8"/>
  <c r="F123" i="8"/>
  <c r="F122" i="8"/>
  <c r="F121" i="8"/>
  <c r="F120" i="8"/>
  <c r="F119" i="8"/>
  <c r="F118" i="8"/>
  <c r="F117" i="8"/>
  <c r="F116" i="8"/>
  <c r="F115" i="8"/>
  <c r="F114" i="8"/>
  <c r="F113" i="8"/>
  <c r="F112" i="8"/>
  <c r="F111" i="8"/>
  <c r="F110" i="8"/>
  <c r="F109" i="8"/>
  <c r="F108" i="8"/>
  <c r="F107" i="8"/>
  <c r="F106" i="8"/>
  <c r="F105" i="8"/>
  <c r="F104" i="8"/>
  <c r="F103" i="8"/>
  <c r="F102" i="8"/>
  <c r="F101" i="8"/>
  <c r="F100" i="8"/>
  <c r="F99" i="8"/>
  <c r="F98" i="8"/>
  <c r="F97" i="8"/>
  <c r="F96" i="8"/>
  <c r="F95" i="8"/>
  <c r="F94" i="8"/>
  <c r="F93" i="8"/>
  <c r="F92" i="8"/>
  <c r="F91" i="8"/>
  <c r="F90" i="8"/>
  <c r="F89" i="8"/>
  <c r="F88" i="8"/>
  <c r="F87" i="8"/>
  <c r="F86" i="8"/>
  <c r="F85" i="8"/>
  <c r="F84" i="8"/>
  <c r="F83" i="8"/>
  <c r="F82" i="8"/>
  <c r="F81" i="8"/>
  <c r="F80" i="8"/>
  <c r="F79" i="8"/>
  <c r="F78" i="8"/>
  <c r="F77" i="8"/>
  <c r="F76" i="8"/>
  <c r="F75" i="8"/>
  <c r="F74" i="8"/>
  <c r="F73" i="8"/>
  <c r="F72" i="8"/>
  <c r="F71" i="8"/>
  <c r="F70" i="8"/>
  <c r="F69" i="8"/>
  <c r="F68" i="8"/>
  <c r="F67" i="8"/>
  <c r="F66" i="8"/>
  <c r="F65" i="8"/>
  <c r="F64" i="8"/>
  <c r="F63" i="8"/>
  <c r="F62" i="8"/>
  <c r="F61" i="8"/>
  <c r="F60" i="8"/>
  <c r="F59" i="8"/>
  <c r="F58" i="8"/>
  <c r="F57" i="8"/>
  <c r="F56" i="8"/>
  <c r="F55" i="8"/>
  <c r="F54" i="8"/>
  <c r="F53" i="8"/>
  <c r="F52" i="8"/>
  <c r="F51" i="8"/>
  <c r="F50" i="8"/>
  <c r="F49" i="8"/>
  <c r="F48" i="8"/>
  <c r="F47" i="8"/>
  <c r="F46" i="8"/>
  <c r="F45" i="8"/>
  <c r="F44" i="8"/>
  <c r="F43" i="8"/>
  <c r="F42" i="8"/>
  <c r="F41" i="8"/>
  <c r="F40" i="8"/>
  <c r="F39" i="8"/>
  <c r="F38" i="8"/>
  <c r="F37" i="8"/>
  <c r="F36" i="8"/>
  <c r="F35" i="8"/>
  <c r="F34" i="8"/>
  <c r="F33" i="8"/>
  <c r="F32" i="8"/>
  <c r="F31" i="8"/>
  <c r="F30" i="8"/>
  <c r="F29" i="8"/>
  <c r="F28" i="8"/>
  <c r="F27" i="8"/>
  <c r="F26" i="8"/>
  <c r="F25" i="8"/>
  <c r="F24" i="8"/>
  <c r="F23" i="8"/>
  <c r="F22" i="8"/>
  <c r="F21" i="8"/>
  <c r="F20" i="8"/>
  <c r="F19" i="8"/>
  <c r="F18" i="8"/>
  <c r="F17" i="8"/>
  <c r="F16" i="8"/>
  <c r="F15" i="8"/>
  <c r="F14" i="8"/>
  <c r="F13" i="8"/>
  <c r="F12" i="8"/>
  <c r="F11" i="8"/>
  <c r="F10" i="8"/>
  <c r="AK671" i="8"/>
  <c r="AE668" i="8" l="1"/>
  <c r="AE669" i="8"/>
  <c r="AE670" i="8"/>
  <c r="AE671" i="8"/>
  <c r="AE672" i="8"/>
  <c r="AE673" i="8"/>
  <c r="AE674" i="8"/>
  <c r="AE675" i="8"/>
  <c r="AE676" i="8"/>
  <c r="AE677" i="8"/>
  <c r="AE678" i="8"/>
  <c r="AE679" i="8"/>
  <c r="AE680" i="8"/>
  <c r="AE681" i="8"/>
  <c r="AE682" i="8"/>
  <c r="AE683" i="8"/>
  <c r="AE684" i="8"/>
  <c r="AE685" i="8"/>
  <c r="AE686" i="8"/>
  <c r="AE687" i="8"/>
  <c r="AE688" i="8"/>
  <c r="AE689" i="8"/>
  <c r="AE690" i="8"/>
  <c r="AE691" i="8"/>
  <c r="AE692" i="8"/>
  <c r="AE693" i="8"/>
  <c r="AE694" i="8"/>
  <c r="AE695" i="8"/>
  <c r="AE696" i="8"/>
  <c r="AE697" i="8"/>
  <c r="AE698" i="8"/>
  <c r="AE699" i="8"/>
  <c r="AE700" i="8"/>
  <c r="AE701" i="8"/>
  <c r="AE702" i="8"/>
  <c r="AE703" i="8"/>
  <c r="AE704" i="8"/>
  <c r="AE705" i="8"/>
  <c r="AE706" i="8"/>
  <c r="AE707" i="8"/>
  <c r="AE708" i="8"/>
  <c r="AE709" i="8"/>
  <c r="AE710" i="8"/>
  <c r="AE711" i="8"/>
  <c r="AE712" i="8"/>
  <c r="AE713" i="8"/>
  <c r="AE714" i="8"/>
  <c r="AE715" i="8"/>
  <c r="AE716" i="8"/>
  <c r="AE717" i="8"/>
  <c r="AE718" i="8"/>
  <c r="AB668" i="8"/>
  <c r="AB669" i="8"/>
  <c r="AB670" i="8"/>
  <c r="AB671" i="8"/>
  <c r="AB672" i="8"/>
  <c r="AB673" i="8"/>
  <c r="AB674" i="8"/>
  <c r="AB675" i="8"/>
  <c r="AB676" i="8"/>
  <c r="AB677" i="8"/>
  <c r="AB678" i="8"/>
  <c r="AB679" i="8"/>
  <c r="AB680" i="8"/>
  <c r="AB681" i="8"/>
  <c r="AB682" i="8"/>
  <c r="AB683" i="8"/>
  <c r="AB684" i="8"/>
  <c r="AB685" i="8"/>
  <c r="AB686" i="8"/>
  <c r="AB687" i="8"/>
  <c r="AB688" i="8"/>
  <c r="AB689" i="8"/>
  <c r="AB690" i="8"/>
  <c r="AB691" i="8"/>
  <c r="AB692" i="8"/>
  <c r="AB693" i="8"/>
  <c r="AB694" i="8"/>
  <c r="AB695" i="8"/>
  <c r="AB696" i="8"/>
  <c r="AB697" i="8"/>
  <c r="AB698" i="8"/>
  <c r="AB699" i="8"/>
  <c r="AB700" i="8"/>
  <c r="AB701" i="8"/>
  <c r="AB702" i="8"/>
  <c r="AB703" i="8"/>
  <c r="AB704" i="8"/>
  <c r="AB705" i="8"/>
  <c r="AB706" i="8"/>
  <c r="AB707" i="8"/>
  <c r="AB708" i="8"/>
  <c r="AB709" i="8"/>
  <c r="AB710" i="8"/>
  <c r="AB711" i="8"/>
  <c r="AB712" i="8"/>
  <c r="AB713" i="8"/>
  <c r="AB714" i="8"/>
  <c r="AB715" i="8"/>
  <c r="AB716" i="8"/>
  <c r="AB717" i="8"/>
  <c r="AB718" i="8"/>
  <c r="AB11" i="8"/>
  <c r="AB12" i="8"/>
  <c r="AB13" i="8"/>
  <c r="AB14" i="8"/>
  <c r="AB15" i="8"/>
  <c r="AB16" i="8"/>
  <c r="AB17" i="8"/>
  <c r="AB18" i="8"/>
  <c r="AB19" i="8"/>
  <c r="AB20" i="8"/>
  <c r="AB21" i="8"/>
  <c r="AB22" i="8"/>
  <c r="AB23" i="8"/>
  <c r="AB24" i="8"/>
  <c r="AB25" i="8"/>
  <c r="AB26" i="8"/>
  <c r="AB27" i="8"/>
  <c r="AB28" i="8"/>
  <c r="AB29" i="8"/>
  <c r="AB30" i="8"/>
  <c r="AB31" i="8"/>
  <c r="AB32" i="8"/>
  <c r="AB33" i="8"/>
  <c r="AB34" i="8"/>
  <c r="AB35" i="8"/>
  <c r="AB36" i="8"/>
  <c r="AB37" i="8"/>
  <c r="AB38" i="8"/>
  <c r="AB39" i="8"/>
  <c r="AB40" i="8"/>
  <c r="AB41" i="8"/>
  <c r="AB42" i="8"/>
  <c r="AB43" i="8"/>
  <c r="AB44" i="8"/>
  <c r="AB45" i="8"/>
  <c r="AB46" i="8"/>
  <c r="AB47" i="8"/>
  <c r="AB48" i="8"/>
  <c r="AB49" i="8"/>
  <c r="AB50" i="8"/>
  <c r="AB51" i="8"/>
  <c r="AB52" i="8"/>
  <c r="AB53" i="8"/>
  <c r="AB54" i="8"/>
  <c r="AB55" i="8"/>
  <c r="AB56" i="8"/>
  <c r="AB57" i="8"/>
  <c r="AB58" i="8"/>
  <c r="AB59" i="8"/>
  <c r="AB60" i="8"/>
  <c r="AB61" i="8"/>
  <c r="AB62" i="8"/>
  <c r="AB63" i="8"/>
  <c r="AB64" i="8"/>
  <c r="AB65" i="8"/>
  <c r="AB66" i="8"/>
  <c r="AB67" i="8"/>
  <c r="AB68" i="8"/>
  <c r="AB69" i="8"/>
  <c r="AB70" i="8"/>
  <c r="AB71" i="8"/>
  <c r="AB72" i="8"/>
  <c r="AB73" i="8"/>
  <c r="AB74" i="8"/>
  <c r="AB75" i="8"/>
  <c r="AB76" i="8"/>
  <c r="AB77" i="8"/>
  <c r="AB78" i="8"/>
  <c r="AB79" i="8"/>
  <c r="AB80" i="8"/>
  <c r="AB81" i="8"/>
  <c r="AB82" i="8"/>
  <c r="AB83" i="8"/>
  <c r="AB84" i="8"/>
  <c r="AB85" i="8"/>
  <c r="AB86" i="8"/>
  <c r="AB87" i="8"/>
  <c r="AB88" i="8"/>
  <c r="AB89" i="8"/>
  <c r="AB90" i="8"/>
  <c r="AB91" i="8"/>
  <c r="AB92" i="8"/>
  <c r="AB93" i="8"/>
  <c r="AB94" i="8"/>
  <c r="AB95" i="8"/>
  <c r="AB96" i="8"/>
  <c r="AB97" i="8"/>
  <c r="AB98" i="8"/>
  <c r="AB99" i="8"/>
  <c r="AB100" i="8"/>
  <c r="AB101" i="8"/>
  <c r="AB102" i="8"/>
  <c r="AB103" i="8"/>
  <c r="AB104" i="8"/>
  <c r="AB105" i="8"/>
  <c r="AB106" i="8"/>
  <c r="AB107" i="8"/>
  <c r="AB108" i="8"/>
  <c r="AB109" i="8"/>
  <c r="AB110" i="8"/>
  <c r="AB111" i="8"/>
  <c r="AB112" i="8"/>
  <c r="AB113" i="8"/>
  <c r="AB114" i="8"/>
  <c r="AB115" i="8"/>
  <c r="AB116" i="8"/>
  <c r="AB117" i="8"/>
  <c r="AB118" i="8"/>
  <c r="AB119" i="8"/>
  <c r="AB120" i="8"/>
  <c r="AB121" i="8"/>
  <c r="AB122" i="8"/>
  <c r="AB123" i="8"/>
  <c r="AB124" i="8"/>
  <c r="AB125" i="8"/>
  <c r="AB126" i="8"/>
  <c r="AB127" i="8"/>
  <c r="AB128" i="8"/>
  <c r="AB129" i="8"/>
  <c r="AB130" i="8"/>
  <c r="AB131" i="8"/>
  <c r="AB132" i="8"/>
  <c r="AB133" i="8"/>
  <c r="AB134" i="8"/>
  <c r="AB135" i="8"/>
  <c r="AB136" i="8"/>
  <c r="AB137" i="8"/>
  <c r="AB138" i="8"/>
  <c r="AB139" i="8"/>
  <c r="AB140" i="8"/>
  <c r="AB141" i="8"/>
  <c r="AB142" i="8"/>
  <c r="AB143" i="8"/>
  <c r="AB144" i="8"/>
  <c r="AB145" i="8"/>
  <c r="AB146" i="8"/>
  <c r="AB147" i="8"/>
  <c r="AB148" i="8"/>
  <c r="AB149" i="8"/>
  <c r="AB150" i="8"/>
  <c r="AB151" i="8"/>
  <c r="AB152" i="8"/>
  <c r="AB153" i="8"/>
  <c r="AB154" i="8"/>
  <c r="AB155" i="8"/>
  <c r="AB156" i="8"/>
  <c r="AB157" i="8"/>
  <c r="AB158" i="8"/>
  <c r="AB159" i="8"/>
  <c r="AB160" i="8"/>
  <c r="AB161" i="8"/>
  <c r="AB162" i="8"/>
  <c r="AB163" i="8"/>
  <c r="AB164" i="8"/>
  <c r="AB165" i="8"/>
  <c r="AB166" i="8"/>
  <c r="AB167" i="8"/>
  <c r="AB168" i="8"/>
  <c r="AB169" i="8"/>
  <c r="AB170" i="8"/>
  <c r="AB171" i="8"/>
  <c r="AB172" i="8"/>
  <c r="AB173" i="8"/>
  <c r="AB174" i="8"/>
  <c r="AB175" i="8"/>
  <c r="AB176" i="8"/>
  <c r="AB177" i="8"/>
  <c r="AB178" i="8"/>
  <c r="AB179" i="8"/>
  <c r="AB180" i="8"/>
  <c r="AB181" i="8"/>
  <c r="AB182" i="8"/>
  <c r="AB183" i="8"/>
  <c r="AB184" i="8"/>
  <c r="AB185" i="8"/>
  <c r="AB186" i="8"/>
  <c r="AB187" i="8"/>
  <c r="AB188" i="8"/>
  <c r="AB189" i="8"/>
  <c r="AB190" i="8"/>
  <c r="AB191" i="8"/>
  <c r="AB192" i="8"/>
  <c r="AB193" i="8"/>
  <c r="AB194" i="8"/>
  <c r="AB195" i="8"/>
  <c r="AB196" i="8"/>
  <c r="AB197" i="8"/>
  <c r="AB198" i="8"/>
  <c r="AB199" i="8"/>
  <c r="AB200" i="8"/>
  <c r="AB201" i="8"/>
  <c r="AB202" i="8"/>
  <c r="AB203" i="8"/>
  <c r="AB204" i="8"/>
  <c r="AB205" i="8"/>
  <c r="AB206" i="8"/>
  <c r="AB207" i="8"/>
  <c r="AB208" i="8"/>
  <c r="AB209" i="8"/>
  <c r="AB210" i="8"/>
  <c r="AB211" i="8"/>
  <c r="AB212" i="8"/>
  <c r="AB213" i="8"/>
  <c r="AB214" i="8"/>
  <c r="AB215" i="8"/>
  <c r="AB216" i="8"/>
  <c r="AB217" i="8"/>
  <c r="AB218" i="8"/>
  <c r="AB219" i="8"/>
  <c r="AB220" i="8"/>
  <c r="AB221" i="8"/>
  <c r="AB222" i="8"/>
  <c r="AB223" i="8"/>
  <c r="AB224" i="8"/>
  <c r="AB225" i="8"/>
  <c r="AB226" i="8"/>
  <c r="AB227" i="8"/>
  <c r="AB228" i="8"/>
  <c r="AB229" i="8"/>
  <c r="AB230" i="8"/>
  <c r="AB231" i="8"/>
  <c r="AB232" i="8"/>
  <c r="AB233" i="8"/>
  <c r="AB234" i="8"/>
  <c r="AB235" i="8"/>
  <c r="AB236" i="8"/>
  <c r="AB237" i="8"/>
  <c r="AB238" i="8"/>
  <c r="AB239" i="8"/>
  <c r="AB240" i="8"/>
  <c r="AB241" i="8"/>
  <c r="AB242" i="8"/>
  <c r="AB243" i="8"/>
  <c r="AB244" i="8"/>
  <c r="AB245" i="8"/>
  <c r="AB246" i="8"/>
  <c r="AB247" i="8"/>
  <c r="AB248" i="8"/>
  <c r="AB249" i="8"/>
  <c r="AB250" i="8"/>
  <c r="AB251" i="8"/>
  <c r="AB252" i="8"/>
  <c r="AB253" i="8"/>
  <c r="AB254" i="8"/>
  <c r="AB255" i="8"/>
  <c r="AB256" i="8"/>
  <c r="AB257" i="8"/>
  <c r="AB258" i="8"/>
  <c r="AB259" i="8"/>
  <c r="AB260" i="8"/>
  <c r="AB261" i="8"/>
  <c r="AB262" i="8"/>
  <c r="AB263" i="8"/>
  <c r="AB264" i="8"/>
  <c r="AB265" i="8"/>
  <c r="AB266" i="8"/>
  <c r="AB267" i="8"/>
  <c r="AB268" i="8"/>
  <c r="AB269" i="8"/>
  <c r="AB270" i="8"/>
  <c r="AB271" i="8"/>
  <c r="AB272" i="8"/>
  <c r="AB273" i="8"/>
  <c r="AB274" i="8"/>
  <c r="AB275" i="8"/>
  <c r="AB276" i="8"/>
  <c r="AB277" i="8"/>
  <c r="AB278" i="8"/>
  <c r="AB279" i="8"/>
  <c r="AB280" i="8"/>
  <c r="AB281" i="8"/>
  <c r="AB282" i="8"/>
  <c r="AB283" i="8"/>
  <c r="AB284" i="8"/>
  <c r="AB285" i="8"/>
  <c r="AB286" i="8"/>
  <c r="AB287" i="8"/>
  <c r="AB288" i="8"/>
  <c r="AB289" i="8"/>
  <c r="AB290" i="8"/>
  <c r="AB291" i="8"/>
  <c r="AB292" i="8"/>
  <c r="AB293" i="8"/>
  <c r="AB294" i="8"/>
  <c r="AB295" i="8"/>
  <c r="AB296" i="8"/>
  <c r="AB297" i="8"/>
  <c r="AB298" i="8"/>
  <c r="AB299" i="8"/>
  <c r="AB300" i="8"/>
  <c r="AB301" i="8"/>
  <c r="AB302" i="8"/>
  <c r="AB303" i="8"/>
  <c r="AB304" i="8"/>
  <c r="AB305" i="8"/>
  <c r="AB306" i="8"/>
  <c r="AB307" i="8"/>
  <c r="AB308" i="8"/>
  <c r="AB309" i="8"/>
  <c r="AB310" i="8"/>
  <c r="AB311" i="8"/>
  <c r="AB312" i="8"/>
  <c r="AB313" i="8"/>
  <c r="AB314" i="8"/>
  <c r="AB315" i="8"/>
  <c r="AB316" i="8"/>
  <c r="AB317" i="8"/>
  <c r="AB318" i="8"/>
  <c r="AB319" i="8"/>
  <c r="AB320" i="8"/>
  <c r="AB321" i="8"/>
  <c r="AB322" i="8"/>
  <c r="AB323" i="8"/>
  <c r="AB324" i="8"/>
  <c r="AB325" i="8"/>
  <c r="AB326" i="8"/>
  <c r="AB327" i="8"/>
  <c r="AB328" i="8"/>
  <c r="AB329" i="8"/>
  <c r="AB330" i="8"/>
  <c r="AB331" i="8"/>
  <c r="AB332" i="8"/>
  <c r="AB333" i="8"/>
  <c r="AB334" i="8"/>
  <c r="AB335" i="8"/>
  <c r="AB336" i="8"/>
  <c r="AB337" i="8"/>
  <c r="AB338" i="8"/>
  <c r="AB339" i="8"/>
  <c r="AB340" i="8"/>
  <c r="AB341" i="8"/>
  <c r="AB342" i="8"/>
  <c r="AB343" i="8"/>
  <c r="AB344" i="8"/>
  <c r="AB345" i="8"/>
  <c r="AB346" i="8"/>
  <c r="AB347" i="8"/>
  <c r="AB348" i="8"/>
  <c r="AB349" i="8"/>
  <c r="AB350" i="8"/>
  <c r="AB351" i="8"/>
  <c r="AB352" i="8"/>
  <c r="AB353" i="8"/>
  <c r="AB354" i="8"/>
  <c r="AB355" i="8"/>
  <c r="AB356" i="8"/>
  <c r="AB357" i="8"/>
  <c r="AB358" i="8"/>
  <c r="AB359" i="8"/>
  <c r="AB360" i="8"/>
  <c r="AB361" i="8"/>
  <c r="AB362" i="8"/>
  <c r="AB363" i="8"/>
  <c r="AB364" i="8"/>
  <c r="AB365" i="8"/>
  <c r="AB366" i="8"/>
  <c r="AB367" i="8"/>
  <c r="AB368" i="8"/>
  <c r="AB369" i="8"/>
  <c r="AB370" i="8"/>
  <c r="AB371" i="8"/>
  <c r="AB372" i="8"/>
  <c r="AB373" i="8"/>
  <c r="AB374" i="8"/>
  <c r="AB375" i="8"/>
  <c r="AB376" i="8"/>
  <c r="AB377" i="8"/>
  <c r="AB378" i="8"/>
  <c r="AB379" i="8"/>
  <c r="AB380" i="8"/>
  <c r="AB381" i="8"/>
  <c r="AB382" i="8"/>
  <c r="AB383" i="8"/>
  <c r="AB384" i="8"/>
  <c r="AB385" i="8"/>
  <c r="AB386" i="8"/>
  <c r="AB387" i="8"/>
  <c r="AB388" i="8"/>
  <c r="AB389" i="8"/>
  <c r="AB390" i="8"/>
  <c r="AB391" i="8"/>
  <c r="AB392" i="8"/>
  <c r="AB393" i="8"/>
  <c r="AB394" i="8"/>
  <c r="AB395" i="8"/>
  <c r="AB396" i="8"/>
  <c r="AB397" i="8"/>
  <c r="AB398" i="8"/>
  <c r="AB399" i="8"/>
  <c r="AB400" i="8"/>
  <c r="AB401" i="8"/>
  <c r="AB402" i="8"/>
  <c r="AB403" i="8"/>
  <c r="AB404" i="8"/>
  <c r="AB405" i="8"/>
  <c r="AB406" i="8"/>
  <c r="AB407" i="8"/>
  <c r="AB408" i="8"/>
  <c r="AB409" i="8"/>
  <c r="AB410" i="8"/>
  <c r="AB411" i="8"/>
  <c r="AB412" i="8"/>
  <c r="AB413" i="8"/>
  <c r="AB414" i="8"/>
  <c r="AB415" i="8"/>
  <c r="AB416" i="8"/>
  <c r="AB417" i="8"/>
  <c r="AB418" i="8"/>
  <c r="AB419" i="8"/>
  <c r="AB420" i="8"/>
  <c r="AB421" i="8"/>
  <c r="AB422" i="8"/>
  <c r="AB423" i="8"/>
  <c r="AB424" i="8"/>
  <c r="AB425" i="8"/>
  <c r="AB426" i="8"/>
  <c r="AB427" i="8"/>
  <c r="AB428" i="8"/>
  <c r="AB429" i="8"/>
  <c r="AB430" i="8"/>
  <c r="AB431" i="8"/>
  <c r="AB432" i="8"/>
  <c r="AB433" i="8"/>
  <c r="AB434" i="8"/>
  <c r="AB435" i="8"/>
  <c r="AB436" i="8"/>
  <c r="AB437" i="8"/>
  <c r="AB438" i="8"/>
  <c r="AB439" i="8"/>
  <c r="AB440" i="8"/>
  <c r="AB441" i="8"/>
  <c r="AB442" i="8"/>
  <c r="AB443" i="8"/>
  <c r="AB444" i="8"/>
  <c r="AB445" i="8"/>
  <c r="AB446" i="8"/>
  <c r="AB447" i="8"/>
  <c r="AB448" i="8"/>
  <c r="AB449" i="8"/>
  <c r="AB450" i="8"/>
  <c r="AB451" i="8"/>
  <c r="AB452" i="8"/>
  <c r="AB453" i="8"/>
  <c r="AB454" i="8"/>
  <c r="AB455" i="8"/>
  <c r="AB456" i="8"/>
  <c r="AB457" i="8"/>
  <c r="AB458" i="8"/>
  <c r="AB459" i="8"/>
  <c r="AB460" i="8"/>
  <c r="AB461" i="8"/>
  <c r="AB462" i="8"/>
  <c r="AB463" i="8"/>
  <c r="AB464" i="8"/>
  <c r="AB465" i="8"/>
  <c r="AB466" i="8"/>
  <c r="AB467" i="8"/>
  <c r="AB468" i="8"/>
  <c r="AB469" i="8"/>
  <c r="AB470" i="8"/>
  <c r="AB471" i="8"/>
  <c r="AB472" i="8"/>
  <c r="AB473" i="8"/>
  <c r="AB474" i="8"/>
  <c r="AB475" i="8"/>
  <c r="AB476" i="8"/>
  <c r="AB477" i="8"/>
  <c r="AB478" i="8"/>
  <c r="AB479" i="8"/>
  <c r="AB480" i="8"/>
  <c r="AB481" i="8"/>
  <c r="AB482" i="8"/>
  <c r="AB483" i="8"/>
  <c r="AB484" i="8"/>
  <c r="AB485" i="8"/>
  <c r="AB486" i="8"/>
  <c r="AB487" i="8"/>
  <c r="AB488" i="8"/>
  <c r="AB489" i="8"/>
  <c r="AB490" i="8"/>
  <c r="AB491" i="8"/>
  <c r="AB492" i="8"/>
  <c r="AB493" i="8"/>
  <c r="AB494" i="8"/>
  <c r="AB495" i="8"/>
  <c r="AB496" i="8"/>
  <c r="AB497" i="8"/>
  <c r="AB498" i="8"/>
  <c r="AB499" i="8"/>
  <c r="AB500" i="8"/>
  <c r="AB501" i="8"/>
  <c r="AB502" i="8"/>
  <c r="AB503" i="8"/>
  <c r="AB504" i="8"/>
  <c r="AB505" i="8"/>
  <c r="AB506" i="8"/>
  <c r="AB507" i="8"/>
  <c r="AB508" i="8"/>
  <c r="AB509" i="8"/>
  <c r="AB510" i="8"/>
  <c r="AB511" i="8"/>
  <c r="AB512" i="8"/>
  <c r="AB513" i="8"/>
  <c r="AB514" i="8"/>
  <c r="AB515" i="8"/>
  <c r="AB516" i="8"/>
  <c r="AB517" i="8"/>
  <c r="AB518" i="8"/>
  <c r="AB519" i="8"/>
  <c r="AB520" i="8"/>
  <c r="AB521" i="8"/>
  <c r="AB522" i="8"/>
  <c r="AB523" i="8"/>
  <c r="AB524" i="8"/>
  <c r="AB525" i="8"/>
  <c r="AB526" i="8"/>
  <c r="AB527" i="8"/>
  <c r="AB528" i="8"/>
  <c r="AB529" i="8"/>
  <c r="AB530" i="8"/>
  <c r="AB531" i="8"/>
  <c r="AB532" i="8"/>
  <c r="AB533" i="8"/>
  <c r="AB534" i="8"/>
  <c r="AB535" i="8"/>
  <c r="AB536" i="8"/>
  <c r="AB537" i="8"/>
  <c r="AB538" i="8"/>
  <c r="AB539" i="8"/>
  <c r="AB540" i="8"/>
  <c r="AB541" i="8"/>
  <c r="AB542" i="8"/>
  <c r="AB543" i="8"/>
  <c r="AB544" i="8"/>
  <c r="AB545" i="8"/>
  <c r="AB546" i="8"/>
  <c r="AB547" i="8"/>
  <c r="AB548" i="8"/>
  <c r="AB549" i="8"/>
  <c r="AB550" i="8"/>
  <c r="AB551" i="8"/>
  <c r="AB552" i="8"/>
  <c r="AB553" i="8"/>
  <c r="AB554" i="8"/>
  <c r="AB555" i="8"/>
  <c r="AB556" i="8"/>
  <c r="AB557" i="8"/>
  <c r="AB558" i="8"/>
  <c r="AB559" i="8"/>
  <c r="AB560" i="8"/>
  <c r="AB561" i="8"/>
  <c r="AB562" i="8"/>
  <c r="AB563" i="8"/>
  <c r="AB564" i="8"/>
  <c r="AB565" i="8"/>
  <c r="AB566" i="8"/>
  <c r="AB567" i="8"/>
  <c r="AB568" i="8"/>
  <c r="AB569" i="8"/>
  <c r="AB570" i="8"/>
  <c r="AB571" i="8"/>
  <c r="AB572" i="8"/>
  <c r="AB573" i="8"/>
  <c r="AB574" i="8"/>
  <c r="AB575" i="8"/>
  <c r="AB576" i="8"/>
  <c r="AB577" i="8"/>
  <c r="AB578" i="8"/>
  <c r="AB579" i="8"/>
  <c r="AB580" i="8"/>
  <c r="AB581" i="8"/>
  <c r="AB582" i="8"/>
  <c r="AB583" i="8"/>
  <c r="AB584" i="8"/>
  <c r="AB585" i="8"/>
  <c r="AB586" i="8"/>
  <c r="AB587" i="8"/>
  <c r="AB588" i="8"/>
  <c r="AB589" i="8"/>
  <c r="AB590" i="8"/>
  <c r="AB591" i="8"/>
  <c r="AB592" i="8"/>
  <c r="AB593" i="8"/>
  <c r="AB594" i="8"/>
  <c r="AB595" i="8"/>
  <c r="AB596" i="8"/>
  <c r="AB597" i="8"/>
  <c r="AB598" i="8"/>
  <c r="AB599" i="8"/>
  <c r="AB600" i="8"/>
  <c r="AB601" i="8"/>
  <c r="AB602" i="8"/>
  <c r="AB603" i="8"/>
  <c r="AB604" i="8"/>
  <c r="AB605" i="8"/>
  <c r="AB606" i="8"/>
  <c r="AB607" i="8"/>
  <c r="AB608" i="8"/>
  <c r="AB609" i="8"/>
  <c r="AB610" i="8"/>
  <c r="AB611" i="8"/>
  <c r="AB612" i="8"/>
  <c r="AB613" i="8"/>
  <c r="AB614" i="8"/>
  <c r="AB615" i="8"/>
  <c r="AB616" i="8"/>
  <c r="AB617" i="8"/>
  <c r="AB618" i="8"/>
  <c r="AB619" i="8"/>
  <c r="AB620" i="8"/>
  <c r="AB621" i="8"/>
  <c r="AB622" i="8"/>
  <c r="AB623" i="8"/>
  <c r="AB624" i="8"/>
  <c r="AB625" i="8"/>
  <c r="AB626" i="8"/>
  <c r="AB627" i="8"/>
  <c r="AB628" i="8"/>
  <c r="AB629" i="8"/>
  <c r="AB630" i="8"/>
  <c r="AB631" i="8"/>
  <c r="AB632" i="8"/>
  <c r="AB633" i="8"/>
  <c r="AB634" i="8"/>
  <c r="AB635" i="8"/>
  <c r="AB636" i="8"/>
  <c r="AB637" i="8"/>
  <c r="AB638" i="8"/>
  <c r="AB639" i="8"/>
  <c r="AB640" i="8"/>
  <c r="AB641" i="8"/>
  <c r="AB642" i="8"/>
  <c r="AB643" i="8"/>
  <c r="AB644" i="8"/>
  <c r="AB645" i="8"/>
  <c r="AB646" i="8"/>
  <c r="AB647" i="8"/>
  <c r="AB648" i="8"/>
  <c r="AB649" i="8"/>
  <c r="AB650" i="8"/>
  <c r="AB651" i="8"/>
  <c r="AB652" i="8"/>
  <c r="AB653" i="8"/>
  <c r="AB654" i="8"/>
  <c r="AB655" i="8"/>
  <c r="AB656" i="8"/>
  <c r="AB657" i="8"/>
  <c r="AB658" i="8"/>
  <c r="AB659" i="8"/>
  <c r="AB660" i="8"/>
  <c r="AB661" i="8"/>
  <c r="AB662" i="8"/>
  <c r="AB663" i="8"/>
  <c r="AB664" i="8"/>
  <c r="AB665" i="8"/>
  <c r="AB666" i="8"/>
  <c r="AB667" i="8"/>
  <c r="D668" i="8"/>
  <c r="D669" i="8"/>
  <c r="D670" i="8"/>
  <c r="D671" i="8"/>
  <c r="D672" i="8"/>
  <c r="D673" i="8"/>
  <c r="D674" i="8"/>
  <c r="D675" i="8"/>
  <c r="D676" i="8"/>
  <c r="D677" i="8"/>
  <c r="D678" i="8"/>
  <c r="D679" i="8"/>
  <c r="D680" i="8"/>
  <c r="D681" i="8"/>
  <c r="D682" i="8"/>
  <c r="D683" i="8"/>
  <c r="D684" i="8"/>
  <c r="D685" i="8"/>
  <c r="D686" i="8"/>
  <c r="D687" i="8"/>
  <c r="D688" i="8"/>
  <c r="D689" i="8"/>
  <c r="D690" i="8"/>
  <c r="D691" i="8"/>
  <c r="D692" i="8"/>
  <c r="D693" i="8"/>
  <c r="D694" i="8"/>
  <c r="D695" i="8"/>
  <c r="D696" i="8"/>
  <c r="D697" i="8"/>
  <c r="D698" i="8"/>
  <c r="D699" i="8"/>
  <c r="D700" i="8"/>
  <c r="D701" i="8"/>
  <c r="D702" i="8"/>
  <c r="D703" i="8"/>
  <c r="D704" i="8"/>
  <c r="D705" i="8"/>
  <c r="D706" i="8"/>
  <c r="D707" i="8"/>
  <c r="D708" i="8"/>
  <c r="D709" i="8"/>
  <c r="D710" i="8"/>
  <c r="D711" i="8"/>
  <c r="D712" i="8"/>
  <c r="D713" i="8"/>
  <c r="D714" i="8"/>
  <c r="D715" i="8"/>
  <c r="D716" i="8"/>
  <c r="D717" i="8"/>
  <c r="D718" i="8"/>
  <c r="D11" i="8"/>
  <c r="D12" i="8"/>
  <c r="D13" i="8"/>
  <c r="D14" i="8"/>
  <c r="D15" i="8"/>
  <c r="D16" i="8"/>
  <c r="D17" i="8"/>
  <c r="D18" i="8"/>
  <c r="D19" i="8"/>
  <c r="D20" i="8"/>
  <c r="D21" i="8"/>
  <c r="D22" i="8"/>
  <c r="D23" i="8"/>
  <c r="D24" i="8"/>
  <c r="D25" i="8"/>
  <c r="D26" i="8"/>
  <c r="D27" i="8"/>
  <c r="D28" i="8"/>
  <c r="D29" i="8"/>
  <c r="D30" i="8"/>
  <c r="D31" i="8"/>
  <c r="D32" i="8"/>
  <c r="D33" i="8"/>
  <c r="D34" i="8"/>
  <c r="D35" i="8"/>
  <c r="D36" i="8"/>
  <c r="D37" i="8"/>
  <c r="D38" i="8"/>
  <c r="D39" i="8"/>
  <c r="D40" i="8"/>
  <c r="D41" i="8"/>
  <c r="D42" i="8"/>
  <c r="D43" i="8"/>
  <c r="D44" i="8"/>
  <c r="D45" i="8"/>
  <c r="D46" i="8"/>
  <c r="D47" i="8"/>
  <c r="D48" i="8"/>
  <c r="D49" i="8"/>
  <c r="D50" i="8"/>
  <c r="D51" i="8"/>
  <c r="D52" i="8"/>
  <c r="D53" i="8"/>
  <c r="D54" i="8"/>
  <c r="D55" i="8"/>
  <c r="D56" i="8"/>
  <c r="D57" i="8"/>
  <c r="D58" i="8"/>
  <c r="D59" i="8"/>
  <c r="D60" i="8"/>
  <c r="D61" i="8"/>
  <c r="D62" i="8"/>
  <c r="D63" i="8"/>
  <c r="D64" i="8"/>
  <c r="D65" i="8"/>
  <c r="D66" i="8"/>
  <c r="D67" i="8"/>
  <c r="D68" i="8"/>
  <c r="D69" i="8"/>
  <c r="D70" i="8"/>
  <c r="D71" i="8"/>
  <c r="D72" i="8"/>
  <c r="D73" i="8"/>
  <c r="D74" i="8"/>
  <c r="D75" i="8"/>
  <c r="D76" i="8"/>
  <c r="D77" i="8"/>
  <c r="D78" i="8"/>
  <c r="D79" i="8"/>
  <c r="D80" i="8"/>
  <c r="D81" i="8"/>
  <c r="D82" i="8"/>
  <c r="D83" i="8"/>
  <c r="D84" i="8"/>
  <c r="D85" i="8"/>
  <c r="D86" i="8"/>
  <c r="D87" i="8"/>
  <c r="D88" i="8"/>
  <c r="D89" i="8"/>
  <c r="D90" i="8"/>
  <c r="D91" i="8"/>
  <c r="D92" i="8"/>
  <c r="D93" i="8"/>
  <c r="D94" i="8"/>
  <c r="D95" i="8"/>
  <c r="D96" i="8"/>
  <c r="D97" i="8"/>
  <c r="D98" i="8"/>
  <c r="D99" i="8"/>
  <c r="D100" i="8"/>
  <c r="D101" i="8"/>
  <c r="D102" i="8"/>
  <c r="D103" i="8"/>
  <c r="D104" i="8"/>
  <c r="D105" i="8"/>
  <c r="D106" i="8"/>
  <c r="D107" i="8"/>
  <c r="D108" i="8"/>
  <c r="D109" i="8"/>
  <c r="D110" i="8"/>
  <c r="D111" i="8"/>
  <c r="D112" i="8"/>
  <c r="D113" i="8"/>
  <c r="D114" i="8"/>
  <c r="D115" i="8"/>
  <c r="D116" i="8"/>
  <c r="D117" i="8"/>
  <c r="D118" i="8"/>
  <c r="D119" i="8"/>
  <c r="D120" i="8"/>
  <c r="D121" i="8"/>
  <c r="D122" i="8"/>
  <c r="D123" i="8"/>
  <c r="D124" i="8"/>
  <c r="D125" i="8"/>
  <c r="D126" i="8"/>
  <c r="D127" i="8"/>
  <c r="D128" i="8"/>
  <c r="D129" i="8"/>
  <c r="D130" i="8"/>
  <c r="D131" i="8"/>
  <c r="D132" i="8"/>
  <c r="D133" i="8"/>
  <c r="D134" i="8"/>
  <c r="D135" i="8"/>
  <c r="D136" i="8"/>
  <c r="D137" i="8"/>
  <c r="D138" i="8"/>
  <c r="D139" i="8"/>
  <c r="D140" i="8"/>
  <c r="D141" i="8"/>
  <c r="D142" i="8"/>
  <c r="D143" i="8"/>
  <c r="D144" i="8"/>
  <c r="D145" i="8"/>
  <c r="D146" i="8"/>
  <c r="D147" i="8"/>
  <c r="D148" i="8"/>
  <c r="D149" i="8"/>
  <c r="D150" i="8"/>
  <c r="D151" i="8"/>
  <c r="D152" i="8"/>
  <c r="D153" i="8"/>
  <c r="D154" i="8"/>
  <c r="D155" i="8"/>
  <c r="D156" i="8"/>
  <c r="D157" i="8"/>
  <c r="D158" i="8"/>
  <c r="D159" i="8"/>
  <c r="D160" i="8"/>
  <c r="D161" i="8"/>
  <c r="D162" i="8"/>
  <c r="D163" i="8"/>
  <c r="D164" i="8"/>
  <c r="D165" i="8"/>
  <c r="D166" i="8"/>
  <c r="D167" i="8"/>
  <c r="D168" i="8"/>
  <c r="D169" i="8"/>
  <c r="D170" i="8"/>
  <c r="D171" i="8"/>
  <c r="D172" i="8"/>
  <c r="D173" i="8"/>
  <c r="D174" i="8"/>
  <c r="D175" i="8"/>
  <c r="D176" i="8"/>
  <c r="D177" i="8"/>
  <c r="D178" i="8"/>
  <c r="D179" i="8"/>
  <c r="D180" i="8"/>
  <c r="D181" i="8"/>
  <c r="D182" i="8"/>
  <c r="D183" i="8"/>
  <c r="D184" i="8"/>
  <c r="D185" i="8"/>
  <c r="D186" i="8"/>
  <c r="D187" i="8"/>
  <c r="D188" i="8"/>
  <c r="D189" i="8"/>
  <c r="D190" i="8"/>
  <c r="D191" i="8"/>
  <c r="D192" i="8"/>
  <c r="D193" i="8"/>
  <c r="D194" i="8"/>
  <c r="D195" i="8"/>
  <c r="D196" i="8"/>
  <c r="D197" i="8"/>
  <c r="D198" i="8"/>
  <c r="D199" i="8"/>
  <c r="D200" i="8"/>
  <c r="D201" i="8"/>
  <c r="D202" i="8"/>
  <c r="D203" i="8"/>
  <c r="D204" i="8"/>
  <c r="D205" i="8"/>
  <c r="D206" i="8"/>
  <c r="D207" i="8"/>
  <c r="D208" i="8"/>
  <c r="D209" i="8"/>
  <c r="D210" i="8"/>
  <c r="D211" i="8"/>
  <c r="D212" i="8"/>
  <c r="D213" i="8"/>
  <c r="D214" i="8"/>
  <c r="D215" i="8"/>
  <c r="D216" i="8"/>
  <c r="D217" i="8"/>
  <c r="D218" i="8"/>
  <c r="D219" i="8"/>
  <c r="D220" i="8"/>
  <c r="D221" i="8"/>
  <c r="D222" i="8"/>
  <c r="D223" i="8"/>
  <c r="D224" i="8"/>
  <c r="D225" i="8"/>
  <c r="D226" i="8"/>
  <c r="D227" i="8"/>
  <c r="D228" i="8"/>
  <c r="D229" i="8"/>
  <c r="D230" i="8"/>
  <c r="D231" i="8"/>
  <c r="D232" i="8"/>
  <c r="D233" i="8"/>
  <c r="D234" i="8"/>
  <c r="D235" i="8"/>
  <c r="D236" i="8"/>
  <c r="D237" i="8"/>
  <c r="D238" i="8"/>
  <c r="D239" i="8"/>
  <c r="D240" i="8"/>
  <c r="D241" i="8"/>
  <c r="D242" i="8"/>
  <c r="D243" i="8"/>
  <c r="D244" i="8"/>
  <c r="D245" i="8"/>
  <c r="D246" i="8"/>
  <c r="D247" i="8"/>
  <c r="D248" i="8"/>
  <c r="D249" i="8"/>
  <c r="D250" i="8"/>
  <c r="D251" i="8"/>
  <c r="D252" i="8"/>
  <c r="D253" i="8"/>
  <c r="D254" i="8"/>
  <c r="D255" i="8"/>
  <c r="D256" i="8"/>
  <c r="D257" i="8"/>
  <c r="D258" i="8"/>
  <c r="D259" i="8"/>
  <c r="D260" i="8"/>
  <c r="D261" i="8"/>
  <c r="D262" i="8"/>
  <c r="D263" i="8"/>
  <c r="D264" i="8"/>
  <c r="D265" i="8"/>
  <c r="D266" i="8"/>
  <c r="D267" i="8"/>
  <c r="D268" i="8"/>
  <c r="D269" i="8"/>
  <c r="D270" i="8"/>
  <c r="D271" i="8"/>
  <c r="D272" i="8"/>
  <c r="D273" i="8"/>
  <c r="D274" i="8"/>
  <c r="D275" i="8"/>
  <c r="D276" i="8"/>
  <c r="D277" i="8"/>
  <c r="D278" i="8"/>
  <c r="D279" i="8"/>
  <c r="D280" i="8"/>
  <c r="D281" i="8"/>
  <c r="D282" i="8"/>
  <c r="D283" i="8"/>
  <c r="D284" i="8"/>
  <c r="D285" i="8"/>
  <c r="D286" i="8"/>
  <c r="D287" i="8"/>
  <c r="D288" i="8"/>
  <c r="D289" i="8"/>
  <c r="D290" i="8"/>
  <c r="D291" i="8"/>
  <c r="D292" i="8"/>
  <c r="D293" i="8"/>
  <c r="D294" i="8"/>
  <c r="D295" i="8"/>
  <c r="D296" i="8"/>
  <c r="D297" i="8"/>
  <c r="D298" i="8"/>
  <c r="D299" i="8"/>
  <c r="D300" i="8"/>
  <c r="D301" i="8"/>
  <c r="D302" i="8"/>
  <c r="D303" i="8"/>
  <c r="D304" i="8"/>
  <c r="D305" i="8"/>
  <c r="D306" i="8"/>
  <c r="D307" i="8"/>
  <c r="D308" i="8"/>
  <c r="D309" i="8"/>
  <c r="D310" i="8"/>
  <c r="D311" i="8"/>
  <c r="D312" i="8"/>
  <c r="D313" i="8"/>
  <c r="D314" i="8"/>
  <c r="D315" i="8"/>
  <c r="D316" i="8"/>
  <c r="D317" i="8"/>
  <c r="D318" i="8"/>
  <c r="D319" i="8"/>
  <c r="D320" i="8"/>
  <c r="D321" i="8"/>
  <c r="D322" i="8"/>
  <c r="D323" i="8"/>
  <c r="D324" i="8"/>
  <c r="D325" i="8"/>
  <c r="D326" i="8"/>
  <c r="D327" i="8"/>
  <c r="D328" i="8"/>
  <c r="D329" i="8"/>
  <c r="D330" i="8"/>
  <c r="D331" i="8"/>
  <c r="D332" i="8"/>
  <c r="D333" i="8"/>
  <c r="D334" i="8"/>
  <c r="D335" i="8"/>
  <c r="D336" i="8"/>
  <c r="D337" i="8"/>
  <c r="D338" i="8"/>
  <c r="D339" i="8"/>
  <c r="D340" i="8"/>
  <c r="D341" i="8"/>
  <c r="D342" i="8"/>
  <c r="D343" i="8"/>
  <c r="D344" i="8"/>
  <c r="D345" i="8"/>
  <c r="D346" i="8"/>
  <c r="D347" i="8"/>
  <c r="D348" i="8"/>
  <c r="D349" i="8"/>
  <c r="D350" i="8"/>
  <c r="D351" i="8"/>
  <c r="D352" i="8"/>
  <c r="D353" i="8"/>
  <c r="D354" i="8"/>
  <c r="D355" i="8"/>
  <c r="D356" i="8"/>
  <c r="D357" i="8"/>
  <c r="D358" i="8"/>
  <c r="D359" i="8"/>
  <c r="D360" i="8"/>
  <c r="D361" i="8"/>
  <c r="D362" i="8"/>
  <c r="D363" i="8"/>
  <c r="D364" i="8"/>
  <c r="D365" i="8"/>
  <c r="D366" i="8"/>
  <c r="D367" i="8"/>
  <c r="D368" i="8"/>
  <c r="D369" i="8"/>
  <c r="D370" i="8"/>
  <c r="D371" i="8"/>
  <c r="D372" i="8"/>
  <c r="D373" i="8"/>
  <c r="D374" i="8"/>
  <c r="D375" i="8"/>
  <c r="D376" i="8"/>
  <c r="D377" i="8"/>
  <c r="D378" i="8"/>
  <c r="D379" i="8"/>
  <c r="D380" i="8"/>
  <c r="D381" i="8"/>
  <c r="D382" i="8"/>
  <c r="D383" i="8"/>
  <c r="D384" i="8"/>
  <c r="D385" i="8"/>
  <c r="D386" i="8"/>
  <c r="D387" i="8"/>
  <c r="D388" i="8"/>
  <c r="D389" i="8"/>
  <c r="D390" i="8"/>
  <c r="D391" i="8"/>
  <c r="D392" i="8"/>
  <c r="D393" i="8"/>
  <c r="D394" i="8"/>
  <c r="D395" i="8"/>
  <c r="D396" i="8"/>
  <c r="D397" i="8"/>
  <c r="D398" i="8"/>
  <c r="D399" i="8"/>
  <c r="D400" i="8"/>
  <c r="D401" i="8"/>
  <c r="D402" i="8"/>
  <c r="D403" i="8"/>
  <c r="D404" i="8"/>
  <c r="D405" i="8"/>
  <c r="D406" i="8"/>
  <c r="D407" i="8"/>
  <c r="D408" i="8"/>
  <c r="D409" i="8"/>
  <c r="D410" i="8"/>
  <c r="D411" i="8"/>
  <c r="D412" i="8"/>
  <c r="D413" i="8"/>
  <c r="D414" i="8"/>
  <c r="D415" i="8"/>
  <c r="D416" i="8"/>
  <c r="D417" i="8"/>
  <c r="D418" i="8"/>
  <c r="D419" i="8"/>
  <c r="D420" i="8"/>
  <c r="D421" i="8"/>
  <c r="D422" i="8"/>
  <c r="D423" i="8"/>
  <c r="D424" i="8"/>
  <c r="D425" i="8"/>
  <c r="D426" i="8"/>
  <c r="D427" i="8"/>
  <c r="D428" i="8"/>
  <c r="D429" i="8"/>
  <c r="D430" i="8"/>
  <c r="D431" i="8"/>
  <c r="D432" i="8"/>
  <c r="D433" i="8"/>
  <c r="D434" i="8"/>
  <c r="D435" i="8"/>
  <c r="D436" i="8"/>
  <c r="D437" i="8"/>
  <c r="D438" i="8"/>
  <c r="D439" i="8"/>
  <c r="D440" i="8"/>
  <c r="D441" i="8"/>
  <c r="D442" i="8"/>
  <c r="D443" i="8"/>
  <c r="D444" i="8"/>
  <c r="D445" i="8"/>
  <c r="D446" i="8"/>
  <c r="D447" i="8"/>
  <c r="D448" i="8"/>
  <c r="D449" i="8"/>
  <c r="D450" i="8"/>
  <c r="D451" i="8"/>
  <c r="D452" i="8"/>
  <c r="D453" i="8"/>
  <c r="D454" i="8"/>
  <c r="D455" i="8"/>
  <c r="D456" i="8"/>
  <c r="D457" i="8"/>
  <c r="D458" i="8"/>
  <c r="D459" i="8"/>
  <c r="D460" i="8"/>
  <c r="D461" i="8"/>
  <c r="D462" i="8"/>
  <c r="D463" i="8"/>
  <c r="D464" i="8"/>
  <c r="D465" i="8"/>
  <c r="D466" i="8"/>
  <c r="D467" i="8"/>
  <c r="D468" i="8"/>
  <c r="D469" i="8"/>
  <c r="D470" i="8"/>
  <c r="D471" i="8"/>
  <c r="D472" i="8"/>
  <c r="D473" i="8"/>
  <c r="D474" i="8"/>
  <c r="D475" i="8"/>
  <c r="D476" i="8"/>
  <c r="D477" i="8"/>
  <c r="D478" i="8"/>
  <c r="D479" i="8"/>
  <c r="D480" i="8"/>
  <c r="D481" i="8"/>
  <c r="D482" i="8"/>
  <c r="D483" i="8"/>
  <c r="D484" i="8"/>
  <c r="D485" i="8"/>
  <c r="D486" i="8"/>
  <c r="D487" i="8"/>
  <c r="D488" i="8"/>
  <c r="D489" i="8"/>
  <c r="D490" i="8"/>
  <c r="D491" i="8"/>
  <c r="D492" i="8"/>
  <c r="D493" i="8"/>
  <c r="D494" i="8"/>
  <c r="D495" i="8"/>
  <c r="D496" i="8"/>
  <c r="D497" i="8"/>
  <c r="D498" i="8"/>
  <c r="D499" i="8"/>
  <c r="D500" i="8"/>
  <c r="D501" i="8"/>
  <c r="D502" i="8"/>
  <c r="D503" i="8"/>
  <c r="D504" i="8"/>
  <c r="D505" i="8"/>
  <c r="D506" i="8"/>
  <c r="D507" i="8"/>
  <c r="D508" i="8"/>
  <c r="D509" i="8"/>
  <c r="D510" i="8"/>
  <c r="D511" i="8"/>
  <c r="D512" i="8"/>
  <c r="D513" i="8"/>
  <c r="D514" i="8"/>
  <c r="D515" i="8"/>
  <c r="D516" i="8"/>
  <c r="D517" i="8"/>
  <c r="D518" i="8"/>
  <c r="D519" i="8"/>
  <c r="D520" i="8"/>
  <c r="D521" i="8"/>
  <c r="D522" i="8"/>
  <c r="D523" i="8"/>
  <c r="D524" i="8"/>
  <c r="D525" i="8"/>
  <c r="D526" i="8"/>
  <c r="D527" i="8"/>
  <c r="D528" i="8"/>
  <c r="D529" i="8"/>
  <c r="D530" i="8"/>
  <c r="D531" i="8"/>
  <c r="D532" i="8"/>
  <c r="D533" i="8"/>
  <c r="D534" i="8"/>
  <c r="D535" i="8"/>
  <c r="D536" i="8"/>
  <c r="D537" i="8"/>
  <c r="D538" i="8"/>
  <c r="D539" i="8"/>
  <c r="D540" i="8"/>
  <c r="D541" i="8"/>
  <c r="D542" i="8"/>
  <c r="D543" i="8"/>
  <c r="D544" i="8"/>
  <c r="D545" i="8"/>
  <c r="D546" i="8"/>
  <c r="D547" i="8"/>
  <c r="D548" i="8"/>
  <c r="D549" i="8"/>
  <c r="D550" i="8"/>
  <c r="D551" i="8"/>
  <c r="D552" i="8"/>
  <c r="D553" i="8"/>
  <c r="D554" i="8"/>
  <c r="D555" i="8"/>
  <c r="D556" i="8"/>
  <c r="D557" i="8"/>
  <c r="D558" i="8"/>
  <c r="D559" i="8"/>
  <c r="D560" i="8"/>
  <c r="D561" i="8"/>
  <c r="D562" i="8"/>
  <c r="D563" i="8"/>
  <c r="D564" i="8"/>
  <c r="D565" i="8"/>
  <c r="D566" i="8"/>
  <c r="D567" i="8"/>
  <c r="D568" i="8"/>
  <c r="D569" i="8"/>
  <c r="D570" i="8"/>
  <c r="D571" i="8"/>
  <c r="D572" i="8"/>
  <c r="D573" i="8"/>
  <c r="D574" i="8"/>
  <c r="D575" i="8"/>
  <c r="D576" i="8"/>
  <c r="D577" i="8"/>
  <c r="D578" i="8"/>
  <c r="D579" i="8"/>
  <c r="D580" i="8"/>
  <c r="D581" i="8"/>
  <c r="D582" i="8"/>
  <c r="D583" i="8"/>
  <c r="D584" i="8"/>
  <c r="D585" i="8"/>
  <c r="D586" i="8"/>
  <c r="D587" i="8"/>
  <c r="D588" i="8"/>
  <c r="D589" i="8"/>
  <c r="D590" i="8"/>
  <c r="D591" i="8"/>
  <c r="D592" i="8"/>
  <c r="D593" i="8"/>
  <c r="D594" i="8"/>
  <c r="D595" i="8"/>
  <c r="D596" i="8"/>
  <c r="D597" i="8"/>
  <c r="D598" i="8"/>
  <c r="D599" i="8"/>
  <c r="D600" i="8"/>
  <c r="D601" i="8"/>
  <c r="D602" i="8"/>
  <c r="D603" i="8"/>
  <c r="D604" i="8"/>
  <c r="D605" i="8"/>
  <c r="D606" i="8"/>
  <c r="D607" i="8"/>
  <c r="D608" i="8"/>
  <c r="D609" i="8"/>
  <c r="D610" i="8"/>
  <c r="D611" i="8"/>
  <c r="D612" i="8"/>
  <c r="D613" i="8"/>
  <c r="D614" i="8"/>
  <c r="D615" i="8"/>
  <c r="D616" i="8"/>
  <c r="D617" i="8"/>
  <c r="D618" i="8"/>
  <c r="D619" i="8"/>
  <c r="D620" i="8"/>
  <c r="D621" i="8"/>
  <c r="D622" i="8"/>
  <c r="D623" i="8"/>
  <c r="D624" i="8"/>
  <c r="D625" i="8"/>
  <c r="D626" i="8"/>
  <c r="D627" i="8"/>
  <c r="D628" i="8"/>
  <c r="D629" i="8"/>
  <c r="D630" i="8"/>
  <c r="D631" i="8"/>
  <c r="D632" i="8"/>
  <c r="D633" i="8"/>
  <c r="D634" i="8"/>
  <c r="D635" i="8"/>
  <c r="D636" i="8"/>
  <c r="D637" i="8"/>
  <c r="D638" i="8"/>
  <c r="D639" i="8"/>
  <c r="D640" i="8"/>
  <c r="D641" i="8"/>
  <c r="D642" i="8"/>
  <c r="D643" i="8"/>
  <c r="D644" i="8"/>
  <c r="D645" i="8"/>
  <c r="D646" i="8"/>
  <c r="D647" i="8"/>
  <c r="D648" i="8"/>
  <c r="D649" i="8"/>
  <c r="D650" i="8"/>
  <c r="D651" i="8"/>
  <c r="D652" i="8"/>
  <c r="D653" i="8"/>
  <c r="D654" i="8"/>
  <c r="D655" i="8"/>
  <c r="D656" i="8"/>
  <c r="D657" i="8"/>
  <c r="D658" i="8"/>
  <c r="D659" i="8"/>
  <c r="D660" i="8"/>
  <c r="D661" i="8"/>
  <c r="D662" i="8"/>
  <c r="D663" i="8"/>
  <c r="D664" i="8"/>
  <c r="D665" i="8"/>
  <c r="D666" i="8"/>
  <c r="D667" i="8"/>
  <c r="D10" i="8"/>
  <c r="H668" i="8"/>
  <c r="H669" i="8"/>
  <c r="H670" i="8"/>
  <c r="H671" i="8"/>
  <c r="H672" i="8"/>
  <c r="H673" i="8"/>
  <c r="H674" i="8"/>
  <c r="H675" i="8"/>
  <c r="H676" i="8"/>
  <c r="H677" i="8"/>
  <c r="H678" i="8"/>
  <c r="H679" i="8"/>
  <c r="H680" i="8"/>
  <c r="H681" i="8"/>
  <c r="H682" i="8"/>
  <c r="H683" i="8"/>
  <c r="H684" i="8"/>
  <c r="H685" i="8"/>
  <c r="H686" i="8"/>
  <c r="H687" i="8"/>
  <c r="H688" i="8"/>
  <c r="H689" i="8"/>
  <c r="H690" i="8"/>
  <c r="H691" i="8"/>
  <c r="H692" i="8"/>
  <c r="H693" i="8"/>
  <c r="H694" i="8"/>
  <c r="H695" i="8"/>
  <c r="H696" i="8"/>
  <c r="H697" i="8"/>
  <c r="H698" i="8"/>
  <c r="H699" i="8"/>
  <c r="H700" i="8"/>
  <c r="H701" i="8"/>
  <c r="H702" i="8"/>
  <c r="H703" i="8"/>
  <c r="H704" i="8"/>
  <c r="H705" i="8"/>
  <c r="H706" i="8"/>
  <c r="H707" i="8"/>
  <c r="H708" i="8"/>
  <c r="H709" i="8"/>
  <c r="H710" i="8"/>
  <c r="H711" i="8"/>
  <c r="H712" i="8"/>
  <c r="H713" i="8"/>
  <c r="H714" i="8"/>
  <c r="H715" i="8"/>
  <c r="H716" i="8"/>
  <c r="H717" i="8"/>
  <c r="H718" i="8"/>
  <c r="AE11" i="8"/>
  <c r="AE12" i="8"/>
  <c r="AE13" i="8"/>
  <c r="AE14" i="8"/>
  <c r="AE15" i="8"/>
  <c r="AE16" i="8"/>
  <c r="AE17" i="8"/>
  <c r="AE18" i="8"/>
  <c r="AE19" i="8"/>
  <c r="AE20" i="8"/>
  <c r="AE21" i="8"/>
  <c r="AE22" i="8"/>
  <c r="AE23" i="8"/>
  <c r="AE24" i="8"/>
  <c r="AE25" i="8"/>
  <c r="AE26" i="8"/>
  <c r="AE27" i="8"/>
  <c r="AE28" i="8"/>
  <c r="AE29" i="8"/>
  <c r="AE30" i="8"/>
  <c r="AE31" i="8"/>
  <c r="AE32" i="8"/>
  <c r="AE33" i="8"/>
  <c r="AE34" i="8"/>
  <c r="AE35" i="8"/>
  <c r="AE36" i="8"/>
  <c r="AE37" i="8"/>
  <c r="AE38" i="8"/>
  <c r="AE39" i="8"/>
  <c r="AE40" i="8"/>
  <c r="AE41" i="8"/>
  <c r="AE42" i="8"/>
  <c r="AE43" i="8"/>
  <c r="AE44" i="8"/>
  <c r="AE45" i="8"/>
  <c r="AE46" i="8"/>
  <c r="AE47" i="8"/>
  <c r="AE48" i="8"/>
  <c r="AE49" i="8"/>
  <c r="AE50" i="8"/>
  <c r="AE51" i="8"/>
  <c r="AE52" i="8"/>
  <c r="AE53" i="8"/>
  <c r="AE54" i="8"/>
  <c r="AE55" i="8"/>
  <c r="AE56" i="8"/>
  <c r="AE57" i="8"/>
  <c r="AE58" i="8"/>
  <c r="AE59" i="8"/>
  <c r="AE60" i="8"/>
  <c r="AE61" i="8"/>
  <c r="AE62" i="8"/>
  <c r="AE63" i="8"/>
  <c r="AE64" i="8"/>
  <c r="AE65" i="8"/>
  <c r="AE66" i="8"/>
  <c r="AE67" i="8"/>
  <c r="AE68" i="8"/>
  <c r="AE69" i="8"/>
  <c r="AE70" i="8"/>
  <c r="AE71" i="8"/>
  <c r="AE72" i="8"/>
  <c r="AE73" i="8"/>
  <c r="AE74" i="8"/>
  <c r="AE75" i="8"/>
  <c r="AE76" i="8"/>
  <c r="AE77" i="8"/>
  <c r="AE78" i="8"/>
  <c r="AE79" i="8"/>
  <c r="AE80" i="8"/>
  <c r="AE81" i="8"/>
  <c r="AE82" i="8"/>
  <c r="AE83" i="8"/>
  <c r="AE84" i="8"/>
  <c r="AE85" i="8"/>
  <c r="AE86" i="8"/>
  <c r="AE87" i="8"/>
  <c r="AE88" i="8"/>
  <c r="AE89" i="8"/>
  <c r="AE90" i="8"/>
  <c r="AE91" i="8"/>
  <c r="AE92" i="8"/>
  <c r="AE93" i="8"/>
  <c r="AE94" i="8"/>
  <c r="AE95" i="8"/>
  <c r="AE96" i="8"/>
  <c r="AE97" i="8"/>
  <c r="AE98" i="8"/>
  <c r="AE99" i="8"/>
  <c r="AE100" i="8"/>
  <c r="AE101" i="8"/>
  <c r="AE102" i="8"/>
  <c r="AE103" i="8"/>
  <c r="AE104" i="8"/>
  <c r="AE105" i="8"/>
  <c r="AE106" i="8"/>
  <c r="AE107" i="8"/>
  <c r="AE108" i="8"/>
  <c r="AE109" i="8"/>
  <c r="AE110" i="8"/>
  <c r="AE111" i="8"/>
  <c r="AE112" i="8"/>
  <c r="AE113" i="8"/>
  <c r="AE114" i="8"/>
  <c r="AE115" i="8"/>
  <c r="AE116" i="8"/>
  <c r="AE117" i="8"/>
  <c r="AE118" i="8"/>
  <c r="AE119" i="8"/>
  <c r="AE120" i="8"/>
  <c r="AE121" i="8"/>
  <c r="AE122" i="8"/>
  <c r="AE123" i="8"/>
  <c r="AE124" i="8"/>
  <c r="AE125" i="8"/>
  <c r="AE126" i="8"/>
  <c r="AE127" i="8"/>
  <c r="AE128" i="8"/>
  <c r="AE129" i="8"/>
  <c r="AE130" i="8"/>
  <c r="AE131" i="8"/>
  <c r="AE132" i="8"/>
  <c r="AE133" i="8"/>
  <c r="AE134" i="8"/>
  <c r="AE135" i="8"/>
  <c r="AE136" i="8"/>
  <c r="AE137" i="8"/>
  <c r="AE138" i="8"/>
  <c r="AE139" i="8"/>
  <c r="AE140" i="8"/>
  <c r="AE141" i="8"/>
  <c r="AE142" i="8"/>
  <c r="AE143" i="8"/>
  <c r="AE144" i="8"/>
  <c r="AE145" i="8"/>
  <c r="AE146" i="8"/>
  <c r="AE147" i="8"/>
  <c r="AE148" i="8"/>
  <c r="AE149" i="8"/>
  <c r="AE150" i="8"/>
  <c r="AE151" i="8"/>
  <c r="AE152" i="8"/>
  <c r="AE153" i="8"/>
  <c r="AE154" i="8"/>
  <c r="AE155" i="8"/>
  <c r="AE156" i="8"/>
  <c r="AE157" i="8"/>
  <c r="AE158" i="8"/>
  <c r="AE159" i="8"/>
  <c r="AE160" i="8"/>
  <c r="AE161" i="8"/>
  <c r="AE162" i="8"/>
  <c r="AE163" i="8"/>
  <c r="AE164" i="8"/>
  <c r="AE165" i="8"/>
  <c r="AE166" i="8"/>
  <c r="AE167" i="8"/>
  <c r="AE168" i="8"/>
  <c r="AE169" i="8"/>
  <c r="AE170" i="8"/>
  <c r="AE171" i="8"/>
  <c r="AE172" i="8"/>
  <c r="AE173" i="8"/>
  <c r="AE174" i="8"/>
  <c r="AE175" i="8"/>
  <c r="AE176" i="8"/>
  <c r="AE177" i="8"/>
  <c r="AE178" i="8"/>
  <c r="AE179" i="8"/>
  <c r="AE180" i="8"/>
  <c r="AE181" i="8"/>
  <c r="AE182" i="8"/>
  <c r="AE183" i="8"/>
  <c r="AE184" i="8"/>
  <c r="AE185" i="8"/>
  <c r="AE186" i="8"/>
  <c r="AE187" i="8"/>
  <c r="AE188" i="8"/>
  <c r="AE189" i="8"/>
  <c r="AE190" i="8"/>
  <c r="AE191" i="8"/>
  <c r="AE192" i="8"/>
  <c r="AE193" i="8"/>
  <c r="AE194" i="8"/>
  <c r="AE195" i="8"/>
  <c r="AE196" i="8"/>
  <c r="AE197" i="8"/>
  <c r="AE198" i="8"/>
  <c r="AE199" i="8"/>
  <c r="AE200" i="8"/>
  <c r="AE201" i="8"/>
  <c r="AE202" i="8"/>
  <c r="AE203" i="8"/>
  <c r="AE204" i="8"/>
  <c r="AE205" i="8"/>
  <c r="AE206" i="8"/>
  <c r="AE207" i="8"/>
  <c r="AE208" i="8"/>
  <c r="AE209" i="8"/>
  <c r="AE210" i="8"/>
  <c r="AE211" i="8"/>
  <c r="AE212" i="8"/>
  <c r="AE213" i="8"/>
  <c r="AE214" i="8"/>
  <c r="AE215" i="8"/>
  <c r="AE216" i="8"/>
  <c r="AE217" i="8"/>
  <c r="AE218" i="8"/>
  <c r="AE219" i="8"/>
  <c r="AE220" i="8"/>
  <c r="AE221" i="8"/>
  <c r="AE222" i="8"/>
  <c r="AE223" i="8"/>
  <c r="AE224" i="8"/>
  <c r="AE225" i="8"/>
  <c r="AE226" i="8"/>
  <c r="AE227" i="8"/>
  <c r="AE228" i="8"/>
  <c r="AE229" i="8"/>
  <c r="AE230" i="8"/>
  <c r="AE231" i="8"/>
  <c r="AE232" i="8"/>
  <c r="AE233" i="8"/>
  <c r="AE234" i="8"/>
  <c r="AE235" i="8"/>
  <c r="AE236" i="8"/>
  <c r="AE237" i="8"/>
  <c r="AE238" i="8"/>
  <c r="AE239" i="8"/>
  <c r="AE240" i="8"/>
  <c r="AE241" i="8"/>
  <c r="AE242" i="8"/>
  <c r="AE243" i="8"/>
  <c r="AE244" i="8"/>
  <c r="AE245" i="8"/>
  <c r="AE246" i="8"/>
  <c r="AE247" i="8"/>
  <c r="AE248" i="8"/>
  <c r="AE249" i="8"/>
  <c r="AE250" i="8"/>
  <c r="AE251" i="8"/>
  <c r="AE252" i="8"/>
  <c r="AE253" i="8"/>
  <c r="AE254" i="8"/>
  <c r="AE255" i="8"/>
  <c r="AE256" i="8"/>
  <c r="AE257" i="8"/>
  <c r="AE258" i="8"/>
  <c r="AE259" i="8"/>
  <c r="AE260" i="8"/>
  <c r="AE261" i="8"/>
  <c r="AE262" i="8"/>
  <c r="AE263" i="8"/>
  <c r="AE264" i="8"/>
  <c r="AE265" i="8"/>
  <c r="AE266" i="8"/>
  <c r="AE267" i="8"/>
  <c r="AE268" i="8"/>
  <c r="AE269" i="8"/>
  <c r="AE270" i="8"/>
  <c r="AE271" i="8"/>
  <c r="AE272" i="8"/>
  <c r="AE273" i="8"/>
  <c r="AE274" i="8"/>
  <c r="AE275" i="8"/>
  <c r="AE276" i="8"/>
  <c r="AE277" i="8"/>
  <c r="AE278" i="8"/>
  <c r="AE279" i="8"/>
  <c r="AE280" i="8"/>
  <c r="AE281" i="8"/>
  <c r="AE282" i="8"/>
  <c r="AE283" i="8"/>
  <c r="AE284" i="8"/>
  <c r="AE285" i="8"/>
  <c r="AE286" i="8"/>
  <c r="AE287" i="8"/>
  <c r="AE288" i="8"/>
  <c r="AE289" i="8"/>
  <c r="AE290" i="8"/>
  <c r="AE291" i="8"/>
  <c r="AE292" i="8"/>
  <c r="AE293" i="8"/>
  <c r="AE294" i="8"/>
  <c r="AE295" i="8"/>
  <c r="AE296" i="8"/>
  <c r="AE297" i="8"/>
  <c r="AE298" i="8"/>
  <c r="AE299" i="8"/>
  <c r="AE300" i="8"/>
  <c r="AE301" i="8"/>
  <c r="AE302" i="8"/>
  <c r="AE303" i="8"/>
  <c r="AE304" i="8"/>
  <c r="AE305" i="8"/>
  <c r="AE306" i="8"/>
  <c r="AE307" i="8"/>
  <c r="AE308" i="8"/>
  <c r="AE309" i="8"/>
  <c r="AE310" i="8"/>
  <c r="AE311" i="8"/>
  <c r="AE312" i="8"/>
  <c r="AE313" i="8"/>
  <c r="AE314" i="8"/>
  <c r="AE315" i="8"/>
  <c r="AE316" i="8"/>
  <c r="AE317" i="8"/>
  <c r="AE318" i="8"/>
  <c r="AE319" i="8"/>
  <c r="AE320" i="8"/>
  <c r="AE321" i="8"/>
  <c r="AE322" i="8"/>
  <c r="AE323" i="8"/>
  <c r="AE324" i="8"/>
  <c r="AE325" i="8"/>
  <c r="AE326" i="8"/>
  <c r="AE327" i="8"/>
  <c r="AE328" i="8"/>
  <c r="AE329" i="8"/>
  <c r="AE330" i="8"/>
  <c r="AE331" i="8"/>
  <c r="AE332" i="8"/>
  <c r="AE333" i="8"/>
  <c r="AE334" i="8"/>
  <c r="AE335" i="8"/>
  <c r="AE336" i="8"/>
  <c r="AE337" i="8"/>
  <c r="AE338" i="8"/>
  <c r="AE339" i="8"/>
  <c r="AE340" i="8"/>
  <c r="AE341" i="8"/>
  <c r="AE342" i="8"/>
  <c r="AE343" i="8"/>
  <c r="AE344" i="8"/>
  <c r="AE345" i="8"/>
  <c r="AE346" i="8"/>
  <c r="AE347" i="8"/>
  <c r="AE348" i="8"/>
  <c r="AE349" i="8"/>
  <c r="AE350" i="8"/>
  <c r="AE351" i="8"/>
  <c r="AE352" i="8"/>
  <c r="AE353" i="8"/>
  <c r="AE354" i="8"/>
  <c r="AE355" i="8"/>
  <c r="AE356" i="8"/>
  <c r="AE357" i="8"/>
  <c r="AE358" i="8"/>
  <c r="AE359" i="8"/>
  <c r="AE360" i="8"/>
  <c r="AE361" i="8"/>
  <c r="AE362" i="8"/>
  <c r="AE363" i="8"/>
  <c r="AE364" i="8"/>
  <c r="AE365" i="8"/>
  <c r="AE366" i="8"/>
  <c r="AE367" i="8"/>
  <c r="AE368" i="8"/>
  <c r="AE369" i="8"/>
  <c r="AE370" i="8"/>
  <c r="AE371" i="8"/>
  <c r="AE372" i="8"/>
  <c r="AE373" i="8"/>
  <c r="AE374" i="8"/>
  <c r="AE375" i="8"/>
  <c r="AE376" i="8"/>
  <c r="AE377" i="8"/>
  <c r="AE378" i="8"/>
  <c r="AE379" i="8"/>
  <c r="AE380" i="8"/>
  <c r="AE381" i="8"/>
  <c r="AE382" i="8"/>
  <c r="AE383" i="8"/>
  <c r="AE384" i="8"/>
  <c r="AE385" i="8"/>
  <c r="AE386" i="8"/>
  <c r="AE387" i="8"/>
  <c r="AE388" i="8"/>
  <c r="AE389" i="8"/>
  <c r="AE390" i="8"/>
  <c r="AE391" i="8"/>
  <c r="AE392" i="8"/>
  <c r="AE393" i="8"/>
  <c r="AE394" i="8"/>
  <c r="AE395" i="8"/>
  <c r="AE396" i="8"/>
  <c r="AE397" i="8"/>
  <c r="AE398" i="8"/>
  <c r="AE399" i="8"/>
  <c r="AE400" i="8"/>
  <c r="AE401" i="8"/>
  <c r="AE402" i="8"/>
  <c r="AE403" i="8"/>
  <c r="AE404" i="8"/>
  <c r="AE405" i="8"/>
  <c r="AE406" i="8"/>
  <c r="AE407" i="8"/>
  <c r="AE408" i="8"/>
  <c r="AE409" i="8"/>
  <c r="AE410" i="8"/>
  <c r="AE411" i="8"/>
  <c r="AE412" i="8"/>
  <c r="AE413" i="8"/>
  <c r="AE414" i="8"/>
  <c r="AE415" i="8"/>
  <c r="AE416" i="8"/>
  <c r="AE417" i="8"/>
  <c r="AE418" i="8"/>
  <c r="AE419" i="8"/>
  <c r="AE420" i="8"/>
  <c r="AE421" i="8"/>
  <c r="AE422" i="8"/>
  <c r="AE423" i="8"/>
  <c r="AE424" i="8"/>
  <c r="AE425" i="8"/>
  <c r="AE426" i="8"/>
  <c r="AE427" i="8"/>
  <c r="AE428" i="8"/>
  <c r="AE429" i="8"/>
  <c r="AE430" i="8"/>
  <c r="AE431" i="8"/>
  <c r="AE432" i="8"/>
  <c r="AE433" i="8"/>
  <c r="AE434" i="8"/>
  <c r="AE435" i="8"/>
  <c r="AE436" i="8"/>
  <c r="AE437" i="8"/>
  <c r="AE438" i="8"/>
  <c r="AE439" i="8"/>
  <c r="AE440" i="8"/>
  <c r="AE441" i="8"/>
  <c r="AE442" i="8"/>
  <c r="AE443" i="8"/>
  <c r="AE444" i="8"/>
  <c r="AE445" i="8"/>
  <c r="AE446" i="8"/>
  <c r="AE447" i="8"/>
  <c r="AE448" i="8"/>
  <c r="AE449" i="8"/>
  <c r="AE450" i="8"/>
  <c r="AE451" i="8"/>
  <c r="AE452" i="8"/>
  <c r="AE453" i="8"/>
  <c r="AE454" i="8"/>
  <c r="AE455" i="8"/>
  <c r="AE456" i="8"/>
  <c r="AE457" i="8"/>
  <c r="AE458" i="8"/>
  <c r="AE459" i="8"/>
  <c r="AE460" i="8"/>
  <c r="AE461" i="8"/>
  <c r="AE462" i="8"/>
  <c r="AE463" i="8"/>
  <c r="AE464" i="8"/>
  <c r="AE465" i="8"/>
  <c r="AE466" i="8"/>
  <c r="AE467" i="8"/>
  <c r="AE468" i="8"/>
  <c r="AE469" i="8"/>
  <c r="AE470" i="8"/>
  <c r="AE471" i="8"/>
  <c r="AE472" i="8"/>
  <c r="AE473" i="8"/>
  <c r="AE474" i="8"/>
  <c r="AE475" i="8"/>
  <c r="AE476" i="8"/>
  <c r="AE477" i="8"/>
  <c r="AE478" i="8"/>
  <c r="AE479" i="8"/>
  <c r="AE480" i="8"/>
  <c r="AE481" i="8"/>
  <c r="AE482" i="8"/>
  <c r="AE483" i="8"/>
  <c r="AE484" i="8"/>
  <c r="AE485" i="8"/>
  <c r="AE486" i="8"/>
  <c r="AE487" i="8"/>
  <c r="AE488" i="8"/>
  <c r="AE489" i="8"/>
  <c r="AE490" i="8"/>
  <c r="AE491" i="8"/>
  <c r="AE492" i="8"/>
  <c r="AE493" i="8"/>
  <c r="AE494" i="8"/>
  <c r="AE495" i="8"/>
  <c r="AE496" i="8"/>
  <c r="AE497" i="8"/>
  <c r="AE498" i="8"/>
  <c r="AE499" i="8"/>
  <c r="AE500" i="8"/>
  <c r="AE501" i="8"/>
  <c r="AE502" i="8"/>
  <c r="AE503" i="8"/>
  <c r="AE504" i="8"/>
  <c r="AE505" i="8"/>
  <c r="AE506" i="8"/>
  <c r="AE507" i="8"/>
  <c r="AE508" i="8"/>
  <c r="AE509" i="8"/>
  <c r="AE510" i="8"/>
  <c r="AE511" i="8"/>
  <c r="AE512" i="8"/>
  <c r="AE513" i="8"/>
  <c r="AE514" i="8"/>
  <c r="AE515" i="8"/>
  <c r="AE516" i="8"/>
  <c r="AE517" i="8"/>
  <c r="AE518" i="8"/>
  <c r="AE519" i="8"/>
  <c r="AE520" i="8"/>
  <c r="AE521" i="8"/>
  <c r="AE522" i="8"/>
  <c r="AE523" i="8"/>
  <c r="AE524" i="8"/>
  <c r="AE525" i="8"/>
  <c r="AE526" i="8"/>
  <c r="AE527" i="8"/>
  <c r="AE528" i="8"/>
  <c r="AE529" i="8"/>
  <c r="AE530" i="8"/>
  <c r="AE531" i="8"/>
  <c r="AE532" i="8"/>
  <c r="AE533" i="8"/>
  <c r="AE534" i="8"/>
  <c r="AE535" i="8"/>
  <c r="AE536" i="8"/>
  <c r="AE537" i="8"/>
  <c r="AE538" i="8"/>
  <c r="AE539" i="8"/>
  <c r="AE540" i="8"/>
  <c r="AE541" i="8"/>
  <c r="AE542" i="8"/>
  <c r="AE543" i="8"/>
  <c r="AE544" i="8"/>
  <c r="AE545" i="8"/>
  <c r="AE546" i="8"/>
  <c r="AE547" i="8"/>
  <c r="AE548" i="8"/>
  <c r="AE549" i="8"/>
  <c r="AE550" i="8"/>
  <c r="AE551" i="8"/>
  <c r="AE552" i="8"/>
  <c r="AE553" i="8"/>
  <c r="AE554" i="8"/>
  <c r="AE555" i="8"/>
  <c r="AE556" i="8"/>
  <c r="AE557" i="8"/>
  <c r="AE558" i="8"/>
  <c r="AE559" i="8"/>
  <c r="AE560" i="8"/>
  <c r="AE561" i="8"/>
  <c r="AE562" i="8"/>
  <c r="AE563" i="8"/>
  <c r="AE564" i="8"/>
  <c r="AE565" i="8"/>
  <c r="AE566" i="8"/>
  <c r="AE567" i="8"/>
  <c r="AE568" i="8"/>
  <c r="AE569" i="8"/>
  <c r="AE570" i="8"/>
  <c r="AE571" i="8"/>
  <c r="AE572" i="8"/>
  <c r="AE573" i="8"/>
  <c r="AE574" i="8"/>
  <c r="AE575" i="8"/>
  <c r="AE576" i="8"/>
  <c r="AE577" i="8"/>
  <c r="AE578" i="8"/>
  <c r="AE579" i="8"/>
  <c r="AE580" i="8"/>
  <c r="AE581" i="8"/>
  <c r="AE582" i="8"/>
  <c r="AE583" i="8"/>
  <c r="AE584" i="8"/>
  <c r="AE585" i="8"/>
  <c r="AE586" i="8"/>
  <c r="AE587" i="8"/>
  <c r="AE588" i="8"/>
  <c r="AE589" i="8"/>
  <c r="AE590" i="8"/>
  <c r="AE591" i="8"/>
  <c r="AE592" i="8"/>
  <c r="AE593" i="8"/>
  <c r="AE594" i="8"/>
  <c r="AE595" i="8"/>
  <c r="AE596" i="8"/>
  <c r="AE597" i="8"/>
  <c r="AE598" i="8"/>
  <c r="AE599" i="8"/>
  <c r="AE600" i="8"/>
  <c r="AE601" i="8"/>
  <c r="AE602" i="8"/>
  <c r="AE603" i="8"/>
  <c r="AE604" i="8"/>
  <c r="AE605" i="8"/>
  <c r="AE606" i="8"/>
  <c r="AE607" i="8"/>
  <c r="AE608" i="8"/>
  <c r="AE609" i="8"/>
  <c r="AE610" i="8"/>
  <c r="AE611" i="8"/>
  <c r="AE612" i="8"/>
  <c r="AE613" i="8"/>
  <c r="AE614" i="8"/>
  <c r="AE615" i="8"/>
  <c r="AE616" i="8"/>
  <c r="AE617" i="8"/>
  <c r="AE618" i="8"/>
  <c r="AE619" i="8"/>
  <c r="AE620" i="8"/>
  <c r="AE621" i="8"/>
  <c r="AE622" i="8"/>
  <c r="AE623" i="8"/>
  <c r="AE624" i="8"/>
  <c r="AE625" i="8"/>
  <c r="AE626" i="8"/>
  <c r="AE627" i="8"/>
  <c r="AE628" i="8"/>
  <c r="AE629" i="8"/>
  <c r="AE630" i="8"/>
  <c r="AE631" i="8"/>
  <c r="AE632" i="8"/>
  <c r="AE633" i="8"/>
  <c r="AE634" i="8"/>
  <c r="AE635" i="8"/>
  <c r="AE636" i="8"/>
  <c r="AE637" i="8"/>
  <c r="AE638" i="8"/>
  <c r="AE639" i="8"/>
  <c r="AE640" i="8"/>
  <c r="AE641" i="8"/>
  <c r="AE642" i="8"/>
  <c r="AE643" i="8"/>
  <c r="AE644" i="8"/>
  <c r="AE645" i="8"/>
  <c r="AE646" i="8"/>
  <c r="AE647" i="8"/>
  <c r="AE648" i="8"/>
  <c r="AE649" i="8"/>
  <c r="AE650" i="8"/>
  <c r="AE651" i="8"/>
  <c r="AE652" i="8"/>
  <c r="AE653" i="8"/>
  <c r="AE654" i="8"/>
  <c r="AE655" i="8"/>
  <c r="AE656" i="8"/>
  <c r="AE657" i="8"/>
  <c r="AE658" i="8"/>
  <c r="AE659" i="8"/>
  <c r="AE660" i="8"/>
  <c r="AE661" i="8"/>
  <c r="AE662" i="8"/>
  <c r="AE663" i="8"/>
  <c r="AE664" i="8"/>
  <c r="AC664" i="8" s="1"/>
  <c r="AE665" i="8"/>
  <c r="AE666" i="8"/>
  <c r="AE667" i="8"/>
  <c r="AE10" i="8"/>
  <c r="AB10" i="8"/>
  <c r="H667" i="8"/>
  <c r="H647" i="8"/>
  <c r="H648" i="8"/>
  <c r="H649" i="8"/>
  <c r="H650" i="8"/>
  <c r="H651" i="8"/>
  <c r="H652" i="8"/>
  <c r="H653" i="8"/>
  <c r="H654" i="8"/>
  <c r="H655" i="8"/>
  <c r="H656" i="8"/>
  <c r="H657" i="8"/>
  <c r="H658" i="8"/>
  <c r="H659" i="8"/>
  <c r="H660" i="8"/>
  <c r="H661" i="8"/>
  <c r="H662" i="8"/>
  <c r="H11" i="8"/>
  <c r="H12" i="8"/>
  <c r="H13" i="8"/>
  <c r="H14" i="8"/>
  <c r="H15" i="8"/>
  <c r="H16" i="8"/>
  <c r="H17" i="8"/>
  <c r="H18" i="8"/>
  <c r="H19" i="8"/>
  <c r="H20" i="8"/>
  <c r="H21" i="8"/>
  <c r="H22" i="8"/>
  <c r="H23" i="8"/>
  <c r="H24" i="8"/>
  <c r="H25" i="8"/>
  <c r="H26" i="8"/>
  <c r="H27" i="8"/>
  <c r="H28" i="8"/>
  <c r="H29" i="8"/>
  <c r="H30" i="8"/>
  <c r="H31" i="8"/>
  <c r="H32" i="8"/>
  <c r="H33" i="8"/>
  <c r="H34" i="8"/>
  <c r="H35" i="8"/>
  <c r="H36" i="8"/>
  <c r="H37" i="8"/>
  <c r="H38" i="8"/>
  <c r="H39" i="8"/>
  <c r="H40" i="8"/>
  <c r="H41" i="8"/>
  <c r="H42" i="8"/>
  <c r="H43" i="8"/>
  <c r="H44" i="8"/>
  <c r="H45" i="8"/>
  <c r="H46" i="8"/>
  <c r="H47" i="8"/>
  <c r="H48" i="8"/>
  <c r="H49" i="8"/>
  <c r="H50" i="8"/>
  <c r="H51" i="8"/>
  <c r="H52" i="8"/>
  <c r="H53" i="8"/>
  <c r="H54" i="8"/>
  <c r="H55" i="8"/>
  <c r="H56" i="8"/>
  <c r="H57" i="8"/>
  <c r="H58" i="8"/>
  <c r="H59" i="8"/>
  <c r="H60" i="8"/>
  <c r="H61" i="8"/>
  <c r="H62" i="8"/>
  <c r="H63" i="8"/>
  <c r="H64" i="8"/>
  <c r="H65" i="8"/>
  <c r="H66" i="8"/>
  <c r="H67" i="8"/>
  <c r="H68" i="8"/>
  <c r="H69" i="8"/>
  <c r="H70" i="8"/>
  <c r="H71" i="8"/>
  <c r="H72" i="8"/>
  <c r="H73" i="8"/>
  <c r="H74" i="8"/>
  <c r="H75" i="8"/>
  <c r="H76" i="8"/>
  <c r="H77" i="8"/>
  <c r="H78" i="8"/>
  <c r="H79" i="8"/>
  <c r="H80" i="8"/>
  <c r="H81" i="8"/>
  <c r="H82" i="8"/>
  <c r="H83" i="8"/>
  <c r="H84" i="8"/>
  <c r="H85" i="8"/>
  <c r="H86" i="8"/>
  <c r="H87" i="8"/>
  <c r="H88" i="8"/>
  <c r="H89" i="8"/>
  <c r="H90" i="8"/>
  <c r="H91" i="8"/>
  <c r="H92" i="8"/>
  <c r="H93" i="8"/>
  <c r="H94" i="8"/>
  <c r="H95" i="8"/>
  <c r="H96" i="8"/>
  <c r="H97" i="8"/>
  <c r="H98" i="8"/>
  <c r="H99" i="8"/>
  <c r="H100" i="8"/>
  <c r="H101" i="8"/>
  <c r="H102" i="8"/>
  <c r="H103" i="8"/>
  <c r="H104" i="8"/>
  <c r="H105" i="8"/>
  <c r="H106" i="8"/>
  <c r="H107" i="8"/>
  <c r="H108" i="8"/>
  <c r="H109" i="8"/>
  <c r="H110" i="8"/>
  <c r="H111" i="8"/>
  <c r="H112" i="8"/>
  <c r="H113" i="8"/>
  <c r="H114" i="8"/>
  <c r="H115" i="8"/>
  <c r="H116" i="8"/>
  <c r="H117" i="8"/>
  <c r="H118" i="8"/>
  <c r="H119" i="8"/>
  <c r="H120" i="8"/>
  <c r="H121" i="8"/>
  <c r="H122" i="8"/>
  <c r="H123" i="8"/>
  <c r="H124" i="8"/>
  <c r="H125" i="8"/>
  <c r="H126" i="8"/>
  <c r="H127" i="8"/>
  <c r="H128" i="8"/>
  <c r="H129" i="8"/>
  <c r="H130" i="8"/>
  <c r="H131" i="8"/>
  <c r="H132" i="8"/>
  <c r="H133" i="8"/>
  <c r="H134" i="8"/>
  <c r="H135" i="8"/>
  <c r="H136" i="8"/>
  <c r="H137" i="8"/>
  <c r="H138" i="8"/>
  <c r="H139" i="8"/>
  <c r="H140" i="8"/>
  <c r="H141" i="8"/>
  <c r="H142" i="8"/>
  <c r="H143" i="8"/>
  <c r="H144" i="8"/>
  <c r="H145" i="8"/>
  <c r="H146" i="8"/>
  <c r="H147" i="8"/>
  <c r="H148" i="8"/>
  <c r="H149" i="8"/>
  <c r="H150" i="8"/>
  <c r="H151" i="8"/>
  <c r="H152" i="8"/>
  <c r="H153" i="8"/>
  <c r="H154" i="8"/>
  <c r="H155" i="8"/>
  <c r="H156" i="8"/>
  <c r="H157" i="8"/>
  <c r="H158" i="8"/>
  <c r="H159" i="8"/>
  <c r="H160" i="8"/>
  <c r="H161" i="8"/>
  <c r="H162" i="8"/>
  <c r="H163" i="8"/>
  <c r="H164" i="8"/>
  <c r="H165" i="8"/>
  <c r="H166" i="8"/>
  <c r="H167" i="8"/>
  <c r="H168" i="8"/>
  <c r="H169" i="8"/>
  <c r="H170" i="8"/>
  <c r="H171" i="8"/>
  <c r="H172" i="8"/>
  <c r="H173" i="8"/>
  <c r="H174" i="8"/>
  <c r="H175" i="8"/>
  <c r="H176" i="8"/>
  <c r="H177" i="8"/>
  <c r="H178" i="8"/>
  <c r="H179" i="8"/>
  <c r="H180" i="8"/>
  <c r="H181" i="8"/>
  <c r="H182" i="8"/>
  <c r="H183" i="8"/>
  <c r="H184" i="8"/>
  <c r="H185" i="8"/>
  <c r="H186" i="8"/>
  <c r="H187" i="8"/>
  <c r="H188" i="8"/>
  <c r="H189" i="8"/>
  <c r="H190" i="8"/>
  <c r="H191" i="8"/>
  <c r="H192" i="8"/>
  <c r="H193" i="8"/>
  <c r="H194" i="8"/>
  <c r="H195" i="8"/>
  <c r="H196" i="8"/>
  <c r="H197" i="8"/>
  <c r="H198" i="8"/>
  <c r="H199" i="8"/>
  <c r="H200" i="8"/>
  <c r="H201" i="8"/>
  <c r="H202" i="8"/>
  <c r="H203" i="8"/>
  <c r="H204" i="8"/>
  <c r="H205" i="8"/>
  <c r="H206" i="8"/>
  <c r="H207" i="8"/>
  <c r="H208" i="8"/>
  <c r="H209" i="8"/>
  <c r="H210" i="8"/>
  <c r="H211" i="8"/>
  <c r="H212" i="8"/>
  <c r="H213" i="8"/>
  <c r="H214" i="8"/>
  <c r="H215" i="8"/>
  <c r="H216" i="8"/>
  <c r="H217" i="8"/>
  <c r="H218" i="8"/>
  <c r="H219" i="8"/>
  <c r="H220" i="8"/>
  <c r="H221" i="8"/>
  <c r="H222" i="8"/>
  <c r="H223" i="8"/>
  <c r="H224" i="8"/>
  <c r="H225" i="8"/>
  <c r="H226" i="8"/>
  <c r="H227" i="8"/>
  <c r="H228" i="8"/>
  <c r="H229" i="8"/>
  <c r="H230" i="8"/>
  <c r="H231" i="8"/>
  <c r="H232" i="8"/>
  <c r="H233" i="8"/>
  <c r="H234" i="8"/>
  <c r="H235" i="8"/>
  <c r="H236" i="8"/>
  <c r="H237" i="8"/>
  <c r="H238" i="8"/>
  <c r="H239" i="8"/>
  <c r="H240" i="8"/>
  <c r="H241" i="8"/>
  <c r="H242" i="8"/>
  <c r="H243" i="8"/>
  <c r="H244" i="8"/>
  <c r="H245" i="8"/>
  <c r="H246" i="8"/>
  <c r="H247" i="8"/>
  <c r="H248" i="8"/>
  <c r="H249" i="8"/>
  <c r="H250" i="8"/>
  <c r="H251" i="8"/>
  <c r="H252" i="8"/>
  <c r="H253" i="8"/>
  <c r="H254" i="8"/>
  <c r="H255" i="8"/>
  <c r="H256" i="8"/>
  <c r="H257" i="8"/>
  <c r="H258" i="8"/>
  <c r="H259" i="8"/>
  <c r="H260" i="8"/>
  <c r="H261" i="8"/>
  <c r="H262" i="8"/>
  <c r="H263" i="8"/>
  <c r="H264" i="8"/>
  <c r="H265" i="8"/>
  <c r="H266" i="8"/>
  <c r="H267" i="8"/>
  <c r="H268" i="8"/>
  <c r="H269" i="8"/>
  <c r="H270" i="8"/>
  <c r="H271" i="8"/>
  <c r="H272" i="8"/>
  <c r="H273" i="8"/>
  <c r="H274" i="8"/>
  <c r="H275" i="8"/>
  <c r="H276" i="8"/>
  <c r="H277" i="8"/>
  <c r="H278" i="8"/>
  <c r="H279" i="8"/>
  <c r="H280" i="8"/>
  <c r="H281" i="8"/>
  <c r="H282" i="8"/>
  <c r="H283" i="8"/>
  <c r="H284" i="8"/>
  <c r="H285" i="8"/>
  <c r="H286" i="8"/>
  <c r="H287" i="8"/>
  <c r="H288" i="8"/>
  <c r="H289" i="8"/>
  <c r="H290" i="8"/>
  <c r="H291" i="8"/>
  <c r="H292" i="8"/>
  <c r="H293" i="8"/>
  <c r="H294" i="8"/>
  <c r="H295" i="8"/>
  <c r="H296" i="8"/>
  <c r="H297" i="8"/>
  <c r="H298" i="8"/>
  <c r="H299" i="8"/>
  <c r="H300" i="8"/>
  <c r="H301" i="8"/>
  <c r="H302" i="8"/>
  <c r="H303" i="8"/>
  <c r="H304" i="8"/>
  <c r="H305" i="8"/>
  <c r="H306" i="8"/>
  <c r="H307" i="8"/>
  <c r="H308" i="8"/>
  <c r="H309" i="8"/>
  <c r="H310" i="8"/>
  <c r="H311" i="8"/>
  <c r="H312" i="8"/>
  <c r="H313" i="8"/>
  <c r="H314" i="8"/>
  <c r="H315" i="8"/>
  <c r="H316" i="8"/>
  <c r="H317" i="8"/>
  <c r="H318" i="8"/>
  <c r="H319" i="8"/>
  <c r="H320" i="8"/>
  <c r="H321" i="8"/>
  <c r="H322" i="8"/>
  <c r="H323" i="8"/>
  <c r="H324" i="8"/>
  <c r="H325" i="8"/>
  <c r="H326" i="8"/>
  <c r="H327" i="8"/>
  <c r="H328" i="8"/>
  <c r="H329" i="8"/>
  <c r="H330" i="8"/>
  <c r="H331" i="8"/>
  <c r="H332" i="8"/>
  <c r="H333" i="8"/>
  <c r="H334" i="8"/>
  <c r="H335" i="8"/>
  <c r="H336" i="8"/>
  <c r="H337" i="8"/>
  <c r="H338" i="8"/>
  <c r="H339" i="8"/>
  <c r="H340" i="8"/>
  <c r="H341" i="8"/>
  <c r="H342" i="8"/>
  <c r="H343" i="8"/>
  <c r="H344" i="8"/>
  <c r="H345" i="8"/>
  <c r="H346" i="8"/>
  <c r="H347" i="8"/>
  <c r="H348" i="8"/>
  <c r="H349" i="8"/>
  <c r="H350" i="8"/>
  <c r="H351" i="8"/>
  <c r="H352" i="8"/>
  <c r="H353" i="8"/>
  <c r="H354" i="8"/>
  <c r="H355" i="8"/>
  <c r="H356" i="8"/>
  <c r="H357" i="8"/>
  <c r="H358" i="8"/>
  <c r="H359" i="8"/>
  <c r="H360" i="8"/>
  <c r="H361" i="8"/>
  <c r="H362" i="8"/>
  <c r="H363" i="8"/>
  <c r="H364" i="8"/>
  <c r="H365" i="8"/>
  <c r="H366" i="8"/>
  <c r="H367" i="8"/>
  <c r="H368" i="8"/>
  <c r="H369" i="8"/>
  <c r="H370" i="8"/>
  <c r="H371" i="8"/>
  <c r="H372" i="8"/>
  <c r="H373" i="8"/>
  <c r="H374" i="8"/>
  <c r="H375" i="8"/>
  <c r="H376" i="8"/>
  <c r="H377" i="8"/>
  <c r="H378" i="8"/>
  <c r="H379" i="8"/>
  <c r="H380" i="8"/>
  <c r="H381" i="8"/>
  <c r="H382" i="8"/>
  <c r="H383" i="8"/>
  <c r="H384" i="8"/>
  <c r="H385" i="8"/>
  <c r="H386" i="8"/>
  <c r="H387" i="8"/>
  <c r="H388" i="8"/>
  <c r="H389" i="8"/>
  <c r="H390" i="8"/>
  <c r="H391" i="8"/>
  <c r="H392" i="8"/>
  <c r="H393" i="8"/>
  <c r="H394" i="8"/>
  <c r="H395" i="8"/>
  <c r="H396" i="8"/>
  <c r="H397" i="8"/>
  <c r="H398" i="8"/>
  <c r="H399" i="8"/>
  <c r="H400" i="8"/>
  <c r="H401" i="8"/>
  <c r="H402" i="8"/>
  <c r="H403" i="8"/>
  <c r="H404" i="8"/>
  <c r="H405" i="8"/>
  <c r="H406" i="8"/>
  <c r="H407" i="8"/>
  <c r="H408" i="8"/>
  <c r="H409" i="8"/>
  <c r="H410" i="8"/>
  <c r="H411" i="8"/>
  <c r="H412" i="8"/>
  <c r="H413" i="8"/>
  <c r="H414" i="8"/>
  <c r="H415" i="8"/>
  <c r="H416" i="8"/>
  <c r="H417" i="8"/>
  <c r="H418" i="8"/>
  <c r="H419" i="8"/>
  <c r="H420" i="8"/>
  <c r="H421" i="8"/>
  <c r="H422" i="8"/>
  <c r="H423" i="8"/>
  <c r="H424" i="8"/>
  <c r="H425" i="8"/>
  <c r="H426" i="8"/>
  <c r="H427" i="8"/>
  <c r="H428" i="8"/>
  <c r="H429" i="8"/>
  <c r="H430" i="8"/>
  <c r="H431" i="8"/>
  <c r="H432" i="8"/>
  <c r="H433" i="8"/>
  <c r="H434" i="8"/>
  <c r="H435" i="8"/>
  <c r="H436" i="8"/>
  <c r="H437" i="8"/>
  <c r="H438" i="8"/>
  <c r="H439" i="8"/>
  <c r="H440" i="8"/>
  <c r="H441" i="8"/>
  <c r="H442" i="8"/>
  <c r="H443" i="8"/>
  <c r="H444" i="8"/>
  <c r="H445" i="8"/>
  <c r="H446" i="8"/>
  <c r="H447" i="8"/>
  <c r="H448" i="8"/>
  <c r="H449" i="8"/>
  <c r="H450" i="8"/>
  <c r="H451" i="8"/>
  <c r="H452" i="8"/>
  <c r="H453" i="8"/>
  <c r="H454" i="8"/>
  <c r="H455" i="8"/>
  <c r="H456" i="8"/>
  <c r="H457" i="8"/>
  <c r="H458" i="8"/>
  <c r="H459" i="8"/>
  <c r="H460" i="8"/>
  <c r="H461" i="8"/>
  <c r="H462" i="8"/>
  <c r="H463" i="8"/>
  <c r="H464" i="8"/>
  <c r="H465" i="8"/>
  <c r="H466" i="8"/>
  <c r="H467" i="8"/>
  <c r="H468" i="8"/>
  <c r="H469" i="8"/>
  <c r="H470" i="8"/>
  <c r="H471" i="8"/>
  <c r="H472" i="8"/>
  <c r="H473" i="8"/>
  <c r="H474" i="8"/>
  <c r="H475" i="8"/>
  <c r="H476" i="8"/>
  <c r="H477" i="8"/>
  <c r="H478" i="8"/>
  <c r="H479" i="8"/>
  <c r="H480" i="8"/>
  <c r="H481" i="8"/>
  <c r="H482" i="8"/>
  <c r="H483" i="8"/>
  <c r="H484" i="8"/>
  <c r="H485" i="8"/>
  <c r="H486" i="8"/>
  <c r="H487" i="8"/>
  <c r="H488" i="8"/>
  <c r="H489" i="8"/>
  <c r="H490" i="8"/>
  <c r="H491" i="8"/>
  <c r="H492" i="8"/>
  <c r="H493" i="8"/>
  <c r="H494" i="8"/>
  <c r="H495" i="8"/>
  <c r="H496" i="8"/>
  <c r="H497" i="8"/>
  <c r="H498" i="8"/>
  <c r="H499" i="8"/>
  <c r="H500" i="8"/>
  <c r="H501" i="8"/>
  <c r="H502" i="8"/>
  <c r="H503" i="8"/>
  <c r="H504" i="8"/>
  <c r="H505" i="8"/>
  <c r="H506" i="8"/>
  <c r="H507" i="8"/>
  <c r="H508" i="8"/>
  <c r="H509" i="8"/>
  <c r="H510" i="8"/>
  <c r="H511" i="8"/>
  <c r="H512" i="8"/>
  <c r="H513" i="8"/>
  <c r="H514" i="8"/>
  <c r="H515" i="8"/>
  <c r="H516" i="8"/>
  <c r="H517" i="8"/>
  <c r="H518" i="8"/>
  <c r="H519" i="8"/>
  <c r="H520" i="8"/>
  <c r="H521" i="8"/>
  <c r="H522" i="8"/>
  <c r="H523" i="8"/>
  <c r="H524" i="8"/>
  <c r="H525" i="8"/>
  <c r="H526" i="8"/>
  <c r="H527" i="8"/>
  <c r="H528" i="8"/>
  <c r="H529" i="8"/>
  <c r="H530" i="8"/>
  <c r="H531" i="8"/>
  <c r="H532" i="8"/>
  <c r="H533" i="8"/>
  <c r="H534" i="8"/>
  <c r="H535" i="8"/>
  <c r="H536" i="8"/>
  <c r="H537" i="8"/>
  <c r="H538" i="8"/>
  <c r="H539" i="8"/>
  <c r="H540" i="8"/>
  <c r="H541" i="8"/>
  <c r="H542" i="8"/>
  <c r="H543" i="8"/>
  <c r="H544" i="8"/>
  <c r="H545" i="8"/>
  <c r="H546" i="8"/>
  <c r="H547" i="8"/>
  <c r="H548" i="8"/>
  <c r="H549" i="8"/>
  <c r="H550" i="8"/>
  <c r="H551" i="8"/>
  <c r="H552" i="8"/>
  <c r="H553" i="8"/>
  <c r="H554" i="8"/>
  <c r="H555" i="8"/>
  <c r="H556" i="8"/>
  <c r="H557" i="8"/>
  <c r="H558" i="8"/>
  <c r="H559" i="8"/>
  <c r="H560" i="8"/>
  <c r="H561" i="8"/>
  <c r="H562" i="8"/>
  <c r="H563" i="8"/>
  <c r="H564" i="8"/>
  <c r="H565" i="8"/>
  <c r="H566" i="8"/>
  <c r="H567" i="8"/>
  <c r="H568" i="8"/>
  <c r="H569" i="8"/>
  <c r="H570" i="8"/>
  <c r="H571" i="8"/>
  <c r="H572" i="8"/>
  <c r="H573" i="8"/>
  <c r="H574" i="8"/>
  <c r="H575" i="8"/>
  <c r="H576" i="8"/>
  <c r="H577" i="8"/>
  <c r="H578" i="8"/>
  <c r="H579" i="8"/>
  <c r="H580" i="8"/>
  <c r="H581" i="8"/>
  <c r="H582" i="8"/>
  <c r="H583" i="8"/>
  <c r="H584" i="8"/>
  <c r="H585" i="8"/>
  <c r="H586" i="8"/>
  <c r="H587" i="8"/>
  <c r="H588" i="8"/>
  <c r="H589" i="8"/>
  <c r="H590" i="8"/>
  <c r="H591" i="8"/>
  <c r="H592" i="8"/>
  <c r="H593" i="8"/>
  <c r="H594" i="8"/>
  <c r="H595" i="8"/>
  <c r="H596" i="8"/>
  <c r="H597" i="8"/>
  <c r="H598" i="8"/>
  <c r="H599" i="8"/>
  <c r="H600" i="8"/>
  <c r="H601" i="8"/>
  <c r="H602" i="8"/>
  <c r="H603" i="8"/>
  <c r="H604" i="8"/>
  <c r="H605" i="8"/>
  <c r="H606" i="8"/>
  <c r="H607" i="8"/>
  <c r="H608" i="8"/>
  <c r="H609" i="8"/>
  <c r="H610" i="8"/>
  <c r="H611" i="8"/>
  <c r="H612" i="8"/>
  <c r="H613" i="8"/>
  <c r="H614" i="8"/>
  <c r="H615" i="8"/>
  <c r="H616" i="8"/>
  <c r="H617" i="8"/>
  <c r="H618" i="8"/>
  <c r="H619" i="8"/>
  <c r="H620" i="8"/>
  <c r="H621" i="8"/>
  <c r="H622" i="8"/>
  <c r="H623" i="8"/>
  <c r="H624" i="8"/>
  <c r="H625" i="8"/>
  <c r="H626" i="8"/>
  <c r="H627" i="8"/>
  <c r="H628" i="8"/>
  <c r="H629" i="8"/>
  <c r="H630" i="8"/>
  <c r="H631" i="8"/>
  <c r="H632" i="8"/>
  <c r="H633" i="8"/>
  <c r="H634" i="8"/>
  <c r="H635" i="8"/>
  <c r="H636" i="8"/>
  <c r="H637" i="8"/>
  <c r="H638" i="8"/>
  <c r="H639" i="8"/>
  <c r="H640" i="8"/>
  <c r="H641" i="8"/>
  <c r="H642" i="8"/>
  <c r="H643" i="8"/>
  <c r="H644" i="8"/>
  <c r="H645" i="8"/>
  <c r="H646" i="8"/>
  <c r="AC72" i="8" l="1"/>
  <c r="AC399" i="8"/>
  <c r="AF399" i="8"/>
  <c r="AQ183" i="8"/>
  <c r="AK292" i="8"/>
  <c r="AK667" i="8"/>
  <c r="AK666" i="8"/>
  <c r="AK665" i="8"/>
  <c r="AK664" i="8"/>
  <c r="AK663" i="8"/>
  <c r="AK662" i="8"/>
  <c r="AK661" i="8"/>
  <c r="AK660" i="8"/>
  <c r="AK659" i="8"/>
  <c r="AK658" i="8"/>
  <c r="AK657" i="8"/>
  <c r="AK656" i="8"/>
  <c r="AK655" i="8"/>
  <c r="AK654" i="8"/>
  <c r="AK653" i="8"/>
  <c r="AK652" i="8"/>
  <c r="AK651" i="8"/>
  <c r="AK650" i="8"/>
  <c r="AK649" i="8"/>
  <c r="AK648" i="8"/>
  <c r="AK647" i="8"/>
  <c r="AF667" i="8"/>
  <c r="AF666" i="8"/>
  <c r="AF665" i="8"/>
  <c r="AF664" i="8"/>
  <c r="AF663" i="8"/>
  <c r="AF662" i="8"/>
  <c r="AF661" i="8"/>
  <c r="AF660" i="8"/>
  <c r="AF659" i="8"/>
  <c r="AF658" i="8"/>
  <c r="AF657" i="8"/>
  <c r="AF656" i="8"/>
  <c r="AF655" i="8"/>
  <c r="AF654" i="8"/>
  <c r="AF653" i="8"/>
  <c r="AF652" i="8"/>
  <c r="AF651" i="8"/>
  <c r="AF650" i="8"/>
  <c r="AF649" i="8"/>
  <c r="AF648" i="8"/>
  <c r="AF647" i="8"/>
  <c r="AC667" i="8"/>
  <c r="AC666" i="8"/>
  <c r="AC665" i="8"/>
  <c r="AC663" i="8"/>
  <c r="AC662" i="8"/>
  <c r="AC661" i="8"/>
  <c r="AC660" i="8"/>
  <c r="AC659" i="8"/>
  <c r="AC658" i="8"/>
  <c r="AC657" i="8"/>
  <c r="AC656" i="8"/>
  <c r="AC655" i="8"/>
  <c r="AC654" i="8"/>
  <c r="AC653" i="8"/>
  <c r="AC652" i="8"/>
  <c r="AC651" i="8"/>
  <c r="AC650" i="8"/>
  <c r="AC649" i="8"/>
  <c r="AC648" i="8"/>
  <c r="AC647" i="8"/>
  <c r="H666" i="8"/>
  <c r="H665" i="8"/>
  <c r="H664" i="8"/>
  <c r="H663" i="8"/>
  <c r="AQ647" i="8"/>
  <c r="AQ648" i="8"/>
  <c r="AQ649" i="8"/>
  <c r="AQ650" i="8"/>
  <c r="AQ651" i="8"/>
  <c r="AQ652" i="8"/>
  <c r="AQ653" i="8"/>
  <c r="AQ654" i="8"/>
  <c r="AQ655" i="8"/>
  <c r="AQ656" i="8"/>
  <c r="AQ657" i="8"/>
  <c r="AQ658" i="8"/>
  <c r="AQ659" i="8"/>
  <c r="AQ660" i="8"/>
  <c r="AQ661" i="8"/>
  <c r="AQ662" i="8"/>
  <c r="AQ663" i="8"/>
  <c r="AQ664" i="8"/>
  <c r="AQ665" i="8"/>
  <c r="AQ666" i="8"/>
  <c r="AQ667" i="8"/>
  <c r="AQ11" i="8"/>
  <c r="AQ12" i="8"/>
  <c r="AQ13" i="8"/>
  <c r="AQ14" i="8"/>
  <c r="AQ15" i="8"/>
  <c r="AQ16" i="8"/>
  <c r="AQ17" i="8"/>
  <c r="AQ18" i="8"/>
  <c r="AQ19" i="8"/>
  <c r="AQ20" i="8"/>
  <c r="AQ21" i="8"/>
  <c r="AQ22" i="8"/>
  <c r="AQ23" i="8"/>
  <c r="AQ24" i="8"/>
  <c r="AQ25" i="8"/>
  <c r="AQ26" i="8"/>
  <c r="AQ27" i="8"/>
  <c r="AQ28" i="8"/>
  <c r="AQ29" i="8"/>
  <c r="AQ30" i="8"/>
  <c r="AQ31" i="8"/>
  <c r="AQ32" i="8"/>
  <c r="AQ33" i="8"/>
  <c r="AQ34" i="8"/>
  <c r="AQ35" i="8"/>
  <c r="AQ36" i="8"/>
  <c r="AQ37" i="8"/>
  <c r="AQ38" i="8"/>
  <c r="AQ39" i="8"/>
  <c r="AQ40" i="8"/>
  <c r="AQ41" i="8"/>
  <c r="AQ42" i="8"/>
  <c r="AQ43" i="8"/>
  <c r="AQ44" i="8"/>
  <c r="AQ45" i="8"/>
  <c r="AQ46" i="8"/>
  <c r="AQ47" i="8"/>
  <c r="AQ48" i="8"/>
  <c r="AQ49" i="8"/>
  <c r="AQ50" i="8"/>
  <c r="AQ51" i="8"/>
  <c r="AQ52" i="8"/>
  <c r="AQ53" i="8"/>
  <c r="AQ54" i="8"/>
  <c r="AQ55" i="8"/>
  <c r="AQ56" i="8"/>
  <c r="AQ57" i="8"/>
  <c r="AQ58" i="8"/>
  <c r="AQ59" i="8"/>
  <c r="AQ60" i="8"/>
  <c r="AQ61" i="8"/>
  <c r="AQ62" i="8"/>
  <c r="AQ63" i="8"/>
  <c r="AQ64" i="8"/>
  <c r="AQ65" i="8"/>
  <c r="AQ66" i="8"/>
  <c r="AQ67" i="8"/>
  <c r="AQ68" i="8"/>
  <c r="AQ69" i="8"/>
  <c r="AQ70" i="8"/>
  <c r="AQ71" i="8"/>
  <c r="AQ72" i="8"/>
  <c r="AQ73" i="8"/>
  <c r="AQ74" i="8"/>
  <c r="AQ75" i="8"/>
  <c r="AQ76" i="8"/>
  <c r="AQ77" i="8"/>
  <c r="AQ78" i="8"/>
  <c r="AQ79" i="8"/>
  <c r="AQ80" i="8"/>
  <c r="AQ81" i="8"/>
  <c r="AQ82" i="8"/>
  <c r="AQ83" i="8"/>
  <c r="AQ84" i="8"/>
  <c r="AQ85" i="8"/>
  <c r="AQ86" i="8"/>
  <c r="AQ87" i="8"/>
  <c r="AQ88" i="8"/>
  <c r="AQ89" i="8"/>
  <c r="AQ90" i="8"/>
  <c r="AQ91" i="8"/>
  <c r="AQ92" i="8"/>
  <c r="AQ93" i="8"/>
  <c r="AQ94" i="8"/>
  <c r="AQ95" i="8"/>
  <c r="AQ96" i="8"/>
  <c r="AQ97" i="8"/>
  <c r="AQ98" i="8"/>
  <c r="AQ99" i="8"/>
  <c r="AQ100" i="8"/>
  <c r="AQ101" i="8"/>
  <c r="AQ102" i="8"/>
  <c r="AQ103" i="8"/>
  <c r="AQ104" i="8"/>
  <c r="AQ105" i="8"/>
  <c r="AQ106" i="8"/>
  <c r="AQ107" i="8"/>
  <c r="AQ108" i="8"/>
  <c r="AQ109" i="8"/>
  <c r="AQ110" i="8"/>
  <c r="AQ111" i="8"/>
  <c r="AQ112" i="8"/>
  <c r="AQ113" i="8"/>
  <c r="AQ114" i="8"/>
  <c r="AQ115" i="8"/>
  <c r="AQ116" i="8"/>
  <c r="AQ117" i="8"/>
  <c r="AQ118" i="8"/>
  <c r="AQ119" i="8"/>
  <c r="AQ120" i="8"/>
  <c r="AQ121" i="8"/>
  <c r="AQ122" i="8"/>
  <c r="AQ123" i="8"/>
  <c r="AQ124" i="8"/>
  <c r="AQ125" i="8"/>
  <c r="AQ126" i="8"/>
  <c r="AQ127" i="8"/>
  <c r="AQ128" i="8"/>
  <c r="AQ129" i="8"/>
  <c r="AQ130" i="8"/>
  <c r="AQ131" i="8"/>
  <c r="AQ132" i="8"/>
  <c r="AQ133" i="8"/>
  <c r="AQ134" i="8"/>
  <c r="AQ135" i="8"/>
  <c r="AQ136" i="8"/>
  <c r="AQ137" i="8"/>
  <c r="AQ138" i="8"/>
  <c r="AQ139" i="8"/>
  <c r="AQ140" i="8"/>
  <c r="AQ141" i="8"/>
  <c r="AQ142" i="8"/>
  <c r="AQ143" i="8"/>
  <c r="AQ144" i="8"/>
  <c r="AQ145" i="8"/>
  <c r="AQ146" i="8"/>
  <c r="AQ147" i="8"/>
  <c r="AQ148" i="8"/>
  <c r="AQ149" i="8"/>
  <c r="AQ150" i="8"/>
  <c r="AQ151" i="8"/>
  <c r="AQ152" i="8"/>
  <c r="AQ153" i="8"/>
  <c r="AQ154" i="8"/>
  <c r="AQ155" i="8"/>
  <c r="AQ156" i="8"/>
  <c r="AQ157" i="8"/>
  <c r="AQ158" i="8"/>
  <c r="AQ159" i="8"/>
  <c r="AQ160" i="8"/>
  <c r="AQ161" i="8"/>
  <c r="AQ162" i="8"/>
  <c r="AQ163" i="8"/>
  <c r="AQ164" i="8"/>
  <c r="AQ165" i="8"/>
  <c r="AQ166" i="8"/>
  <c r="AQ167" i="8"/>
  <c r="AQ168" i="8"/>
  <c r="AQ169" i="8"/>
  <c r="AQ170" i="8"/>
  <c r="AQ171" i="8"/>
  <c r="AQ172" i="8"/>
  <c r="AQ173" i="8"/>
  <c r="AQ174" i="8"/>
  <c r="AQ175" i="8"/>
  <c r="AQ176" i="8"/>
  <c r="AQ177" i="8"/>
  <c r="AQ178" i="8"/>
  <c r="AQ179" i="8"/>
  <c r="AQ180" i="8"/>
  <c r="AQ181" i="8"/>
  <c r="AQ182" i="8"/>
  <c r="AQ184" i="8"/>
  <c r="AQ185" i="8"/>
  <c r="AQ186" i="8"/>
  <c r="AQ187" i="8"/>
  <c r="AQ188" i="8"/>
  <c r="AQ189" i="8"/>
  <c r="AQ190" i="8"/>
  <c r="AQ191" i="8"/>
  <c r="AQ192" i="8"/>
  <c r="AQ193" i="8"/>
  <c r="AQ194" i="8"/>
  <c r="AQ195" i="8"/>
  <c r="AQ196" i="8"/>
  <c r="AQ197" i="8"/>
  <c r="AQ198" i="8"/>
  <c r="AQ199" i="8"/>
  <c r="AQ200" i="8"/>
  <c r="AQ201" i="8"/>
  <c r="AQ202" i="8"/>
  <c r="AQ203" i="8"/>
  <c r="AQ204" i="8"/>
  <c r="AQ205" i="8"/>
  <c r="AQ206" i="8"/>
  <c r="AQ207" i="8"/>
  <c r="AQ208" i="8"/>
  <c r="AQ209" i="8"/>
  <c r="AQ210" i="8"/>
  <c r="AQ211" i="8"/>
  <c r="AQ212" i="8"/>
  <c r="AQ213" i="8"/>
  <c r="AQ214" i="8"/>
  <c r="AQ215" i="8"/>
  <c r="AQ216" i="8"/>
  <c r="AQ217" i="8"/>
  <c r="AQ218" i="8"/>
  <c r="AQ219" i="8"/>
  <c r="AQ220" i="8"/>
  <c r="AQ221" i="8"/>
  <c r="AQ222" i="8"/>
  <c r="AQ223" i="8"/>
  <c r="AQ224" i="8"/>
  <c r="AQ225" i="8"/>
  <c r="AQ226" i="8"/>
  <c r="AQ227" i="8"/>
  <c r="AQ228" i="8"/>
  <c r="AQ229" i="8"/>
  <c r="AQ230" i="8"/>
  <c r="AQ231" i="8"/>
  <c r="AQ232" i="8"/>
  <c r="AQ233" i="8"/>
  <c r="AQ234" i="8"/>
  <c r="AQ235" i="8"/>
  <c r="AQ236" i="8"/>
  <c r="AQ237" i="8"/>
  <c r="AQ238" i="8"/>
  <c r="AQ239" i="8"/>
  <c r="AQ240" i="8"/>
  <c r="AQ241" i="8"/>
  <c r="AQ242" i="8"/>
  <c r="AQ243" i="8"/>
  <c r="AQ244" i="8"/>
  <c r="AQ245" i="8"/>
  <c r="AQ246" i="8"/>
  <c r="AQ247" i="8"/>
  <c r="AQ248" i="8"/>
  <c r="AQ249" i="8"/>
  <c r="AQ250" i="8"/>
  <c r="AQ251" i="8"/>
  <c r="AQ252" i="8"/>
  <c r="AQ253" i="8"/>
  <c r="AQ254" i="8"/>
  <c r="AQ255" i="8"/>
  <c r="AQ256" i="8"/>
  <c r="AQ257" i="8"/>
  <c r="AQ258" i="8"/>
  <c r="AQ259" i="8"/>
  <c r="AQ260" i="8"/>
  <c r="AQ261" i="8"/>
  <c r="AQ262" i="8"/>
  <c r="AQ263" i="8"/>
  <c r="AQ264" i="8"/>
  <c r="AQ265" i="8"/>
  <c r="AQ266" i="8"/>
  <c r="AQ267" i="8"/>
  <c r="AQ268" i="8"/>
  <c r="AQ269" i="8"/>
  <c r="AQ270" i="8"/>
  <c r="AQ271" i="8"/>
  <c r="AQ272" i="8"/>
  <c r="AQ273" i="8"/>
  <c r="AQ274" i="8"/>
  <c r="AQ275" i="8"/>
  <c r="AQ276" i="8"/>
  <c r="AQ277" i="8"/>
  <c r="AQ278" i="8"/>
  <c r="AQ279" i="8"/>
  <c r="AQ280" i="8"/>
  <c r="AQ281" i="8"/>
  <c r="AQ282" i="8"/>
  <c r="AQ283" i="8"/>
  <c r="AQ284" i="8"/>
  <c r="AQ285" i="8"/>
  <c r="AQ286" i="8"/>
  <c r="AQ287" i="8"/>
  <c r="AQ288" i="8"/>
  <c r="AQ289" i="8"/>
  <c r="AQ290" i="8"/>
  <c r="AQ291" i="8"/>
  <c r="AQ292" i="8"/>
  <c r="AQ293" i="8"/>
  <c r="AQ294" i="8"/>
  <c r="AQ295" i="8"/>
  <c r="AQ296" i="8"/>
  <c r="AQ297" i="8"/>
  <c r="AQ298" i="8"/>
  <c r="AQ299" i="8"/>
  <c r="AQ300" i="8"/>
  <c r="AQ301" i="8"/>
  <c r="AQ302" i="8"/>
  <c r="AQ303" i="8"/>
  <c r="AQ304" i="8"/>
  <c r="AQ305" i="8"/>
  <c r="AQ306" i="8"/>
  <c r="AQ307" i="8"/>
  <c r="AQ308" i="8"/>
  <c r="AQ309" i="8"/>
  <c r="AQ310" i="8"/>
  <c r="AQ311" i="8"/>
  <c r="AQ312" i="8"/>
  <c r="AQ313" i="8"/>
  <c r="AQ314" i="8"/>
  <c r="AQ315" i="8"/>
  <c r="AQ316" i="8"/>
  <c r="AQ317" i="8"/>
  <c r="AQ318" i="8"/>
  <c r="AQ319" i="8"/>
  <c r="AQ320" i="8"/>
  <c r="AQ321" i="8"/>
  <c r="AQ322" i="8"/>
  <c r="AQ323" i="8"/>
  <c r="AQ324" i="8"/>
  <c r="AQ325" i="8"/>
  <c r="AQ326" i="8"/>
  <c r="AQ327" i="8"/>
  <c r="AQ328" i="8"/>
  <c r="AQ329" i="8"/>
  <c r="AQ330" i="8"/>
  <c r="AQ331" i="8"/>
  <c r="AQ332" i="8"/>
  <c r="AQ333" i="8"/>
  <c r="AQ334" i="8"/>
  <c r="AQ335" i="8"/>
  <c r="AQ336" i="8"/>
  <c r="AQ337" i="8"/>
  <c r="AQ338" i="8"/>
  <c r="AQ339" i="8"/>
  <c r="AQ340" i="8"/>
  <c r="AQ341" i="8"/>
  <c r="AQ342" i="8"/>
  <c r="AQ343" i="8"/>
  <c r="AQ344" i="8"/>
  <c r="AQ345" i="8"/>
  <c r="AQ346" i="8"/>
  <c r="AQ347" i="8"/>
  <c r="AQ348" i="8"/>
  <c r="AQ349" i="8"/>
  <c r="AQ350" i="8"/>
  <c r="AQ351" i="8"/>
  <c r="AQ352" i="8"/>
  <c r="AQ353" i="8"/>
  <c r="AQ354" i="8"/>
  <c r="AQ355" i="8"/>
  <c r="AQ356" i="8"/>
  <c r="AQ357" i="8"/>
  <c r="AQ358" i="8"/>
  <c r="AQ359" i="8"/>
  <c r="AQ360" i="8"/>
  <c r="AQ361" i="8"/>
  <c r="AQ362" i="8"/>
  <c r="AQ363" i="8"/>
  <c r="AQ364" i="8"/>
  <c r="AQ365" i="8"/>
  <c r="AQ366" i="8"/>
  <c r="AQ367" i="8"/>
  <c r="AQ368" i="8"/>
  <c r="AQ369" i="8"/>
  <c r="AQ370" i="8"/>
  <c r="AQ371" i="8"/>
  <c r="AQ372" i="8"/>
  <c r="AQ373" i="8"/>
  <c r="AQ374" i="8"/>
  <c r="AQ375" i="8"/>
  <c r="AQ376" i="8"/>
  <c r="AQ377" i="8"/>
  <c r="AQ378" i="8"/>
  <c r="AQ379" i="8"/>
  <c r="AQ380" i="8"/>
  <c r="AQ381" i="8"/>
  <c r="AQ382" i="8"/>
  <c r="AQ383" i="8"/>
  <c r="AQ384" i="8"/>
  <c r="AQ385" i="8"/>
  <c r="AQ386" i="8"/>
  <c r="AQ387" i="8"/>
  <c r="AQ388" i="8"/>
  <c r="AQ389" i="8"/>
  <c r="AQ390" i="8"/>
  <c r="AQ391" i="8"/>
  <c r="AQ392" i="8"/>
  <c r="AQ393" i="8"/>
  <c r="AQ394" i="8"/>
  <c r="AQ395" i="8"/>
  <c r="AQ396" i="8"/>
  <c r="AQ397" i="8"/>
  <c r="AQ398" i="8"/>
  <c r="AQ399" i="8"/>
  <c r="AQ400" i="8"/>
  <c r="AQ401" i="8"/>
  <c r="AQ402" i="8"/>
  <c r="AQ403" i="8"/>
  <c r="AQ404" i="8"/>
  <c r="AQ405" i="8"/>
  <c r="AQ406" i="8"/>
  <c r="AQ407" i="8"/>
  <c r="AQ408" i="8"/>
  <c r="AQ409" i="8"/>
  <c r="AQ410" i="8"/>
  <c r="AQ411" i="8"/>
  <c r="AQ412" i="8"/>
  <c r="AQ413" i="8"/>
  <c r="AQ414" i="8"/>
  <c r="AQ415" i="8"/>
  <c r="AQ416" i="8"/>
  <c r="AQ417" i="8"/>
  <c r="AQ418" i="8"/>
  <c r="AQ419" i="8"/>
  <c r="AQ420" i="8"/>
  <c r="AQ421" i="8"/>
  <c r="AQ422" i="8"/>
  <c r="AQ423" i="8"/>
  <c r="AQ424" i="8"/>
  <c r="AQ425" i="8"/>
  <c r="AQ426" i="8"/>
  <c r="AQ427" i="8"/>
  <c r="AQ428" i="8"/>
  <c r="AQ429" i="8"/>
  <c r="AQ430" i="8"/>
  <c r="AQ431" i="8"/>
  <c r="AQ432" i="8"/>
  <c r="AQ433" i="8"/>
  <c r="AQ434" i="8"/>
  <c r="AQ435" i="8"/>
  <c r="AQ436" i="8"/>
  <c r="AQ437" i="8"/>
  <c r="AQ438" i="8"/>
  <c r="AQ439" i="8"/>
  <c r="AQ440" i="8"/>
  <c r="AQ441" i="8"/>
  <c r="AQ442" i="8"/>
  <c r="AQ443" i="8"/>
  <c r="AQ444" i="8"/>
  <c r="AQ445" i="8"/>
  <c r="AQ446" i="8"/>
  <c r="AQ447" i="8"/>
  <c r="AQ448" i="8"/>
  <c r="AQ449" i="8"/>
  <c r="AQ450" i="8"/>
  <c r="AQ451" i="8"/>
  <c r="AQ452" i="8"/>
  <c r="AQ453" i="8"/>
  <c r="AQ454" i="8"/>
  <c r="AQ455" i="8"/>
  <c r="AQ456" i="8"/>
  <c r="AQ457" i="8"/>
  <c r="AQ458" i="8"/>
  <c r="AQ459" i="8"/>
  <c r="AQ460" i="8"/>
  <c r="AQ461" i="8"/>
  <c r="AQ462" i="8"/>
  <c r="AQ463" i="8"/>
  <c r="AQ464" i="8"/>
  <c r="AQ465" i="8"/>
  <c r="AQ466" i="8"/>
  <c r="AQ467" i="8"/>
  <c r="AQ468" i="8"/>
  <c r="AQ469" i="8"/>
  <c r="AQ470" i="8"/>
  <c r="AQ471" i="8"/>
  <c r="AQ472" i="8"/>
  <c r="AQ473" i="8"/>
  <c r="AQ474" i="8"/>
  <c r="AQ475" i="8"/>
  <c r="AQ476" i="8"/>
  <c r="AQ477" i="8"/>
  <c r="AQ478" i="8"/>
  <c r="AQ479" i="8"/>
  <c r="AQ480" i="8"/>
  <c r="AQ481" i="8"/>
  <c r="AQ482" i="8"/>
  <c r="AQ483" i="8"/>
  <c r="AQ484" i="8"/>
  <c r="AQ485" i="8"/>
  <c r="AQ486" i="8"/>
  <c r="AQ487" i="8"/>
  <c r="AQ488" i="8"/>
  <c r="AQ489" i="8"/>
  <c r="AQ490" i="8"/>
  <c r="AQ491" i="8"/>
  <c r="AQ492" i="8"/>
  <c r="AQ493" i="8"/>
  <c r="AQ494" i="8"/>
  <c r="AQ495" i="8"/>
  <c r="AQ496" i="8"/>
  <c r="AQ497" i="8"/>
  <c r="AQ498" i="8"/>
  <c r="AQ499" i="8"/>
  <c r="AQ500" i="8"/>
  <c r="AQ501" i="8"/>
  <c r="AQ502" i="8"/>
  <c r="AQ503" i="8"/>
  <c r="AQ504" i="8"/>
  <c r="AQ505" i="8"/>
  <c r="AQ506" i="8"/>
  <c r="AQ507" i="8"/>
  <c r="AQ508" i="8"/>
  <c r="AQ509" i="8"/>
  <c r="AQ510" i="8"/>
  <c r="AQ511" i="8"/>
  <c r="AQ512" i="8"/>
  <c r="AQ513" i="8"/>
  <c r="AQ514" i="8"/>
  <c r="AQ515" i="8"/>
  <c r="AQ516" i="8"/>
  <c r="AQ517" i="8"/>
  <c r="AQ518" i="8"/>
  <c r="AQ519" i="8"/>
  <c r="AQ520" i="8"/>
  <c r="AQ521" i="8"/>
  <c r="AQ522" i="8"/>
  <c r="AQ523" i="8"/>
  <c r="AQ524" i="8"/>
  <c r="AQ525" i="8"/>
  <c r="AQ526" i="8"/>
  <c r="AQ527" i="8"/>
  <c r="AQ528" i="8"/>
  <c r="AQ529" i="8"/>
  <c r="AQ530" i="8"/>
  <c r="AQ531" i="8"/>
  <c r="AQ532" i="8"/>
  <c r="AQ533" i="8"/>
  <c r="AQ534" i="8"/>
  <c r="AQ535" i="8"/>
  <c r="AQ536" i="8"/>
  <c r="AQ537" i="8"/>
  <c r="AQ538" i="8"/>
  <c r="AQ539" i="8"/>
  <c r="AQ540" i="8"/>
  <c r="AQ541" i="8"/>
  <c r="AQ542" i="8"/>
  <c r="AQ543" i="8"/>
  <c r="AQ544" i="8"/>
  <c r="AQ545" i="8"/>
  <c r="AQ546" i="8"/>
  <c r="AQ547" i="8"/>
  <c r="AQ548" i="8"/>
  <c r="AQ549" i="8"/>
  <c r="AQ550" i="8"/>
  <c r="AQ551" i="8"/>
  <c r="AQ552" i="8"/>
  <c r="AQ553" i="8"/>
  <c r="AQ554" i="8"/>
  <c r="AQ555" i="8"/>
  <c r="AQ556" i="8"/>
  <c r="AQ557" i="8"/>
  <c r="AQ558" i="8"/>
  <c r="AQ559" i="8"/>
  <c r="AQ560" i="8"/>
  <c r="AQ561" i="8"/>
  <c r="AQ562" i="8"/>
  <c r="AQ563" i="8"/>
  <c r="AQ564" i="8"/>
  <c r="AQ565" i="8"/>
  <c r="AQ566" i="8"/>
  <c r="AQ567" i="8"/>
  <c r="AQ568" i="8"/>
  <c r="AQ569" i="8"/>
  <c r="AQ570" i="8"/>
  <c r="AQ571" i="8"/>
  <c r="AQ572" i="8"/>
  <c r="AQ573" i="8"/>
  <c r="AQ574" i="8"/>
  <c r="AQ575" i="8"/>
  <c r="AQ576" i="8"/>
  <c r="AQ577" i="8"/>
  <c r="AQ578" i="8"/>
  <c r="AQ579" i="8"/>
  <c r="AQ580" i="8"/>
  <c r="AQ581" i="8"/>
  <c r="AQ582" i="8"/>
  <c r="AQ583" i="8"/>
  <c r="AQ584" i="8"/>
  <c r="AQ585" i="8"/>
  <c r="AQ586" i="8"/>
  <c r="AQ587" i="8"/>
  <c r="AQ588" i="8"/>
  <c r="AQ589" i="8"/>
  <c r="AQ590" i="8"/>
  <c r="AQ591" i="8"/>
  <c r="AQ592" i="8"/>
  <c r="AQ593" i="8"/>
  <c r="AQ594" i="8"/>
  <c r="AQ595" i="8"/>
  <c r="AQ596" i="8"/>
  <c r="AQ597" i="8"/>
  <c r="AQ598" i="8"/>
  <c r="AQ599" i="8"/>
  <c r="AQ600" i="8"/>
  <c r="AQ601" i="8"/>
  <c r="AQ602" i="8"/>
  <c r="AQ603" i="8"/>
  <c r="AQ604" i="8"/>
  <c r="AQ605" i="8"/>
  <c r="AQ606" i="8"/>
  <c r="AQ607" i="8"/>
  <c r="AQ608" i="8"/>
  <c r="AQ609" i="8"/>
  <c r="AQ610" i="8"/>
  <c r="AQ611" i="8"/>
  <c r="AQ612" i="8"/>
  <c r="AQ613" i="8"/>
  <c r="AQ614" i="8"/>
  <c r="AQ615" i="8"/>
  <c r="AQ616" i="8"/>
  <c r="AQ617" i="8"/>
  <c r="AQ618" i="8"/>
  <c r="AQ619" i="8"/>
  <c r="AQ620" i="8"/>
  <c r="AQ621" i="8"/>
  <c r="AQ622" i="8"/>
  <c r="AQ623" i="8"/>
  <c r="AQ624" i="8"/>
  <c r="AQ625" i="8"/>
  <c r="AQ626" i="8"/>
  <c r="AQ627" i="8"/>
  <c r="AQ628" i="8"/>
  <c r="AQ629" i="8"/>
  <c r="AQ630" i="8"/>
  <c r="AQ631" i="8"/>
  <c r="AQ632" i="8"/>
  <c r="AQ633" i="8"/>
  <c r="AQ634" i="8"/>
  <c r="AQ635" i="8"/>
  <c r="AQ636" i="8"/>
  <c r="AQ637" i="8"/>
  <c r="AQ638" i="8"/>
  <c r="AQ639" i="8"/>
  <c r="AQ640" i="8"/>
  <c r="AQ641" i="8"/>
  <c r="AQ642" i="8"/>
  <c r="AQ643" i="8"/>
  <c r="AQ644" i="8"/>
  <c r="AQ645" i="8"/>
  <c r="AQ646" i="8"/>
  <c r="C3" i="17"/>
  <c r="C4" i="17"/>
  <c r="C5" i="17"/>
  <c r="C6" i="17"/>
  <c r="C7" i="17"/>
  <c r="C8" i="17"/>
  <c r="C9" i="17"/>
  <c r="C10" i="17"/>
  <c r="C11" i="17"/>
  <c r="C12" i="17"/>
  <c r="C13" i="17"/>
  <c r="C14" i="17"/>
  <c r="C15" i="17"/>
  <c r="C16" i="17"/>
  <c r="C17" i="17"/>
  <c r="C18" i="17"/>
  <c r="C19" i="17"/>
  <c r="C20" i="17"/>
  <c r="C21" i="17"/>
  <c r="C22" i="17"/>
  <c r="C23" i="17"/>
  <c r="C24" i="17"/>
  <c r="C25" i="17"/>
  <c r="C26" i="17"/>
  <c r="C27" i="17"/>
  <c r="C28" i="17"/>
  <c r="C29" i="17"/>
  <c r="C30" i="17"/>
  <c r="C31" i="17"/>
  <c r="C32" i="17"/>
  <c r="C33" i="17"/>
  <c r="C34" i="17"/>
  <c r="C35" i="17"/>
  <c r="C36" i="17"/>
  <c r="C37" i="17"/>
  <c r="C38" i="17"/>
  <c r="C39" i="17"/>
  <c r="C40" i="17"/>
  <c r="C41" i="17"/>
  <c r="C42" i="17"/>
  <c r="C43" i="17"/>
  <c r="C44" i="17"/>
  <c r="C45" i="17"/>
  <c r="C46" i="17"/>
  <c r="C47" i="17"/>
  <c r="C48" i="17"/>
  <c r="C49" i="17"/>
  <c r="C50" i="17"/>
  <c r="C51" i="17"/>
  <c r="C52" i="17"/>
  <c r="C53" i="17"/>
  <c r="C54" i="17"/>
  <c r="C55" i="17"/>
  <c r="C56" i="17"/>
  <c r="C57" i="17"/>
  <c r="C58" i="17"/>
  <c r="C59" i="17"/>
  <c r="C60" i="17"/>
  <c r="C61" i="17"/>
  <c r="C62" i="17"/>
  <c r="C63" i="17"/>
  <c r="C64" i="17"/>
  <c r="C65" i="17"/>
  <c r="C66" i="17"/>
  <c r="C67" i="17"/>
  <c r="C68" i="17"/>
  <c r="C69" i="17"/>
  <c r="C70" i="17"/>
  <c r="C71" i="17"/>
  <c r="C72" i="17"/>
  <c r="C73" i="17"/>
  <c r="C74" i="17"/>
  <c r="C75" i="17"/>
  <c r="C76" i="17"/>
  <c r="C77" i="17"/>
  <c r="C78" i="17"/>
  <c r="C79" i="17"/>
  <c r="C80" i="17"/>
  <c r="C81" i="17"/>
  <c r="C82" i="17"/>
  <c r="C83" i="17"/>
  <c r="C84" i="17"/>
  <c r="C85" i="17"/>
  <c r="C86" i="17"/>
  <c r="C87" i="17"/>
  <c r="C88" i="17"/>
  <c r="C89" i="17"/>
  <c r="C90" i="17"/>
  <c r="C91" i="17"/>
  <c r="C92" i="17"/>
  <c r="C93" i="17"/>
  <c r="C94" i="17"/>
  <c r="C95" i="17"/>
  <c r="C96" i="17"/>
  <c r="C97" i="17"/>
  <c r="C98" i="17"/>
  <c r="C99" i="17"/>
  <c r="C100" i="17"/>
  <c r="C101" i="17"/>
  <c r="C102" i="17"/>
  <c r="C103" i="17"/>
  <c r="C104" i="17"/>
  <c r="C105" i="17"/>
  <c r="C106" i="17"/>
  <c r="C107" i="17"/>
  <c r="C108" i="17"/>
  <c r="C109" i="17"/>
  <c r="C110" i="17"/>
  <c r="C111" i="17"/>
  <c r="C112" i="17"/>
  <c r="C113" i="17"/>
  <c r="C114" i="17"/>
  <c r="C115" i="17"/>
  <c r="C116" i="17"/>
  <c r="C117" i="17"/>
  <c r="C118" i="17"/>
  <c r="C119" i="17"/>
  <c r="C120" i="17"/>
  <c r="C121" i="17"/>
  <c r="C122" i="17"/>
  <c r="C123" i="17"/>
  <c r="C124" i="17"/>
  <c r="C125" i="17"/>
  <c r="C126" i="17"/>
  <c r="C127" i="17"/>
  <c r="C128" i="17"/>
  <c r="C129" i="17"/>
  <c r="C130" i="17"/>
  <c r="C131" i="17"/>
  <c r="C132" i="17"/>
  <c r="C133" i="17"/>
  <c r="C134" i="17"/>
  <c r="C135" i="17"/>
  <c r="C136" i="17"/>
  <c r="C137" i="17"/>
  <c r="C138" i="17"/>
  <c r="C139" i="17"/>
  <c r="C140" i="17"/>
  <c r="C141" i="17"/>
  <c r="C142" i="17"/>
  <c r="C143" i="17"/>
  <c r="C144" i="17"/>
  <c r="C145" i="17"/>
  <c r="C146" i="17"/>
  <c r="C147" i="17"/>
  <c r="C148" i="17"/>
  <c r="C149" i="17"/>
  <c r="C150" i="17"/>
  <c r="C151" i="17"/>
  <c r="C152" i="17"/>
  <c r="C153" i="17"/>
  <c r="C154" i="17"/>
  <c r="C155" i="17"/>
  <c r="C156" i="17"/>
  <c r="C157" i="17"/>
  <c r="C158" i="17"/>
  <c r="C159" i="17"/>
  <c r="C160" i="17"/>
  <c r="C161" i="17"/>
  <c r="C162" i="17"/>
  <c r="C163" i="17"/>
  <c r="C164" i="17"/>
  <c r="C165" i="17"/>
  <c r="C166" i="17"/>
  <c r="C167" i="17"/>
  <c r="C168" i="17"/>
  <c r="C169" i="17"/>
  <c r="C170" i="17"/>
  <c r="C171" i="17"/>
  <c r="C172" i="17"/>
  <c r="C173" i="17"/>
  <c r="C174" i="17"/>
  <c r="C175" i="17"/>
  <c r="C176" i="17"/>
  <c r="C177" i="17"/>
  <c r="C178" i="17"/>
  <c r="C179" i="17"/>
  <c r="C180" i="17"/>
  <c r="C181" i="17"/>
  <c r="C182" i="17"/>
  <c r="C183" i="17"/>
  <c r="C184" i="17"/>
  <c r="C185" i="17"/>
  <c r="C186" i="17"/>
  <c r="C187" i="17"/>
  <c r="C188" i="17"/>
  <c r="C189" i="17"/>
  <c r="C190" i="17"/>
  <c r="C191" i="17"/>
  <c r="C192" i="17"/>
  <c r="C193" i="17"/>
  <c r="C194" i="17"/>
  <c r="C195" i="17"/>
  <c r="C196" i="17"/>
  <c r="C197" i="17"/>
  <c r="C198" i="17"/>
  <c r="C199" i="17"/>
  <c r="C200" i="17"/>
  <c r="C201" i="17"/>
  <c r="C202" i="17"/>
  <c r="C203" i="17"/>
  <c r="C204" i="17"/>
  <c r="C205" i="17"/>
  <c r="C206" i="17"/>
  <c r="C207" i="17"/>
  <c r="C208" i="17"/>
  <c r="C209" i="17"/>
  <c r="C210" i="17"/>
  <c r="C211" i="17"/>
  <c r="C212" i="17"/>
  <c r="C213" i="17"/>
  <c r="C214" i="17"/>
  <c r="C215" i="17"/>
  <c r="C216" i="17"/>
  <c r="C217" i="17"/>
  <c r="C218" i="17"/>
  <c r="C219" i="17"/>
  <c r="C220" i="17"/>
  <c r="C221" i="17"/>
  <c r="C222" i="17"/>
  <c r="C223" i="17"/>
  <c r="C224" i="17"/>
  <c r="C225" i="17"/>
  <c r="C226" i="17"/>
  <c r="C227" i="17"/>
  <c r="C228" i="17"/>
  <c r="C229" i="17"/>
  <c r="C230" i="17"/>
  <c r="C231" i="17"/>
  <c r="C232" i="17"/>
  <c r="C233" i="17"/>
  <c r="C234" i="17"/>
  <c r="C235" i="17"/>
  <c r="C236" i="17"/>
  <c r="C237" i="17"/>
  <c r="C238" i="17"/>
  <c r="C239" i="17"/>
  <c r="C240" i="17"/>
  <c r="C241" i="17"/>
  <c r="C242" i="17"/>
  <c r="C243" i="17"/>
  <c r="C244" i="17"/>
  <c r="C245" i="17"/>
  <c r="C246" i="17"/>
  <c r="C247" i="17"/>
  <c r="C248" i="17"/>
  <c r="C249" i="17"/>
  <c r="C250" i="17"/>
  <c r="C251" i="17"/>
  <c r="C252" i="17"/>
  <c r="C253" i="17"/>
  <c r="C254" i="17"/>
  <c r="C255" i="17"/>
  <c r="C256" i="17"/>
  <c r="C257" i="17"/>
  <c r="C258" i="17"/>
  <c r="C259" i="17"/>
  <c r="C260" i="17"/>
  <c r="C261" i="17"/>
  <c r="C262" i="17"/>
  <c r="C263" i="17"/>
  <c r="C264" i="17"/>
  <c r="C265" i="17"/>
  <c r="C266" i="17"/>
  <c r="C267" i="17"/>
  <c r="C268" i="17"/>
  <c r="C269" i="17"/>
  <c r="C270" i="17"/>
  <c r="C271" i="17"/>
  <c r="C272" i="17"/>
  <c r="C273" i="17"/>
  <c r="C274" i="17"/>
  <c r="C275" i="17"/>
  <c r="C276" i="17"/>
  <c r="C277" i="17"/>
  <c r="C278" i="17"/>
  <c r="C279" i="17"/>
  <c r="C280" i="17"/>
  <c r="C281" i="17"/>
  <c r="C282" i="17"/>
  <c r="C283" i="17"/>
  <c r="C284" i="17"/>
  <c r="C285" i="17"/>
  <c r="C286" i="17"/>
  <c r="C287" i="17"/>
  <c r="C288" i="17"/>
  <c r="C289" i="17"/>
  <c r="C290" i="17"/>
  <c r="C291" i="17"/>
  <c r="C292" i="17"/>
  <c r="C293" i="17"/>
  <c r="C294" i="17"/>
  <c r="C295" i="17"/>
  <c r="C296" i="17"/>
  <c r="C297" i="17"/>
  <c r="C298" i="17"/>
  <c r="C299" i="17"/>
  <c r="C300" i="17"/>
  <c r="C301" i="17"/>
  <c r="C302" i="17"/>
  <c r="C303" i="17"/>
  <c r="C304" i="17"/>
  <c r="C305" i="17"/>
  <c r="C306" i="17"/>
  <c r="C307" i="17"/>
  <c r="C308" i="17"/>
  <c r="C309" i="17"/>
  <c r="C310" i="17"/>
  <c r="C311" i="17"/>
  <c r="C312" i="17"/>
  <c r="C313" i="17"/>
  <c r="C314" i="17"/>
  <c r="C315" i="17"/>
  <c r="C316" i="17"/>
  <c r="C317" i="17"/>
  <c r="C318" i="17"/>
  <c r="C319" i="17"/>
  <c r="C320" i="17"/>
  <c r="C321" i="17"/>
  <c r="C322" i="17"/>
  <c r="C323" i="17"/>
  <c r="C324" i="17"/>
  <c r="C325" i="17"/>
  <c r="C326" i="17"/>
  <c r="C327" i="17"/>
  <c r="C328" i="17"/>
  <c r="C329" i="17"/>
  <c r="C330" i="17"/>
  <c r="C331" i="17"/>
  <c r="C332" i="17"/>
  <c r="C333" i="17"/>
  <c r="C334" i="17"/>
  <c r="C335" i="17"/>
  <c r="C336" i="17"/>
  <c r="C337" i="17"/>
  <c r="C338" i="17"/>
  <c r="C339" i="17"/>
  <c r="C340" i="17"/>
  <c r="C341" i="17"/>
  <c r="C342" i="17"/>
  <c r="C343" i="17"/>
  <c r="C344" i="17"/>
  <c r="C345" i="17"/>
  <c r="C346" i="17"/>
  <c r="C347" i="17"/>
  <c r="C348" i="17"/>
  <c r="C349" i="17"/>
  <c r="C350" i="17"/>
  <c r="C351" i="17"/>
  <c r="C352" i="17"/>
  <c r="C353" i="17"/>
  <c r="C354" i="17"/>
  <c r="C355" i="17"/>
  <c r="C356" i="17"/>
  <c r="C357" i="17"/>
  <c r="C358" i="17"/>
  <c r="C359" i="17"/>
  <c r="C360" i="17"/>
  <c r="C361" i="17"/>
  <c r="C362" i="17"/>
  <c r="C363" i="17"/>
  <c r="C364" i="17"/>
  <c r="C365" i="17"/>
  <c r="C366" i="17"/>
  <c r="C367" i="17"/>
  <c r="C368" i="17"/>
  <c r="C369" i="17"/>
  <c r="C370" i="17"/>
  <c r="C371" i="17"/>
  <c r="C372" i="17"/>
  <c r="C373" i="17"/>
  <c r="C374" i="17"/>
  <c r="C375" i="17"/>
  <c r="C376" i="17"/>
  <c r="C377" i="17"/>
  <c r="C378" i="17"/>
  <c r="C379" i="17"/>
  <c r="C380" i="17"/>
  <c r="C381" i="17"/>
  <c r="C382" i="17"/>
  <c r="C383" i="17"/>
  <c r="C384" i="17"/>
  <c r="C385" i="17"/>
  <c r="C386" i="17"/>
  <c r="C387" i="17"/>
  <c r="C388" i="17"/>
  <c r="C389" i="17"/>
  <c r="C390" i="17"/>
  <c r="C391" i="17"/>
  <c r="C392" i="17"/>
  <c r="C393" i="17"/>
  <c r="C394" i="17"/>
  <c r="C395" i="17"/>
  <c r="C396" i="17"/>
  <c r="C397" i="17"/>
  <c r="C398" i="17"/>
  <c r="C399" i="17"/>
  <c r="C400" i="17"/>
  <c r="C401" i="17"/>
  <c r="C402" i="17"/>
  <c r="C403" i="17"/>
  <c r="C404" i="17"/>
  <c r="C405" i="17"/>
  <c r="C406" i="17"/>
  <c r="C407" i="17"/>
  <c r="C408" i="17"/>
  <c r="C409" i="17"/>
  <c r="C410" i="17"/>
  <c r="C411" i="17"/>
  <c r="C412" i="17"/>
  <c r="C413" i="17"/>
  <c r="C414" i="17"/>
  <c r="C415" i="17"/>
  <c r="C416" i="17"/>
  <c r="C417" i="17"/>
  <c r="C418" i="17"/>
  <c r="C419" i="17"/>
  <c r="C420" i="17"/>
  <c r="C421" i="17"/>
  <c r="C422" i="17"/>
  <c r="C423" i="17"/>
  <c r="C424" i="17"/>
  <c r="C425" i="17"/>
  <c r="C426" i="17"/>
  <c r="C427" i="17"/>
  <c r="C428" i="17"/>
  <c r="C429" i="17"/>
  <c r="C430" i="17"/>
  <c r="C431" i="17"/>
  <c r="C432" i="17"/>
  <c r="C433" i="17"/>
  <c r="C434" i="17"/>
  <c r="C435" i="17"/>
  <c r="C436" i="17"/>
  <c r="C437" i="17"/>
  <c r="C438" i="17"/>
  <c r="C439" i="17"/>
  <c r="C440" i="17"/>
  <c r="C441" i="17"/>
  <c r="C442" i="17"/>
  <c r="C443" i="17"/>
  <c r="C444" i="17"/>
  <c r="C445" i="17"/>
  <c r="C446" i="17"/>
  <c r="C447" i="17"/>
  <c r="C448" i="17"/>
  <c r="C449" i="17"/>
  <c r="C450" i="17"/>
  <c r="C451" i="17"/>
  <c r="C452" i="17"/>
  <c r="C453" i="17"/>
  <c r="C454" i="17"/>
  <c r="C455" i="17"/>
  <c r="C456" i="17"/>
  <c r="C457" i="17"/>
  <c r="C458" i="17"/>
  <c r="C459" i="17"/>
  <c r="C460" i="17"/>
  <c r="C461" i="17"/>
  <c r="C462" i="17"/>
  <c r="C463" i="17"/>
  <c r="C464" i="17"/>
  <c r="C465" i="17"/>
  <c r="C466" i="17"/>
  <c r="C467" i="17"/>
  <c r="C468" i="17"/>
  <c r="C469" i="17"/>
  <c r="C470" i="17"/>
  <c r="C471" i="17"/>
  <c r="C472" i="17"/>
  <c r="C473" i="17"/>
  <c r="C474" i="17"/>
  <c r="C475" i="17"/>
  <c r="C476" i="17"/>
  <c r="C477" i="17"/>
  <c r="C478" i="17"/>
  <c r="C479" i="17"/>
  <c r="C480" i="17"/>
  <c r="C481" i="17"/>
  <c r="C482" i="17"/>
  <c r="C483" i="17"/>
  <c r="C484" i="17"/>
  <c r="C485" i="17"/>
  <c r="C486" i="17"/>
  <c r="C487" i="17"/>
  <c r="C488" i="17"/>
  <c r="C489" i="17"/>
  <c r="C490" i="17"/>
  <c r="C491" i="17"/>
  <c r="C492" i="17"/>
  <c r="C493" i="17"/>
  <c r="C494" i="17"/>
  <c r="C495" i="17"/>
  <c r="C496" i="17"/>
  <c r="C497" i="17"/>
  <c r="C498" i="17"/>
  <c r="C499" i="17"/>
  <c r="C500" i="17"/>
  <c r="C501" i="17"/>
  <c r="C502" i="17"/>
  <c r="C503" i="17"/>
  <c r="C504" i="17"/>
  <c r="C505" i="17"/>
  <c r="C506" i="17"/>
  <c r="C507" i="17"/>
  <c r="C508" i="17"/>
  <c r="C509" i="17"/>
  <c r="C510" i="17"/>
  <c r="C511" i="17"/>
  <c r="C512" i="17"/>
  <c r="C513" i="17"/>
  <c r="C514" i="17"/>
  <c r="C515" i="17"/>
  <c r="C516" i="17"/>
  <c r="C517" i="17"/>
  <c r="C518" i="17"/>
  <c r="C519" i="17"/>
  <c r="C520" i="17"/>
  <c r="C521" i="17"/>
  <c r="C522" i="17"/>
  <c r="C523" i="17"/>
  <c r="C524" i="17"/>
  <c r="C525" i="17"/>
  <c r="C526" i="17"/>
  <c r="C527" i="17"/>
  <c r="C528" i="17"/>
  <c r="C529" i="17"/>
  <c r="C530" i="17"/>
  <c r="C531" i="17"/>
  <c r="C532" i="17"/>
  <c r="C533" i="17"/>
  <c r="C534" i="17"/>
  <c r="C535" i="17"/>
  <c r="C536" i="17"/>
  <c r="C537" i="17"/>
  <c r="C538" i="17"/>
  <c r="C539" i="17"/>
  <c r="C540" i="17"/>
  <c r="C541" i="17"/>
  <c r="C542" i="17"/>
  <c r="C543" i="17"/>
  <c r="C544" i="17"/>
  <c r="C545" i="17"/>
  <c r="C546" i="17"/>
  <c r="C547" i="17"/>
  <c r="C548" i="17"/>
  <c r="C549" i="17"/>
  <c r="C550" i="17"/>
  <c r="C551" i="17"/>
  <c r="C552" i="17"/>
  <c r="C553" i="17"/>
  <c r="C554" i="17"/>
  <c r="C555" i="17"/>
  <c r="C556" i="17"/>
  <c r="C557" i="17"/>
  <c r="C558" i="17"/>
  <c r="C559" i="17"/>
  <c r="C560" i="17"/>
  <c r="C561" i="17"/>
  <c r="C562" i="17"/>
  <c r="C563" i="17"/>
  <c r="C564" i="17"/>
  <c r="C565" i="17"/>
  <c r="C566" i="17"/>
  <c r="C567" i="17"/>
  <c r="C568" i="17"/>
  <c r="C569" i="17"/>
  <c r="C570" i="17"/>
  <c r="C571" i="17"/>
  <c r="C572" i="17"/>
  <c r="C573" i="17"/>
  <c r="C574" i="17"/>
  <c r="C575" i="17"/>
  <c r="C576" i="17"/>
  <c r="C577" i="17"/>
  <c r="C578" i="17"/>
  <c r="C579" i="17"/>
  <c r="C580" i="17"/>
  <c r="C581" i="17"/>
  <c r="C582" i="17"/>
  <c r="C583" i="17"/>
  <c r="C584" i="17"/>
  <c r="C585" i="17"/>
  <c r="C586" i="17"/>
  <c r="C587" i="17"/>
  <c r="C588" i="17"/>
  <c r="C589" i="17"/>
  <c r="C590" i="17"/>
  <c r="C591" i="17"/>
  <c r="C592" i="17"/>
  <c r="C593" i="17"/>
  <c r="C594" i="17"/>
  <c r="C595" i="17"/>
  <c r="C596" i="17"/>
  <c r="C597" i="17"/>
  <c r="C598" i="17"/>
  <c r="C599" i="17"/>
  <c r="C600" i="17"/>
  <c r="C601" i="17"/>
  <c r="C602" i="17"/>
  <c r="C603" i="17"/>
  <c r="C604" i="17"/>
  <c r="C605" i="17"/>
  <c r="C606" i="17"/>
  <c r="C607" i="17"/>
  <c r="C608" i="17"/>
  <c r="C609" i="17"/>
  <c r="C610" i="17"/>
  <c r="C611" i="17"/>
  <c r="C612" i="17"/>
  <c r="C613" i="17"/>
  <c r="C614" i="17"/>
  <c r="C615" i="17"/>
  <c r="C616" i="17"/>
  <c r="C617" i="17"/>
  <c r="C618" i="17"/>
  <c r="C619" i="17"/>
  <c r="C620" i="17"/>
  <c r="C621" i="17"/>
  <c r="C622" i="17"/>
  <c r="C623" i="17"/>
  <c r="C624" i="17"/>
  <c r="C625" i="17"/>
  <c r="C626" i="17"/>
  <c r="C627" i="17"/>
  <c r="C628" i="17"/>
  <c r="C629" i="17"/>
  <c r="C630" i="17"/>
  <c r="C631" i="17"/>
  <c r="C632" i="17"/>
  <c r="C633" i="17"/>
  <c r="C634" i="17"/>
  <c r="C635" i="17"/>
  <c r="C636" i="17"/>
  <c r="C637" i="17"/>
  <c r="C638" i="17"/>
  <c r="C639" i="17"/>
  <c r="C640" i="17"/>
  <c r="C641" i="17"/>
  <c r="C642" i="17"/>
  <c r="C643" i="17"/>
  <c r="C644" i="17"/>
  <c r="C645" i="17"/>
  <c r="C646" i="17"/>
  <c r="C647" i="17"/>
  <c r="C648" i="17"/>
  <c r="C649" i="17"/>
  <c r="C650" i="17"/>
  <c r="C651" i="17"/>
  <c r="C652" i="17"/>
  <c r="C653" i="17"/>
  <c r="C654" i="17"/>
  <c r="C655" i="17"/>
  <c r="C656" i="17"/>
  <c r="C657" i="17"/>
  <c r="C658" i="17"/>
  <c r="C659" i="17"/>
  <c r="C2" i="17"/>
  <c r="F163" i="16"/>
  <c r="Z163" i="16"/>
  <c r="AB163" i="16"/>
  <c r="AG163" i="16"/>
  <c r="AL163" i="16"/>
  <c r="F162" i="16"/>
  <c r="Z162" i="16"/>
  <c r="AB162" i="16"/>
  <c r="AG162" i="16"/>
  <c r="AL162" i="16"/>
  <c r="F161" i="16"/>
  <c r="Z161" i="16"/>
  <c r="AB161" i="16"/>
  <c r="AG161" i="16"/>
  <c r="AL161" i="16"/>
  <c r="AQ10" i="8"/>
  <c r="AL160" i="16"/>
  <c r="AG160" i="16"/>
  <c r="AB160" i="16"/>
  <c r="Z160" i="16"/>
  <c r="F160" i="16"/>
  <c r="AL159" i="16"/>
  <c r="AG159" i="16"/>
  <c r="AB159" i="16"/>
  <c r="Z159" i="16"/>
  <c r="F159" i="16"/>
  <c r="AL158" i="16"/>
  <c r="AG158" i="16"/>
  <c r="AB158" i="16"/>
  <c r="Z158" i="16"/>
  <c r="F158" i="16"/>
  <c r="AL157" i="16"/>
  <c r="AG157" i="16"/>
  <c r="AB157" i="16"/>
  <c r="Z157" i="16"/>
  <c r="F157" i="16"/>
  <c r="AL156" i="16"/>
  <c r="AG156" i="16"/>
  <c r="AB156" i="16"/>
  <c r="Z156" i="16"/>
  <c r="F156" i="16"/>
  <c r="AL155" i="16"/>
  <c r="AG155" i="16"/>
  <c r="AB155" i="16"/>
  <c r="Z155" i="16"/>
  <c r="F155" i="16"/>
  <c r="AL154" i="16"/>
  <c r="AG154" i="16"/>
  <c r="AB154" i="16"/>
  <c r="Z154" i="16"/>
  <c r="F154" i="16"/>
  <c r="AL153" i="16"/>
  <c r="AG153" i="16"/>
  <c r="AB153" i="16"/>
  <c r="Z153" i="16"/>
  <c r="F153" i="16"/>
  <c r="AL152" i="16"/>
  <c r="AG152" i="16"/>
  <c r="AB152" i="16"/>
  <c r="Z152" i="16"/>
  <c r="F152" i="16"/>
  <c r="AL151" i="16"/>
  <c r="AG151" i="16"/>
  <c r="AB151" i="16"/>
  <c r="Z151" i="16"/>
  <c r="F151" i="16"/>
  <c r="AL150" i="16"/>
  <c r="AG150" i="16"/>
  <c r="AB150" i="16"/>
  <c r="Z150" i="16"/>
  <c r="F150" i="16"/>
  <c r="AL149" i="16"/>
  <c r="AG149" i="16"/>
  <c r="AB149" i="16"/>
  <c r="Z149" i="16"/>
  <c r="F149" i="16"/>
  <c r="AL148" i="16"/>
  <c r="AG148" i="16"/>
  <c r="AB148" i="16"/>
  <c r="Z148" i="16"/>
  <c r="F148" i="16"/>
  <c r="AL147" i="16"/>
  <c r="AG147" i="16"/>
  <c r="AB147" i="16"/>
  <c r="Z147" i="16"/>
  <c r="F147" i="16"/>
  <c r="AL146" i="16"/>
  <c r="AG146" i="16"/>
  <c r="AB146" i="16"/>
  <c r="Z146" i="16"/>
  <c r="F146" i="16"/>
  <c r="AL145" i="16"/>
  <c r="AG145" i="16"/>
  <c r="AB145" i="16"/>
  <c r="Z145" i="16"/>
  <c r="F145" i="16"/>
  <c r="AL144" i="16"/>
  <c r="AG144" i="16"/>
  <c r="AB144" i="16"/>
  <c r="Z144" i="16"/>
  <c r="F144" i="16"/>
  <c r="AL143" i="16"/>
  <c r="AG143" i="16"/>
  <c r="AB143" i="16"/>
  <c r="Z143" i="16"/>
  <c r="F143" i="16"/>
  <c r="F142" i="16"/>
  <c r="Z142" i="16"/>
  <c r="AB142" i="16"/>
  <c r="AG142" i="16"/>
  <c r="AL142" i="16"/>
  <c r="F141" i="16"/>
  <c r="Z141" i="16"/>
  <c r="AB141" i="16"/>
  <c r="AG141" i="16"/>
  <c r="AL141" i="16"/>
  <c r="F140" i="16"/>
  <c r="Z140" i="16"/>
  <c r="AB140" i="16"/>
  <c r="AG140" i="16"/>
  <c r="AL140" i="16"/>
  <c r="AL169" i="16"/>
  <c r="AG169" i="16"/>
  <c r="AB169" i="16"/>
  <c r="Z169" i="16"/>
  <c r="F169" i="16"/>
  <c r="AL168" i="16"/>
  <c r="AG168" i="16"/>
  <c r="AB168" i="16"/>
  <c r="Z168" i="16"/>
  <c r="F168" i="16"/>
  <c r="AL167" i="16"/>
  <c r="AG167" i="16"/>
  <c r="AB167" i="16"/>
  <c r="Z167" i="16"/>
  <c r="F167" i="16"/>
  <c r="AL166" i="16"/>
  <c r="AG166" i="16"/>
  <c r="AB166" i="16"/>
  <c r="Z166" i="16"/>
  <c r="F166" i="16"/>
  <c r="AL165" i="16"/>
  <c r="AG165" i="16"/>
  <c r="AB165" i="16"/>
  <c r="Z165" i="16"/>
  <c r="F165" i="16"/>
  <c r="AL164" i="16"/>
  <c r="AG164" i="16"/>
  <c r="AB164" i="16"/>
  <c r="Z164" i="16"/>
  <c r="F164" i="16"/>
  <c r="AL139" i="16"/>
  <c r="AG139" i="16"/>
  <c r="AB139" i="16"/>
  <c r="Z139" i="16"/>
  <c r="I139" i="16"/>
  <c r="F139" i="16"/>
  <c r="AL138" i="16"/>
  <c r="AG138" i="16"/>
  <c r="AB138" i="16"/>
  <c r="Z138" i="16"/>
  <c r="I138" i="16"/>
  <c r="F138" i="16"/>
  <c r="AL137" i="16"/>
  <c r="AG137" i="16"/>
  <c r="AB137" i="16"/>
  <c r="Z137" i="16"/>
  <c r="I137" i="16"/>
  <c r="F137" i="16"/>
  <c r="AL136" i="16"/>
  <c r="AG136" i="16"/>
  <c r="AB136" i="16"/>
  <c r="Z136" i="16"/>
  <c r="I136" i="16"/>
  <c r="F136" i="16"/>
  <c r="AL135" i="16"/>
  <c r="AG135" i="16"/>
  <c r="AB135" i="16"/>
  <c r="Z135" i="16"/>
  <c r="I135" i="16"/>
  <c r="F135" i="16"/>
  <c r="AL134" i="16"/>
  <c r="AG134" i="16"/>
  <c r="AB134" i="16"/>
  <c r="Z134" i="16"/>
  <c r="I134" i="16"/>
  <c r="F134" i="16"/>
  <c r="AL133" i="16"/>
  <c r="AG133" i="16"/>
  <c r="AB133" i="16"/>
  <c r="Z133" i="16"/>
  <c r="I133" i="16"/>
  <c r="F133" i="16"/>
  <c r="AL132" i="16"/>
  <c r="AG132" i="16"/>
  <c r="AB132" i="16"/>
  <c r="Z132" i="16"/>
  <c r="I132" i="16"/>
  <c r="F132" i="16"/>
  <c r="AL131" i="16"/>
  <c r="AG131" i="16"/>
  <c r="AB131" i="16"/>
  <c r="Z131" i="16"/>
  <c r="I131" i="16"/>
  <c r="F131" i="16"/>
  <c r="AL130" i="16"/>
  <c r="AG130" i="16"/>
  <c r="AB130" i="16"/>
  <c r="Z130" i="16"/>
  <c r="I130" i="16"/>
  <c r="F130" i="16"/>
  <c r="AL129" i="16"/>
  <c r="AG129" i="16"/>
  <c r="AB129" i="16"/>
  <c r="Z129" i="16"/>
  <c r="I129" i="16"/>
  <c r="F129" i="16"/>
  <c r="AL128" i="16"/>
  <c r="AG128" i="16"/>
  <c r="AB128" i="16"/>
  <c r="Z128" i="16"/>
  <c r="I128" i="16"/>
  <c r="F128" i="16"/>
  <c r="AL127" i="16"/>
  <c r="AG127" i="16"/>
  <c r="AB127" i="16"/>
  <c r="Z127" i="16"/>
  <c r="I127" i="16"/>
  <c r="F127" i="16"/>
  <c r="AL126" i="16"/>
  <c r="AG126" i="16"/>
  <c r="AB126" i="16"/>
  <c r="Z126" i="16"/>
  <c r="I126" i="16"/>
  <c r="F126" i="16"/>
  <c r="AL125" i="16"/>
  <c r="AG125" i="16"/>
  <c r="AB125" i="16"/>
  <c r="Z125" i="16"/>
  <c r="I125" i="16"/>
  <c r="F125" i="16"/>
  <c r="AL124" i="16"/>
  <c r="AG124" i="16"/>
  <c r="AB124" i="16"/>
  <c r="Z124" i="16"/>
  <c r="I124" i="16"/>
  <c r="F124" i="16"/>
  <c r="AL123" i="16"/>
  <c r="AG123" i="16"/>
  <c r="AB123" i="16"/>
  <c r="Z123" i="16"/>
  <c r="I123" i="16"/>
  <c r="F123" i="16"/>
  <c r="AL122" i="16"/>
  <c r="AG122" i="16"/>
  <c r="AB122" i="16"/>
  <c r="Z122" i="16"/>
  <c r="I122" i="16"/>
  <c r="F122" i="16"/>
  <c r="AL121" i="16"/>
  <c r="AG121" i="16"/>
  <c r="AB121" i="16"/>
  <c r="Z121" i="16"/>
  <c r="I121" i="16"/>
  <c r="F121" i="16"/>
  <c r="AL120" i="16"/>
  <c r="AG120" i="16"/>
  <c r="AB120" i="16"/>
  <c r="Z120" i="16"/>
  <c r="I120" i="16"/>
  <c r="F120" i="16"/>
  <c r="AL119" i="16"/>
  <c r="AG119" i="16"/>
  <c r="AB119" i="16"/>
  <c r="Z119" i="16"/>
  <c r="I119" i="16"/>
  <c r="F119" i="16"/>
  <c r="AL118" i="16"/>
  <c r="AG118" i="16"/>
  <c r="AB118" i="16"/>
  <c r="Z118" i="16"/>
  <c r="I118" i="16"/>
  <c r="F118" i="16"/>
  <c r="AL117" i="16"/>
  <c r="AG117" i="16"/>
  <c r="AB117" i="16"/>
  <c r="Z117" i="16"/>
  <c r="I117" i="16"/>
  <c r="F117" i="16"/>
  <c r="AL116" i="16"/>
  <c r="AG116" i="16"/>
  <c r="AB116" i="16"/>
  <c r="Z116" i="16"/>
  <c r="I116" i="16"/>
  <c r="F116" i="16"/>
  <c r="AL115" i="16"/>
  <c r="AG115" i="16"/>
  <c r="AB115" i="16"/>
  <c r="Z115" i="16"/>
  <c r="I115" i="16"/>
  <c r="F115" i="16"/>
  <c r="AL114" i="16"/>
  <c r="AG114" i="16"/>
  <c r="AB114" i="16"/>
  <c r="Z114" i="16"/>
  <c r="I114" i="16"/>
  <c r="F114" i="16"/>
  <c r="AL113" i="16"/>
  <c r="AG113" i="16"/>
  <c r="AB113" i="16"/>
  <c r="Z113" i="16"/>
  <c r="I113" i="16"/>
  <c r="F113" i="16"/>
  <c r="AL112" i="16"/>
  <c r="AG112" i="16"/>
  <c r="AB112" i="16"/>
  <c r="Z112" i="16"/>
  <c r="I112" i="16"/>
  <c r="F112" i="16"/>
  <c r="AL111" i="16"/>
  <c r="AG111" i="16"/>
  <c r="AB111" i="16"/>
  <c r="Z111" i="16"/>
  <c r="I111" i="16"/>
  <c r="F111" i="16"/>
  <c r="AL110" i="16"/>
  <c r="AG110" i="16"/>
  <c r="AB110" i="16"/>
  <c r="Z110" i="16"/>
  <c r="I110" i="16"/>
  <c r="F110" i="16"/>
  <c r="AL109" i="16"/>
  <c r="AG109" i="16"/>
  <c r="AB109" i="16"/>
  <c r="Z109" i="16"/>
  <c r="I109" i="16"/>
  <c r="F109" i="16"/>
  <c r="AL108" i="16"/>
  <c r="AG108" i="16"/>
  <c r="AB108" i="16"/>
  <c r="Z108" i="16"/>
  <c r="I108" i="16"/>
  <c r="F108" i="16"/>
  <c r="AL107" i="16"/>
  <c r="AG107" i="16"/>
  <c r="AB107" i="16"/>
  <c r="Z107" i="16"/>
  <c r="I107" i="16"/>
  <c r="F107" i="16"/>
  <c r="AL106" i="16"/>
  <c r="AG106" i="16"/>
  <c r="AB106" i="16"/>
  <c r="Z106" i="16"/>
  <c r="I106" i="16"/>
  <c r="F106" i="16"/>
  <c r="AL105" i="16"/>
  <c r="AG105" i="16"/>
  <c r="AB105" i="16"/>
  <c r="Z105" i="16"/>
  <c r="I105" i="16"/>
  <c r="F105" i="16"/>
  <c r="AL104" i="16"/>
  <c r="AG104" i="16"/>
  <c r="AB104" i="16"/>
  <c r="Z104" i="16"/>
  <c r="I104" i="16"/>
  <c r="F104" i="16"/>
  <c r="AL103" i="16"/>
  <c r="AG103" i="16"/>
  <c r="AB103" i="16"/>
  <c r="Z103" i="16"/>
  <c r="I103" i="16"/>
  <c r="F103" i="16"/>
  <c r="AL102" i="16"/>
  <c r="AG102" i="16"/>
  <c r="AB102" i="16"/>
  <c r="Z102" i="16"/>
  <c r="I102" i="16"/>
  <c r="F102" i="16"/>
  <c r="AL101" i="16"/>
  <c r="AG101" i="16"/>
  <c r="AB101" i="16"/>
  <c r="Z101" i="16"/>
  <c r="I101" i="16"/>
  <c r="F101" i="16"/>
  <c r="AL100" i="16"/>
  <c r="AG100" i="16"/>
  <c r="AB100" i="16"/>
  <c r="Z100" i="16"/>
  <c r="I100" i="16"/>
  <c r="F100" i="16"/>
  <c r="AL99" i="16"/>
  <c r="AG99" i="16"/>
  <c r="AB99" i="16"/>
  <c r="Z99" i="16"/>
  <c r="I99" i="16"/>
  <c r="F99" i="16"/>
  <c r="AL98" i="16"/>
  <c r="AG98" i="16"/>
  <c r="AB98" i="16"/>
  <c r="Z98" i="16"/>
  <c r="I98" i="16"/>
  <c r="F98" i="16"/>
  <c r="AL97" i="16"/>
  <c r="AG97" i="16"/>
  <c r="AB97" i="16"/>
  <c r="Z97" i="16"/>
  <c r="I97" i="16"/>
  <c r="F97" i="16"/>
  <c r="AL96" i="16"/>
  <c r="AG96" i="16"/>
  <c r="AB96" i="16"/>
  <c r="Z96" i="16"/>
  <c r="I96" i="16"/>
  <c r="F96" i="16"/>
  <c r="AL95" i="16"/>
  <c r="AG95" i="16"/>
  <c r="AB95" i="16"/>
  <c r="Z95" i="16"/>
  <c r="I95" i="16"/>
  <c r="F95" i="16"/>
  <c r="AL94" i="16"/>
  <c r="AG94" i="16"/>
  <c r="AB94" i="16"/>
  <c r="Z94" i="16"/>
  <c r="I94" i="16"/>
  <c r="F94" i="16"/>
  <c r="AL93" i="16"/>
  <c r="AG93" i="16"/>
  <c r="AB93" i="16"/>
  <c r="Z93" i="16"/>
  <c r="I93" i="16"/>
  <c r="F93" i="16"/>
  <c r="AL92" i="16"/>
  <c r="AG92" i="16"/>
  <c r="AB92" i="16"/>
  <c r="Z92" i="16"/>
  <c r="I92" i="16"/>
  <c r="F92" i="16"/>
  <c r="AL91" i="16"/>
  <c r="AG91" i="16"/>
  <c r="AB91" i="16"/>
  <c r="Z91" i="16"/>
  <c r="I91" i="16"/>
  <c r="F91" i="16"/>
  <c r="AL90" i="16"/>
  <c r="AG90" i="16"/>
  <c r="AB90" i="16"/>
  <c r="Z90" i="16"/>
  <c r="I90" i="16"/>
  <c r="F90" i="16"/>
  <c r="AL89" i="16"/>
  <c r="AG89" i="16"/>
  <c r="AB89" i="16"/>
  <c r="Z89" i="16"/>
  <c r="I89" i="16"/>
  <c r="F89" i="16"/>
  <c r="AL88" i="16"/>
  <c r="AG88" i="16"/>
  <c r="AB88" i="16"/>
  <c r="Z88" i="16"/>
  <c r="I88" i="16"/>
  <c r="F88" i="16"/>
  <c r="AL87" i="16"/>
  <c r="AG87" i="16"/>
  <c r="AB87" i="16"/>
  <c r="Z87" i="16"/>
  <c r="I87" i="16"/>
  <c r="F87" i="16"/>
  <c r="AL86" i="16"/>
  <c r="AG86" i="16"/>
  <c r="AB86" i="16"/>
  <c r="Z86" i="16"/>
  <c r="I86" i="16"/>
  <c r="F86" i="16"/>
  <c r="AL85" i="16"/>
  <c r="AG85" i="16"/>
  <c r="AB85" i="16"/>
  <c r="Z85" i="16"/>
  <c r="I85" i="16"/>
  <c r="F85" i="16"/>
  <c r="AL84" i="16"/>
  <c r="AG84" i="16"/>
  <c r="AB84" i="16"/>
  <c r="Z84" i="16"/>
  <c r="I84" i="16"/>
  <c r="F84" i="16"/>
  <c r="AL83" i="16"/>
  <c r="AG83" i="16"/>
  <c r="AB83" i="16"/>
  <c r="Z83" i="16"/>
  <c r="I83" i="16"/>
  <c r="F83" i="16"/>
  <c r="AL82" i="16"/>
  <c r="AG82" i="16"/>
  <c r="AB82" i="16"/>
  <c r="Z82" i="16"/>
  <c r="I82" i="16"/>
  <c r="F82" i="16"/>
  <c r="AL81" i="16"/>
  <c r="AG81" i="16"/>
  <c r="AB81" i="16"/>
  <c r="Z81" i="16"/>
  <c r="I81" i="16"/>
  <c r="F81" i="16"/>
  <c r="AL80" i="16"/>
  <c r="AG80" i="16"/>
  <c r="AB80" i="16"/>
  <c r="Z80" i="16"/>
  <c r="I80" i="16"/>
  <c r="F80" i="16"/>
  <c r="AL79" i="16"/>
  <c r="AG79" i="16"/>
  <c r="AB79" i="16"/>
  <c r="Z79" i="16"/>
  <c r="I79" i="16"/>
  <c r="F79" i="16"/>
  <c r="AL78" i="16"/>
  <c r="AG78" i="16"/>
  <c r="AB78" i="16"/>
  <c r="Z78" i="16"/>
  <c r="I78" i="16"/>
  <c r="F78" i="16"/>
  <c r="AL77" i="16"/>
  <c r="AG77" i="16"/>
  <c r="AB77" i="16"/>
  <c r="Z77" i="16"/>
  <c r="I77" i="16"/>
  <c r="F77" i="16"/>
  <c r="AL76" i="16"/>
  <c r="AG76" i="16"/>
  <c r="AB76" i="16"/>
  <c r="Z76" i="16"/>
  <c r="I76" i="16"/>
  <c r="F76" i="16"/>
  <c r="AL75" i="16"/>
  <c r="AG75" i="16"/>
  <c r="AB75" i="16"/>
  <c r="Z75" i="16"/>
  <c r="I75" i="16"/>
  <c r="F75" i="16"/>
  <c r="AL74" i="16"/>
  <c r="AG74" i="16"/>
  <c r="AB74" i="16"/>
  <c r="Z74" i="16"/>
  <c r="I74" i="16"/>
  <c r="F74" i="16"/>
  <c r="AL73" i="16"/>
  <c r="AG73" i="16"/>
  <c r="AB73" i="16"/>
  <c r="Z73" i="16"/>
  <c r="I73" i="16"/>
  <c r="F73" i="16"/>
  <c r="AL72" i="16"/>
  <c r="AG72" i="16"/>
  <c r="AB72" i="16"/>
  <c r="Z72" i="16"/>
  <c r="I72" i="16"/>
  <c r="F72" i="16"/>
  <c r="AL71" i="16"/>
  <c r="AG71" i="16"/>
  <c r="AB71" i="16"/>
  <c r="Z71" i="16"/>
  <c r="I71" i="16"/>
  <c r="F71" i="16"/>
  <c r="AL70" i="16"/>
  <c r="AG70" i="16"/>
  <c r="AB70" i="16"/>
  <c r="Z70" i="16"/>
  <c r="I70" i="16"/>
  <c r="F70" i="16"/>
  <c r="AL69" i="16"/>
  <c r="AG69" i="16"/>
  <c r="AB69" i="16"/>
  <c r="Z69" i="16"/>
  <c r="I69" i="16"/>
  <c r="F69" i="16"/>
  <c r="AL68" i="16"/>
  <c r="AG68" i="16"/>
  <c r="AB68" i="16"/>
  <c r="Z68" i="16"/>
  <c r="I68" i="16"/>
  <c r="F68" i="16"/>
  <c r="AL67" i="16"/>
  <c r="AG67" i="16"/>
  <c r="AB67" i="16"/>
  <c r="Z67" i="16"/>
  <c r="I67" i="16"/>
  <c r="F67" i="16"/>
  <c r="AL66" i="16"/>
  <c r="AG66" i="16"/>
  <c r="AB66" i="16"/>
  <c r="Z66" i="16"/>
  <c r="I66" i="16"/>
  <c r="F66" i="16"/>
  <c r="AL65" i="16"/>
  <c r="AG65" i="16"/>
  <c r="AB65" i="16"/>
  <c r="Z65" i="16"/>
  <c r="I65" i="16"/>
  <c r="F65" i="16"/>
  <c r="AL64" i="16"/>
  <c r="AG64" i="16"/>
  <c r="AB64" i="16"/>
  <c r="Z64" i="16"/>
  <c r="I64" i="16"/>
  <c r="F64" i="16"/>
  <c r="AL63" i="16"/>
  <c r="AG63" i="16"/>
  <c r="AB63" i="16"/>
  <c r="Z63" i="16"/>
  <c r="I63" i="16"/>
  <c r="F63" i="16"/>
  <c r="AL62" i="16"/>
  <c r="AG62" i="16"/>
  <c r="AB62" i="16"/>
  <c r="Z62" i="16"/>
  <c r="I62" i="16"/>
  <c r="F62" i="16"/>
  <c r="AL61" i="16"/>
  <c r="AG61" i="16"/>
  <c r="AB61" i="16"/>
  <c r="Z61" i="16"/>
  <c r="I61" i="16"/>
  <c r="F61" i="16"/>
  <c r="AL60" i="16"/>
  <c r="AG60" i="16"/>
  <c r="AB60" i="16"/>
  <c r="Z60" i="16"/>
  <c r="I60" i="16"/>
  <c r="F60" i="16"/>
  <c r="AL59" i="16"/>
  <c r="AG59" i="16"/>
  <c r="AB59" i="16"/>
  <c r="Z59" i="16"/>
  <c r="I59" i="16"/>
  <c r="F59" i="16"/>
  <c r="AL58" i="16"/>
  <c r="AG58" i="16"/>
  <c r="AB58" i="16"/>
  <c r="Z58" i="16"/>
  <c r="I58" i="16"/>
  <c r="F58" i="16"/>
  <c r="AL57" i="16"/>
  <c r="AG57" i="16"/>
  <c r="AB57" i="16"/>
  <c r="Z57" i="16"/>
  <c r="I57" i="16"/>
  <c r="F57" i="16"/>
  <c r="AL56" i="16"/>
  <c r="AG56" i="16"/>
  <c r="AB56" i="16"/>
  <c r="Z56" i="16"/>
  <c r="I56" i="16"/>
  <c r="F56" i="16"/>
  <c r="AL55" i="16"/>
  <c r="AG55" i="16"/>
  <c r="AB55" i="16"/>
  <c r="Z55" i="16"/>
  <c r="I55" i="16"/>
  <c r="F55" i="16"/>
  <c r="AL54" i="16"/>
  <c r="AG54" i="16"/>
  <c r="AB54" i="16"/>
  <c r="Z54" i="16"/>
  <c r="I54" i="16"/>
  <c r="F54" i="16"/>
  <c r="AL53" i="16"/>
  <c r="AG53" i="16"/>
  <c r="AB53" i="16"/>
  <c r="Z53" i="16"/>
  <c r="I53" i="16"/>
  <c r="F53" i="16"/>
  <c r="AL52" i="16"/>
  <c r="AG52" i="16"/>
  <c r="AB52" i="16"/>
  <c r="Z52" i="16"/>
  <c r="I52" i="16"/>
  <c r="F52" i="16"/>
  <c r="AL51" i="16"/>
  <c r="AG51" i="16"/>
  <c r="AB51" i="16"/>
  <c r="Z51" i="16"/>
  <c r="I51" i="16"/>
  <c r="F51" i="16"/>
  <c r="AL50" i="16"/>
  <c r="AG50" i="16"/>
  <c r="AB50" i="16"/>
  <c r="Z50" i="16"/>
  <c r="I50" i="16"/>
  <c r="F50" i="16"/>
  <c r="AL49" i="16"/>
  <c r="AG49" i="16"/>
  <c r="AB49" i="16"/>
  <c r="Z49" i="16"/>
  <c r="I49" i="16"/>
  <c r="F49" i="16"/>
  <c r="AL48" i="16"/>
  <c r="AG48" i="16"/>
  <c r="AB48" i="16"/>
  <c r="Z48" i="16"/>
  <c r="I48" i="16"/>
  <c r="F48" i="16"/>
  <c r="AL47" i="16"/>
  <c r="AG47" i="16"/>
  <c r="AB47" i="16"/>
  <c r="Z47" i="16"/>
  <c r="I47" i="16"/>
  <c r="F47" i="16"/>
  <c r="AL46" i="16"/>
  <c r="AG46" i="16"/>
  <c r="AB46" i="16"/>
  <c r="Z46" i="16"/>
  <c r="F46" i="16"/>
  <c r="AL45" i="16"/>
  <c r="AG45" i="16"/>
  <c r="AB45" i="16"/>
  <c r="Z45" i="16"/>
  <c r="F45" i="16"/>
  <c r="AL44" i="16"/>
  <c r="AG44" i="16"/>
  <c r="AB44" i="16"/>
  <c r="Z44" i="16"/>
  <c r="F44" i="16"/>
  <c r="AL43" i="16"/>
  <c r="AG43" i="16"/>
  <c r="AB43" i="16"/>
  <c r="Z43" i="16"/>
  <c r="F43" i="16"/>
  <c r="AL42" i="16"/>
  <c r="AG42" i="16"/>
  <c r="AB42" i="16"/>
  <c r="Z42" i="16"/>
  <c r="F42" i="16"/>
  <c r="AL41" i="16"/>
  <c r="AG41" i="16"/>
  <c r="AB41" i="16"/>
  <c r="Z41" i="16"/>
  <c r="F41" i="16"/>
  <c r="AL40" i="16"/>
  <c r="AG40" i="16"/>
  <c r="AB40" i="16"/>
  <c r="Z40" i="16"/>
  <c r="F40" i="16"/>
  <c r="AL39" i="16"/>
  <c r="AG39" i="16"/>
  <c r="AB39" i="16"/>
  <c r="Z39" i="16"/>
  <c r="F39" i="16"/>
  <c r="AL38" i="16"/>
  <c r="AG38" i="16"/>
  <c r="AB38" i="16"/>
  <c r="Z38" i="16"/>
  <c r="F38" i="16"/>
  <c r="AL37" i="16"/>
  <c r="AG37" i="16"/>
  <c r="AB37" i="16"/>
  <c r="Z37" i="16"/>
  <c r="F37" i="16"/>
  <c r="AL36" i="16"/>
  <c r="AG36" i="16"/>
  <c r="AB36" i="16"/>
  <c r="Z36" i="16"/>
  <c r="F36" i="16"/>
  <c r="AL35" i="16"/>
  <c r="AG35" i="16"/>
  <c r="AB35" i="16"/>
  <c r="Z35" i="16"/>
  <c r="F35" i="16"/>
  <c r="AL34" i="16"/>
  <c r="AG34" i="16"/>
  <c r="AB34" i="16"/>
  <c r="Z34" i="16"/>
  <c r="F34" i="16"/>
  <c r="AL33" i="16"/>
  <c r="AG33" i="16"/>
  <c r="AB33" i="16"/>
  <c r="Z33" i="16"/>
  <c r="F33" i="16"/>
  <c r="AL32" i="16"/>
  <c r="AG32" i="16"/>
  <c r="AB32" i="16"/>
  <c r="Z32" i="16"/>
  <c r="F32" i="16"/>
  <c r="AL31" i="16"/>
  <c r="AG31" i="16"/>
  <c r="AB31" i="16"/>
  <c r="Z31" i="16"/>
  <c r="F31" i="16"/>
  <c r="AL30" i="16"/>
  <c r="AG30" i="16"/>
  <c r="AB30" i="16"/>
  <c r="Z30" i="16"/>
  <c r="F30" i="16"/>
  <c r="AL29" i="16"/>
  <c r="AG29" i="16"/>
  <c r="AB29" i="16"/>
  <c r="Z29" i="16"/>
  <c r="F29" i="16"/>
  <c r="AL28" i="16"/>
  <c r="AG28" i="16"/>
  <c r="AB28" i="16"/>
  <c r="Z28" i="16"/>
  <c r="F28" i="16"/>
  <c r="AL27" i="16"/>
  <c r="AG27" i="16"/>
  <c r="AB27" i="16"/>
  <c r="Z27" i="16"/>
  <c r="F27" i="16"/>
  <c r="AL26" i="16"/>
  <c r="AG26" i="16"/>
  <c r="AB26" i="16"/>
  <c r="Z26" i="16"/>
  <c r="F26" i="16"/>
  <c r="AL25" i="16"/>
  <c r="AG25" i="16"/>
  <c r="AB25" i="16"/>
  <c r="Z25" i="16"/>
  <c r="F25" i="16"/>
  <c r="AL24" i="16"/>
  <c r="AG24" i="16"/>
  <c r="AB24" i="16"/>
  <c r="Z24" i="16"/>
  <c r="F24" i="16"/>
  <c r="AL23" i="16"/>
  <c r="AG23" i="16"/>
  <c r="AB23" i="16"/>
  <c r="Z23" i="16"/>
  <c r="F23" i="16"/>
  <c r="AL22" i="16"/>
  <c r="AG22" i="16"/>
  <c r="AB22" i="16"/>
  <c r="Z22" i="16"/>
  <c r="F22" i="16"/>
  <c r="AL21" i="16"/>
  <c r="AG21" i="16"/>
  <c r="AB21" i="16"/>
  <c r="Z21" i="16"/>
  <c r="F21" i="16"/>
  <c r="AL20" i="16"/>
  <c r="AG20" i="16"/>
  <c r="AB20" i="16"/>
  <c r="Z20" i="16"/>
  <c r="F20" i="16"/>
  <c r="AL19" i="16"/>
  <c r="AG19" i="16"/>
  <c r="AB19" i="16"/>
  <c r="Z19" i="16"/>
  <c r="F19" i="16"/>
  <c r="AL18" i="16"/>
  <c r="AG18" i="16"/>
  <c r="AB18" i="16"/>
  <c r="Z18" i="16"/>
  <c r="F18" i="16"/>
  <c r="AL17" i="16"/>
  <c r="AG17" i="16"/>
  <c r="AB17" i="16"/>
  <c r="Z17" i="16"/>
  <c r="F17" i="16"/>
  <c r="AL16" i="16"/>
  <c r="AG16" i="16"/>
  <c r="AB16" i="16"/>
  <c r="Z16" i="16"/>
  <c r="F16" i="16"/>
  <c r="AL15" i="16"/>
  <c r="AG15" i="16"/>
  <c r="AB15" i="16"/>
  <c r="Z15" i="16"/>
  <c r="F15" i="16"/>
  <c r="AL14" i="16"/>
  <c r="AG14" i="16"/>
  <c r="AB14" i="16"/>
  <c r="Z14" i="16"/>
  <c r="F14" i="16"/>
  <c r="AL13" i="16"/>
  <c r="AG13" i="16"/>
  <c r="AB13" i="16"/>
  <c r="Z13" i="16"/>
  <c r="F13" i="16"/>
  <c r="AL12" i="16"/>
  <c r="AG12" i="16"/>
  <c r="AB12" i="16"/>
  <c r="Z12" i="16"/>
  <c r="F12" i="16"/>
  <c r="AL11" i="16"/>
  <c r="AG11" i="16"/>
  <c r="AB11" i="16"/>
  <c r="Z11" i="16"/>
  <c r="F11" i="16"/>
  <c r="AL10" i="16"/>
  <c r="AG10" i="16"/>
  <c r="AB10" i="16"/>
  <c r="Z10" i="16"/>
  <c r="F10" i="16"/>
  <c r="C3" i="15"/>
  <c r="C4" i="15"/>
  <c r="C5" i="15"/>
  <c r="C6" i="15"/>
  <c r="C7" i="15"/>
  <c r="C8" i="15"/>
  <c r="C9" i="15"/>
  <c r="C10" i="15"/>
  <c r="C11" i="15"/>
  <c r="C12" i="15"/>
  <c r="C13" i="15"/>
  <c r="C14" i="15"/>
  <c r="C15" i="15"/>
  <c r="C16" i="15"/>
  <c r="C17" i="15"/>
  <c r="C18" i="15"/>
  <c r="C19" i="15"/>
  <c r="C20" i="15"/>
  <c r="C21" i="15"/>
  <c r="C22" i="15"/>
  <c r="C23" i="15"/>
  <c r="C24" i="15"/>
  <c r="C25" i="15"/>
  <c r="C26" i="15"/>
  <c r="C27" i="15"/>
  <c r="C28" i="15"/>
  <c r="C29" i="15"/>
  <c r="C30" i="15"/>
  <c r="C31" i="15"/>
  <c r="C32" i="15"/>
  <c r="C33" i="15"/>
  <c r="C34" i="15"/>
  <c r="C35" i="15"/>
  <c r="C36" i="15"/>
  <c r="C37" i="15"/>
  <c r="C38" i="15"/>
  <c r="C39" i="15"/>
  <c r="C40" i="15"/>
  <c r="C41" i="15"/>
  <c r="C42" i="15"/>
  <c r="C43" i="15"/>
  <c r="C44" i="15"/>
  <c r="C45" i="15"/>
  <c r="C46" i="15"/>
  <c r="C47" i="15"/>
  <c r="C48" i="15"/>
  <c r="C49" i="15"/>
  <c r="C50" i="15"/>
  <c r="C51" i="15"/>
  <c r="C52" i="15"/>
  <c r="C53" i="15"/>
  <c r="C54" i="15"/>
  <c r="C55" i="15"/>
  <c r="C56" i="15"/>
  <c r="C57" i="15"/>
  <c r="C58" i="15"/>
  <c r="C59" i="15"/>
  <c r="C60" i="15"/>
  <c r="C61" i="15"/>
  <c r="C62" i="15"/>
  <c r="C63" i="15"/>
  <c r="C64" i="15"/>
  <c r="C65" i="15"/>
  <c r="C66" i="15"/>
  <c r="C67" i="15"/>
  <c r="C68" i="15"/>
  <c r="C69" i="15"/>
  <c r="C70" i="15"/>
  <c r="C71" i="15"/>
  <c r="C72" i="15"/>
  <c r="C73" i="15"/>
  <c r="C74" i="15"/>
  <c r="C75" i="15"/>
  <c r="C76" i="15"/>
  <c r="C77" i="15"/>
  <c r="C78" i="15"/>
  <c r="C79" i="15"/>
  <c r="C80" i="15"/>
  <c r="C81" i="15"/>
  <c r="C82" i="15"/>
  <c r="C83" i="15"/>
  <c r="C84" i="15"/>
  <c r="C85" i="15"/>
  <c r="C86" i="15"/>
  <c r="C87" i="15"/>
  <c r="C88" i="15"/>
  <c r="C89" i="15"/>
  <c r="C90" i="15"/>
  <c r="C91" i="15"/>
  <c r="C92" i="15"/>
  <c r="C93" i="15"/>
  <c r="C94" i="15"/>
  <c r="C95"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46" i="15"/>
  <c r="C147" i="15"/>
  <c r="C148" i="15"/>
  <c r="C149" i="15"/>
  <c r="C150" i="15"/>
  <c r="C151" i="15"/>
  <c r="C152" i="15"/>
  <c r="C153" i="15"/>
  <c r="C154" i="15"/>
  <c r="C155" i="15"/>
  <c r="C156" i="15"/>
  <c r="C157" i="15"/>
  <c r="C158" i="15"/>
  <c r="C159" i="15"/>
  <c r="C160" i="15"/>
  <c r="C161" i="15"/>
  <c r="C162" i="15"/>
  <c r="C163" i="15"/>
  <c r="C164" i="15"/>
  <c r="C165" i="15"/>
  <c r="C166" i="15"/>
  <c r="C167" i="15"/>
  <c r="C168" i="15"/>
  <c r="C169" i="15"/>
  <c r="C170" i="15"/>
  <c r="C171" i="15"/>
  <c r="C172" i="15"/>
  <c r="C173" i="15"/>
  <c r="C174" i="15"/>
  <c r="C175" i="15"/>
  <c r="C176" i="15"/>
  <c r="C177" i="15"/>
  <c r="C178" i="15"/>
  <c r="C179" i="15"/>
  <c r="C180" i="15"/>
  <c r="C181" i="15"/>
  <c r="C182" i="15"/>
  <c r="C183" i="15"/>
  <c r="C184" i="15"/>
  <c r="C185" i="15"/>
  <c r="C186" i="15"/>
  <c r="C187" i="15"/>
  <c r="C188" i="15"/>
  <c r="C189" i="15"/>
  <c r="C190" i="15"/>
  <c r="C191" i="15"/>
  <c r="C192" i="15"/>
  <c r="C193" i="15"/>
  <c r="C194" i="15"/>
  <c r="C195" i="15"/>
  <c r="C196" i="15"/>
  <c r="C197" i="15"/>
  <c r="C198" i="15"/>
  <c r="C199" i="15"/>
  <c r="C200" i="15"/>
  <c r="C201" i="15"/>
  <c r="C202" i="15"/>
  <c r="C203" i="15"/>
  <c r="C204" i="15"/>
  <c r="C205" i="15"/>
  <c r="C206" i="15"/>
  <c r="C207" i="15"/>
  <c r="C208" i="15"/>
  <c r="C209" i="15"/>
  <c r="C210" i="15"/>
  <c r="C211" i="15"/>
  <c r="C212" i="15"/>
  <c r="C213" i="15"/>
  <c r="C214" i="15"/>
  <c r="C215" i="15"/>
  <c r="C216" i="15"/>
  <c r="C217" i="15"/>
  <c r="C218" i="15"/>
  <c r="C219" i="15"/>
  <c r="C220" i="15"/>
  <c r="C221" i="15"/>
  <c r="C222" i="15"/>
  <c r="C223" i="15"/>
  <c r="C224" i="15"/>
  <c r="C225" i="15"/>
  <c r="C226" i="15"/>
  <c r="C227" i="15"/>
  <c r="C228" i="15"/>
  <c r="C229" i="15"/>
  <c r="C230" i="15"/>
  <c r="C231" i="15"/>
  <c r="C232" i="15"/>
  <c r="C233" i="15"/>
  <c r="C234" i="15"/>
  <c r="C235" i="15"/>
  <c r="C236" i="15"/>
  <c r="C237" i="15"/>
  <c r="C238" i="15"/>
  <c r="C239" i="15"/>
  <c r="C240" i="15"/>
  <c r="C241" i="15"/>
  <c r="C242" i="15"/>
  <c r="C243" i="15"/>
  <c r="C244" i="15"/>
  <c r="C245" i="15"/>
  <c r="C246" i="15"/>
  <c r="C247" i="15"/>
  <c r="C248" i="15"/>
  <c r="C249" i="15"/>
  <c r="C250" i="15"/>
  <c r="C251" i="15"/>
  <c r="C252" i="15"/>
  <c r="C253" i="15"/>
  <c r="C254" i="15"/>
  <c r="C255" i="15"/>
  <c r="C256" i="15"/>
  <c r="C257" i="15"/>
  <c r="C258" i="15"/>
  <c r="C259" i="15"/>
  <c r="C260" i="15"/>
  <c r="C261" i="15"/>
  <c r="C262" i="15"/>
  <c r="C263" i="15"/>
  <c r="C264" i="15"/>
  <c r="C265" i="15"/>
  <c r="C266" i="15"/>
  <c r="C267" i="15"/>
  <c r="C268" i="15"/>
  <c r="C269" i="15"/>
  <c r="C270" i="15"/>
  <c r="C271" i="15"/>
  <c r="C272" i="15"/>
  <c r="C273" i="15"/>
  <c r="C274" i="15"/>
  <c r="C275" i="15"/>
  <c r="C276" i="15"/>
  <c r="C277" i="15"/>
  <c r="C278" i="15"/>
  <c r="C279" i="15"/>
  <c r="C280" i="15"/>
  <c r="C281" i="15"/>
  <c r="C282" i="15"/>
  <c r="C283" i="15"/>
  <c r="C284" i="15"/>
  <c r="C285" i="15"/>
  <c r="C286" i="15"/>
  <c r="C287" i="15"/>
  <c r="C288" i="15"/>
  <c r="C289" i="15"/>
  <c r="C290" i="15"/>
  <c r="C291" i="15"/>
  <c r="C292" i="15"/>
  <c r="C293" i="15"/>
  <c r="C294" i="15"/>
  <c r="C295" i="15"/>
  <c r="C296" i="15"/>
  <c r="C297" i="15"/>
  <c r="C298" i="15"/>
  <c r="C299" i="15"/>
  <c r="C300" i="15"/>
  <c r="C301" i="15"/>
  <c r="C302" i="15"/>
  <c r="C303" i="15"/>
  <c r="C304" i="15"/>
  <c r="C305" i="15"/>
  <c r="C306" i="15"/>
  <c r="C307" i="15"/>
  <c r="C308" i="15"/>
  <c r="C309" i="15"/>
  <c r="C310" i="15"/>
  <c r="C311" i="15"/>
  <c r="C312" i="15"/>
  <c r="C313" i="15"/>
  <c r="C314" i="15"/>
  <c r="C315" i="15"/>
  <c r="C316" i="15"/>
  <c r="C317" i="15"/>
  <c r="C318" i="15"/>
  <c r="C319" i="15"/>
  <c r="C320" i="15"/>
  <c r="C321" i="15"/>
  <c r="C322" i="15"/>
  <c r="C323" i="15"/>
  <c r="C324" i="15"/>
  <c r="C325" i="15"/>
  <c r="C326" i="15"/>
  <c r="C327" i="15"/>
  <c r="C328" i="15"/>
  <c r="C329" i="15"/>
  <c r="C330" i="15"/>
  <c r="C331" i="15"/>
  <c r="C332" i="15"/>
  <c r="C333" i="15"/>
  <c r="C334" i="15"/>
  <c r="C335" i="15"/>
  <c r="C336" i="15"/>
  <c r="C337" i="15"/>
  <c r="C338" i="15"/>
  <c r="C339" i="15"/>
  <c r="C340" i="15"/>
  <c r="C341" i="15"/>
  <c r="C342" i="15"/>
  <c r="C343" i="15"/>
  <c r="C344" i="15"/>
  <c r="C345" i="15"/>
  <c r="C346" i="15"/>
  <c r="C347" i="15"/>
  <c r="C348" i="15"/>
  <c r="C349" i="15"/>
  <c r="C350" i="15"/>
  <c r="C351" i="15"/>
  <c r="C352" i="15"/>
  <c r="C353" i="15"/>
  <c r="C354" i="15"/>
  <c r="C355" i="15"/>
  <c r="C356" i="15"/>
  <c r="C357" i="15"/>
  <c r="C358" i="15"/>
  <c r="C359" i="15"/>
  <c r="C360" i="15"/>
  <c r="C361" i="15"/>
  <c r="C362" i="15"/>
  <c r="C363" i="15"/>
  <c r="C364" i="15"/>
  <c r="C365" i="15"/>
  <c r="C366" i="15"/>
  <c r="C367" i="15"/>
  <c r="C368" i="15"/>
  <c r="C369" i="15"/>
  <c r="C370" i="15"/>
  <c r="C371" i="15"/>
  <c r="C372" i="15"/>
  <c r="C373" i="15"/>
  <c r="C374" i="15"/>
  <c r="C375" i="15"/>
  <c r="C376" i="15"/>
  <c r="C377" i="15"/>
  <c r="C378" i="15"/>
  <c r="C379" i="15"/>
  <c r="C380" i="15"/>
  <c r="C381" i="15"/>
  <c r="C382" i="15"/>
  <c r="C383" i="15"/>
  <c r="C384" i="15"/>
  <c r="C385" i="15"/>
  <c r="C386" i="15"/>
  <c r="C387" i="15"/>
  <c r="C388" i="15"/>
  <c r="C389" i="15"/>
  <c r="C390" i="15"/>
  <c r="C391" i="15"/>
  <c r="C392" i="15"/>
  <c r="C393" i="15"/>
  <c r="C394" i="15"/>
  <c r="C395" i="15"/>
  <c r="C396" i="15"/>
  <c r="C397" i="15"/>
  <c r="C398" i="15"/>
  <c r="C399" i="15"/>
  <c r="C400" i="15"/>
  <c r="C401" i="15"/>
  <c r="C402" i="15"/>
  <c r="C403" i="15"/>
  <c r="C404" i="15"/>
  <c r="C405" i="15"/>
  <c r="C406" i="15"/>
  <c r="C407" i="15"/>
  <c r="C408" i="15"/>
  <c r="C409" i="15"/>
  <c r="C410" i="15"/>
  <c r="C411" i="15"/>
  <c r="C412" i="15"/>
  <c r="C413" i="15"/>
  <c r="C414" i="15"/>
  <c r="C415" i="15"/>
  <c r="C416" i="15"/>
  <c r="C417" i="15"/>
  <c r="C418" i="15"/>
  <c r="C419" i="15"/>
  <c r="C420" i="15"/>
  <c r="C421" i="15"/>
  <c r="C422" i="15"/>
  <c r="C423" i="15"/>
  <c r="C424" i="15"/>
  <c r="C425" i="15"/>
  <c r="C426" i="15"/>
  <c r="C427" i="15"/>
  <c r="C428" i="15"/>
  <c r="C429" i="15"/>
  <c r="C430" i="15"/>
  <c r="C431" i="15"/>
  <c r="C432" i="15"/>
  <c r="C433" i="15"/>
  <c r="C434" i="15"/>
  <c r="C435" i="15"/>
  <c r="C436" i="15"/>
  <c r="C437" i="15"/>
  <c r="C438" i="15"/>
  <c r="C439" i="15"/>
  <c r="C440" i="15"/>
  <c r="C441" i="15"/>
  <c r="C442" i="15"/>
  <c r="C443" i="15"/>
  <c r="C444" i="15"/>
  <c r="C445" i="15"/>
  <c r="C446" i="15"/>
  <c r="C447" i="15"/>
  <c r="C448" i="15"/>
  <c r="C449" i="15"/>
  <c r="C450" i="15"/>
  <c r="C451" i="15"/>
  <c r="C452" i="15"/>
  <c r="C453" i="15"/>
  <c r="C454" i="15"/>
  <c r="C455" i="15"/>
  <c r="C456" i="15"/>
  <c r="C457" i="15"/>
  <c r="C458" i="15"/>
  <c r="C459" i="15"/>
  <c r="C460" i="15"/>
  <c r="C461" i="15"/>
  <c r="C462" i="15"/>
  <c r="C463" i="15"/>
  <c r="C464" i="15"/>
  <c r="C465" i="15"/>
  <c r="C466" i="15"/>
  <c r="C467" i="15"/>
  <c r="C468" i="15"/>
  <c r="C469" i="15"/>
  <c r="C470" i="15"/>
  <c r="C471" i="15"/>
  <c r="C472" i="15"/>
  <c r="C473" i="15"/>
  <c r="C474" i="15"/>
  <c r="C475" i="15"/>
  <c r="C476" i="15"/>
  <c r="C477" i="15"/>
  <c r="C478" i="15"/>
  <c r="C479" i="15"/>
  <c r="C480" i="15"/>
  <c r="C481" i="15"/>
  <c r="C482" i="15"/>
  <c r="C483" i="15"/>
  <c r="C484" i="15"/>
  <c r="C485" i="15"/>
  <c r="C486" i="15"/>
  <c r="C487" i="15"/>
  <c r="C488" i="15"/>
  <c r="C489" i="15"/>
  <c r="C490" i="15"/>
  <c r="C491" i="15"/>
  <c r="C492" i="15"/>
  <c r="C493" i="15"/>
  <c r="C494" i="15"/>
  <c r="C495" i="15"/>
  <c r="C496" i="15"/>
  <c r="C497" i="15"/>
  <c r="C498" i="15"/>
  <c r="C499" i="15"/>
  <c r="C500" i="15"/>
  <c r="C501" i="15"/>
  <c r="C502" i="15"/>
  <c r="C503" i="15"/>
  <c r="C504" i="15"/>
  <c r="C505" i="15"/>
  <c r="C506" i="15"/>
  <c r="C507" i="15"/>
  <c r="C508" i="15"/>
  <c r="C509" i="15"/>
  <c r="C510" i="15"/>
  <c r="C511" i="15"/>
  <c r="C512" i="15"/>
  <c r="C513" i="15"/>
  <c r="C514" i="15"/>
  <c r="C515" i="15"/>
  <c r="C516" i="15"/>
  <c r="C517" i="15"/>
  <c r="C518" i="15"/>
  <c r="C519" i="15"/>
  <c r="C520" i="15"/>
  <c r="C521" i="15"/>
  <c r="C522" i="15"/>
  <c r="C523" i="15"/>
  <c r="C524" i="15"/>
  <c r="C525" i="15"/>
  <c r="C526" i="15"/>
  <c r="C527" i="15"/>
  <c r="C528" i="15"/>
  <c r="C529" i="15"/>
  <c r="C530" i="15"/>
  <c r="C531" i="15"/>
  <c r="C532" i="15"/>
  <c r="C533" i="15"/>
  <c r="C534" i="15"/>
  <c r="C535" i="15"/>
  <c r="C536" i="15"/>
  <c r="C537" i="15"/>
  <c r="C538" i="15"/>
  <c r="C539" i="15"/>
  <c r="C540" i="15"/>
  <c r="C541" i="15"/>
  <c r="C542" i="15"/>
  <c r="C543" i="15"/>
  <c r="C544" i="15"/>
  <c r="C545" i="15"/>
  <c r="C546" i="15"/>
  <c r="C547" i="15"/>
  <c r="C548" i="15"/>
  <c r="C549" i="15"/>
  <c r="C550" i="15"/>
  <c r="C551" i="15"/>
  <c r="C552" i="15"/>
  <c r="C553" i="15"/>
  <c r="C554" i="15"/>
  <c r="C555" i="15"/>
  <c r="C556" i="15"/>
  <c r="C557" i="15"/>
  <c r="C558" i="15"/>
  <c r="C559" i="15"/>
  <c r="C560" i="15"/>
  <c r="C561" i="15"/>
  <c r="C562" i="15"/>
  <c r="C563" i="15"/>
  <c r="C564" i="15"/>
  <c r="C565" i="15"/>
  <c r="C566" i="15"/>
  <c r="C567" i="15"/>
  <c r="C568" i="15"/>
  <c r="C569" i="15"/>
  <c r="C570" i="15"/>
  <c r="C571" i="15"/>
  <c r="C572" i="15"/>
  <c r="C573" i="15"/>
  <c r="C574" i="15"/>
  <c r="C575" i="15"/>
  <c r="C576" i="15"/>
  <c r="C577" i="15"/>
  <c r="C578" i="15"/>
  <c r="C579" i="15"/>
  <c r="C580" i="15"/>
  <c r="C581" i="15"/>
  <c r="C582" i="15"/>
  <c r="C583" i="15"/>
  <c r="C584" i="15"/>
  <c r="C585" i="15"/>
  <c r="C586" i="15"/>
  <c r="C587" i="15"/>
  <c r="C588" i="15"/>
  <c r="C589" i="15"/>
  <c r="C590" i="15"/>
  <c r="C591" i="15"/>
  <c r="C592" i="15"/>
  <c r="C593" i="15"/>
  <c r="C594" i="15"/>
  <c r="C595" i="15"/>
  <c r="C596" i="15"/>
  <c r="C597" i="15"/>
  <c r="C598" i="15"/>
  <c r="C599" i="15"/>
  <c r="C600" i="15"/>
  <c r="C601" i="15"/>
  <c r="C602" i="15"/>
  <c r="C603" i="15"/>
  <c r="C604" i="15"/>
  <c r="C605" i="15"/>
  <c r="C606" i="15"/>
  <c r="C607" i="15"/>
  <c r="C608" i="15"/>
  <c r="C609" i="15"/>
  <c r="C610" i="15"/>
  <c r="C611" i="15"/>
  <c r="C612" i="15"/>
  <c r="C613" i="15"/>
  <c r="C614" i="15"/>
  <c r="C615" i="15"/>
  <c r="C616" i="15"/>
  <c r="C617" i="15"/>
  <c r="C618" i="15"/>
  <c r="C619" i="15"/>
  <c r="C620" i="15"/>
  <c r="C621" i="15"/>
  <c r="C622" i="15"/>
  <c r="C623" i="15"/>
  <c r="C624" i="15"/>
  <c r="C625" i="15"/>
  <c r="C626" i="15"/>
  <c r="C627" i="15"/>
  <c r="C628" i="15"/>
  <c r="C629" i="15"/>
  <c r="C630" i="15"/>
  <c r="C631" i="15"/>
  <c r="C632" i="15"/>
  <c r="C633" i="15"/>
  <c r="C634" i="15"/>
  <c r="C635" i="15"/>
  <c r="C636" i="15"/>
  <c r="C637" i="15"/>
  <c r="C638" i="15"/>
  <c r="C639" i="15"/>
  <c r="C640" i="15"/>
  <c r="C641" i="15"/>
  <c r="C642" i="15"/>
  <c r="C643" i="15"/>
  <c r="C644" i="15"/>
  <c r="C645" i="15"/>
  <c r="C646" i="15"/>
  <c r="C647" i="15"/>
  <c r="C648" i="15"/>
  <c r="C649" i="15"/>
  <c r="C650" i="15"/>
  <c r="C651" i="15"/>
  <c r="C652" i="15"/>
  <c r="C653" i="15"/>
  <c r="C654" i="15"/>
  <c r="C655" i="15"/>
  <c r="C656" i="15"/>
  <c r="C657" i="15"/>
  <c r="C2" i="15"/>
  <c r="C697" i="14"/>
  <c r="C696" i="14"/>
  <c r="C695" i="14"/>
  <c r="C694" i="14"/>
  <c r="C693" i="14"/>
  <c r="C692" i="14"/>
  <c r="C691" i="14"/>
  <c r="C690" i="14"/>
  <c r="C689" i="14"/>
  <c r="C688" i="14"/>
  <c r="C687" i="14"/>
  <c r="C686" i="14"/>
  <c r="C685" i="14"/>
  <c r="C684" i="14"/>
  <c r="C683" i="14"/>
  <c r="C682" i="14"/>
  <c r="C681" i="14"/>
  <c r="C680" i="14"/>
  <c r="C679" i="14"/>
  <c r="C678" i="14"/>
  <c r="C677" i="14"/>
  <c r="C676" i="14"/>
  <c r="C675" i="14"/>
  <c r="C674" i="14"/>
  <c r="C673" i="14"/>
  <c r="C672" i="14"/>
  <c r="C671" i="14"/>
  <c r="C670" i="14"/>
  <c r="C669" i="14"/>
  <c r="C668" i="14"/>
  <c r="C667" i="14"/>
  <c r="C666" i="14"/>
  <c r="C665" i="14"/>
  <c r="C664" i="14"/>
  <c r="C663" i="14"/>
  <c r="C662" i="14"/>
  <c r="C661" i="14"/>
  <c r="C660" i="14"/>
  <c r="C659" i="14"/>
  <c r="C658" i="14"/>
  <c r="C657" i="14"/>
  <c r="C656" i="14"/>
  <c r="C655" i="14"/>
  <c r="C654" i="14"/>
  <c r="C653" i="14"/>
  <c r="C652" i="14"/>
  <c r="C651" i="14"/>
  <c r="C650" i="14"/>
  <c r="C649" i="14"/>
  <c r="C648" i="14"/>
  <c r="C647" i="14"/>
  <c r="C646" i="14"/>
  <c r="C645" i="14"/>
  <c r="C644" i="14"/>
  <c r="C643" i="14"/>
  <c r="C642" i="14"/>
  <c r="C641" i="14"/>
  <c r="C640" i="14"/>
  <c r="C639" i="14"/>
  <c r="C638" i="14"/>
  <c r="C637" i="14"/>
  <c r="C425" i="14"/>
  <c r="C635" i="14"/>
  <c r="C634" i="14"/>
  <c r="C633" i="14"/>
  <c r="C578" i="14"/>
  <c r="C636" i="14"/>
  <c r="C630" i="14"/>
  <c r="C629" i="14"/>
  <c r="C628" i="14"/>
  <c r="C627" i="14"/>
  <c r="C626" i="14"/>
  <c r="C625" i="14"/>
  <c r="C624" i="14"/>
  <c r="C623" i="14"/>
  <c r="C622" i="14"/>
  <c r="C621" i="14"/>
  <c r="C620" i="14"/>
  <c r="C619" i="14"/>
  <c r="C618" i="14"/>
  <c r="C617" i="14"/>
  <c r="C616" i="14"/>
  <c r="C615" i="14"/>
  <c r="C614" i="14"/>
  <c r="C613" i="14"/>
  <c r="C612" i="14"/>
  <c r="C611" i="14"/>
  <c r="C610" i="14"/>
  <c r="C609" i="14"/>
  <c r="C608" i="14"/>
  <c r="C607" i="14"/>
  <c r="C606" i="14"/>
  <c r="C605" i="14"/>
  <c r="C604" i="14"/>
  <c r="C603" i="14"/>
  <c r="C602" i="14"/>
  <c r="C601" i="14"/>
  <c r="C600" i="14"/>
  <c r="C599" i="14"/>
  <c r="C598" i="14"/>
  <c r="C597" i="14"/>
  <c r="C596" i="14"/>
  <c r="C595" i="14"/>
  <c r="C594" i="14"/>
  <c r="C593" i="14"/>
  <c r="C592" i="14"/>
  <c r="C591" i="14"/>
  <c r="C590" i="14"/>
  <c r="C589" i="14"/>
  <c r="C588" i="14"/>
  <c r="C587" i="14"/>
  <c r="C586" i="14"/>
  <c r="C585" i="14"/>
  <c r="C584" i="14"/>
  <c r="C583" i="14"/>
  <c r="C582" i="14"/>
  <c r="C581" i="14"/>
  <c r="C580" i="14"/>
  <c r="C579" i="14"/>
  <c r="C532" i="14"/>
  <c r="C577" i="14"/>
  <c r="C576" i="14"/>
  <c r="C575" i="14"/>
  <c r="C574" i="14"/>
  <c r="C573" i="14"/>
  <c r="C572" i="14"/>
  <c r="C571" i="14"/>
  <c r="C570" i="14"/>
  <c r="C569" i="14"/>
  <c r="C568" i="14"/>
  <c r="C567" i="14"/>
  <c r="C566" i="14"/>
  <c r="C565" i="14"/>
  <c r="C564" i="14"/>
  <c r="C563" i="14"/>
  <c r="C562" i="14"/>
  <c r="C561" i="14"/>
  <c r="C560" i="14"/>
  <c r="C559" i="14"/>
  <c r="C558" i="14"/>
  <c r="C557" i="14"/>
  <c r="C556" i="14"/>
  <c r="C555" i="14"/>
  <c r="C554" i="14"/>
  <c r="C553" i="14"/>
  <c r="C552" i="14"/>
  <c r="C551" i="14"/>
  <c r="C550" i="14"/>
  <c r="C549" i="14"/>
  <c r="C548" i="14"/>
  <c r="C547" i="14"/>
  <c r="C546" i="14"/>
  <c r="C545" i="14"/>
  <c r="C544" i="14"/>
  <c r="C543" i="14"/>
  <c r="C542" i="14"/>
  <c r="C541" i="14"/>
  <c r="C540" i="14"/>
  <c r="C539" i="14"/>
  <c r="C538" i="14"/>
  <c r="C537" i="14"/>
  <c r="C536" i="14"/>
  <c r="C535" i="14"/>
  <c r="C534" i="14"/>
  <c r="C533" i="14"/>
  <c r="C531" i="14"/>
  <c r="C632" i="14"/>
  <c r="C530" i="14"/>
  <c r="C529" i="14"/>
  <c r="C528" i="14"/>
  <c r="C527" i="14"/>
  <c r="C526" i="14"/>
  <c r="C489" i="14"/>
  <c r="C524" i="14"/>
  <c r="C523" i="14"/>
  <c r="C522" i="14"/>
  <c r="C521" i="14"/>
  <c r="C520" i="14"/>
  <c r="C519" i="14"/>
  <c r="C518" i="14"/>
  <c r="C517" i="14"/>
  <c r="C516" i="14"/>
  <c r="C515" i="14"/>
  <c r="C514" i="14"/>
  <c r="C513" i="14"/>
  <c r="C512" i="14"/>
  <c r="C511" i="14"/>
  <c r="C510" i="14"/>
  <c r="C509" i="14"/>
  <c r="C508" i="14"/>
  <c r="C507" i="14"/>
  <c r="C525" i="14"/>
  <c r="C505" i="14"/>
  <c r="C504" i="14"/>
  <c r="C503" i="14"/>
  <c r="C502" i="14"/>
  <c r="C501" i="14"/>
  <c r="C500" i="14"/>
  <c r="C499" i="14"/>
  <c r="C498" i="14"/>
  <c r="C497" i="14"/>
  <c r="C496" i="14"/>
  <c r="C495" i="14"/>
  <c r="C494" i="14"/>
  <c r="C493" i="14"/>
  <c r="C492" i="14"/>
  <c r="C491" i="14"/>
  <c r="C490" i="14"/>
  <c r="C464" i="14"/>
  <c r="C488" i="14"/>
  <c r="C487" i="14"/>
  <c r="C486" i="14"/>
  <c r="C485" i="14"/>
  <c r="C484" i="14"/>
  <c r="C483" i="14"/>
  <c r="C482" i="14"/>
  <c r="C481" i="14"/>
  <c r="C480" i="14"/>
  <c r="C479" i="14"/>
  <c r="C478" i="14"/>
  <c r="C477" i="14"/>
  <c r="C476" i="14"/>
  <c r="C475" i="14"/>
  <c r="C474" i="14"/>
  <c r="C473" i="14"/>
  <c r="C472" i="14"/>
  <c r="C471" i="14"/>
  <c r="C470" i="14"/>
  <c r="C469" i="14"/>
  <c r="C468" i="14"/>
  <c r="C467" i="14"/>
  <c r="C466" i="14"/>
  <c r="C465" i="14"/>
  <c r="C80" i="14"/>
  <c r="C463" i="14"/>
  <c r="C462" i="14"/>
  <c r="C461" i="14"/>
  <c r="C460" i="14"/>
  <c r="C459" i="14"/>
  <c r="C458" i="14"/>
  <c r="C457" i="14"/>
  <c r="C456" i="14"/>
  <c r="C455" i="14"/>
  <c r="C454" i="14"/>
  <c r="C453" i="14"/>
  <c r="C452" i="14"/>
  <c r="C451" i="14"/>
  <c r="C450" i="14"/>
  <c r="C449" i="14"/>
  <c r="C448" i="14"/>
  <c r="C447" i="14"/>
  <c r="C446" i="14"/>
  <c r="C445" i="14"/>
  <c r="C444" i="14"/>
  <c r="C443" i="14"/>
  <c r="C442" i="14"/>
  <c r="C441" i="14"/>
  <c r="C440" i="14"/>
  <c r="C439" i="14"/>
  <c r="C438" i="14"/>
  <c r="C437" i="14"/>
  <c r="C436" i="14"/>
  <c r="C435" i="14"/>
  <c r="C434" i="14"/>
  <c r="C433" i="14"/>
  <c r="C432" i="14"/>
  <c r="C431" i="14"/>
  <c r="C430" i="14"/>
  <c r="C429" i="14"/>
  <c r="C428" i="14"/>
  <c r="C427" i="14"/>
  <c r="C426" i="14"/>
  <c r="C631" i="14"/>
  <c r="C424" i="14"/>
  <c r="C423" i="14"/>
  <c r="C422" i="14"/>
  <c r="C421" i="14"/>
  <c r="C420" i="14"/>
  <c r="C419" i="14"/>
  <c r="C418" i="14"/>
  <c r="C417" i="14"/>
  <c r="C416" i="14"/>
  <c r="C415" i="14"/>
  <c r="C414" i="14"/>
  <c r="C413" i="14"/>
  <c r="C412" i="14"/>
  <c r="C411" i="14"/>
  <c r="C410" i="14"/>
  <c r="C409" i="14"/>
  <c r="C408" i="14"/>
  <c r="C407" i="14"/>
  <c r="C406" i="14"/>
  <c r="C405" i="14"/>
  <c r="C404" i="14"/>
  <c r="C403" i="14"/>
  <c r="C402" i="14"/>
  <c r="C401" i="14"/>
  <c r="C400" i="14"/>
  <c r="C399" i="14"/>
  <c r="C398" i="14"/>
  <c r="C397" i="14"/>
  <c r="C396" i="14"/>
  <c r="C395" i="14"/>
  <c r="C394" i="14"/>
  <c r="C393" i="14"/>
  <c r="C392" i="14"/>
  <c r="C391" i="14"/>
  <c r="C390" i="14"/>
  <c r="C389" i="14"/>
  <c r="C388" i="14"/>
  <c r="C387" i="14"/>
  <c r="C386" i="14"/>
  <c r="C385" i="14"/>
  <c r="C384" i="14"/>
  <c r="C383" i="14"/>
  <c r="C382" i="14"/>
  <c r="C381" i="14"/>
  <c r="C380" i="14"/>
  <c r="C379" i="14"/>
  <c r="C378" i="14"/>
  <c r="C377" i="14"/>
  <c r="C376" i="14"/>
  <c r="C375" i="14"/>
  <c r="C374" i="14"/>
  <c r="C373" i="14"/>
  <c r="C372" i="14"/>
  <c r="C371" i="14"/>
  <c r="C370" i="14"/>
  <c r="C369" i="14"/>
  <c r="C368" i="14"/>
  <c r="C367" i="14"/>
  <c r="C366" i="14"/>
  <c r="C365" i="14"/>
  <c r="C364" i="14"/>
  <c r="C363" i="14"/>
  <c r="C362" i="14"/>
  <c r="C361" i="14"/>
  <c r="C360" i="14"/>
  <c r="C359" i="14"/>
  <c r="C358" i="14"/>
  <c r="C357" i="14"/>
  <c r="C356" i="14"/>
  <c r="C355" i="14"/>
  <c r="C354" i="14"/>
  <c r="C353" i="14"/>
  <c r="C352" i="14"/>
  <c r="C351" i="14"/>
  <c r="C350" i="14"/>
  <c r="C349" i="14"/>
  <c r="C348" i="14"/>
  <c r="C347" i="14"/>
  <c r="C346" i="14"/>
  <c r="C345" i="14"/>
  <c r="C344" i="14"/>
  <c r="C343" i="14"/>
  <c r="C342" i="14"/>
  <c r="C341" i="14"/>
  <c r="C340" i="14"/>
  <c r="C339" i="14"/>
  <c r="C338" i="14"/>
  <c r="C337" i="14"/>
  <c r="C336" i="14"/>
  <c r="C335" i="14"/>
  <c r="C334" i="14"/>
  <c r="C333" i="14"/>
  <c r="C332" i="14"/>
  <c r="C331" i="14"/>
  <c r="C330" i="14"/>
  <c r="C329" i="14"/>
  <c r="C328" i="14"/>
  <c r="C327" i="14"/>
  <c r="C326" i="14"/>
  <c r="C325" i="14"/>
  <c r="C324" i="14"/>
  <c r="C323" i="14"/>
  <c r="C322" i="14"/>
  <c r="C321" i="14"/>
  <c r="C320" i="14"/>
  <c r="C319" i="14"/>
  <c r="C318" i="14"/>
  <c r="C317" i="14"/>
  <c r="C316" i="14"/>
  <c r="C315" i="14"/>
  <c r="C314" i="14"/>
  <c r="C313" i="14"/>
  <c r="C312" i="14"/>
  <c r="C311" i="14"/>
  <c r="C310" i="14"/>
  <c r="C309" i="14"/>
  <c r="C308" i="14"/>
  <c r="C307" i="14"/>
  <c r="C306" i="14"/>
  <c r="C305" i="14"/>
  <c r="C304" i="14"/>
  <c r="C303" i="14"/>
  <c r="C302" i="14"/>
  <c r="C301" i="14"/>
  <c r="C300" i="14"/>
  <c r="C299" i="14"/>
  <c r="C298" i="14"/>
  <c r="C297" i="14"/>
  <c r="C296" i="14"/>
  <c r="C295" i="14"/>
  <c r="C294" i="14"/>
  <c r="C293" i="14"/>
  <c r="C292" i="14"/>
  <c r="C291" i="14"/>
  <c r="C290" i="14"/>
  <c r="C289" i="14"/>
  <c r="C288" i="14"/>
  <c r="C287" i="14"/>
  <c r="C286" i="14"/>
  <c r="C285" i="14"/>
  <c r="C284" i="14"/>
  <c r="C283" i="14"/>
  <c r="C282" i="14"/>
  <c r="C281" i="14"/>
  <c r="C280" i="14"/>
  <c r="C279" i="14"/>
  <c r="C278" i="14"/>
  <c r="C277" i="14"/>
  <c r="C276" i="14"/>
  <c r="C275" i="14"/>
  <c r="C274" i="14"/>
  <c r="C273" i="14"/>
  <c r="C272" i="14"/>
  <c r="C271" i="14"/>
  <c r="C270" i="14"/>
  <c r="C269" i="14"/>
  <c r="C268" i="14"/>
  <c r="C267" i="14"/>
  <c r="C266" i="14"/>
  <c r="C265" i="14"/>
  <c r="C264" i="14"/>
  <c r="C263" i="14"/>
  <c r="C262" i="14"/>
  <c r="C261" i="14"/>
  <c r="C260" i="14"/>
  <c r="C259" i="14"/>
  <c r="C258" i="14"/>
  <c r="C257" i="14"/>
  <c r="C256" i="14"/>
  <c r="C255" i="14"/>
  <c r="C254" i="14"/>
  <c r="C253" i="14"/>
  <c r="C252" i="14"/>
  <c r="C251" i="14"/>
  <c r="C250" i="14"/>
  <c r="C249" i="14"/>
  <c r="C248" i="14"/>
  <c r="C247" i="14"/>
  <c r="C246" i="14"/>
  <c r="C245" i="14"/>
  <c r="C244" i="14"/>
  <c r="C243" i="14"/>
  <c r="C242" i="14"/>
  <c r="C241" i="14"/>
  <c r="C240" i="14"/>
  <c r="C239" i="14"/>
  <c r="C238" i="14"/>
  <c r="C237" i="14"/>
  <c r="C236" i="14"/>
  <c r="C235" i="14"/>
  <c r="C234" i="14"/>
  <c r="C233" i="14"/>
  <c r="C232" i="14"/>
  <c r="C231" i="14"/>
  <c r="C230" i="14"/>
  <c r="C229" i="14"/>
  <c r="C228" i="14"/>
  <c r="C227" i="14"/>
  <c r="C226" i="14"/>
  <c r="C225" i="14"/>
  <c r="C224" i="14"/>
  <c r="C223" i="14"/>
  <c r="C222" i="14"/>
  <c r="C221" i="14"/>
  <c r="C220" i="14"/>
  <c r="C219" i="14"/>
  <c r="C218" i="14"/>
  <c r="C217" i="14"/>
  <c r="C216" i="14"/>
  <c r="C215" i="14"/>
  <c r="C214" i="14"/>
  <c r="C213" i="14"/>
  <c r="C212" i="14"/>
  <c r="C211" i="14"/>
  <c r="C210" i="14"/>
  <c r="C209" i="14"/>
  <c r="C208" i="14"/>
  <c r="C207" i="14"/>
  <c r="C206" i="14"/>
  <c r="C205" i="14"/>
  <c r="C204" i="14"/>
  <c r="C203" i="14"/>
  <c r="C202" i="14"/>
  <c r="C201" i="14"/>
  <c r="C200" i="14"/>
  <c r="C199" i="14"/>
  <c r="C198" i="14"/>
  <c r="C197" i="14"/>
  <c r="C196" i="14"/>
  <c r="C195" i="14"/>
  <c r="C194" i="14"/>
  <c r="C193" i="14"/>
  <c r="C192" i="14"/>
  <c r="C191" i="14"/>
  <c r="C190" i="14"/>
  <c r="C189" i="14"/>
  <c r="C188" i="14"/>
  <c r="C187" i="14"/>
  <c r="C186" i="14"/>
  <c r="C185" i="14"/>
  <c r="C184" i="14"/>
  <c r="C183" i="14"/>
  <c r="C182" i="14"/>
  <c r="C181" i="14"/>
  <c r="C180" i="14"/>
  <c r="C179" i="14"/>
  <c r="C178" i="14"/>
  <c r="C177" i="14"/>
  <c r="C176" i="14"/>
  <c r="C175" i="14"/>
  <c r="C174" i="14"/>
  <c r="C173" i="14"/>
  <c r="C172" i="14"/>
  <c r="C171" i="14"/>
  <c r="C170" i="14"/>
  <c r="C169" i="14"/>
  <c r="C168" i="14"/>
  <c r="C167" i="14"/>
  <c r="C166" i="14"/>
  <c r="C165" i="14"/>
  <c r="C164" i="14"/>
  <c r="C163" i="14"/>
  <c r="C162" i="14"/>
  <c r="C161" i="14"/>
  <c r="C160" i="14"/>
  <c r="C159" i="14"/>
  <c r="C158" i="14"/>
  <c r="C157" i="14"/>
  <c r="C156" i="14"/>
  <c r="C155" i="14"/>
  <c r="C154" i="14"/>
  <c r="C153" i="14"/>
  <c r="C152" i="14"/>
  <c r="C151" i="14"/>
  <c r="C150" i="14"/>
  <c r="C149" i="14"/>
  <c r="C148" i="14"/>
  <c r="C147" i="14"/>
  <c r="C146" i="14"/>
  <c r="C145" i="14"/>
  <c r="C144" i="14"/>
  <c r="C143" i="14"/>
  <c r="C142" i="14"/>
  <c r="C141" i="14"/>
  <c r="C140" i="14"/>
  <c r="C139" i="14"/>
  <c r="C138" i="14"/>
  <c r="C137" i="14"/>
  <c r="C136" i="14"/>
  <c r="C135" i="14"/>
  <c r="C134" i="14"/>
  <c r="C133" i="14"/>
  <c r="C132" i="14"/>
  <c r="C131" i="14"/>
  <c r="C130" i="14"/>
  <c r="C129" i="14"/>
  <c r="C128" i="14"/>
  <c r="C127" i="14"/>
  <c r="C126" i="14"/>
  <c r="C125" i="14"/>
  <c r="C124" i="14"/>
  <c r="C123" i="14"/>
  <c r="C122" i="14"/>
  <c r="C121" i="14"/>
  <c r="C120" i="14"/>
  <c r="C119" i="14"/>
  <c r="C118" i="14"/>
  <c r="C117" i="14"/>
  <c r="C116" i="14"/>
  <c r="C115" i="14"/>
  <c r="C114" i="14"/>
  <c r="C113" i="14"/>
  <c r="C112" i="14"/>
  <c r="C111" i="14"/>
  <c r="C110" i="14"/>
  <c r="C109" i="14"/>
  <c r="C108" i="14"/>
  <c r="C107" i="14"/>
  <c r="C106" i="14"/>
  <c r="C105" i="14"/>
  <c r="C104" i="14"/>
  <c r="C103" i="14"/>
  <c r="C102" i="14"/>
  <c r="C101" i="14"/>
  <c r="C100" i="14"/>
  <c r="C99" i="14"/>
  <c r="C98" i="14"/>
  <c r="C97" i="14"/>
  <c r="C96" i="14"/>
  <c r="C95" i="14"/>
  <c r="C94" i="14"/>
  <c r="C93" i="14"/>
  <c r="C92" i="14"/>
  <c r="C91" i="14"/>
  <c r="C90" i="14"/>
  <c r="C89" i="14"/>
  <c r="C88" i="14"/>
  <c r="C87" i="14"/>
  <c r="C86" i="14"/>
  <c r="C85" i="14"/>
  <c r="C84" i="14"/>
  <c r="C83" i="14"/>
  <c r="C82" i="14"/>
  <c r="C81" i="14"/>
  <c r="C506" i="14"/>
  <c r="C79" i="14"/>
  <c r="C78" i="14"/>
  <c r="C77" i="14"/>
  <c r="C76" i="14"/>
  <c r="C75" i="14"/>
  <c r="C74" i="14"/>
  <c r="C73" i="14"/>
  <c r="C72" i="14"/>
  <c r="C71" i="14"/>
  <c r="C70" i="14"/>
  <c r="C69" i="14"/>
  <c r="C68" i="14"/>
  <c r="C67" i="14"/>
  <c r="C66" i="14"/>
  <c r="C65" i="14"/>
  <c r="C64" i="14"/>
  <c r="C63" i="14"/>
  <c r="C62" i="14"/>
  <c r="C61" i="14"/>
  <c r="C60" i="14"/>
  <c r="C59" i="14"/>
  <c r="C58" i="14"/>
  <c r="C57" i="14"/>
  <c r="C56" i="14"/>
  <c r="C55" i="14"/>
  <c r="C54" i="14"/>
  <c r="C53" i="14"/>
  <c r="C52" i="14"/>
  <c r="C51" i="14"/>
  <c r="C50" i="14"/>
  <c r="C49" i="14"/>
  <c r="C48" i="14"/>
  <c r="C47" i="14"/>
  <c r="C46" i="14"/>
  <c r="C45" i="14"/>
  <c r="C44" i="14"/>
  <c r="C43" i="14"/>
  <c r="C42" i="14"/>
  <c r="C41" i="14"/>
  <c r="C40" i="14"/>
  <c r="C39" i="14"/>
  <c r="C38" i="14"/>
  <c r="C37" i="14"/>
  <c r="C36" i="14"/>
  <c r="C35" i="14"/>
  <c r="C34" i="14"/>
  <c r="C33" i="14"/>
  <c r="C32" i="14"/>
  <c r="C31" i="14"/>
  <c r="C30" i="14"/>
  <c r="C29" i="14"/>
  <c r="C28" i="14"/>
  <c r="C27" i="14"/>
  <c r="C26" i="14"/>
  <c r="C25" i="14"/>
  <c r="C24" i="14"/>
  <c r="C23" i="14"/>
  <c r="C22" i="14"/>
  <c r="C21" i="14"/>
  <c r="C20" i="14"/>
  <c r="C19" i="14"/>
  <c r="C18" i="14"/>
  <c r="C17" i="14"/>
  <c r="C16" i="14"/>
  <c r="C15" i="14"/>
  <c r="C14" i="14"/>
  <c r="C13" i="14"/>
  <c r="C12" i="14"/>
  <c r="C11" i="14"/>
  <c r="C10" i="14"/>
  <c r="C9" i="14"/>
  <c r="C8" i="14"/>
  <c r="C7" i="14"/>
  <c r="C6" i="14"/>
  <c r="C5" i="14"/>
  <c r="C4" i="14"/>
  <c r="C3" i="14"/>
  <c r="C2" i="14"/>
  <c r="AK182" i="8"/>
  <c r="C84" i="13"/>
  <c r="C105" i="13"/>
  <c r="C2" i="13"/>
  <c r="C45" i="13"/>
  <c r="C99" i="13"/>
  <c r="C164" i="13"/>
  <c r="C236" i="13"/>
  <c r="C22" i="13"/>
  <c r="C263" i="13"/>
  <c r="C121" i="13"/>
  <c r="C103" i="13"/>
  <c r="C554" i="13"/>
  <c r="C374" i="13"/>
  <c r="C565" i="13"/>
  <c r="C6" i="13"/>
  <c r="C544" i="13"/>
  <c r="C14" i="13"/>
  <c r="C54" i="13"/>
  <c r="C34" i="13"/>
  <c r="C23" i="13"/>
  <c r="C31" i="13"/>
  <c r="C38" i="13"/>
  <c r="C390" i="13"/>
  <c r="C74" i="13"/>
  <c r="C570" i="13"/>
  <c r="C347" i="13"/>
  <c r="C588" i="13"/>
  <c r="C198" i="13"/>
  <c r="C140" i="13"/>
  <c r="C257" i="13"/>
  <c r="C157" i="13"/>
  <c r="C478" i="13"/>
  <c r="C96" i="13"/>
  <c r="C122" i="13"/>
  <c r="C137" i="13"/>
  <c r="C167" i="13"/>
  <c r="C94" i="13"/>
  <c r="C555" i="13"/>
  <c r="C130" i="13"/>
  <c r="C156" i="13"/>
  <c r="C221" i="13"/>
  <c r="C88" i="13"/>
  <c r="C166" i="13"/>
  <c r="C526" i="13"/>
  <c r="C136" i="13"/>
  <c r="C158" i="13"/>
  <c r="C81" i="13"/>
  <c r="C66" i="13"/>
  <c r="C92" i="13"/>
  <c r="C174" i="13"/>
  <c r="C126" i="13"/>
  <c r="C93" i="13"/>
  <c r="C85" i="13"/>
  <c r="C491" i="13"/>
  <c r="C275" i="13"/>
  <c r="C634" i="13"/>
  <c r="C426" i="13"/>
  <c r="C403" i="13"/>
  <c r="C456" i="13"/>
  <c r="C56" i="13"/>
  <c r="C656" i="13"/>
  <c r="C262" i="13"/>
  <c r="C150" i="13"/>
  <c r="C149" i="13"/>
  <c r="C47" i="13"/>
  <c r="C39" i="13"/>
  <c r="C616" i="13"/>
  <c r="C406" i="13"/>
  <c r="C134" i="13"/>
  <c r="C393" i="13"/>
  <c r="C60" i="13"/>
  <c r="C239" i="13"/>
  <c r="C371" i="13"/>
  <c r="C602" i="13"/>
  <c r="C622" i="13"/>
  <c r="C647" i="13"/>
  <c r="C657" i="13"/>
  <c r="C669" i="13"/>
  <c r="C625" i="13"/>
  <c r="C596" i="13"/>
  <c r="C665" i="13"/>
  <c r="C675" i="13"/>
  <c r="C617" i="13"/>
  <c r="C138" i="13"/>
  <c r="C405" i="13"/>
  <c r="C155" i="13"/>
  <c r="C580" i="13"/>
  <c r="C540" i="13"/>
  <c r="C447" i="13"/>
  <c r="C645" i="13"/>
  <c r="C145" i="13"/>
  <c r="C243" i="13"/>
  <c r="C15" i="13"/>
  <c r="C53" i="13"/>
  <c r="C19" i="13"/>
  <c r="C154" i="13"/>
  <c r="C151" i="13"/>
  <c r="C178" i="13"/>
  <c r="C33" i="13"/>
  <c r="C83" i="13"/>
  <c r="C20" i="13"/>
  <c r="C10" i="13"/>
  <c r="C153" i="13"/>
  <c r="C3" i="13"/>
  <c r="C163" i="13"/>
  <c r="C91" i="13"/>
  <c r="C142" i="13"/>
  <c r="C24" i="13"/>
  <c r="C75" i="13"/>
  <c r="C172" i="13"/>
  <c r="C184" i="13"/>
  <c r="C16" i="13"/>
  <c r="C416" i="13"/>
  <c r="C25" i="13"/>
  <c r="C107" i="13"/>
  <c r="C187" i="13"/>
  <c r="C43" i="13"/>
  <c r="C185" i="13"/>
  <c r="C26" i="13"/>
  <c r="C5" i="13"/>
  <c r="C27" i="13"/>
  <c r="C146" i="13"/>
  <c r="C76" i="13"/>
  <c r="C594" i="13"/>
  <c r="C683" i="13"/>
  <c r="C177" i="13"/>
  <c r="C58" i="13"/>
  <c r="C71" i="13"/>
  <c r="C51" i="13"/>
  <c r="C72" i="13"/>
  <c r="C89" i="13"/>
  <c r="C28" i="13"/>
  <c r="C352" i="13"/>
  <c r="C44" i="13"/>
  <c r="C541" i="13"/>
  <c r="C219" i="13"/>
  <c r="C504" i="13"/>
  <c r="C273" i="13"/>
  <c r="C448" i="13"/>
  <c r="C95" i="13"/>
  <c r="C102" i="13"/>
  <c r="C62" i="13"/>
  <c r="C70" i="13"/>
  <c r="C64" i="13"/>
  <c r="C52" i="13"/>
  <c r="C41" i="13"/>
  <c r="C571" i="13"/>
  <c r="C575" i="13"/>
  <c r="C68" i="13"/>
  <c r="C651" i="13"/>
  <c r="C666" i="13"/>
  <c r="C590" i="13"/>
  <c r="C644" i="13"/>
  <c r="C560" i="13"/>
  <c r="C648" i="13"/>
  <c r="C449" i="13"/>
  <c r="C17" i="13"/>
  <c r="C418" i="13"/>
  <c r="C227" i="13"/>
  <c r="C419" i="13"/>
  <c r="C199" i="13"/>
  <c r="C397" i="13"/>
  <c r="C603" i="13"/>
  <c r="C63" i="13"/>
  <c r="C680" i="13"/>
  <c r="C533" i="13"/>
  <c r="C631" i="13"/>
  <c r="C672" i="13"/>
  <c r="C77" i="13"/>
  <c r="C409" i="13"/>
  <c r="C127" i="13"/>
  <c r="C59" i="13"/>
  <c r="C396" i="13"/>
  <c r="C627" i="13"/>
  <c r="C492" i="13"/>
  <c r="C129" i="13"/>
  <c r="C527" i="13"/>
  <c r="C270" i="13"/>
  <c r="C251" i="13"/>
  <c r="C274" i="13"/>
  <c r="C29" i="13"/>
  <c r="C35" i="13"/>
  <c r="C635" i="13"/>
  <c r="C493" i="13"/>
  <c r="C55" i="13"/>
  <c r="C420" i="13"/>
  <c r="C18" i="13"/>
  <c r="C250" i="13"/>
  <c r="C556" i="13"/>
  <c r="C111" i="13"/>
  <c r="C387" i="13"/>
  <c r="C534" i="13"/>
  <c r="C48" i="13"/>
  <c r="C73" i="13"/>
  <c r="C336" i="13"/>
  <c r="C196" i="13"/>
  <c r="C350" i="13"/>
  <c r="C61" i="13"/>
  <c r="C11" i="13"/>
  <c r="C410" i="13"/>
  <c r="C160" i="13"/>
  <c r="C613" i="13"/>
  <c r="C413" i="13"/>
  <c r="C386" i="13"/>
  <c r="C228" i="13"/>
  <c r="C258" i="13"/>
  <c r="C375" i="13"/>
  <c r="C652" i="13"/>
  <c r="C535" i="13"/>
  <c r="C78" i="13"/>
  <c r="C188" i="13"/>
  <c r="C479" i="13"/>
  <c r="C431" i="13"/>
  <c r="C519" i="13"/>
  <c r="C566" i="13"/>
  <c r="C328" i="13"/>
  <c r="C568" i="13"/>
  <c r="C304" i="13"/>
  <c r="C567" i="13"/>
  <c r="C547" i="13"/>
  <c r="C379" i="13"/>
  <c r="C480" i="13"/>
  <c r="C206" i="13"/>
  <c r="C215" i="13"/>
  <c r="C179" i="13"/>
  <c r="C417" i="13"/>
  <c r="C207" i="13"/>
  <c r="C180" i="13"/>
  <c r="C235" i="13"/>
  <c r="C181" i="13"/>
  <c r="C182" i="13"/>
  <c r="C186" i="13"/>
  <c r="C229" i="13"/>
  <c r="C148" i="13"/>
  <c r="C32" i="13"/>
  <c r="C189" i="13"/>
  <c r="C266" i="13"/>
  <c r="C272" i="13"/>
  <c r="C193" i="13"/>
  <c r="C190" i="13"/>
  <c r="C200" i="13"/>
  <c r="C203" i="13"/>
  <c r="C254" i="13"/>
  <c r="C256" i="13"/>
  <c r="C234" i="13"/>
  <c r="C7" i="13"/>
  <c r="C208" i="13"/>
  <c r="C197" i="13"/>
  <c r="C267" i="13"/>
  <c r="C244" i="13"/>
  <c r="C194" i="13"/>
  <c r="C216" i="13"/>
  <c r="C42" i="13"/>
  <c r="C209" i="13"/>
  <c r="C268" i="13"/>
  <c r="C264" i="13"/>
  <c r="C222" i="13"/>
  <c r="C173" i="13"/>
  <c r="C191" i="13"/>
  <c r="C241" i="13"/>
  <c r="C224" i="13"/>
  <c r="C183" i="13"/>
  <c r="C265" i="13"/>
  <c r="C87" i="13"/>
  <c r="C260" i="13"/>
  <c r="C213" i="13"/>
  <c r="C308" i="13"/>
  <c r="C628" i="13"/>
  <c r="C226" i="13"/>
  <c r="C465" i="13"/>
  <c r="C578" i="13"/>
  <c r="C373" i="13"/>
  <c r="C175" i="13"/>
  <c r="C563" i="13"/>
  <c r="C357" i="13"/>
  <c r="C101" i="13"/>
  <c r="C195" i="13"/>
  <c r="C466" i="13"/>
  <c r="C297" i="13"/>
  <c r="C293" i="13"/>
  <c r="C467" i="13"/>
  <c r="C439" i="13"/>
  <c r="C368" i="13"/>
  <c r="C311" i="13"/>
  <c r="C276" i="13"/>
  <c r="C298" i="13"/>
  <c r="C440" i="13"/>
  <c r="C494" i="13"/>
  <c r="C361" i="13"/>
  <c r="C468" i="13"/>
  <c r="C441" i="13"/>
  <c r="C427" i="13"/>
  <c r="C469" i="13"/>
  <c r="C470" i="13"/>
  <c r="C277" i="13"/>
  <c r="C442" i="13"/>
  <c r="C316" i="13"/>
  <c r="C365" i="13"/>
  <c r="C115" i="13"/>
  <c r="C366" i="13"/>
  <c r="C329" i="13"/>
  <c r="C471" i="13"/>
  <c r="C299" i="13"/>
  <c r="C411" i="13"/>
  <c r="C450" i="13"/>
  <c r="C362" i="13"/>
  <c r="C451" i="13"/>
  <c r="C119" i="13"/>
  <c r="C384" i="13"/>
  <c r="C346" i="13"/>
  <c r="C294" i="13"/>
  <c r="C317" i="13"/>
  <c r="C305" i="13"/>
  <c r="C472" i="13"/>
  <c r="C457" i="13"/>
  <c r="C312" i="13"/>
  <c r="C432" i="13"/>
  <c r="C473" i="13"/>
  <c r="C458" i="13"/>
  <c r="C300" i="13"/>
  <c r="C313" i="13"/>
  <c r="C481" i="13"/>
  <c r="C269" i="13"/>
  <c r="C113" i="13"/>
  <c r="C318" i="13"/>
  <c r="C4" i="13"/>
  <c r="C443" i="13"/>
  <c r="C414" i="13"/>
  <c r="C482" i="13"/>
  <c r="C421" i="13"/>
  <c r="C512" i="13"/>
  <c r="C459" i="13"/>
  <c r="C483" i="13"/>
  <c r="C444" i="13"/>
  <c r="C484" i="13"/>
  <c r="C505" i="13"/>
  <c r="C513" i="13"/>
  <c r="C278" i="13"/>
  <c r="C279" i="13"/>
  <c r="C340" i="13"/>
  <c r="C428" i="13"/>
  <c r="C280" i="13"/>
  <c r="C474" i="13"/>
  <c r="C319" i="13"/>
  <c r="C120" i="13"/>
  <c r="C429" i="13"/>
  <c r="C415" i="13"/>
  <c r="C320" i="13"/>
  <c r="C514" i="13"/>
  <c r="C281" i="13"/>
  <c r="C363" i="13"/>
  <c r="C282" i="13"/>
  <c r="C364" i="13"/>
  <c r="C506" i="13"/>
  <c r="C460" i="13"/>
  <c r="C337" i="13"/>
  <c r="C114" i="13"/>
  <c r="C475" i="13"/>
  <c r="C309" i="13"/>
  <c r="C452" i="13"/>
  <c r="C165" i="13"/>
  <c r="C321" i="13"/>
  <c r="C422" i="13"/>
  <c r="C330" i="13"/>
  <c r="C322" i="13"/>
  <c r="C283" i="13"/>
  <c r="C331" i="13"/>
  <c r="C515" i="13"/>
  <c r="C116" i="13"/>
  <c r="C332" i="13"/>
  <c r="C445" i="13"/>
  <c r="C284" i="13"/>
  <c r="C323" i="13"/>
  <c r="C338" i="13"/>
  <c r="C495" i="13"/>
  <c r="C476" i="13"/>
  <c r="C485" i="13"/>
  <c r="C118" i="13"/>
  <c r="C324" i="13"/>
  <c r="C486" i="13"/>
  <c r="C430" i="13"/>
  <c r="C509" i="13"/>
  <c r="C381" i="13"/>
  <c r="C496" i="13"/>
  <c r="C412" i="13"/>
  <c r="C112" i="13"/>
  <c r="C259" i="13"/>
  <c r="C461" i="13"/>
  <c r="C285" i="13"/>
  <c r="C367" i="13"/>
  <c r="C516" i="13"/>
  <c r="C245" i="13"/>
  <c r="C510" i="13"/>
  <c r="C117" i="13"/>
  <c r="C286" i="13"/>
  <c r="C287" i="13"/>
  <c r="C385" i="13"/>
  <c r="C301" i="13"/>
  <c r="C341" i="13"/>
  <c r="C342" i="13"/>
  <c r="C314" i="13"/>
  <c r="C288" i="13"/>
  <c r="C497" i="13"/>
  <c r="C498" i="13"/>
  <c r="C499" i="13"/>
  <c r="C125" i="13"/>
  <c r="C306" i="13"/>
  <c r="C289" i="13"/>
  <c r="C407" i="13"/>
  <c r="C433" i="13"/>
  <c r="C325" i="13"/>
  <c r="C295" i="13"/>
  <c r="C487" i="13"/>
  <c r="C462" i="13"/>
  <c r="C434" i="13"/>
  <c r="C290" i="13"/>
  <c r="C307" i="13"/>
  <c r="C369" i="13"/>
  <c r="C463" i="13"/>
  <c r="C500" i="13"/>
  <c r="C423" i="13"/>
  <c r="C507" i="13"/>
  <c r="C302" i="13"/>
  <c r="C435" i="13"/>
  <c r="C436" i="13"/>
  <c r="C343" i="13"/>
  <c r="C464" i="13"/>
  <c r="C326" i="13"/>
  <c r="C291" i="13"/>
  <c r="C333" i="13"/>
  <c r="C344" i="13"/>
  <c r="C488" i="13"/>
  <c r="C518" i="13"/>
  <c r="C501" i="13"/>
  <c r="C339" i="13"/>
  <c r="C310" i="13"/>
  <c r="C345" i="13"/>
  <c r="C684" i="13"/>
  <c r="C620" i="13"/>
  <c r="C670" i="13"/>
  <c r="C574" i="13"/>
  <c r="C614" i="13"/>
  <c r="C542" i="13"/>
  <c r="C609" i="13"/>
  <c r="C676" i="13"/>
  <c r="C377" i="13"/>
  <c r="C12" i="13"/>
  <c r="C327" i="13"/>
  <c r="C97" i="13"/>
  <c r="C98" i="13"/>
  <c r="C144" i="13"/>
  <c r="C139" i="13"/>
  <c r="C576" i="13"/>
  <c r="C577" i="13"/>
  <c r="C171" i="13"/>
  <c r="C351" i="13"/>
  <c r="C220" i="13"/>
  <c r="C572" i="13"/>
  <c r="C214" i="13"/>
  <c r="C380" i="13"/>
  <c r="C618" i="13"/>
  <c r="C694" i="13"/>
  <c r="C673" i="13"/>
  <c r="C653" i="13"/>
  <c r="C654" i="13"/>
  <c r="C658" i="13"/>
  <c r="C637" i="13"/>
  <c r="C638" i="13"/>
  <c r="C639" i="13"/>
  <c r="C649" i="13"/>
  <c r="C623" i="13"/>
  <c r="C626" i="13"/>
  <c r="C610" i="13"/>
  <c r="C685" i="13"/>
  <c r="C689" i="13"/>
  <c r="C583" i="13"/>
  <c r="C695" i="13"/>
  <c r="C624" i="13"/>
  <c r="C640" i="13"/>
  <c r="C621" i="13"/>
  <c r="C591" i="13"/>
  <c r="C355" i="13"/>
  <c r="C561" i="13"/>
  <c r="C446" i="13"/>
  <c r="C545" i="13"/>
  <c r="C79" i="13"/>
  <c r="C686" i="13"/>
  <c r="C520" i="13"/>
  <c r="C424" i="13"/>
  <c r="C687" i="13"/>
  <c r="C677" i="13"/>
  <c r="C511" i="13"/>
  <c r="C169" i="13"/>
  <c r="C558" i="13"/>
  <c r="C559" i="13"/>
  <c r="C688" i="13"/>
  <c r="C425" i="13"/>
  <c r="C655" i="13"/>
  <c r="C548" i="13"/>
  <c r="C659" i="13"/>
  <c r="C261" i="13"/>
  <c r="C231" i="13"/>
  <c r="C690" i="13"/>
  <c r="C356" i="13"/>
  <c r="C57" i="13"/>
  <c r="C660" i="13"/>
  <c r="C562" i="13"/>
  <c r="C489" i="13"/>
  <c r="C536" i="13"/>
  <c r="C543" i="13"/>
  <c r="C49" i="13"/>
  <c r="C629" i="13"/>
  <c r="C619" i="13"/>
  <c r="C678" i="13"/>
  <c r="C296" i="13"/>
  <c r="C674" i="13"/>
  <c r="C682" i="13"/>
  <c r="C667" i="13"/>
  <c r="C528" i="13"/>
  <c r="C691" i="13"/>
  <c r="C668" i="13"/>
  <c r="C237" i="13"/>
  <c r="C521" i="13"/>
  <c r="C650" i="13"/>
  <c r="C581" i="13"/>
  <c r="C529" i="13"/>
  <c r="C437" i="13"/>
  <c r="C641" i="13"/>
  <c r="C383" i="13"/>
  <c r="C502" i="13"/>
  <c r="C147" i="13"/>
  <c r="C394" i="13"/>
  <c r="C671" i="13"/>
  <c r="C661" i="13"/>
  <c r="C642" i="13"/>
  <c r="C679" i="13"/>
  <c r="C582" i="13"/>
  <c r="C522" i="13"/>
  <c r="C557" i="13"/>
  <c r="C508" i="13"/>
  <c r="C584" i="13"/>
  <c r="C408" i="13"/>
  <c r="C315" i="13"/>
  <c r="C132" i="13"/>
  <c r="C632" i="13"/>
  <c r="C104" i="13"/>
  <c r="C611" i="13"/>
  <c r="C549" i="13"/>
  <c r="C303" i="13"/>
  <c r="C692" i="13"/>
  <c r="C585" i="13"/>
  <c r="C636" i="13"/>
  <c r="C192" i="13"/>
  <c r="C537" i="13"/>
  <c r="C538" i="13"/>
  <c r="C523" i="13"/>
  <c r="C662" i="13"/>
  <c r="C612" i="13"/>
  <c r="C201" i="13"/>
  <c r="C124" i="13"/>
  <c r="C564" i="13"/>
  <c r="C292" i="13"/>
  <c r="C607" i="13"/>
  <c r="C530" i="13"/>
  <c r="C579" i="13"/>
  <c r="C586" i="13"/>
  <c r="C524" i="13"/>
  <c r="C546" i="13"/>
  <c r="C663" i="13"/>
  <c r="C604" i="13"/>
  <c r="C37" i="13"/>
  <c r="C30" i="13"/>
  <c r="C36" i="13"/>
  <c r="C13" i="13"/>
  <c r="C170" i="13"/>
  <c r="C69" i="13"/>
  <c r="C212" i="13"/>
  <c r="C65" i="13"/>
  <c r="C162" i="13"/>
  <c r="C531" i="13"/>
  <c r="C391" i="13"/>
  <c r="C477" i="13"/>
  <c r="C453" i="13"/>
  <c r="C8" i="13"/>
  <c r="C376" i="13"/>
  <c r="C232" i="13"/>
  <c r="C217" i="13"/>
  <c r="C246" i="13"/>
  <c r="C176" i="13"/>
  <c r="C210" i="13"/>
  <c r="C218" i="13"/>
  <c r="C86" i="13"/>
  <c r="C161" i="13"/>
  <c r="C110" i="13"/>
  <c r="C225" i="13"/>
  <c r="C646" i="13"/>
  <c r="C204" i="13"/>
  <c r="C454" i="13"/>
  <c r="C382" i="13"/>
  <c r="C205" i="13"/>
  <c r="C532" i="13"/>
  <c r="C569" i="13"/>
  <c r="C595" i="13"/>
  <c r="C67" i="13"/>
  <c r="C131" i="13"/>
  <c r="C123" i="13"/>
  <c r="C80" i="13"/>
  <c r="C401" i="13"/>
  <c r="C21" i="13"/>
  <c r="C608" i="13"/>
  <c r="C109" i="13"/>
  <c r="C615" i="13"/>
  <c r="C372" i="13"/>
  <c r="C404" i="13"/>
  <c r="C592" i="13"/>
  <c r="C143" i="13"/>
  <c r="C152" i="13"/>
  <c r="C128" i="13"/>
  <c r="C573" i="13"/>
  <c r="C159" i="13"/>
  <c r="C553" i="13"/>
  <c r="C211" i="13"/>
  <c r="C133" i="13"/>
  <c r="C402" i="13"/>
  <c r="C353" i="13"/>
  <c r="C334" i="13"/>
  <c r="C135" i="13"/>
  <c r="C517" i="13"/>
  <c r="C392" i="13"/>
  <c r="C601" i="13"/>
  <c r="C503" i="13"/>
  <c r="C395" i="13"/>
  <c r="C600" i="13"/>
  <c r="C9" i="13"/>
  <c r="C252" i="13"/>
  <c r="C400" i="13"/>
  <c r="C605" i="13"/>
  <c r="C230" i="13"/>
  <c r="C378" i="13"/>
  <c r="C168" i="13"/>
  <c r="C399" i="13"/>
  <c r="C360" i="13"/>
  <c r="C550" i="13"/>
  <c r="C455" i="13"/>
  <c r="C633" i="13"/>
  <c r="C664" i="13"/>
  <c r="C693" i="13"/>
  <c r="C696" i="13"/>
  <c r="C643" i="13"/>
  <c r="C348" i="13"/>
  <c r="C370" i="13"/>
  <c r="C223" i="13"/>
  <c r="C249" i="13"/>
  <c r="C253" i="13"/>
  <c r="C349" i="13"/>
  <c r="C108" i="13"/>
  <c r="C438" i="13"/>
  <c r="C551" i="13"/>
  <c r="C490" i="13"/>
  <c r="C82" i="13"/>
  <c r="C238" i="13"/>
  <c r="C354" i="13"/>
  <c r="C398" i="13"/>
  <c r="C233" i="13"/>
  <c r="C335" i="13"/>
  <c r="C90" i="13"/>
  <c r="C359" i="13"/>
  <c r="C271" i="13"/>
  <c r="C255" i="13"/>
  <c r="C248" i="13"/>
  <c r="C358" i="13"/>
  <c r="C202" i="13"/>
  <c r="C525" i="13"/>
  <c r="C587" i="13"/>
  <c r="C606" i="13"/>
  <c r="C106" i="13"/>
  <c r="C630" i="13"/>
  <c r="C242" i="13"/>
  <c r="C50" i="13"/>
  <c r="C141" i="13"/>
  <c r="C247" i="13"/>
  <c r="C697" i="13"/>
  <c r="C597" i="13"/>
  <c r="C598" i="13"/>
  <c r="C539" i="13"/>
  <c r="C552" i="13"/>
  <c r="C46" i="13"/>
  <c r="C100" i="13"/>
  <c r="C593" i="13"/>
  <c r="C388" i="13"/>
  <c r="C389" i="13"/>
  <c r="C40" i="13"/>
  <c r="C681" i="13"/>
  <c r="C599" i="13"/>
  <c r="C589" i="13"/>
  <c r="C240" i="13"/>
  <c r="AK468" i="8"/>
  <c r="AF468" i="8"/>
  <c r="AC468" i="8"/>
  <c r="AM655" i="8" l="1"/>
  <c r="AM654" i="8"/>
  <c r="AM662" i="8"/>
  <c r="AM663" i="8"/>
  <c r="AM650" i="8"/>
  <c r="AM658" i="8"/>
  <c r="AM666" i="8"/>
  <c r="AM651" i="8"/>
  <c r="AM659" i="8"/>
  <c r="AM667" i="8"/>
  <c r="AM648" i="8"/>
  <c r="AM656" i="8"/>
  <c r="AM649" i="8"/>
  <c r="AM657" i="8"/>
  <c r="AM653" i="8"/>
  <c r="AM661" i="8"/>
  <c r="AM652" i="8"/>
  <c r="AM660" i="8"/>
  <c r="AM647" i="8"/>
  <c r="AM664" i="8"/>
  <c r="AM665" i="8"/>
  <c r="AH162" i="16"/>
  <c r="AH163" i="16"/>
  <c r="AH161" i="16"/>
  <c r="AH160" i="16"/>
  <c r="AH159" i="16"/>
  <c r="AH158" i="16"/>
  <c r="AH155" i="16"/>
  <c r="AH157" i="16"/>
  <c r="AH156" i="16"/>
  <c r="AH154" i="16"/>
  <c r="AH153" i="16"/>
  <c r="AH152" i="16"/>
  <c r="AH149" i="16"/>
  <c r="AH151" i="16"/>
  <c r="AH147" i="16"/>
  <c r="AH150" i="16"/>
  <c r="AH148" i="16"/>
  <c r="AH144" i="16"/>
  <c r="AH146" i="16"/>
  <c r="AH145" i="16"/>
  <c r="AH142" i="16"/>
  <c r="AH143" i="16"/>
  <c r="AH141" i="16"/>
  <c r="AH140" i="16"/>
  <c r="AH102" i="16"/>
  <c r="AH60" i="16"/>
  <c r="AH64" i="16"/>
  <c r="AH76" i="16"/>
  <c r="AH84" i="16"/>
  <c r="AH139" i="16"/>
  <c r="AH169" i="16"/>
  <c r="AH46" i="16"/>
  <c r="AH25" i="16"/>
  <c r="AH22" i="16"/>
  <c r="AH26" i="16"/>
  <c r="AH17" i="16"/>
  <c r="AH165" i="16"/>
  <c r="AH23" i="16"/>
  <c r="AH91" i="16"/>
  <c r="AH95" i="16"/>
  <c r="AH123" i="16"/>
  <c r="AH127" i="16"/>
  <c r="AH131" i="16"/>
  <c r="AH135" i="16"/>
  <c r="AH13" i="16"/>
  <c r="AH14" i="16"/>
  <c r="AH19" i="16"/>
  <c r="AH33" i="16"/>
  <c r="AH54" i="16"/>
  <c r="AH66" i="16"/>
  <c r="AH74" i="16"/>
  <c r="AH90" i="16"/>
  <c r="AH122" i="16"/>
  <c r="AH130" i="16"/>
  <c r="AH38" i="16"/>
  <c r="AH43" i="16"/>
  <c r="AH28" i="16"/>
  <c r="AH37" i="16"/>
  <c r="AH82" i="16"/>
  <c r="AH62" i="16"/>
  <c r="AH70" i="16"/>
  <c r="AH86" i="16"/>
  <c r="AH106" i="16"/>
  <c r="AH114" i="16"/>
  <c r="AH18" i="16"/>
  <c r="AH57" i="16"/>
  <c r="AH65" i="16"/>
  <c r="AH69" i="16"/>
  <c r="AH134" i="16"/>
  <c r="AH11" i="16"/>
  <c r="AH48" i="16"/>
  <c r="AH52" i="16"/>
  <c r="AH93" i="16"/>
  <c r="AH97" i="16"/>
  <c r="AH98" i="16"/>
  <c r="AH101" i="16"/>
  <c r="AH105" i="16"/>
  <c r="AH117" i="16"/>
  <c r="AH125" i="16"/>
  <c r="AH36" i="16"/>
  <c r="AH40" i="16"/>
  <c r="AH56" i="16"/>
  <c r="AH100" i="16"/>
  <c r="AH108" i="16"/>
  <c r="AH42" i="16"/>
  <c r="AH55" i="16"/>
  <c r="AH67" i="16"/>
  <c r="AH71" i="16"/>
  <c r="AH72" i="16"/>
  <c r="AH83" i="16"/>
  <c r="AH87" i="16"/>
  <c r="AH96" i="16"/>
  <c r="AH120" i="16"/>
  <c r="AH110" i="16"/>
  <c r="AH34" i="16"/>
  <c r="AH10" i="16"/>
  <c r="AH16" i="16"/>
  <c r="AH80" i="16"/>
  <c r="AH29" i="16"/>
  <c r="AH12" i="16"/>
  <c r="AH15" i="16"/>
  <c r="AH58" i="16"/>
  <c r="AH21" i="16"/>
  <c r="AH24" i="16"/>
  <c r="AH45" i="16"/>
  <c r="AH61" i="16"/>
  <c r="AH75" i="16"/>
  <c r="AH79" i="16"/>
  <c r="AH88" i="16"/>
  <c r="AH92" i="16"/>
  <c r="AH109" i="16"/>
  <c r="AH118" i="16"/>
  <c r="AH164" i="16"/>
  <c r="AH167" i="16"/>
  <c r="AH113" i="16"/>
  <c r="AH126" i="16"/>
  <c r="AH138" i="16"/>
  <c r="AH30" i="16"/>
  <c r="AH104" i="16"/>
  <c r="AH121" i="16"/>
  <c r="AH20" i="16"/>
  <c r="AH31" i="16"/>
  <c r="AH39" i="16"/>
  <c r="AH50" i="16"/>
  <c r="AH73" i="16"/>
  <c r="AH78" i="16"/>
  <c r="AH99" i="16"/>
  <c r="AH103" i="16"/>
  <c r="AH112" i="16"/>
  <c r="AH116" i="16"/>
  <c r="AH129" i="16"/>
  <c r="AH133" i="16"/>
  <c r="AH166" i="16"/>
  <c r="AH27" i="16"/>
  <c r="AH35" i="16"/>
  <c r="AH41" i="16"/>
  <c r="AH49" i="16"/>
  <c r="AH59" i="16"/>
  <c r="AH63" i="16"/>
  <c r="AH68" i="16"/>
  <c r="AH77" i="16"/>
  <c r="AH81" i="16"/>
  <c r="AH107" i="16"/>
  <c r="AH111" i="16"/>
  <c r="AH124" i="16"/>
  <c r="AH137" i="16"/>
  <c r="AH32" i="16"/>
  <c r="AH44" i="16"/>
  <c r="AH53" i="16"/>
  <c r="AH85" i="16"/>
  <c r="AH89" i="16"/>
  <c r="AH94" i="16"/>
  <c r="AH115" i="16"/>
  <c r="AH119" i="16"/>
  <c r="AH128" i="16"/>
  <c r="AH132" i="16"/>
  <c r="AH136" i="16"/>
  <c r="AH168" i="16"/>
  <c r="AH47" i="16"/>
  <c r="AH51" i="16"/>
  <c r="C408" i="11"/>
  <c r="C652" i="11"/>
  <c r="C240" i="11"/>
  <c r="C526" i="11"/>
  <c r="C386" i="11"/>
  <c r="C511" i="11"/>
  <c r="C641" i="11"/>
  <c r="C206" i="11"/>
  <c r="C395" i="11"/>
  <c r="C491" i="11"/>
  <c r="C545" i="11"/>
  <c r="C15" i="11"/>
  <c r="C22" i="11"/>
  <c r="C55" i="11"/>
  <c r="C86" i="11"/>
  <c r="C160" i="11"/>
  <c r="C164" i="11"/>
  <c r="C178" i="11"/>
  <c r="C200" i="11"/>
  <c r="C308" i="11"/>
  <c r="C330" i="11"/>
  <c r="C472" i="11"/>
  <c r="C579" i="11"/>
  <c r="C629" i="11"/>
  <c r="C446" i="11"/>
  <c r="C670" i="11"/>
  <c r="C672" i="11"/>
  <c r="C552" i="11"/>
  <c r="C623" i="11"/>
  <c r="C24" i="11"/>
  <c r="C39" i="11"/>
  <c r="C43" i="11"/>
  <c r="C49" i="11"/>
  <c r="C102" i="11"/>
  <c r="C202" i="11"/>
  <c r="C203" i="11"/>
  <c r="C219" i="11"/>
  <c r="C381" i="11"/>
  <c r="C400" i="11"/>
  <c r="C421" i="11"/>
  <c r="C426" i="11"/>
  <c r="C483" i="11"/>
  <c r="C515" i="11"/>
  <c r="C528" i="11"/>
  <c r="C531" i="11"/>
  <c r="C620" i="11"/>
  <c r="C489" i="11"/>
  <c r="C271" i="11"/>
  <c r="C318" i="11"/>
  <c r="C335" i="11"/>
  <c r="C540" i="11"/>
  <c r="C656" i="11"/>
  <c r="C465" i="11"/>
  <c r="C356" i="11"/>
  <c r="C706" i="11"/>
  <c r="C140" i="11"/>
  <c r="C119" i="11"/>
  <c r="C169" i="11"/>
  <c r="C358" i="11"/>
  <c r="C404" i="11"/>
  <c r="C677" i="11"/>
  <c r="C95" i="11"/>
  <c r="C26" i="11"/>
  <c r="C44" i="11"/>
  <c r="C284" i="11"/>
  <c r="C503" i="11"/>
  <c r="C218" i="11"/>
  <c r="C183" i="11"/>
  <c r="C479" i="11"/>
  <c r="C378" i="11"/>
  <c r="C411" i="11"/>
  <c r="C114" i="11"/>
  <c r="C237" i="11"/>
  <c r="C154" i="11"/>
  <c r="C28" i="11"/>
  <c r="C35" i="11"/>
  <c r="C209" i="11"/>
  <c r="C359" i="11"/>
  <c r="C696" i="11"/>
  <c r="C548" i="11"/>
  <c r="C559" i="11"/>
  <c r="C691" i="11"/>
  <c r="C702" i="11"/>
  <c r="C87" i="11"/>
  <c r="C50" i="11"/>
  <c r="C275" i="11"/>
  <c r="C270" i="11"/>
  <c r="C424" i="11"/>
  <c r="C435" i="11"/>
  <c r="C442" i="11"/>
  <c r="C468" i="11"/>
  <c r="C598" i="11"/>
  <c r="C673" i="11"/>
  <c r="C376" i="11"/>
  <c r="C667" i="11"/>
  <c r="C344" i="11"/>
  <c r="C16" i="11"/>
  <c r="C40" i="11"/>
  <c r="C63" i="11"/>
  <c r="C68" i="11"/>
  <c r="C69" i="11"/>
  <c r="C76" i="11"/>
  <c r="C79" i="11"/>
  <c r="C81" i="11"/>
  <c r="C118" i="11"/>
  <c r="C124" i="11"/>
  <c r="C170" i="11"/>
  <c r="C176" i="11"/>
  <c r="C225" i="11"/>
  <c r="C298" i="11"/>
  <c r="C300" i="11"/>
  <c r="C301" i="11"/>
  <c r="C311" i="11"/>
  <c r="C337" i="11"/>
  <c r="C345" i="11"/>
  <c r="C368" i="11"/>
  <c r="C374" i="11"/>
  <c r="C387" i="11"/>
  <c r="C389" i="11"/>
  <c r="C396" i="11"/>
  <c r="C445" i="11"/>
  <c r="C470" i="11"/>
  <c r="C538" i="11"/>
  <c r="C555" i="11"/>
  <c r="C18" i="11"/>
  <c r="C93" i="11"/>
  <c r="C23" i="11"/>
  <c r="C261" i="11"/>
  <c r="C297" i="11"/>
  <c r="C303" i="11"/>
  <c r="C315" i="11"/>
  <c r="C425" i="11"/>
  <c r="C127" i="11"/>
  <c r="C319" i="11"/>
  <c r="C516" i="11"/>
  <c r="C521" i="11"/>
  <c r="C616" i="11"/>
  <c r="C326" i="11"/>
  <c r="C648" i="11"/>
  <c r="C617" i="11"/>
  <c r="C226" i="11"/>
  <c r="C253" i="11"/>
  <c r="C75" i="11"/>
  <c r="C180" i="11"/>
  <c r="C216" i="11"/>
  <c r="C349" i="11"/>
  <c r="C84" i="11"/>
  <c r="C91" i="11"/>
  <c r="C125" i="11"/>
  <c r="C405" i="11"/>
  <c r="C692" i="11"/>
  <c r="C108" i="11"/>
  <c r="C109" i="11"/>
  <c r="C415" i="11"/>
  <c r="C504" i="11"/>
  <c r="C602" i="11"/>
  <c r="C224" i="11"/>
  <c r="C482" i="11"/>
  <c r="C543" i="11"/>
  <c r="C25" i="11"/>
  <c r="C150" i="11"/>
  <c r="C70" i="11"/>
  <c r="C533" i="11"/>
  <c r="C42" i="11"/>
  <c r="C473" i="11"/>
  <c r="C3" i="11"/>
  <c r="C29" i="11"/>
  <c r="C699" i="11"/>
  <c r="C53" i="11"/>
  <c r="C58" i="11"/>
  <c r="C83" i="11"/>
  <c r="C101" i="11"/>
  <c r="C103" i="11"/>
  <c r="C115" i="11"/>
  <c r="C133" i="11"/>
  <c r="C138" i="11"/>
  <c r="C153" i="11"/>
  <c r="C157" i="11"/>
  <c r="C198" i="11"/>
  <c r="C217" i="11"/>
  <c r="C249" i="11"/>
  <c r="C309" i="11"/>
  <c r="C313" i="11"/>
  <c r="C328" i="11"/>
  <c r="C341" i="11"/>
  <c r="C347" i="11"/>
  <c r="C365" i="11"/>
  <c r="C366" i="11"/>
  <c r="C367" i="11"/>
  <c r="C391" i="11"/>
  <c r="C393" i="11"/>
  <c r="C418" i="11"/>
  <c r="C420" i="11"/>
  <c r="C428" i="11"/>
  <c r="C431" i="11"/>
  <c r="C453" i="11"/>
  <c r="C458" i="11"/>
  <c r="C497" i="11"/>
  <c r="C514" i="11"/>
  <c r="C524" i="11"/>
  <c r="C584" i="11"/>
  <c r="C707" i="11"/>
  <c r="C610" i="11"/>
  <c r="C612" i="11"/>
  <c r="C625" i="11"/>
  <c r="C627" i="11"/>
  <c r="C655" i="11"/>
  <c r="C659" i="11"/>
  <c r="C665" i="11"/>
  <c r="C674" i="11"/>
  <c r="C686" i="11"/>
  <c r="C690" i="11"/>
  <c r="C51" i="11"/>
  <c r="C73" i="11"/>
  <c r="C182" i="11"/>
  <c r="C229" i="11"/>
  <c r="C238" i="11"/>
  <c r="C288" i="11"/>
  <c r="C294" i="11"/>
  <c r="C327" i="11"/>
  <c r="C334" i="11"/>
  <c r="C461" i="11"/>
  <c r="C510" i="11"/>
  <c r="C8" i="11"/>
  <c r="C11" i="11"/>
  <c r="C34" i="11"/>
  <c r="C66" i="11"/>
  <c r="C72" i="11"/>
  <c r="C85" i="11"/>
  <c r="C89" i="11"/>
  <c r="C100" i="11"/>
  <c r="C105" i="11"/>
  <c r="C111" i="11"/>
  <c r="C136" i="11"/>
  <c r="C142" i="11"/>
  <c r="C148" i="11"/>
  <c r="C167" i="11"/>
  <c r="C168" i="11"/>
  <c r="C179" i="11"/>
  <c r="C184" i="11"/>
  <c r="C201" i="11"/>
  <c r="C204" i="11"/>
  <c r="C210" i="11"/>
  <c r="C247" i="11"/>
  <c r="C265" i="11"/>
  <c r="C280" i="11"/>
  <c r="C283" i="11"/>
  <c r="C293" i="11"/>
  <c r="C296" i="11"/>
  <c r="C302" i="11"/>
  <c r="C314" i="11"/>
  <c r="C333" i="11"/>
  <c r="C336" i="11"/>
  <c r="C377" i="11"/>
  <c r="C379" i="11"/>
  <c r="C380" i="11"/>
  <c r="C397" i="11"/>
  <c r="C422" i="11"/>
  <c r="C463" i="11"/>
  <c r="C464" i="11"/>
  <c r="C480" i="11"/>
  <c r="C493" i="11"/>
  <c r="C512" i="11"/>
  <c r="C513" i="11"/>
  <c r="C520" i="11"/>
  <c r="C542" i="11"/>
  <c r="C544" i="11"/>
  <c r="C570" i="11"/>
  <c r="C578" i="11"/>
  <c r="C592" i="11"/>
  <c r="C601" i="11"/>
  <c r="C606" i="11"/>
  <c r="C624" i="11"/>
  <c r="C658" i="11"/>
  <c r="C663" i="11"/>
  <c r="C671" i="11"/>
  <c r="C676" i="11"/>
  <c r="C208" i="11"/>
  <c r="C19" i="11"/>
  <c r="C122" i="11"/>
  <c r="C162" i="11"/>
  <c r="C496" i="11"/>
  <c r="C590" i="11"/>
  <c r="C604" i="11"/>
  <c r="C651" i="11"/>
  <c r="C97" i="11"/>
  <c r="C416" i="11"/>
  <c r="C267" i="11"/>
  <c r="C64" i="11"/>
  <c r="C509" i="11"/>
  <c r="C250" i="11"/>
  <c r="C2" i="11"/>
  <c r="C6" i="11"/>
  <c r="C13" i="11"/>
  <c r="C14" i="11"/>
  <c r="C21" i="11"/>
  <c r="C31" i="11"/>
  <c r="C37" i="11"/>
  <c r="C41" i="11"/>
  <c r="C45" i="11"/>
  <c r="C46" i="11"/>
  <c r="C52" i="11"/>
  <c r="C54" i="11"/>
  <c r="C56" i="11"/>
  <c r="C61" i="11"/>
  <c r="C65" i="11"/>
  <c r="C82" i="11"/>
  <c r="C90" i="11"/>
  <c r="C92" i="11"/>
  <c r="C96" i="11"/>
  <c r="C98" i="11"/>
  <c r="C99" i="11"/>
  <c r="C107" i="11"/>
  <c r="C112" i="11"/>
  <c r="C116" i="11"/>
  <c r="C117" i="11"/>
  <c r="C121" i="11"/>
  <c r="C123" i="11"/>
  <c r="C128" i="11"/>
  <c r="C130" i="11"/>
  <c r="C132" i="11"/>
  <c r="C134" i="11"/>
  <c r="C135" i="11"/>
  <c r="C137" i="11"/>
  <c r="C139" i="11"/>
  <c r="C144" i="11"/>
  <c r="C145" i="11"/>
  <c r="C155" i="11"/>
  <c r="C156" i="11"/>
  <c r="C161" i="11"/>
  <c r="C166" i="11"/>
  <c r="C186" i="11"/>
  <c r="C192" i="11"/>
  <c r="C193" i="11"/>
  <c r="C197" i="11"/>
  <c r="C199" i="11"/>
  <c r="C222" i="11"/>
  <c r="C228" i="11"/>
  <c r="C231" i="11"/>
  <c r="C232" i="11"/>
  <c r="C235" i="11"/>
  <c r="C236" i="11"/>
  <c r="C243" i="11"/>
  <c r="C252" i="11"/>
  <c r="C257" i="11"/>
  <c r="C258" i="11"/>
  <c r="C260" i="11"/>
  <c r="C266" i="11"/>
  <c r="C268" i="11"/>
  <c r="C279" i="11"/>
  <c r="C281" i="11"/>
  <c r="C285" i="11"/>
  <c r="C286" i="11"/>
  <c r="C299" i="11"/>
  <c r="C305" i="11"/>
  <c r="C320" i="11"/>
  <c r="C322" i="11"/>
  <c r="C323" i="11"/>
  <c r="C325" i="11"/>
  <c r="C329" i="11"/>
  <c r="C331" i="11"/>
  <c r="C332" i="11"/>
  <c r="C340" i="11"/>
  <c r="C342" i="11"/>
  <c r="C346" i="11"/>
  <c r="C355" i="11"/>
  <c r="C362" i="11"/>
  <c r="C363" i="11"/>
  <c r="C364" i="11"/>
  <c r="C369" i="11"/>
  <c r="C370" i="11"/>
  <c r="C372" i="11"/>
  <c r="C388" i="11"/>
  <c r="C390" i="11"/>
  <c r="C401" i="11"/>
  <c r="C406" i="11"/>
  <c r="C410" i="11"/>
  <c r="C413" i="11"/>
  <c r="C414" i="11"/>
  <c r="C419" i="11"/>
  <c r="C423" i="11"/>
  <c r="C433" i="11"/>
  <c r="C434" i="11"/>
  <c r="C438" i="11"/>
  <c r="C439" i="11"/>
  <c r="C440" i="11"/>
  <c r="C443" i="11"/>
  <c r="C448" i="11"/>
  <c r="C449" i="11"/>
  <c r="C456" i="11"/>
  <c r="C466" i="11"/>
  <c r="C469" i="11"/>
  <c r="C475" i="11"/>
  <c r="C474" i="11"/>
  <c r="C476" i="11"/>
  <c r="C481" i="11"/>
  <c r="C485" i="11"/>
  <c r="C486" i="11"/>
  <c r="C488" i="11"/>
  <c r="C490" i="11"/>
  <c r="C494" i="11"/>
  <c r="C498" i="11"/>
  <c r="C499" i="11"/>
  <c r="C502" i="11"/>
  <c r="C519" i="11"/>
  <c r="C523" i="11"/>
  <c r="C532" i="11"/>
  <c r="C534" i="11"/>
  <c r="C535" i="11"/>
  <c r="C536" i="11"/>
  <c r="C537" i="11"/>
  <c r="C546" i="11"/>
  <c r="C549" i="11"/>
  <c r="C550" i="11"/>
  <c r="C553" i="11"/>
  <c r="C554" i="11"/>
  <c r="C557" i="11"/>
  <c r="C558" i="11"/>
  <c r="C560" i="11"/>
  <c r="C566" i="11"/>
  <c r="C568" i="11"/>
  <c r="C569" i="11"/>
  <c r="C571" i="11"/>
  <c r="C576" i="11"/>
  <c r="C581" i="11"/>
  <c r="C587" i="11"/>
  <c r="C588" i="11"/>
  <c r="C589" i="11"/>
  <c r="C591" i="11"/>
  <c r="C597" i="11"/>
  <c r="C607" i="11"/>
  <c r="C609" i="11"/>
  <c r="C611" i="11"/>
  <c r="C613" i="11"/>
  <c r="C614" i="11"/>
  <c r="C615" i="11"/>
  <c r="C619" i="11"/>
  <c r="C621" i="11"/>
  <c r="C622" i="11"/>
  <c r="C628" i="11"/>
  <c r="C631" i="11"/>
  <c r="C637" i="11"/>
  <c r="C638" i="11"/>
  <c r="C642" i="11"/>
  <c r="C645" i="11"/>
  <c r="C646" i="11"/>
  <c r="C649" i="11"/>
  <c r="C660" i="11"/>
  <c r="C664" i="11"/>
  <c r="C668" i="11"/>
  <c r="C669" i="11"/>
  <c r="C675" i="11"/>
  <c r="C683" i="11"/>
  <c r="C688" i="11"/>
  <c r="C689" i="11"/>
  <c r="C62" i="11"/>
  <c r="C71" i="11"/>
  <c r="C697" i="11"/>
  <c r="C143" i="11"/>
  <c r="C194" i="11"/>
  <c r="C634" i="11"/>
  <c r="C636" i="11"/>
  <c r="C703" i="11"/>
  <c r="C354" i="11"/>
  <c r="C149" i="11"/>
  <c r="C244" i="11"/>
  <c r="C564" i="11"/>
  <c r="C172" i="11"/>
  <c r="C213" i="11"/>
  <c r="C565" i="11"/>
  <c r="C547" i="11"/>
  <c r="C639" i="11"/>
  <c r="C241" i="11"/>
  <c r="C289" i="11"/>
  <c r="C517" i="11"/>
  <c r="C630" i="11"/>
  <c r="C67" i="11"/>
  <c r="C353" i="11"/>
  <c r="C12" i="11"/>
  <c r="C30" i="11"/>
  <c r="C700" i="11"/>
  <c r="C163" i="11"/>
  <c r="C165" i="11"/>
  <c r="C187" i="11"/>
  <c r="C196" i="11"/>
  <c r="C262" i="11"/>
  <c r="C310" i="11"/>
  <c r="C312" i="11"/>
  <c r="C371" i="11"/>
  <c r="C373" i="11"/>
  <c r="C385" i="11"/>
  <c r="C500" i="11"/>
  <c r="C561" i="11"/>
  <c r="C661" i="11"/>
  <c r="C687" i="11"/>
  <c r="C666" i="11"/>
  <c r="C185" i="11"/>
  <c r="C5" i="11"/>
  <c r="C152" i="11"/>
  <c r="C343" i="11"/>
  <c r="C129" i="11"/>
  <c r="C214" i="11"/>
  <c r="C246" i="11"/>
  <c r="C273" i="11"/>
  <c r="C292" i="11"/>
  <c r="C321" i="11"/>
  <c r="C338" i="11"/>
  <c r="C339" i="11"/>
  <c r="C525" i="11"/>
  <c r="C633" i="11"/>
  <c r="C653" i="11"/>
  <c r="C662" i="11"/>
  <c r="C104" i="11"/>
  <c r="C317" i="11"/>
  <c r="C444" i="11"/>
  <c r="C10" i="11"/>
  <c r="C17" i="11"/>
  <c r="C20" i="11"/>
  <c r="C27" i="11"/>
  <c r="C48" i="11"/>
  <c r="C57" i="11"/>
  <c r="C59" i="11"/>
  <c r="C60" i="11"/>
  <c r="C80" i="11"/>
  <c r="C106" i="11"/>
  <c r="C704" i="11"/>
  <c r="C131" i="11"/>
  <c r="C701" i="11"/>
  <c r="C693" i="11"/>
  <c r="C147" i="11"/>
  <c r="C694" i="11"/>
  <c r="C177" i="11"/>
  <c r="C695" i="11"/>
  <c r="C181" i="11"/>
  <c r="C189" i="11"/>
  <c r="C195" i="11"/>
  <c r="C212" i="11"/>
  <c r="C215" i="11"/>
  <c r="C254" i="11"/>
  <c r="C256" i="11"/>
  <c r="C276" i="11"/>
  <c r="C277" i="11"/>
  <c r="C278" i="11"/>
  <c r="C307" i="11"/>
  <c r="C698" i="11"/>
  <c r="C316" i="11"/>
  <c r="C324" i="11"/>
  <c r="C705" i="11"/>
  <c r="C361" i="11"/>
  <c r="C375" i="11"/>
  <c r="C384" i="11"/>
  <c r="C403" i="11"/>
  <c r="C409" i="11"/>
  <c r="C427" i="11"/>
  <c r="C429" i="11"/>
  <c r="C451" i="11"/>
  <c r="C460" i="11"/>
  <c r="C462" i="11"/>
  <c r="C501" i="11"/>
  <c r="C522" i="11"/>
  <c r="C529" i="11"/>
  <c r="C572" i="11"/>
  <c r="C574" i="11"/>
  <c r="C580" i="11"/>
  <c r="C582" i="11"/>
  <c r="C585" i="11"/>
  <c r="C594" i="11"/>
  <c r="C596" i="11"/>
  <c r="C600" i="11"/>
  <c r="C626" i="11"/>
  <c r="C635" i="11"/>
  <c r="C644" i="11"/>
  <c r="C650" i="11"/>
  <c r="C678" i="11"/>
  <c r="C682" i="11"/>
  <c r="C685" i="11"/>
  <c r="C4" i="11"/>
  <c r="C207" i="11"/>
  <c r="C551" i="11"/>
  <c r="C618" i="11"/>
  <c r="C680" i="11"/>
  <c r="C32" i="11"/>
  <c r="C77" i="11"/>
  <c r="C173" i="11"/>
  <c r="C211" i="11"/>
  <c r="C352" i="11"/>
  <c r="C432" i="11"/>
  <c r="C437" i="11"/>
  <c r="C477" i="11"/>
  <c r="C487" i="11"/>
  <c r="C7" i="11"/>
  <c r="C191" i="11"/>
  <c r="C407" i="11"/>
  <c r="C478" i="11"/>
  <c r="C530" i="11"/>
  <c r="C640" i="11"/>
  <c r="C190" i="11"/>
  <c r="C220" i="11"/>
  <c r="C245" i="11"/>
  <c r="C263" i="11"/>
  <c r="C348" i="11"/>
  <c r="C508" i="11"/>
  <c r="C556" i="11"/>
  <c r="C563" i="11"/>
  <c r="C583" i="11"/>
  <c r="C269" i="11"/>
  <c r="C151" i="11"/>
  <c r="C495" i="11"/>
  <c r="C654" i="11"/>
  <c r="C417" i="11"/>
  <c r="C605" i="11"/>
  <c r="C492" i="11"/>
  <c r="C450" i="11"/>
  <c r="C126" i="11"/>
  <c r="C454" i="11"/>
  <c r="C595" i="11"/>
  <c r="C392" i="11"/>
  <c r="C506" i="11"/>
  <c r="C412" i="11"/>
  <c r="C9" i="11"/>
  <c r="C47" i="11"/>
  <c r="C94" i="11"/>
  <c r="C110" i="11"/>
  <c r="C120" i="11"/>
  <c r="C159" i="11"/>
  <c r="C230" i="11"/>
  <c r="C234" i="11"/>
  <c r="C239" i="11"/>
  <c r="C259" i="11"/>
  <c r="C264" i="11"/>
  <c r="C290" i="11"/>
  <c r="C295" i="11"/>
  <c r="C351" i="11"/>
  <c r="C382" i="11"/>
  <c r="C398" i="11"/>
  <c r="C402" i="11"/>
  <c r="C441" i="11"/>
  <c r="C457" i="11"/>
  <c r="C459" i="11"/>
  <c r="C484" i="11"/>
  <c r="C507" i="11"/>
  <c r="C562" i="11"/>
  <c r="C575" i="11"/>
  <c r="C608" i="11"/>
  <c r="C430" i="11"/>
  <c r="C541" i="11"/>
  <c r="C603" i="11"/>
  <c r="C248" i="11"/>
  <c r="C399" i="11"/>
  <c r="C436" i="11"/>
  <c r="C577" i="11"/>
  <c r="C74" i="11"/>
  <c r="C274" i="11"/>
  <c r="C306" i="11"/>
  <c r="C505" i="11"/>
  <c r="C657" i="11"/>
  <c r="C141" i="11"/>
  <c r="C255" i="11"/>
  <c r="C539" i="11"/>
  <c r="C643" i="11"/>
  <c r="C251" i="11"/>
  <c r="C36" i="11"/>
  <c r="C158" i="11"/>
  <c r="C175" i="11"/>
  <c r="C233" i="11"/>
  <c r="C287" i="11"/>
  <c r="C282" i="11"/>
  <c r="C383" i="11"/>
  <c r="C394" i="11"/>
  <c r="C304" i="11"/>
  <c r="C632" i="11"/>
  <c r="C113" i="11"/>
  <c r="C146" i="11"/>
  <c r="C360" i="11"/>
  <c r="C684" i="11"/>
  <c r="C188" i="11"/>
  <c r="C527" i="11"/>
  <c r="C88" i="11"/>
  <c r="C38" i="11"/>
  <c r="C171" i="11"/>
  <c r="C174" i="11"/>
  <c r="C357" i="11"/>
  <c r="C221" i="11"/>
  <c r="C467" i="11"/>
  <c r="C593" i="11"/>
  <c r="C471" i="11"/>
  <c r="C272" i="11"/>
  <c r="C33" i="11"/>
  <c r="C227" i="11"/>
  <c r="C518" i="11"/>
  <c r="C78" i="11"/>
  <c r="C350" i="11"/>
  <c r="C586" i="11"/>
  <c r="C599" i="11"/>
  <c r="C679" i="11"/>
  <c r="C242" i="11"/>
  <c r="C223" i="11"/>
  <c r="C573" i="11"/>
  <c r="C647" i="11"/>
  <c r="C567" i="11"/>
  <c r="C447" i="11"/>
  <c r="C205" i="11"/>
  <c r="C291" i="11"/>
  <c r="C708" i="11"/>
  <c r="C452" i="11"/>
  <c r="C455" i="11"/>
  <c r="C681" i="11"/>
  <c r="AC502" i="8"/>
  <c r="AK646" i="8"/>
  <c r="AF646" i="8"/>
  <c r="AC646" i="8"/>
  <c r="AK645" i="8"/>
  <c r="AF645" i="8"/>
  <c r="AC645" i="8"/>
  <c r="AK644" i="8"/>
  <c r="AF644" i="8"/>
  <c r="AC644" i="8"/>
  <c r="AK643" i="8"/>
  <c r="AF643" i="8"/>
  <c r="AC643" i="8"/>
  <c r="AK642" i="8"/>
  <c r="AF642" i="8"/>
  <c r="AC642" i="8"/>
  <c r="AK641" i="8"/>
  <c r="AF641" i="8"/>
  <c r="AC641" i="8"/>
  <c r="AK640" i="8"/>
  <c r="AF640" i="8"/>
  <c r="AC640" i="8"/>
  <c r="AK639" i="8"/>
  <c r="AF639" i="8"/>
  <c r="AC639" i="8"/>
  <c r="AK638" i="8"/>
  <c r="AF638" i="8"/>
  <c r="AC638" i="8"/>
  <c r="AK637" i="8"/>
  <c r="AF637" i="8"/>
  <c r="AC637" i="8"/>
  <c r="AK636" i="8"/>
  <c r="AF636" i="8"/>
  <c r="AC636" i="8"/>
  <c r="AK635" i="8"/>
  <c r="AF635" i="8"/>
  <c r="AC635" i="8"/>
  <c r="AK634" i="8"/>
  <c r="AF634" i="8"/>
  <c r="AC634" i="8"/>
  <c r="AK633" i="8"/>
  <c r="AF633" i="8"/>
  <c r="AC633" i="8"/>
  <c r="AK632" i="8"/>
  <c r="AF632" i="8"/>
  <c r="AC632" i="8"/>
  <c r="AK631" i="8"/>
  <c r="AF631" i="8"/>
  <c r="AC631" i="8"/>
  <c r="AK630" i="8"/>
  <c r="AF630" i="8"/>
  <c r="AC630" i="8"/>
  <c r="AK57" i="8"/>
  <c r="AF57" i="8"/>
  <c r="AC57" i="8"/>
  <c r="AK465" i="8"/>
  <c r="AF465" i="8"/>
  <c r="AC465" i="8"/>
  <c r="AK393" i="8"/>
  <c r="AF393" i="8"/>
  <c r="AC393" i="8"/>
  <c r="AK56" i="8"/>
  <c r="AF56" i="8"/>
  <c r="AC56" i="8"/>
  <c r="AK69" i="8"/>
  <c r="AF69" i="8"/>
  <c r="AC69" i="8"/>
  <c r="AK464" i="8"/>
  <c r="AF464" i="8"/>
  <c r="AC464" i="8"/>
  <c r="AK55" i="8"/>
  <c r="AF55" i="8"/>
  <c r="AC55" i="8"/>
  <c r="AK54" i="8"/>
  <c r="AF54" i="8"/>
  <c r="AC54" i="8"/>
  <c r="AK629" i="8"/>
  <c r="AF629" i="8"/>
  <c r="AC629" i="8"/>
  <c r="AK315" i="8"/>
  <c r="AF315" i="8"/>
  <c r="AC315" i="8"/>
  <c r="AK53" i="8"/>
  <c r="AF53" i="8"/>
  <c r="AC53" i="8"/>
  <c r="AK51" i="8"/>
  <c r="AF51" i="8"/>
  <c r="AC51" i="8"/>
  <c r="AK50" i="8"/>
  <c r="AF50" i="8"/>
  <c r="AC50" i="8"/>
  <c r="AK52" i="8"/>
  <c r="AF52" i="8"/>
  <c r="AC52" i="8"/>
  <c r="AK49" i="8"/>
  <c r="AF49" i="8"/>
  <c r="AC49" i="8"/>
  <c r="AK463" i="8"/>
  <c r="AF463" i="8"/>
  <c r="AC463" i="8"/>
  <c r="AK149" i="8"/>
  <c r="AF149" i="8"/>
  <c r="AC149" i="8"/>
  <c r="AK48" i="8"/>
  <c r="AF48" i="8"/>
  <c r="AC48" i="8"/>
  <c r="AK382" i="8"/>
  <c r="AF382" i="8"/>
  <c r="AC382" i="8"/>
  <c r="AK47" i="8"/>
  <c r="AF47" i="8"/>
  <c r="AC47" i="8"/>
  <c r="AK392" i="8"/>
  <c r="AF392" i="8"/>
  <c r="AC392" i="8"/>
  <c r="AK287" i="8"/>
  <c r="AF287" i="8"/>
  <c r="AC287" i="8"/>
  <c r="AK462" i="8"/>
  <c r="AF462" i="8"/>
  <c r="AC462" i="8"/>
  <c r="AK135" i="8"/>
  <c r="AF135" i="8"/>
  <c r="AC135" i="8"/>
  <c r="AK119" i="8"/>
  <c r="AF119" i="8"/>
  <c r="AC119" i="8"/>
  <c r="AK461" i="8"/>
  <c r="AF461" i="8"/>
  <c r="AC461" i="8"/>
  <c r="AK391" i="8"/>
  <c r="AF391" i="8"/>
  <c r="AC391" i="8"/>
  <c r="AK46" i="8"/>
  <c r="AF46" i="8"/>
  <c r="AC46" i="8"/>
  <c r="AK460" i="8"/>
  <c r="AF460" i="8"/>
  <c r="AC460" i="8"/>
  <c r="AK45" i="8"/>
  <c r="AF45" i="8"/>
  <c r="AC45" i="8"/>
  <c r="AK118" i="8"/>
  <c r="AF118" i="8"/>
  <c r="AC118" i="8"/>
  <c r="AK459" i="8"/>
  <c r="AF459" i="8"/>
  <c r="AC459" i="8"/>
  <c r="AK390" i="8"/>
  <c r="AF390" i="8"/>
  <c r="AC390" i="8"/>
  <c r="AK44" i="8"/>
  <c r="AF44" i="8"/>
  <c r="AC44" i="8"/>
  <c r="AK458" i="8"/>
  <c r="AF458" i="8"/>
  <c r="AC458" i="8"/>
  <c r="AK19" i="8"/>
  <c r="AF19" i="8"/>
  <c r="AC19" i="8"/>
  <c r="AK43" i="8"/>
  <c r="AF43" i="8"/>
  <c r="AC43" i="8"/>
  <c r="AK167" i="8"/>
  <c r="AC134" i="8"/>
  <c r="AF134" i="8"/>
  <c r="AK134" i="8"/>
  <c r="AC144" i="8"/>
  <c r="AF144" i="8"/>
  <c r="AC290" i="8"/>
  <c r="AF290" i="8"/>
  <c r="AK290" i="8"/>
  <c r="AK194" i="8"/>
  <c r="AK196" i="8"/>
  <c r="AC158" i="8"/>
  <c r="AK158" i="8"/>
  <c r="AC195" i="8"/>
  <c r="AF195" i="8"/>
  <c r="AK195" i="8"/>
  <c r="AC219" i="8"/>
  <c r="AF219" i="8"/>
  <c r="AK219" i="8"/>
  <c r="AK217" i="8"/>
  <c r="AK208" i="8"/>
  <c r="AC208" i="8"/>
  <c r="AK213" i="8"/>
  <c r="AK211" i="8"/>
  <c r="AF211" i="8"/>
  <c r="AK209" i="8"/>
  <c r="AF216" i="8"/>
  <c r="AC216" i="8"/>
  <c r="AC214" i="8"/>
  <c r="AK214" i="8"/>
  <c r="AC192" i="8"/>
  <c r="AF192" i="8"/>
  <c r="AK192" i="8"/>
  <c r="AK191" i="8"/>
  <c r="AK25" i="8"/>
  <c r="AC25" i="8"/>
  <c r="AF25" i="8"/>
  <c r="AF306" i="8"/>
  <c r="AK306" i="8"/>
  <c r="AC301" i="8"/>
  <c r="AF301" i="8"/>
  <c r="AK301" i="8"/>
  <c r="AC307" i="8"/>
  <c r="AK307" i="8"/>
  <c r="AF295" i="8"/>
  <c r="AK295" i="8"/>
  <c r="AK296" i="8"/>
  <c r="AF299" i="8"/>
  <c r="AF304" i="8"/>
  <c r="AK304" i="8"/>
  <c r="AC309" i="8"/>
  <c r="AF309" i="8"/>
  <c r="AC300" i="8"/>
  <c r="AK300" i="8"/>
  <c r="AF305" i="8"/>
  <c r="AK305" i="8"/>
  <c r="AC303" i="8"/>
  <c r="AK303" i="8"/>
  <c r="AK308" i="8"/>
  <c r="AC302" i="8"/>
  <c r="AF302" i="8"/>
  <c r="AK302" i="8"/>
  <c r="AK184" i="8"/>
  <c r="AC312" i="8"/>
  <c r="AF312" i="8"/>
  <c r="AK312" i="8"/>
  <c r="AK313" i="8"/>
  <c r="AC313" i="8"/>
  <c r="AF313" i="8"/>
  <c r="AC291" i="8"/>
  <c r="AC292" i="8"/>
  <c r="AF292" i="8"/>
  <c r="AK174" i="8"/>
  <c r="AC198" i="8"/>
  <c r="AF198" i="8"/>
  <c r="AK198" i="8"/>
  <c r="AC339" i="8"/>
  <c r="AF339" i="8"/>
  <c r="AK339" i="8"/>
  <c r="AC336" i="8"/>
  <c r="AF336" i="8"/>
  <c r="AK336" i="8"/>
  <c r="AF14" i="8"/>
  <c r="AC14" i="8"/>
  <c r="AK13" i="8"/>
  <c r="AC12" i="8"/>
  <c r="AF12" i="8"/>
  <c r="AK12" i="8"/>
  <c r="AC397" i="8"/>
  <c r="AK397" i="8"/>
  <c r="AK181" i="8"/>
  <c r="AF181" i="8"/>
  <c r="AF511" i="8"/>
  <c r="AK511" i="8"/>
  <c r="AF512" i="8"/>
  <c r="AK512" i="8"/>
  <c r="AK20" i="8"/>
  <c r="AF408" i="8"/>
  <c r="AK408" i="8"/>
  <c r="AC355" i="8"/>
  <c r="AF355" i="8"/>
  <c r="AF32" i="8"/>
  <c r="AK32" i="8"/>
  <c r="AF39" i="8"/>
  <c r="AC39" i="8"/>
  <c r="AK39" i="8"/>
  <c r="AC404" i="8"/>
  <c r="AF404" i="8"/>
  <c r="AK404" i="8"/>
  <c r="AC151" i="8"/>
  <c r="AF151" i="8"/>
  <c r="AK151" i="8"/>
  <c r="AF155" i="8"/>
  <c r="AC155" i="8"/>
  <c r="AF154" i="8"/>
  <c r="AC153" i="8"/>
  <c r="AF153" i="8"/>
  <c r="AK150" i="8"/>
  <c r="AK152" i="8"/>
  <c r="AC175" i="8"/>
  <c r="AF175" i="8"/>
  <c r="AK175" i="8"/>
  <c r="AF337" i="8"/>
  <c r="AC337" i="8"/>
  <c r="AK337" i="8"/>
  <c r="AF277" i="8"/>
  <c r="AK277" i="8"/>
  <c r="AF275" i="8"/>
  <c r="AF280" i="8"/>
  <c r="AC280" i="8"/>
  <c r="AC268" i="8"/>
  <c r="AK268" i="8"/>
  <c r="AK319" i="8"/>
  <c r="AC263" i="8"/>
  <c r="AF263" i="8"/>
  <c r="AK263" i="8"/>
  <c r="AF276" i="8"/>
  <c r="AK276" i="8"/>
  <c r="AK259" i="8"/>
  <c r="AC259" i="8"/>
  <c r="AF259" i="8"/>
  <c r="AF272" i="8"/>
  <c r="AK272" i="8"/>
  <c r="AK274" i="8"/>
  <c r="AF274" i="8"/>
  <c r="AF267" i="8"/>
  <c r="AK267" i="8"/>
  <c r="AC279" i="8"/>
  <c r="AF279" i="8"/>
  <c r="AF281" i="8"/>
  <c r="AK281" i="8"/>
  <c r="AF266" i="8"/>
  <c r="AC273" i="8"/>
  <c r="AF273" i="8"/>
  <c r="AK273" i="8"/>
  <c r="AK282" i="8"/>
  <c r="AF269" i="8"/>
  <c r="AK269" i="8"/>
  <c r="AF265" i="8"/>
  <c r="AK260" i="8"/>
  <c r="AF260" i="8"/>
  <c r="AF264" i="8"/>
  <c r="AF320" i="8"/>
  <c r="AK320" i="8"/>
  <c r="AC270" i="8"/>
  <c r="AF270" i="8"/>
  <c r="AK270" i="8"/>
  <c r="AK145" i="8"/>
  <c r="AF64" i="8"/>
  <c r="AK67" i="8"/>
  <c r="AC67" i="8"/>
  <c r="AF67" i="8"/>
  <c r="AF65" i="8"/>
  <c r="AF470" i="8"/>
  <c r="AK470" i="8"/>
  <c r="AK203" i="8"/>
  <c r="AF205" i="8"/>
  <c r="AK205" i="8"/>
  <c r="AF202" i="8"/>
  <c r="AC204" i="8"/>
  <c r="AF204" i="8"/>
  <c r="AF206" i="8"/>
  <c r="AK206" i="8"/>
  <c r="AC160" i="8"/>
  <c r="AF160" i="8"/>
  <c r="AK160" i="8"/>
  <c r="AK161" i="8"/>
  <c r="AK324" i="8"/>
  <c r="AC395" i="8"/>
  <c r="AF395" i="8"/>
  <c r="AK395" i="8"/>
  <c r="AC406" i="8"/>
  <c r="AF406" i="8"/>
  <c r="AC358" i="8"/>
  <c r="AF358" i="8"/>
  <c r="AF318" i="8"/>
  <c r="AF317" i="8"/>
  <c r="AK317" i="8"/>
  <c r="AC316" i="8"/>
  <c r="AF316" i="8"/>
  <c r="AK316" i="8"/>
  <c r="AK17" i="8"/>
  <c r="AF15" i="8"/>
  <c r="AC15" i="8"/>
  <c r="AC18" i="8"/>
  <c r="AC156" i="8"/>
  <c r="AF36" i="8"/>
  <c r="AC37" i="8"/>
  <c r="AF10" i="8"/>
  <c r="AK10" i="8"/>
  <c r="AC348" i="8"/>
  <c r="AK286" i="8"/>
  <c r="AF323" i="8"/>
  <c r="AC165" i="8"/>
  <c r="AF165" i="8"/>
  <c r="AK165" i="8"/>
  <c r="AF166" i="8"/>
  <c r="AC340" i="8"/>
  <c r="AC398" i="8"/>
  <c r="AF288" i="8"/>
  <c r="AK288" i="8"/>
  <c r="AC89" i="8"/>
  <c r="AF89" i="8"/>
  <c r="AC91" i="8"/>
  <c r="AC85" i="8"/>
  <c r="AF107" i="8"/>
  <c r="AK107" i="8"/>
  <c r="AF115" i="8"/>
  <c r="AC110" i="8"/>
  <c r="AF110" i="8"/>
  <c r="AK110" i="8"/>
  <c r="AC98" i="8"/>
  <c r="AC101" i="8"/>
  <c r="AK101" i="8"/>
  <c r="AC81" i="8"/>
  <c r="AF108" i="8"/>
  <c r="AC97" i="8"/>
  <c r="AF97" i="8"/>
  <c r="AF113" i="8"/>
  <c r="AC90" i="8"/>
  <c r="AF90" i="8"/>
  <c r="AF112" i="8"/>
  <c r="AC83" i="8"/>
  <c r="AC102" i="8"/>
  <c r="AF102" i="8"/>
  <c r="AK102" i="8"/>
  <c r="AC95" i="8"/>
  <c r="AK103" i="8"/>
  <c r="AC80" i="8"/>
  <c r="AF80" i="8"/>
  <c r="AK80" i="8"/>
  <c r="AC114" i="8"/>
  <c r="AF114" i="8"/>
  <c r="AC105" i="8"/>
  <c r="AC96" i="8"/>
  <c r="AF96" i="8"/>
  <c r="AC99" i="8"/>
  <c r="AK99" i="8"/>
  <c r="AF111" i="8"/>
  <c r="AF88" i="8"/>
  <c r="AK88" i="8"/>
  <c r="AK94" i="8"/>
  <c r="AC364" i="8"/>
  <c r="AC367" i="8"/>
  <c r="AF367" i="8"/>
  <c r="AK367" i="8"/>
  <c r="AC362" i="8"/>
  <c r="AC370" i="8"/>
  <c r="AK370" i="8"/>
  <c r="AC361" i="8"/>
  <c r="AK361" i="8"/>
  <c r="AC368" i="8"/>
  <c r="AF368" i="8"/>
  <c r="AF363" i="8"/>
  <c r="AK363" i="8"/>
  <c r="AF365" i="8"/>
  <c r="AK365" i="8"/>
  <c r="AC231" i="8"/>
  <c r="AF231" i="8"/>
  <c r="AK231" i="8"/>
  <c r="AC258" i="8"/>
  <c r="AK242" i="8"/>
  <c r="AF230" i="8"/>
  <c r="AC249" i="8"/>
  <c r="AF249" i="8"/>
  <c r="AK249" i="8"/>
  <c r="AF229" i="8"/>
  <c r="AF232" i="8"/>
  <c r="AC232" i="8"/>
  <c r="AK232" i="8"/>
  <c r="AC247" i="8"/>
  <c r="AF247" i="8"/>
  <c r="AC226" i="8"/>
  <c r="AF226" i="8"/>
  <c r="AC256" i="8"/>
  <c r="AC257" i="8"/>
  <c r="AF257" i="8"/>
  <c r="AK257" i="8"/>
  <c r="AC236" i="8"/>
  <c r="AK236" i="8"/>
  <c r="AF234" i="8"/>
  <c r="AK234" i="8"/>
  <c r="AF239" i="8"/>
  <c r="AK239" i="8"/>
  <c r="AC251" i="8"/>
  <c r="AK248" i="8"/>
  <c r="AF248" i="8"/>
  <c r="AF284" i="8"/>
  <c r="AC284" i="8"/>
  <c r="AF223" i="8"/>
  <c r="AF241" i="8"/>
  <c r="AC238" i="8"/>
  <c r="AF238" i="8"/>
  <c r="AK238" i="8"/>
  <c r="AK250" i="8"/>
  <c r="AF237" i="8"/>
  <c r="AF255" i="8"/>
  <c r="AF254" i="8"/>
  <c r="AK246" i="8"/>
  <c r="AF227" i="8"/>
  <c r="AC233" i="8"/>
  <c r="AF233" i="8"/>
  <c r="AC350" i="8"/>
  <c r="AF350" i="8"/>
  <c r="AK350" i="8"/>
  <c r="AK187" i="8"/>
  <c r="AC190" i="8"/>
  <c r="AK190" i="8"/>
  <c r="AK186" i="8"/>
  <c r="AC186" i="8"/>
  <c r="AF186" i="8"/>
  <c r="AF189" i="8"/>
  <c r="AK289" i="8"/>
  <c r="AF182" i="8"/>
  <c r="AC121" i="8"/>
  <c r="AK121" i="8"/>
  <c r="AF539" i="8"/>
  <c r="AC539" i="8"/>
  <c r="AF612" i="8"/>
  <c r="AK612" i="8"/>
  <c r="AC594" i="8"/>
  <c r="AK594" i="8"/>
  <c r="AF544" i="8"/>
  <c r="AK618" i="8"/>
  <c r="AC575" i="8"/>
  <c r="AF575" i="8"/>
  <c r="AK575" i="8"/>
  <c r="AC611" i="8"/>
  <c r="AK611" i="8"/>
  <c r="AF610" i="8"/>
  <c r="AC609" i="8"/>
  <c r="AK609" i="8"/>
  <c r="AF535" i="8"/>
  <c r="AK535" i="8"/>
  <c r="AF593" i="8"/>
  <c r="AK561" i="8"/>
  <c r="AK518" i="8"/>
  <c r="AC518" i="8"/>
  <c r="AF518" i="8"/>
  <c r="AF608" i="8"/>
  <c r="AC608" i="8"/>
  <c r="AK608" i="8"/>
  <c r="AC543" i="8"/>
  <c r="AF543" i="8"/>
  <c r="AK543" i="8"/>
  <c r="AK581" i="8"/>
  <c r="AK597" i="8"/>
  <c r="AC597" i="8"/>
  <c r="AF597" i="8"/>
  <c r="AK596" i="8"/>
  <c r="AF520" i="8"/>
  <c r="AC579" i="8"/>
  <c r="AK579" i="8"/>
  <c r="AF538" i="8"/>
  <c r="AC560" i="8"/>
  <c r="AF560" i="8"/>
  <c r="AK560" i="8"/>
  <c r="AC603" i="8"/>
  <c r="AF603" i="8"/>
  <c r="AK603" i="8"/>
  <c r="AF552" i="8"/>
  <c r="AC607" i="8"/>
  <c r="AK602" i="8"/>
  <c r="AC542" i="8"/>
  <c r="AF551" i="8"/>
  <c r="AC551" i="8"/>
  <c r="AC614" i="8"/>
  <c r="AF614" i="8"/>
  <c r="AF523" i="8"/>
  <c r="AK559" i="8"/>
  <c r="AK513" i="8"/>
  <c r="AC513" i="8"/>
  <c r="AF513" i="8"/>
  <c r="AK583" i="8"/>
  <c r="AC586" i="8"/>
  <c r="AF586" i="8"/>
  <c r="AK586" i="8"/>
  <c r="AF626" i="8"/>
  <c r="AC592" i="8"/>
  <c r="AF592" i="8"/>
  <c r="AK592" i="8"/>
  <c r="AF625" i="8"/>
  <c r="AK625" i="8"/>
  <c r="AC588" i="8"/>
  <c r="AF588" i="8"/>
  <c r="AK588" i="8"/>
  <c r="AC534" i="8"/>
  <c r="AF534" i="8"/>
  <c r="AK534" i="8"/>
  <c r="AK519" i="8"/>
  <c r="AF582" i="8"/>
  <c r="AF558" i="8"/>
  <c r="AC624" i="8"/>
  <c r="AF624" i="8"/>
  <c r="AK624" i="8"/>
  <c r="AC533" i="8"/>
  <c r="AF533" i="8"/>
  <c r="AK533" i="8"/>
  <c r="AC532" i="8"/>
  <c r="AF532" i="8"/>
  <c r="AK532" i="8"/>
  <c r="AF619" i="8"/>
  <c r="AF601" i="8"/>
  <c r="AF568" i="8"/>
  <c r="AC568" i="8"/>
  <c r="AK568" i="8"/>
  <c r="AC515" i="8"/>
  <c r="AK605" i="8"/>
  <c r="AC605" i="8"/>
  <c r="AF605" i="8"/>
  <c r="AC549" i="8"/>
  <c r="AK549" i="8"/>
  <c r="AK595" i="8"/>
  <c r="AF595" i="8"/>
  <c r="AK585" i="8"/>
  <c r="AF585" i="8"/>
  <c r="AC565" i="8"/>
  <c r="AF565" i="8"/>
  <c r="AF557" i="8"/>
  <c r="AC531" i="8"/>
  <c r="AF531" i="8"/>
  <c r="AK531" i="8"/>
  <c r="AF564" i="8"/>
  <c r="AC623" i="8"/>
  <c r="AF623" i="8"/>
  <c r="AK563" i="8"/>
  <c r="AC556" i="8"/>
  <c r="AF556" i="8"/>
  <c r="AK556" i="8"/>
  <c r="AC617" i="8"/>
  <c r="AC604" i="8"/>
  <c r="AK604" i="8"/>
  <c r="AC555" i="8"/>
  <c r="AF555" i="8"/>
  <c r="AF587" i="8"/>
  <c r="AK587" i="8"/>
  <c r="AC621" i="8"/>
  <c r="AF621" i="8"/>
  <c r="AK600" i="8"/>
  <c r="AF600" i="8"/>
  <c r="AC576" i="8"/>
  <c r="AF576" i="8"/>
  <c r="AK576" i="8"/>
  <c r="AK622" i="8"/>
  <c r="AF620" i="8"/>
  <c r="AC620" i="8"/>
  <c r="AF517" i="8"/>
  <c r="AC517" i="8"/>
  <c r="AK517" i="8"/>
  <c r="AF527" i="8"/>
  <c r="AC527" i="8"/>
  <c r="AK541" i="8"/>
  <c r="AF541" i="8"/>
  <c r="AF571" i="8"/>
  <c r="AK550" i="8"/>
  <c r="AF550" i="8"/>
  <c r="AF526" i="8"/>
  <c r="AC546" i="8"/>
  <c r="AF546" i="8"/>
  <c r="AF580" i="8"/>
  <c r="AK580" i="8"/>
  <c r="AC537" i="8"/>
  <c r="AF537" i="8"/>
  <c r="AK537" i="8"/>
  <c r="AK613" i="8"/>
  <c r="AF613" i="8"/>
  <c r="AF591" i="8"/>
  <c r="AC525" i="8"/>
  <c r="AF525" i="8"/>
  <c r="AK525" i="8"/>
  <c r="AF578" i="8"/>
  <c r="AC598" i="8"/>
  <c r="AF598" i="8"/>
  <c r="AK598" i="8"/>
  <c r="AC540" i="8"/>
  <c r="AF540" i="8"/>
  <c r="AC590" i="8"/>
  <c r="AF590" i="8"/>
  <c r="AK590" i="8"/>
  <c r="AF285" i="8"/>
  <c r="AK285" i="8"/>
  <c r="AC554" i="8"/>
  <c r="AF554" i="8"/>
  <c r="AK554" i="8"/>
  <c r="AC524" i="8"/>
  <c r="AK524" i="8"/>
  <c r="AK562" i="8"/>
  <c r="AC570" i="8"/>
  <c r="AK627" i="8"/>
  <c r="AC548" i="8"/>
  <c r="AC569" i="8"/>
  <c r="AK569" i="8"/>
  <c r="AK389" i="8"/>
  <c r="AC389" i="8"/>
  <c r="AC388" i="8"/>
  <c r="AK388" i="8"/>
  <c r="AF385" i="8"/>
  <c r="AC387" i="8"/>
  <c r="AK387" i="8"/>
  <c r="AC471" i="8"/>
  <c r="AF471" i="8"/>
  <c r="AK471" i="8"/>
  <c r="AC177" i="8"/>
  <c r="AK178" i="8"/>
  <c r="AC351" i="8"/>
  <c r="AF351" i="8"/>
  <c r="AK351" i="8"/>
  <c r="AC352" i="8"/>
  <c r="AC341" i="8"/>
  <c r="AF341" i="8"/>
  <c r="AK341" i="8"/>
  <c r="AK407" i="8"/>
  <c r="AC170" i="8"/>
  <c r="AK170" i="8"/>
  <c r="AF200" i="8"/>
  <c r="AK200" i="8"/>
  <c r="AC199" i="8"/>
  <c r="AK199" i="8"/>
  <c r="AF356" i="8"/>
  <c r="AC61" i="8"/>
  <c r="AK327" i="8"/>
  <c r="AF327" i="8"/>
  <c r="AF159" i="8"/>
  <c r="AK159" i="8"/>
  <c r="AC28" i="8"/>
  <c r="AK28" i="8"/>
  <c r="AF40" i="8"/>
  <c r="AC35" i="8"/>
  <c r="AF35" i="8"/>
  <c r="AK35" i="8"/>
  <c r="AK38" i="8"/>
  <c r="AF31" i="8"/>
  <c r="AK31" i="8"/>
  <c r="AC27" i="8"/>
  <c r="AC30" i="8"/>
  <c r="AF30" i="8"/>
  <c r="AK30" i="8"/>
  <c r="AC34" i="8"/>
  <c r="AK29" i="8"/>
  <c r="AF29" i="8"/>
  <c r="AF353" i="8"/>
  <c r="AC332" i="8"/>
  <c r="AF332" i="8"/>
  <c r="AK332" i="8"/>
  <c r="AC628" i="8"/>
  <c r="AC371" i="8"/>
  <c r="AK371" i="8"/>
  <c r="AK376" i="8"/>
  <c r="AC374" i="8"/>
  <c r="AF374" i="8"/>
  <c r="AK374" i="8"/>
  <c r="AF375" i="8"/>
  <c r="AF372" i="8"/>
  <c r="AC379" i="8"/>
  <c r="AC378" i="8"/>
  <c r="AF378" i="8"/>
  <c r="AK197" i="8"/>
  <c r="AF197" i="8"/>
  <c r="AF373" i="8"/>
  <c r="AK373" i="8"/>
  <c r="AC380" i="8"/>
  <c r="AK377" i="8"/>
  <c r="AK381" i="8"/>
  <c r="AF381" i="8"/>
  <c r="AF147" i="8"/>
  <c r="AK147" i="8"/>
  <c r="AC148" i="8"/>
  <c r="AC410" i="8"/>
  <c r="AF455" i="8"/>
  <c r="AF439" i="8"/>
  <c r="AF425" i="8"/>
  <c r="AK425" i="8"/>
  <c r="AF435" i="8"/>
  <c r="AC436" i="8"/>
  <c r="AF449" i="8"/>
  <c r="AK321" i="8"/>
  <c r="AC418" i="8"/>
  <c r="AF418" i="8"/>
  <c r="AC430" i="8"/>
  <c r="AF430" i="8"/>
  <c r="AC429" i="8"/>
  <c r="AK429" i="8"/>
  <c r="AF454" i="8"/>
  <c r="AF443" i="8"/>
  <c r="AK443" i="8"/>
  <c r="AC431" i="8"/>
  <c r="AC424" i="8"/>
  <c r="AF424" i="8"/>
  <c r="AC421" i="8"/>
  <c r="AF421" i="8"/>
  <c r="AF426" i="8"/>
  <c r="AC414" i="8"/>
  <c r="AF414" i="8"/>
  <c r="AK414" i="8"/>
  <c r="AF457" i="8"/>
  <c r="AK457" i="8"/>
  <c r="AC452" i="8"/>
  <c r="AF452" i="8"/>
  <c r="AK452" i="8"/>
  <c r="AC438" i="8"/>
  <c r="AF427" i="8"/>
  <c r="AK427" i="8"/>
  <c r="AF445" i="8"/>
  <c r="AK423" i="8"/>
  <c r="AF420" i="8"/>
  <c r="AF413" i="8"/>
  <c r="AC411" i="8"/>
  <c r="AF448" i="8"/>
  <c r="AF437" i="8"/>
  <c r="AF419" i="8"/>
  <c r="AF444" i="8"/>
  <c r="AK444" i="8"/>
  <c r="AC415" i="8"/>
  <c r="AF433" i="8"/>
  <c r="AF456" i="8"/>
  <c r="AK456" i="8"/>
  <c r="AK416" i="8"/>
  <c r="AC412" i="8"/>
  <c r="AF412" i="8"/>
  <c r="AK412" i="8"/>
  <c r="AC446" i="8"/>
  <c r="AF446" i="8"/>
  <c r="AC441" i="8"/>
  <c r="AF441" i="8"/>
  <c r="AK441" i="8"/>
  <c r="AK466" i="8"/>
  <c r="AC467" i="8"/>
  <c r="AF467" i="8"/>
  <c r="AK467" i="8"/>
  <c r="AF169" i="8"/>
  <c r="AK169" i="8"/>
  <c r="AF473" i="8"/>
  <c r="AK473" i="8"/>
  <c r="AK472" i="8"/>
  <c r="AC478" i="8"/>
  <c r="AF478" i="8"/>
  <c r="AK478" i="8"/>
  <c r="AK62" i="8"/>
  <c r="AF62" i="8"/>
  <c r="AK59" i="8"/>
  <c r="AC60" i="8"/>
  <c r="AF60" i="8"/>
  <c r="AK60" i="8"/>
  <c r="AC77" i="8"/>
  <c r="AK77" i="8"/>
  <c r="AC76" i="8"/>
  <c r="AF76" i="8"/>
  <c r="AK76" i="8"/>
  <c r="AK78" i="8"/>
  <c r="AC73" i="8"/>
  <c r="AF74" i="8"/>
  <c r="AC75" i="8"/>
  <c r="AK75" i="8"/>
  <c r="AC70" i="8"/>
  <c r="AK71" i="8"/>
  <c r="AK342" i="8"/>
  <c r="AF469" i="8"/>
  <c r="AC349" i="8"/>
  <c r="AF349" i="8"/>
  <c r="AK349" i="8"/>
  <c r="AC79" i="8"/>
  <c r="AK142" i="8"/>
  <c r="AC322" i="8"/>
  <c r="AF322" i="8"/>
  <c r="AK322" i="8"/>
  <c r="AF173" i="8"/>
  <c r="AF338" i="8"/>
  <c r="AF360" i="8"/>
  <c r="AC489" i="8"/>
  <c r="AF489" i="8"/>
  <c r="AK489" i="8"/>
  <c r="AK510" i="8"/>
  <c r="AF490" i="8"/>
  <c r="AK490" i="8"/>
  <c r="AF485" i="8"/>
  <c r="AF500" i="8"/>
  <c r="AF504" i="8"/>
  <c r="AF507" i="8"/>
  <c r="AF494" i="8"/>
  <c r="AK495" i="8"/>
  <c r="AK491" i="8"/>
  <c r="AC506" i="8"/>
  <c r="AF506" i="8"/>
  <c r="AK506" i="8"/>
  <c r="AC496" i="8"/>
  <c r="AK496" i="8"/>
  <c r="AC497" i="8"/>
  <c r="AK492" i="8"/>
  <c r="AC499" i="8"/>
  <c r="AF499" i="8"/>
  <c r="AK499" i="8"/>
  <c r="AC498" i="8"/>
  <c r="AC493" i="8"/>
  <c r="AC501" i="8"/>
  <c r="AF509" i="8"/>
  <c r="AK505" i="8"/>
  <c r="AF502" i="8"/>
  <c r="AK502" i="8"/>
  <c r="AC487" i="8"/>
  <c r="AF487" i="8"/>
  <c r="AK487" i="8"/>
  <c r="AK488" i="8"/>
  <c r="AF484" i="8"/>
  <c r="AC482" i="8"/>
  <c r="AK482" i="8"/>
  <c r="AF483" i="8"/>
  <c r="AC123" i="8"/>
  <c r="AF123" i="8"/>
  <c r="AK123" i="8"/>
  <c r="AF122" i="8"/>
  <c r="AK125" i="8"/>
  <c r="AC124" i="8"/>
  <c r="AF124" i="8"/>
  <c r="AK126" i="8"/>
  <c r="AC42" i="8"/>
  <c r="AF42" i="8"/>
  <c r="AK42" i="8"/>
  <c r="AK329" i="8"/>
  <c r="AF131" i="8"/>
  <c r="AC128" i="8"/>
  <c r="AF128" i="8"/>
  <c r="AK128" i="8"/>
  <c r="AC129" i="8"/>
  <c r="AK129" i="8"/>
  <c r="AF130" i="8"/>
  <c r="AK163" i="8"/>
  <c r="AF127" i="8"/>
  <c r="AC127" i="8"/>
  <c r="AK127" i="8"/>
  <c r="AF132" i="8"/>
  <c r="AK133" i="8"/>
  <c r="AC164" i="8"/>
  <c r="AF164" i="8"/>
  <c r="AF162" i="8"/>
  <c r="AC328" i="8"/>
  <c r="AK328" i="8"/>
  <c r="AC22" i="8"/>
  <c r="AF22" i="8"/>
  <c r="AK22" i="8"/>
  <c r="AK23" i="8"/>
  <c r="AF21" i="8"/>
  <c r="AC347" i="8"/>
  <c r="AF347" i="8"/>
  <c r="AK347" i="8"/>
  <c r="AC183" i="8"/>
  <c r="AK183" i="8"/>
  <c r="AC141" i="8"/>
  <c r="AF141" i="8"/>
  <c r="AK138" i="8"/>
  <c r="AF137" i="8"/>
  <c r="AF136" i="8"/>
  <c r="AK136" i="8"/>
  <c r="AK139" i="8"/>
  <c r="AF221" i="8"/>
  <c r="AK221" i="8"/>
  <c r="AC222" i="8"/>
  <c r="AK222" i="8"/>
  <c r="AK140" i="8"/>
  <c r="AK394" i="8"/>
  <c r="AC334" i="8"/>
  <c r="AF334" i="8"/>
  <c r="AK334" i="8"/>
  <c r="AF333" i="8"/>
  <c r="AK384" i="8"/>
  <c r="AF354" i="8"/>
  <c r="AC354" i="8"/>
  <c r="AK354" i="8"/>
  <c r="AF359" i="8"/>
  <c r="AC343" i="8"/>
  <c r="AK343" i="8"/>
  <c r="AC172" i="8"/>
  <c r="AF172" i="8"/>
  <c r="AK172" i="8"/>
  <c r="AC171" i="8"/>
  <c r="AF120" i="8"/>
  <c r="AK120" i="8"/>
  <c r="AC357" i="8"/>
  <c r="AF357" i="8"/>
  <c r="AK357" i="8"/>
  <c r="AK402" i="8"/>
  <c r="AF331" i="8"/>
  <c r="AC335" i="8"/>
  <c r="AK396" i="8"/>
  <c r="AK11" i="8"/>
  <c r="AF220" i="8"/>
  <c r="AK403" i="8"/>
  <c r="AF403" i="8"/>
  <c r="AC403" i="8"/>
  <c r="H10" i="8"/>
  <c r="AM459" i="8" l="1"/>
  <c r="AM383" i="8"/>
  <c r="AM50" i="8"/>
  <c r="AM55" i="8"/>
  <c r="AM630" i="8"/>
  <c r="AM645" i="8"/>
  <c r="AM128" i="8"/>
  <c r="AM322" i="8"/>
  <c r="AM646" i="8"/>
  <c r="AM390" i="8"/>
  <c r="AM461" i="8"/>
  <c r="AM52" i="8"/>
  <c r="AM57" i="8"/>
  <c r="AM637" i="8"/>
  <c r="AM644" i="8"/>
  <c r="AM458" i="8"/>
  <c r="AM391" i="8"/>
  <c r="AM392" i="8"/>
  <c r="AM463" i="8"/>
  <c r="AM54" i="8"/>
  <c r="AM393" i="8"/>
  <c r="AM635" i="8"/>
  <c r="AM642" i="8"/>
  <c r="AM460" i="8"/>
  <c r="AM462" i="8"/>
  <c r="AM149" i="8"/>
  <c r="AM315" i="8"/>
  <c r="AM69" i="8"/>
  <c r="AM633" i="8"/>
  <c r="AM640" i="8"/>
  <c r="AM44" i="8"/>
  <c r="AM47" i="8"/>
  <c r="AM49" i="8"/>
  <c r="AM465" i="8"/>
  <c r="AM636" i="8"/>
  <c r="AM643" i="8"/>
  <c r="AM43" i="8"/>
  <c r="AM118" i="8"/>
  <c r="AM119" i="8"/>
  <c r="AM382" i="8"/>
  <c r="AM51" i="8"/>
  <c r="AM631" i="8"/>
  <c r="AM638" i="8"/>
  <c r="AM46" i="8"/>
  <c r="AM287" i="8"/>
  <c r="AM629" i="8"/>
  <c r="AM56" i="8"/>
  <c r="AM634" i="8"/>
  <c r="AM641" i="8"/>
  <c r="AM19" i="8"/>
  <c r="AM45" i="8"/>
  <c r="AM135" i="8"/>
  <c r="AM48" i="8"/>
  <c r="AM53" i="8"/>
  <c r="AM464" i="8"/>
  <c r="AM632" i="8"/>
  <c r="AM639" i="8"/>
  <c r="AM60" i="8"/>
  <c r="AM302" i="8"/>
  <c r="AM25" i="8"/>
  <c r="AM334" i="8"/>
  <c r="AM467" i="8"/>
  <c r="AM518" i="8"/>
  <c r="AM404" i="8"/>
  <c r="AM292" i="8"/>
  <c r="AM219" i="8"/>
  <c r="AM354" i="8"/>
  <c r="AM452" i="8"/>
  <c r="AM374" i="8"/>
  <c r="AM532" i="8"/>
  <c r="AM543" i="8"/>
  <c r="AM175" i="8"/>
  <c r="AM42" i="8"/>
  <c r="AM576" i="8"/>
  <c r="AM531" i="8"/>
  <c r="AM605" i="8"/>
  <c r="AM588" i="8"/>
  <c r="AM608" i="8"/>
  <c r="AM186" i="8"/>
  <c r="AM270" i="8"/>
  <c r="AM263" i="8"/>
  <c r="AM151" i="8"/>
  <c r="AM301" i="8"/>
  <c r="AM603" i="8"/>
  <c r="AM525" i="8"/>
  <c r="AM232" i="8"/>
  <c r="AM102" i="8"/>
  <c r="AM165" i="8"/>
  <c r="AM313" i="8"/>
  <c r="AM403" i="8"/>
  <c r="AM172" i="8"/>
  <c r="AM506" i="8"/>
  <c r="AM441" i="8"/>
  <c r="AM30" i="8"/>
  <c r="AM554" i="8"/>
  <c r="AM517" i="8"/>
  <c r="AM533" i="8"/>
  <c r="AM592" i="8"/>
  <c r="AM586" i="8"/>
  <c r="AM597" i="8"/>
  <c r="AM337" i="8"/>
  <c r="AM336" i="8"/>
  <c r="AM22" i="8"/>
  <c r="AM35" i="8"/>
  <c r="AM624" i="8"/>
  <c r="AM249" i="8"/>
  <c r="AM273" i="8"/>
  <c r="AM39" i="8"/>
  <c r="AM312" i="8"/>
  <c r="AM127" i="8"/>
  <c r="AM568" i="8"/>
  <c r="AM367" i="8"/>
  <c r="AM192" i="8"/>
  <c r="AM347" i="8"/>
  <c r="AM471" i="8"/>
  <c r="AM160" i="8"/>
  <c r="AM123" i="8"/>
  <c r="AM351" i="8"/>
  <c r="AM590" i="8"/>
  <c r="AM357" i="8"/>
  <c r="AM76" i="8"/>
  <c r="AM499" i="8"/>
  <c r="AM575" i="8"/>
  <c r="AM332" i="8"/>
  <c r="AM598" i="8"/>
  <c r="AM560" i="8"/>
  <c r="AM350" i="8"/>
  <c r="AM231" i="8"/>
  <c r="AM80" i="8"/>
  <c r="AM67" i="8"/>
  <c r="AM259" i="8"/>
  <c r="AM349" i="8"/>
  <c r="AM556" i="8"/>
  <c r="AM316" i="8"/>
  <c r="AM12" i="8"/>
  <c r="AM134" i="8"/>
  <c r="AM487" i="8"/>
  <c r="AM414" i="8"/>
  <c r="AM341" i="8"/>
  <c r="AM537" i="8"/>
  <c r="AM534" i="8"/>
  <c r="AM513" i="8"/>
  <c r="AM257" i="8"/>
  <c r="AM395" i="8"/>
  <c r="AM339" i="8"/>
  <c r="AM412" i="8"/>
  <c r="AM238" i="8"/>
  <c r="AM110" i="8"/>
  <c r="AM290" i="8"/>
  <c r="AM489" i="8"/>
  <c r="AM478" i="8"/>
  <c r="AM195" i="8"/>
  <c r="AM502" i="8"/>
  <c r="AM198" i="8"/>
  <c r="AK409" i="8"/>
  <c r="AC409" i="8"/>
  <c r="AC220" i="8"/>
  <c r="AC140" i="8"/>
  <c r="AK141" i="8"/>
  <c r="AM141" i="8" s="1"/>
  <c r="AK21" i="8"/>
  <c r="AC132" i="8"/>
  <c r="AC130" i="8"/>
  <c r="AC122" i="8"/>
  <c r="AC483" i="8"/>
  <c r="AC484" i="8"/>
  <c r="AC504" i="8"/>
  <c r="AC500" i="8"/>
  <c r="AF79" i="8"/>
  <c r="AF168" i="8"/>
  <c r="AF71" i="8"/>
  <c r="AF70" i="8"/>
  <c r="AF73" i="8"/>
  <c r="AF476" i="8"/>
  <c r="AF416" i="8"/>
  <c r="AF411" i="8"/>
  <c r="AC413" i="8"/>
  <c r="AC420" i="8"/>
  <c r="AC321" i="8"/>
  <c r="AF409" i="8"/>
  <c r="AF574" i="8"/>
  <c r="AC574" i="8"/>
  <c r="AK536" i="8"/>
  <c r="AC536" i="8"/>
  <c r="AF536" i="8"/>
  <c r="AK201" i="8"/>
  <c r="AC201" i="8"/>
  <c r="AF201" i="8"/>
  <c r="AK220" i="8"/>
  <c r="AC359" i="8"/>
  <c r="AC333" i="8"/>
  <c r="AC137" i="8"/>
  <c r="AC162" i="8"/>
  <c r="AK132" i="8"/>
  <c r="AK130" i="8"/>
  <c r="AC126" i="8"/>
  <c r="AK122" i="8"/>
  <c r="AK483" i="8"/>
  <c r="AC509" i="8"/>
  <c r="AK493" i="8"/>
  <c r="AF503" i="8"/>
  <c r="AC503" i="8"/>
  <c r="AC492" i="8"/>
  <c r="AF472" i="8"/>
  <c r="AF466" i="8"/>
  <c r="AK447" i="8"/>
  <c r="AF447" i="8"/>
  <c r="AC456" i="8"/>
  <c r="AM456" i="8" s="1"/>
  <c r="AK437" i="8"/>
  <c r="AC437" i="8"/>
  <c r="AK435" i="8"/>
  <c r="AC435" i="8"/>
  <c r="AC606" i="8"/>
  <c r="AK606" i="8"/>
  <c r="AF606" i="8"/>
  <c r="AK547" i="8"/>
  <c r="AC547" i="8"/>
  <c r="AF589" i="8"/>
  <c r="AK589" i="8"/>
  <c r="AC589" i="8"/>
  <c r="AK283" i="8"/>
  <c r="AC283" i="8"/>
  <c r="AF283" i="8"/>
  <c r="AK16" i="8"/>
  <c r="AC16" i="8"/>
  <c r="AF16" i="8"/>
  <c r="AK359" i="8"/>
  <c r="AK333" i="8"/>
  <c r="AK162" i="8"/>
  <c r="AF486" i="8"/>
  <c r="AK486" i="8"/>
  <c r="AK509" i="8"/>
  <c r="AK500" i="8"/>
  <c r="AK401" i="8"/>
  <c r="AF401" i="8"/>
  <c r="AK469" i="8"/>
  <c r="AK480" i="8"/>
  <c r="AF480" i="8"/>
  <c r="AK474" i="8"/>
  <c r="AF474" i="8"/>
  <c r="AC473" i="8"/>
  <c r="AM473" i="8" s="1"/>
  <c r="AK420" i="8"/>
  <c r="AK431" i="8"/>
  <c r="AK380" i="8"/>
  <c r="AC400" i="8"/>
  <c r="AF400" i="8"/>
  <c r="AK235" i="8"/>
  <c r="AC235" i="8"/>
  <c r="AF235" i="8"/>
  <c r="AF245" i="8"/>
  <c r="AC245" i="8"/>
  <c r="AK245" i="8"/>
  <c r="AK137" i="8"/>
  <c r="AK508" i="8"/>
  <c r="AK70" i="8"/>
  <c r="AC440" i="8"/>
  <c r="AF440" i="8"/>
  <c r="AK41" i="8"/>
  <c r="AC41" i="8"/>
  <c r="AF41" i="8"/>
  <c r="AK522" i="8"/>
  <c r="AC522" i="8"/>
  <c r="AF522" i="8"/>
  <c r="AC381" i="8"/>
  <c r="AM381" i="8" s="1"/>
  <c r="AK528" i="8"/>
  <c r="AF528" i="8"/>
  <c r="AK335" i="8"/>
  <c r="AF396" i="8"/>
  <c r="AF495" i="8"/>
  <c r="AK79" i="8"/>
  <c r="AK73" i="8"/>
  <c r="AK411" i="8"/>
  <c r="AK438" i="8"/>
  <c r="AF438" i="8"/>
  <c r="AF615" i="8"/>
  <c r="AC615" i="8"/>
  <c r="AK616" i="8"/>
  <c r="AC616" i="8"/>
  <c r="AF616" i="8"/>
  <c r="AK498" i="8"/>
  <c r="AF140" i="8"/>
  <c r="AC221" i="8"/>
  <c r="AM221" i="8" s="1"/>
  <c r="AC136" i="8"/>
  <c r="AM136" i="8" s="1"/>
  <c r="AC21" i="8"/>
  <c r="AF501" i="8"/>
  <c r="AF493" i="8"/>
  <c r="AC490" i="8"/>
  <c r="AM490" i="8" s="1"/>
  <c r="AF68" i="8"/>
  <c r="AF415" i="8"/>
  <c r="AF429" i="8"/>
  <c r="AM429" i="8" s="1"/>
  <c r="AF321" i="8"/>
  <c r="AK449" i="8"/>
  <c r="AF436" i="8"/>
  <c r="AK436" i="8"/>
  <c r="AK455" i="8"/>
  <c r="AC455" i="8"/>
  <c r="AK379" i="8"/>
  <c r="AF379" i="8"/>
  <c r="AF376" i="8"/>
  <c r="AC376" i="8"/>
  <c r="AF326" i="8"/>
  <c r="AK326" i="8"/>
  <c r="AC326" i="8"/>
  <c r="AK439" i="8"/>
  <c r="AF410" i="8"/>
  <c r="AK410" i="8"/>
  <c r="AC396" i="8"/>
  <c r="AC331" i="8"/>
  <c r="AC120" i="8"/>
  <c r="AM120" i="8" s="1"/>
  <c r="AC131" i="8"/>
  <c r="AF126" i="8"/>
  <c r="AK481" i="8"/>
  <c r="AC486" i="8"/>
  <c r="AF492" i="8"/>
  <c r="AC495" i="8"/>
  <c r="AK504" i="8"/>
  <c r="AC401" i="8"/>
  <c r="AC469" i="8"/>
  <c r="AC480" i="8"/>
  <c r="AC169" i="8"/>
  <c r="AM169" i="8" s="1"/>
  <c r="AK433" i="8"/>
  <c r="AC433" i="8"/>
  <c r="AK419" i="8"/>
  <c r="AK445" i="8"/>
  <c r="AC427" i="8"/>
  <c r="AM427" i="8" s="1"/>
  <c r="AF431" i="8"/>
  <c r="AF380" i="8"/>
  <c r="AK584" i="8"/>
  <c r="AF584" i="8"/>
  <c r="AF529" i="8"/>
  <c r="AK529" i="8"/>
  <c r="AC529" i="8"/>
  <c r="AF573" i="8"/>
  <c r="AK573" i="8"/>
  <c r="AC573" i="8"/>
  <c r="AC225" i="8"/>
  <c r="AF225" i="8"/>
  <c r="AC385" i="8"/>
  <c r="AK548" i="8"/>
  <c r="AF514" i="8"/>
  <c r="AC514" i="8"/>
  <c r="AC557" i="8"/>
  <c r="AK558" i="8"/>
  <c r="AK189" i="8"/>
  <c r="AK223" i="8"/>
  <c r="AF224" i="8"/>
  <c r="AC224" i="8"/>
  <c r="AF314" i="8"/>
  <c r="AC314" i="8"/>
  <c r="AK314" i="8"/>
  <c r="AK566" i="8"/>
  <c r="AC566" i="8"/>
  <c r="AK63" i="8"/>
  <c r="AC63" i="8"/>
  <c r="AK244" i="8"/>
  <c r="AC244" i="8"/>
  <c r="AK106" i="8"/>
  <c r="AC106" i="8"/>
  <c r="AF106" i="8"/>
  <c r="AF193" i="8"/>
  <c r="AC193" i="8"/>
  <c r="AK193" i="8"/>
  <c r="AC442" i="8"/>
  <c r="AK422" i="8"/>
  <c r="AK421" i="8"/>
  <c r="AM421" i="8" s="1"/>
  <c r="AC407" i="8"/>
  <c r="AK614" i="8"/>
  <c r="AM614" i="8" s="1"/>
  <c r="AF618" i="8"/>
  <c r="AC618" i="8"/>
  <c r="AK366" i="8"/>
  <c r="AC366" i="8"/>
  <c r="AF82" i="8"/>
  <c r="AC82" i="8"/>
  <c r="AK82" i="8"/>
  <c r="AK325" i="8"/>
  <c r="AC325" i="8"/>
  <c r="AF325" i="8"/>
  <c r="AK26" i="8"/>
  <c r="AC26" i="8"/>
  <c r="AF26" i="8"/>
  <c r="AK345" i="8"/>
  <c r="AC345" i="8"/>
  <c r="AF345" i="8"/>
  <c r="AK218" i="8"/>
  <c r="AF218" i="8"/>
  <c r="AK157" i="8"/>
  <c r="AC157" i="8"/>
  <c r="AF157" i="8"/>
  <c r="AF617" i="8"/>
  <c r="AK617" i="8"/>
  <c r="AF530" i="8"/>
  <c r="AC530" i="8"/>
  <c r="AF519" i="8"/>
  <c r="AC519" i="8"/>
  <c r="AC602" i="8"/>
  <c r="AF602" i="8"/>
  <c r="AK254" i="8"/>
  <c r="AC254" i="8"/>
  <c r="AK212" i="8"/>
  <c r="AC212" i="8"/>
  <c r="AF212" i="8"/>
  <c r="AC159" i="8"/>
  <c r="AM159" i="8" s="1"/>
  <c r="AF199" i="8"/>
  <c r="AM199" i="8" s="1"/>
  <c r="AF387" i="8"/>
  <c r="AM387" i="8" s="1"/>
  <c r="AF388" i="8"/>
  <c r="AM388" i="8" s="1"/>
  <c r="AF622" i="8"/>
  <c r="AF604" i="8"/>
  <c r="AM604" i="8" s="1"/>
  <c r="AF567" i="8"/>
  <c r="AC567" i="8"/>
  <c r="AF563" i="8"/>
  <c r="AF549" i="8"/>
  <c r="AM549" i="8" s="1"/>
  <c r="AK582" i="8"/>
  <c r="AC582" i="8"/>
  <c r="AK538" i="8"/>
  <c r="AC538" i="8"/>
  <c r="AC596" i="8"/>
  <c r="AF596" i="8"/>
  <c r="AC289" i="8"/>
  <c r="AF185" i="8"/>
  <c r="AK185" i="8"/>
  <c r="AC185" i="8"/>
  <c r="AK84" i="8"/>
  <c r="AC84" i="8"/>
  <c r="AK207" i="8"/>
  <c r="AC207" i="8"/>
  <c r="AF207" i="8"/>
  <c r="AF72" i="8"/>
  <c r="AF75" i="8"/>
  <c r="AM75" i="8" s="1"/>
  <c r="AF77" i="8"/>
  <c r="AM77" i="8" s="1"/>
  <c r="AF423" i="8"/>
  <c r="AK454" i="8"/>
  <c r="AK430" i="8"/>
  <c r="AM430" i="8" s="1"/>
  <c r="AF450" i="8"/>
  <c r="AC29" i="8"/>
  <c r="AM29" i="8" s="1"/>
  <c r="AC31" i="8"/>
  <c r="AM31" i="8" s="1"/>
  <c r="AC327" i="8"/>
  <c r="AM327" i="8" s="1"/>
  <c r="AF178" i="8"/>
  <c r="AF548" i="8"/>
  <c r="AF627" i="8"/>
  <c r="AC578" i="8"/>
  <c r="AC591" i="8"/>
  <c r="AC541" i="8"/>
  <c r="AM541" i="8" s="1"/>
  <c r="AC585" i="8"/>
  <c r="AM585" i="8" s="1"/>
  <c r="AK551" i="8"/>
  <c r="AM551" i="8" s="1"/>
  <c r="AK593" i="8"/>
  <c r="AC593" i="8"/>
  <c r="AC535" i="8"/>
  <c r="AM535" i="8" s="1"/>
  <c r="AC612" i="8"/>
  <c r="AM612" i="8" s="1"/>
  <c r="AF63" i="8"/>
  <c r="AF244" i="8"/>
  <c r="AF87" i="8"/>
  <c r="AC87" i="8"/>
  <c r="AK87" i="8"/>
  <c r="AC505" i="8"/>
  <c r="AF497" i="8"/>
  <c r="AF475" i="8"/>
  <c r="AK446" i="8"/>
  <c r="AM446" i="8" s="1"/>
  <c r="AF428" i="8"/>
  <c r="AF442" i="8"/>
  <c r="AF422" i="8"/>
  <c r="AF34" i="8"/>
  <c r="AF407" i="8"/>
  <c r="AC562" i="8"/>
  <c r="AC526" i="8"/>
  <c r="AC571" i="8"/>
  <c r="AC563" i="8"/>
  <c r="AK601" i="8"/>
  <c r="AC601" i="8"/>
  <c r="AC558" i="8"/>
  <c r="AF559" i="8"/>
  <c r="AC559" i="8"/>
  <c r="AF607" i="8"/>
  <c r="AK607" i="8"/>
  <c r="AC189" i="8"/>
  <c r="AC187" i="8"/>
  <c r="AF187" i="8"/>
  <c r="AC223" i="8"/>
  <c r="AC252" i="8"/>
  <c r="AF252" i="8"/>
  <c r="AF310" i="8"/>
  <c r="AC310" i="8"/>
  <c r="AK310" i="8"/>
  <c r="AF94" i="8"/>
  <c r="AC111" i="8"/>
  <c r="AF93" i="8"/>
  <c r="AF86" i="8"/>
  <c r="AF92" i="8"/>
  <c r="AC288" i="8"/>
  <c r="AM288" i="8" s="1"/>
  <c r="AF348" i="8"/>
  <c r="AC318" i="8"/>
  <c r="AC206" i="8"/>
  <c r="AM206" i="8" s="1"/>
  <c r="AC205" i="8"/>
  <c r="AM205" i="8" s="1"/>
  <c r="AC64" i="8"/>
  <c r="AC265" i="8"/>
  <c r="AC281" i="8"/>
  <c r="AM281" i="8" s="1"/>
  <c r="AC267" i="8"/>
  <c r="AM267" i="8" s="1"/>
  <c r="AC277" i="8"/>
  <c r="AM277" i="8" s="1"/>
  <c r="AC32" i="8"/>
  <c r="AM32" i="8" s="1"/>
  <c r="AK344" i="8"/>
  <c r="AK291" i="8"/>
  <c r="AC308" i="8"/>
  <c r="AC305" i="8"/>
  <c r="AM305" i="8" s="1"/>
  <c r="AC299" i="8"/>
  <c r="AF209" i="8"/>
  <c r="AK247" i="8"/>
  <c r="AM247" i="8" s="1"/>
  <c r="AK111" i="8"/>
  <c r="AK114" i="8"/>
  <c r="AM114" i="8" s="1"/>
  <c r="AK109" i="8"/>
  <c r="AK15" i="8"/>
  <c r="AM15" i="8" s="1"/>
  <c r="AK318" i="8"/>
  <c r="AK64" i="8"/>
  <c r="AK265" i="8"/>
  <c r="AK155" i="8"/>
  <c r="AM155" i="8" s="1"/>
  <c r="AK14" i="8"/>
  <c r="AM14" i="8" s="1"/>
  <c r="AK309" i="8"/>
  <c r="AM309" i="8" s="1"/>
  <c r="AK299" i="8"/>
  <c r="AK216" i="8"/>
  <c r="AM216" i="8" s="1"/>
  <c r="AK144" i="8"/>
  <c r="AM144" i="8" s="1"/>
  <c r="AK90" i="8"/>
  <c r="AM90" i="8" s="1"/>
  <c r="AK89" i="8"/>
  <c r="AM89" i="8" s="1"/>
  <c r="AC94" i="8"/>
  <c r="AC115" i="8"/>
  <c r="AK91" i="8"/>
  <c r="AC512" i="8"/>
  <c r="AM512" i="8" s="1"/>
  <c r="AK539" i="8"/>
  <c r="AM539" i="8" s="1"/>
  <c r="AK284" i="8"/>
  <c r="AM284" i="8" s="1"/>
  <c r="AC239" i="8"/>
  <c r="AM239" i="8" s="1"/>
  <c r="AC234" i="8"/>
  <c r="AM234" i="8" s="1"/>
  <c r="AC365" i="8"/>
  <c r="AM365" i="8" s="1"/>
  <c r="AK368" i="8"/>
  <c r="AM368" i="8" s="1"/>
  <c r="AF361" i="8"/>
  <c r="AM361" i="8" s="1"/>
  <c r="AF370" i="8"/>
  <c r="AM370" i="8" s="1"/>
  <c r="AC88" i="8"/>
  <c r="AM88" i="8" s="1"/>
  <c r="AF99" i="8"/>
  <c r="AM99" i="8" s="1"/>
  <c r="AC93" i="8"/>
  <c r="AC92" i="8"/>
  <c r="AC107" i="8"/>
  <c r="AM107" i="8" s="1"/>
  <c r="AF398" i="8"/>
  <c r="AC323" i="8"/>
  <c r="AC10" i="8"/>
  <c r="AC317" i="8"/>
  <c r="AM317" i="8" s="1"/>
  <c r="AF161" i="8"/>
  <c r="AC470" i="8"/>
  <c r="AM470" i="8" s="1"/>
  <c r="AC260" i="8"/>
  <c r="AM260" i="8" s="1"/>
  <c r="AC269" i="8"/>
  <c r="AM269" i="8" s="1"/>
  <c r="AK279" i="8"/>
  <c r="AM279" i="8" s="1"/>
  <c r="AC274" i="8"/>
  <c r="AM274" i="8" s="1"/>
  <c r="AF150" i="8"/>
  <c r="AK153" i="8"/>
  <c r="AM153" i="8" s="1"/>
  <c r="AC181" i="8"/>
  <c r="AM181" i="8" s="1"/>
  <c r="AF291" i="8"/>
  <c r="AC304" i="8"/>
  <c r="AM304" i="8" s="1"/>
  <c r="AC295" i="8"/>
  <c r="AM295" i="8" s="1"/>
  <c r="AC211" i="8"/>
  <c r="AM211" i="8" s="1"/>
  <c r="AF196" i="8"/>
  <c r="AF258" i="8"/>
  <c r="AC369" i="8"/>
  <c r="AK105" i="8"/>
  <c r="AK113" i="8"/>
  <c r="AF101" i="8"/>
  <c r="AM101" i="8" s="1"/>
  <c r="AF308" i="8"/>
  <c r="AF303" i="8"/>
  <c r="AM303" i="8" s="1"/>
  <c r="AF300" i="8"/>
  <c r="AM300" i="8" s="1"/>
  <c r="AK226" i="8"/>
  <c r="AM226" i="8" s="1"/>
  <c r="AF364" i="8"/>
  <c r="AK93" i="8"/>
  <c r="AK92" i="8"/>
  <c r="AC109" i="8"/>
  <c r="AK323" i="8"/>
  <c r="AC286" i="8"/>
  <c r="AK406" i="8"/>
  <c r="AM406" i="8" s="1"/>
  <c r="AC161" i="8"/>
  <c r="AC320" i="8"/>
  <c r="AM320" i="8" s="1"/>
  <c r="AC276" i="8"/>
  <c r="AM276" i="8" s="1"/>
  <c r="AF268" i="8"/>
  <c r="AM268" i="8" s="1"/>
  <c r="AC150" i="8"/>
  <c r="AK355" i="8"/>
  <c r="AM355" i="8" s="1"/>
  <c r="AC408" i="8"/>
  <c r="AM408" i="8" s="1"/>
  <c r="AC511" i="8"/>
  <c r="AM511" i="8" s="1"/>
  <c r="AF397" i="8"/>
  <c r="AM397" i="8" s="1"/>
  <c r="AK293" i="8"/>
  <c r="AK297" i="8"/>
  <c r="AC306" i="8"/>
  <c r="AM306" i="8" s="1"/>
  <c r="AF208" i="8"/>
  <c r="AM208" i="8" s="1"/>
  <c r="AC196" i="8"/>
  <c r="AC167" i="8"/>
  <c r="AF496" i="8"/>
  <c r="AM496" i="8" s="1"/>
  <c r="AC494" i="8"/>
  <c r="AK485" i="8"/>
  <c r="AC485" i="8"/>
  <c r="AC338" i="8"/>
  <c r="AF59" i="8"/>
  <c r="AC59" i="8"/>
  <c r="AK477" i="8"/>
  <c r="AF477" i="8"/>
  <c r="AK331" i="8"/>
  <c r="AF342" i="8"/>
  <c r="AC342" i="8"/>
  <c r="AC58" i="8"/>
  <c r="AK58" i="8"/>
  <c r="AK417" i="8"/>
  <c r="AC417" i="8"/>
  <c r="AF417" i="8"/>
  <c r="AK451" i="8"/>
  <c r="AC451" i="8"/>
  <c r="AF451" i="8"/>
  <c r="AK453" i="8"/>
  <c r="AC453" i="8"/>
  <c r="AF453" i="8"/>
  <c r="AF11" i="8"/>
  <c r="AF171" i="8"/>
  <c r="AF394" i="8"/>
  <c r="AF138" i="8"/>
  <c r="AK164" i="8"/>
  <c r="AM164" i="8" s="1"/>
  <c r="AK131" i="8"/>
  <c r="AK124" i="8"/>
  <c r="AM124" i="8" s="1"/>
  <c r="AK484" i="8"/>
  <c r="AK501" i="8"/>
  <c r="AK503" i="8"/>
  <c r="AK497" i="8"/>
  <c r="AK494" i="8"/>
  <c r="AC405" i="8"/>
  <c r="AK405" i="8"/>
  <c r="AK338" i="8"/>
  <c r="AC479" i="8"/>
  <c r="AK479" i="8"/>
  <c r="AF402" i="8"/>
  <c r="AF384" i="8"/>
  <c r="AF139" i="8"/>
  <c r="AF23" i="8"/>
  <c r="AF163" i="8"/>
  <c r="AF481" i="8"/>
  <c r="AF508" i="8"/>
  <c r="AF491" i="8"/>
  <c r="AC491" i="8"/>
  <c r="AC11" i="8"/>
  <c r="AF335" i="8"/>
  <c r="AF343" i="8"/>
  <c r="AM343" i="8" s="1"/>
  <c r="AC394" i="8"/>
  <c r="AF222" i="8"/>
  <c r="AM222" i="8" s="1"/>
  <c r="AC138" i="8"/>
  <c r="AF183" i="8"/>
  <c r="AM183" i="8" s="1"/>
  <c r="AF133" i="8"/>
  <c r="AF329" i="8"/>
  <c r="AF125" i="8"/>
  <c r="AF488" i="8"/>
  <c r="AF142" i="8"/>
  <c r="AC142" i="8"/>
  <c r="AK72" i="8"/>
  <c r="AC402" i="8"/>
  <c r="AK171" i="8"/>
  <c r="AC384" i="8"/>
  <c r="AC139" i="8"/>
  <c r="AC23" i="8"/>
  <c r="AF328" i="8"/>
  <c r="AM328" i="8" s="1"/>
  <c r="AC163" i="8"/>
  <c r="AF129" i="8"/>
  <c r="AM129" i="8" s="1"/>
  <c r="AC481" i="8"/>
  <c r="AF482" i="8"/>
  <c r="AM482" i="8" s="1"/>
  <c r="AC508" i="8"/>
  <c r="AF505" i="8"/>
  <c r="AC507" i="8"/>
  <c r="AK507" i="8"/>
  <c r="AC360" i="8"/>
  <c r="AK173" i="8"/>
  <c r="AC173" i="8"/>
  <c r="AC68" i="8"/>
  <c r="AF58" i="8"/>
  <c r="AC477" i="8"/>
  <c r="AK146" i="8"/>
  <c r="AC146" i="8"/>
  <c r="AF146" i="8"/>
  <c r="AK434" i="8"/>
  <c r="AC434" i="8"/>
  <c r="AF434" i="8"/>
  <c r="AK432" i="8"/>
  <c r="AC432" i="8"/>
  <c r="AF432" i="8"/>
  <c r="AC133" i="8"/>
  <c r="AC329" i="8"/>
  <c r="AC125" i="8"/>
  <c r="AC488" i="8"/>
  <c r="AF498" i="8"/>
  <c r="AF405" i="8"/>
  <c r="AF78" i="8"/>
  <c r="AC78" i="8"/>
  <c r="AF479" i="8"/>
  <c r="AF510" i="8"/>
  <c r="AC510" i="8"/>
  <c r="AK360" i="8"/>
  <c r="AC168" i="8"/>
  <c r="AK168" i="8"/>
  <c r="AK68" i="8"/>
  <c r="AC71" i="8"/>
  <c r="AK74" i="8"/>
  <c r="AC74" i="8"/>
  <c r="AC476" i="8"/>
  <c r="AC475" i="8"/>
  <c r="AK440" i="8"/>
  <c r="AC428" i="8"/>
  <c r="AK415" i="8"/>
  <c r="AC448" i="8"/>
  <c r="AK413" i="8"/>
  <c r="AK442" i="8"/>
  <c r="AC426" i="8"/>
  <c r="AK424" i="8"/>
  <c r="AM424" i="8" s="1"/>
  <c r="AK418" i="8"/>
  <c r="AM418" i="8" s="1"/>
  <c r="AC450" i="8"/>
  <c r="AK148" i="8"/>
  <c r="AK378" i="8"/>
  <c r="AM378" i="8" s="1"/>
  <c r="AF371" i="8"/>
  <c r="AM371" i="8" s="1"/>
  <c r="AK34" i="8"/>
  <c r="AC38" i="8"/>
  <c r="AK356" i="8"/>
  <c r="AC356" i="8"/>
  <c r="AF170" i="8"/>
  <c r="AM170" i="8" s="1"/>
  <c r="AF389" i="8"/>
  <c r="AM389" i="8" s="1"/>
  <c r="AK476" i="8"/>
  <c r="AC472" i="8"/>
  <c r="AK475" i="8"/>
  <c r="AC466" i="8"/>
  <c r="AC416" i="8"/>
  <c r="AK428" i="8"/>
  <c r="AC444" i="8"/>
  <c r="AM444" i="8" s="1"/>
  <c r="AK448" i="8"/>
  <c r="AC423" i="8"/>
  <c r="AC457" i="8"/>
  <c r="AM457" i="8" s="1"/>
  <c r="AK426" i="8"/>
  <c r="AC443" i="8"/>
  <c r="AM443" i="8" s="1"/>
  <c r="AK450" i="8"/>
  <c r="AC425" i="8"/>
  <c r="AM425" i="8" s="1"/>
  <c r="AC147" i="8"/>
  <c r="AM147" i="8" s="1"/>
  <c r="AC373" i="8"/>
  <c r="AM373" i="8" s="1"/>
  <c r="AK372" i="8"/>
  <c r="AK353" i="8"/>
  <c r="AC40" i="8"/>
  <c r="AF177" i="8"/>
  <c r="AF386" i="8"/>
  <c r="AK386" i="8"/>
  <c r="AF562" i="8"/>
  <c r="AK599" i="8"/>
  <c r="AC599" i="8"/>
  <c r="AF599" i="8"/>
  <c r="AK33" i="8"/>
  <c r="AC33" i="8"/>
  <c r="AK40" i="8"/>
  <c r="AF352" i="8"/>
  <c r="AK352" i="8"/>
  <c r="AF570" i="8"/>
  <c r="AK570" i="8"/>
  <c r="AK375" i="8"/>
  <c r="AC375" i="8"/>
  <c r="AF27" i="8"/>
  <c r="AK27" i="8"/>
  <c r="AK177" i="8"/>
  <c r="AF569" i="8"/>
  <c r="AM569" i="8" s="1"/>
  <c r="AF377" i="8"/>
  <c r="AK572" i="8"/>
  <c r="AC572" i="8"/>
  <c r="AF572" i="8"/>
  <c r="AC62" i="8"/>
  <c r="AM62" i="8" s="1"/>
  <c r="AC474" i="8"/>
  <c r="AC447" i="8"/>
  <c r="AC419" i="8"/>
  <c r="AC445" i="8"/>
  <c r="AC422" i="8"/>
  <c r="AC454" i="8"/>
  <c r="AC449" i="8"/>
  <c r="AC439" i="8"/>
  <c r="AC197" i="8"/>
  <c r="AM197" i="8" s="1"/>
  <c r="AF38" i="8"/>
  <c r="AF61" i="8"/>
  <c r="AK61" i="8"/>
  <c r="AC200" i="8"/>
  <c r="AM200" i="8" s="1"/>
  <c r="AC386" i="8"/>
  <c r="AF524" i="8"/>
  <c r="AM524" i="8" s="1"/>
  <c r="AC377" i="8"/>
  <c r="AC372" i="8"/>
  <c r="AF628" i="8"/>
  <c r="AK628" i="8"/>
  <c r="AC353" i="8"/>
  <c r="AF33" i="8"/>
  <c r="AF28" i="8"/>
  <c r="AM28" i="8" s="1"/>
  <c r="AK400" i="8"/>
  <c r="AC178" i="8"/>
  <c r="AK521" i="8"/>
  <c r="AC521" i="8"/>
  <c r="AF521" i="8"/>
  <c r="AK540" i="8"/>
  <c r="AM540" i="8" s="1"/>
  <c r="AK591" i="8"/>
  <c r="AK546" i="8"/>
  <c r="AM546" i="8" s="1"/>
  <c r="AK571" i="8"/>
  <c r="AK620" i="8"/>
  <c r="AM620" i="8" s="1"/>
  <c r="AK514" i="8"/>
  <c r="AK555" i="8"/>
  <c r="AM555" i="8" s="1"/>
  <c r="AK530" i="8"/>
  <c r="AC625" i="8"/>
  <c r="AM625" i="8" s="1"/>
  <c r="AF542" i="8"/>
  <c r="AF253" i="8"/>
  <c r="AK253" i="8"/>
  <c r="AC253" i="8"/>
  <c r="AK385" i="8"/>
  <c r="AK615" i="8"/>
  <c r="AC584" i="8"/>
  <c r="AK578" i="8"/>
  <c r="AC613" i="8"/>
  <c r="AM613" i="8" s="1"/>
  <c r="AK526" i="8"/>
  <c r="AK527" i="8"/>
  <c r="AM527" i="8" s="1"/>
  <c r="AC622" i="8"/>
  <c r="AK621" i="8"/>
  <c r="AM621" i="8" s="1"/>
  <c r="AK567" i="8"/>
  <c r="AK623" i="8"/>
  <c r="AM623" i="8" s="1"/>
  <c r="AC564" i="8"/>
  <c r="AK557" i="8"/>
  <c r="AK515" i="8"/>
  <c r="AC619" i="8"/>
  <c r="AK574" i="8"/>
  <c r="AC583" i="8"/>
  <c r="AK552" i="8"/>
  <c r="AC552" i="8"/>
  <c r="AF547" i="8"/>
  <c r="AK564" i="8"/>
  <c r="AK619" i="8"/>
  <c r="AK516" i="8"/>
  <c r="AF516" i="8"/>
  <c r="AK553" i="8"/>
  <c r="AC553" i="8"/>
  <c r="AF553" i="8"/>
  <c r="AK143" i="8"/>
  <c r="AC143" i="8"/>
  <c r="AF143" i="8"/>
  <c r="AK542" i="8"/>
  <c r="AK523" i="8"/>
  <c r="AC523" i="8"/>
  <c r="AK188" i="8"/>
  <c r="AC188" i="8"/>
  <c r="AF188" i="8"/>
  <c r="AC627" i="8"/>
  <c r="AC285" i="8"/>
  <c r="AM285" i="8" s="1"/>
  <c r="AC580" i="8"/>
  <c r="AM580" i="8" s="1"/>
  <c r="AC550" i="8"/>
  <c r="AM550" i="8" s="1"/>
  <c r="AC528" i="8"/>
  <c r="AC600" i="8"/>
  <c r="AM600" i="8" s="1"/>
  <c r="AC587" i="8"/>
  <c r="AM587" i="8" s="1"/>
  <c r="AK565" i="8"/>
  <c r="AM565" i="8" s="1"/>
  <c r="AC595" i="8"/>
  <c r="AM595" i="8" s="1"/>
  <c r="AC561" i="8"/>
  <c r="AF561" i="8"/>
  <c r="AF515" i="8"/>
  <c r="AK626" i="8"/>
  <c r="AC626" i="8"/>
  <c r="AF583" i="8"/>
  <c r="AC516" i="8"/>
  <c r="AC581" i="8"/>
  <c r="AF581" i="8"/>
  <c r="AK577" i="8"/>
  <c r="AC577" i="8"/>
  <c r="AF577" i="8"/>
  <c r="AF545" i="8"/>
  <c r="AK545" i="8"/>
  <c r="AC545" i="8"/>
  <c r="AK243" i="8"/>
  <c r="AC243" i="8"/>
  <c r="AK117" i="8"/>
  <c r="AF117" i="8"/>
  <c r="AF116" i="8"/>
  <c r="AK116" i="8"/>
  <c r="AK298" i="8"/>
  <c r="AC298" i="8"/>
  <c r="AF298" i="8"/>
  <c r="AC520" i="8"/>
  <c r="AC610" i="8"/>
  <c r="AC544" i="8"/>
  <c r="AC182" i="8"/>
  <c r="AC246" i="8"/>
  <c r="AC250" i="8"/>
  <c r="AK240" i="8"/>
  <c r="AC240" i="8"/>
  <c r="AK228" i="8"/>
  <c r="AF228" i="8"/>
  <c r="AC230" i="8"/>
  <c r="AC103" i="8"/>
  <c r="AK100" i="8"/>
  <c r="AC100" i="8"/>
  <c r="AF579" i="8"/>
  <c r="AM579" i="8" s="1"/>
  <c r="AK520" i="8"/>
  <c r="AF566" i="8"/>
  <c r="AF609" i="8"/>
  <c r="AM609" i="8" s="1"/>
  <c r="AK610" i="8"/>
  <c r="AK544" i="8"/>
  <c r="AF121" i="8"/>
  <c r="AM121" i="8" s="1"/>
  <c r="AK258" i="8"/>
  <c r="AK104" i="8"/>
  <c r="AC104" i="8"/>
  <c r="AK96" i="8"/>
  <c r="AM96" i="8" s="1"/>
  <c r="AF105" i="8"/>
  <c r="AK83" i="8"/>
  <c r="AF83" i="8"/>
  <c r="AF81" i="8"/>
  <c r="AK81" i="8"/>
  <c r="AF85" i="8"/>
  <c r="AK85" i="8"/>
  <c r="AK340" i="8"/>
  <c r="AF340" i="8"/>
  <c r="AF611" i="8"/>
  <c r="AM611" i="8" s="1"/>
  <c r="AF594" i="8"/>
  <c r="AM594" i="8" s="1"/>
  <c r="AF190" i="8"/>
  <c r="AM190" i="8" s="1"/>
  <c r="AK252" i="8"/>
  <c r="AK229" i="8"/>
  <c r="AC229" i="8"/>
  <c r="AK230" i="8"/>
  <c r="AF242" i="8"/>
  <c r="AK362" i="8"/>
  <c r="AF362" i="8"/>
  <c r="AF95" i="8"/>
  <c r="AK97" i="8"/>
  <c r="AM97" i="8" s="1"/>
  <c r="AF156" i="8"/>
  <c r="AK156" i="8"/>
  <c r="AK241" i="8"/>
  <c r="AC241" i="8"/>
  <c r="AK256" i="8"/>
  <c r="AF256" i="8"/>
  <c r="AF243" i="8"/>
  <c r="AF369" i="8"/>
  <c r="AK112" i="8"/>
  <c r="AC112" i="8"/>
  <c r="AK166" i="8"/>
  <c r="AC166" i="8"/>
  <c r="AF289" i="8"/>
  <c r="AC227" i="8"/>
  <c r="AC255" i="8"/>
  <c r="AC237" i="8"/>
  <c r="AF240" i="8"/>
  <c r="AF236" i="8"/>
  <c r="AM236" i="8" s="1"/>
  <c r="AC242" i="8"/>
  <c r="AK364" i="8"/>
  <c r="AF366" i="8"/>
  <c r="AC117" i="8"/>
  <c r="AC86" i="8"/>
  <c r="AF100" i="8"/>
  <c r="AC116" i="8"/>
  <c r="AF37" i="8"/>
  <c r="AK37" i="8"/>
  <c r="AK233" i="8"/>
  <c r="AM233" i="8" s="1"/>
  <c r="AK225" i="8"/>
  <c r="AC248" i="8"/>
  <c r="AM248" i="8" s="1"/>
  <c r="AK224" i="8"/>
  <c r="AC228" i="8"/>
  <c r="AC363" i="8"/>
  <c r="AM363" i="8" s="1"/>
  <c r="AF104" i="8"/>
  <c r="AK95" i="8"/>
  <c r="AC113" i="8"/>
  <c r="AK227" i="8"/>
  <c r="AF246" i="8"/>
  <c r="AK255" i="8"/>
  <c r="AK237" i="8"/>
  <c r="AF250" i="8"/>
  <c r="AK251" i="8"/>
  <c r="AF251" i="8"/>
  <c r="AK369" i="8"/>
  <c r="AK86" i="8"/>
  <c r="AF103" i="8"/>
  <c r="AK98" i="8"/>
  <c r="AF98" i="8"/>
  <c r="AC108" i="8"/>
  <c r="AK115" i="8"/>
  <c r="AK348" i="8"/>
  <c r="AC36" i="8"/>
  <c r="AK358" i="8"/>
  <c r="AM358" i="8" s="1"/>
  <c r="AK204" i="8"/>
  <c r="AM204" i="8" s="1"/>
  <c r="AK262" i="8"/>
  <c r="AC262" i="8"/>
  <c r="AK399" i="8"/>
  <c r="AF84" i="8"/>
  <c r="AK108" i="8"/>
  <c r="AF109" i="8"/>
  <c r="AF91" i="8"/>
  <c r="AF286" i="8"/>
  <c r="AK36" i="8"/>
  <c r="AF18" i="8"/>
  <c r="AK271" i="8"/>
  <c r="AC271" i="8"/>
  <c r="AF271" i="8"/>
  <c r="AK280" i="8"/>
  <c r="AM280" i="8" s="1"/>
  <c r="AK210" i="8"/>
  <c r="AC210" i="8"/>
  <c r="AF210" i="8"/>
  <c r="AC203" i="8"/>
  <c r="AF203" i="8"/>
  <c r="AK278" i="8"/>
  <c r="AC278" i="8"/>
  <c r="AC319" i="8"/>
  <c r="AF319" i="8"/>
  <c r="AK311" i="8"/>
  <c r="AC311" i="8"/>
  <c r="AF311" i="8"/>
  <c r="AK24" i="8"/>
  <c r="AC24" i="8"/>
  <c r="AF24" i="8"/>
  <c r="AK202" i="8"/>
  <c r="AC202" i="8"/>
  <c r="AC266" i="8"/>
  <c r="AK261" i="8"/>
  <c r="AC261" i="8"/>
  <c r="AF261" i="8"/>
  <c r="AK179" i="8"/>
  <c r="AC179" i="8"/>
  <c r="AF179" i="8"/>
  <c r="AK18" i="8"/>
  <c r="AC17" i="8"/>
  <c r="AF17" i="8"/>
  <c r="AC324" i="8"/>
  <c r="AF324" i="8"/>
  <c r="AK65" i="8"/>
  <c r="AC65" i="8"/>
  <c r="AC145" i="8"/>
  <c r="AF145" i="8"/>
  <c r="AF262" i="8"/>
  <c r="AK275" i="8"/>
  <c r="AC275" i="8"/>
  <c r="AC152" i="8"/>
  <c r="AF152" i="8"/>
  <c r="AK294" i="8"/>
  <c r="AC294" i="8"/>
  <c r="AF294" i="8"/>
  <c r="AK330" i="8"/>
  <c r="AC330" i="8"/>
  <c r="AF330" i="8"/>
  <c r="AK398" i="8"/>
  <c r="AK66" i="8"/>
  <c r="AC66" i="8"/>
  <c r="AF66" i="8"/>
  <c r="AK266" i="8"/>
  <c r="AC272" i="8"/>
  <c r="AM272" i="8" s="1"/>
  <c r="AK176" i="8"/>
  <c r="AC176" i="8"/>
  <c r="AF176" i="8"/>
  <c r="AK180" i="8"/>
  <c r="AC180" i="8"/>
  <c r="AF180" i="8"/>
  <c r="AK346" i="8"/>
  <c r="AC346" i="8"/>
  <c r="AF346" i="8"/>
  <c r="AK264" i="8"/>
  <c r="AC264" i="8"/>
  <c r="AC282" i="8"/>
  <c r="AF282" i="8"/>
  <c r="AF278" i="8"/>
  <c r="AK154" i="8"/>
  <c r="AC154" i="8"/>
  <c r="AK215" i="8"/>
  <c r="AC215" i="8"/>
  <c r="AF215" i="8"/>
  <c r="AF344" i="8"/>
  <c r="AF184" i="8"/>
  <c r="AF297" i="8"/>
  <c r="AF20" i="8"/>
  <c r="AF13" i="8"/>
  <c r="AF174" i="8"/>
  <c r="AF293" i="8"/>
  <c r="AF296" i="8"/>
  <c r="AF191" i="8"/>
  <c r="AC209" i="8"/>
  <c r="AF213" i="8"/>
  <c r="AC218" i="8"/>
  <c r="AF158" i="8"/>
  <c r="AM158" i="8" s="1"/>
  <c r="AF167" i="8"/>
  <c r="AC344" i="8"/>
  <c r="AC184" i="8"/>
  <c r="AC297" i="8"/>
  <c r="AC20" i="8"/>
  <c r="AC13" i="8"/>
  <c r="AC174" i="8"/>
  <c r="AC293" i="8"/>
  <c r="AC296" i="8"/>
  <c r="AF307" i="8"/>
  <c r="AM307" i="8" s="1"/>
  <c r="AC191" i="8"/>
  <c r="AF214" i="8"/>
  <c r="AM214" i="8" s="1"/>
  <c r="AC213" i="8"/>
  <c r="AF217" i="8"/>
  <c r="AF194" i="8"/>
  <c r="AC217" i="8"/>
  <c r="AC194" i="8"/>
  <c r="AM24" i="8" l="1"/>
  <c r="AM10" i="8"/>
  <c r="AM21" i="8"/>
  <c r="AM377" i="8"/>
  <c r="AM439" i="8"/>
  <c r="AM627" i="8"/>
  <c r="AM73" i="8"/>
  <c r="AM447" i="8"/>
  <c r="AM498" i="8"/>
  <c r="AM138" i="8"/>
  <c r="AM335" i="8"/>
  <c r="AM493" i="8"/>
  <c r="AM469" i="8"/>
  <c r="AM454" i="8"/>
  <c r="AM105" i="8"/>
  <c r="AM296" i="8"/>
  <c r="AM184" i="8"/>
  <c r="AM148" i="8"/>
  <c r="AM78" i="8"/>
  <c r="AM508" i="8"/>
  <c r="AM142" i="8"/>
  <c r="AM342" i="8"/>
  <c r="AM485" i="8"/>
  <c r="AM559" i="8"/>
  <c r="AM563" i="8"/>
  <c r="AM618" i="8"/>
  <c r="AM189" i="8"/>
  <c r="AM480" i="8"/>
  <c r="AM544" i="8"/>
  <c r="AM450" i="8"/>
  <c r="AM448" i="8"/>
  <c r="AM494" i="8"/>
  <c r="AM94" i="8"/>
  <c r="AM596" i="8"/>
  <c r="AM70" i="8"/>
  <c r="AM217" i="8"/>
  <c r="AM264" i="8"/>
  <c r="AM437" i="8"/>
  <c r="AM324" i="8"/>
  <c r="AM111" i="8"/>
  <c r="AM573" i="8"/>
  <c r="AM380" i="8"/>
  <c r="AM253" i="8"/>
  <c r="AM33" i="8"/>
  <c r="AM515" i="8"/>
  <c r="AM423" i="8"/>
  <c r="AM353" i="8"/>
  <c r="AM191" i="8"/>
  <c r="AM528" i="8"/>
  <c r="AM584" i="8"/>
  <c r="AM297" i="8"/>
  <c r="AM113" i="8"/>
  <c r="AM117" i="8"/>
  <c r="AM362" i="8"/>
  <c r="AM83" i="8"/>
  <c r="AM182" i="8"/>
  <c r="AM474" i="8"/>
  <c r="AM416" i="8"/>
  <c r="AM476" i="8"/>
  <c r="AM258" i="8"/>
  <c r="AM299" i="8"/>
  <c r="AM79" i="8"/>
  <c r="AM223" i="8"/>
  <c r="AM91" i="8"/>
  <c r="AM156" i="8"/>
  <c r="AM85" i="8"/>
  <c r="AM581" i="8"/>
  <c r="AM291" i="8"/>
  <c r="AM548" i="8"/>
  <c r="AM98" i="8"/>
  <c r="AM81" i="8"/>
  <c r="AM230" i="8"/>
  <c r="AM583" i="8"/>
  <c r="AM61" i="8"/>
  <c r="AM570" i="8"/>
  <c r="AM402" i="8"/>
  <c r="AM410" i="8"/>
  <c r="AM194" i="8"/>
  <c r="AM218" i="8"/>
  <c r="AM202" i="8"/>
  <c r="AM255" i="8"/>
  <c r="AM516" i="8"/>
  <c r="AM523" i="8"/>
  <c r="AM352" i="8"/>
  <c r="AM177" i="8"/>
  <c r="AM74" i="8"/>
  <c r="AM150" i="8"/>
  <c r="AM326" i="8"/>
  <c r="AM455" i="8"/>
  <c r="AM415" i="8"/>
  <c r="AM438" i="8"/>
  <c r="AM435" i="8"/>
  <c r="AM411" i="8"/>
  <c r="AM18" i="8"/>
  <c r="AM228" i="8"/>
  <c r="AM95" i="8"/>
  <c r="AM564" i="8"/>
  <c r="AM622" i="8"/>
  <c r="AM628" i="8"/>
  <c r="AM475" i="8"/>
  <c r="AM93" i="8"/>
  <c r="AM526" i="8"/>
  <c r="AM505" i="8"/>
  <c r="AM385" i="8"/>
  <c r="AM420" i="8"/>
  <c r="AM132" i="8"/>
  <c r="AM507" i="8"/>
  <c r="AM453" i="8"/>
  <c r="AM87" i="8"/>
  <c r="AM289" i="8"/>
  <c r="AM602" i="8"/>
  <c r="AM26" i="8"/>
  <c r="AM245" i="8"/>
  <c r="AM400" i="8"/>
  <c r="AM16" i="8"/>
  <c r="AM547" i="8"/>
  <c r="AM126" i="8"/>
  <c r="AM145" i="8"/>
  <c r="AM65" i="8"/>
  <c r="AM37" i="8"/>
  <c r="AM227" i="8"/>
  <c r="AM166" i="8"/>
  <c r="AM241" i="8"/>
  <c r="AM340" i="8"/>
  <c r="AM466" i="8"/>
  <c r="AM491" i="8"/>
  <c r="AM607" i="8"/>
  <c r="AM593" i="8"/>
  <c r="AM519" i="8"/>
  <c r="AM407" i="8"/>
  <c r="AM433" i="8"/>
  <c r="AM180" i="8"/>
  <c r="AM372" i="8"/>
  <c r="AM398" i="8"/>
  <c r="AM34" i="8"/>
  <c r="AM436" i="8"/>
  <c r="AM294" i="8"/>
  <c r="AM66" i="8"/>
  <c r="AM599" i="8"/>
  <c r="AM20" i="8"/>
  <c r="AM154" i="8"/>
  <c r="AM346" i="8"/>
  <c r="AM330" i="8"/>
  <c r="AM261" i="8"/>
  <c r="AM203" i="8"/>
  <c r="AM262" i="8"/>
  <c r="AM108" i="8"/>
  <c r="AM251" i="8"/>
  <c r="AM103" i="8"/>
  <c r="AM246" i="8"/>
  <c r="AM298" i="8"/>
  <c r="AM545" i="8"/>
  <c r="AM542" i="8"/>
  <c r="AM168" i="8"/>
  <c r="AM394" i="8"/>
  <c r="AM479" i="8"/>
  <c r="AM171" i="8"/>
  <c r="AM161" i="8"/>
  <c r="AM364" i="8"/>
  <c r="AM92" i="8"/>
  <c r="AM348" i="8"/>
  <c r="AM310" i="8"/>
  <c r="AM601" i="8"/>
  <c r="AM571" i="8"/>
  <c r="AM497" i="8"/>
  <c r="AM185" i="8"/>
  <c r="AM538" i="8"/>
  <c r="AM212" i="8"/>
  <c r="AM345" i="8"/>
  <c r="AM63" i="8"/>
  <c r="AM529" i="8"/>
  <c r="AM431" i="8"/>
  <c r="AM486" i="8"/>
  <c r="AM379" i="8"/>
  <c r="AM501" i="8"/>
  <c r="AM589" i="8"/>
  <c r="AM509" i="8"/>
  <c r="AM536" i="8"/>
  <c r="AM321" i="8"/>
  <c r="AM130" i="8"/>
  <c r="AM492" i="8"/>
  <c r="AM17" i="8"/>
  <c r="AM360" i="8"/>
  <c r="AM82" i="8"/>
  <c r="AM266" i="8"/>
  <c r="AM210" i="8"/>
  <c r="AM237" i="8"/>
  <c r="AM256" i="8"/>
  <c r="AM553" i="8"/>
  <c r="AM521" i="8"/>
  <c r="AM356" i="8"/>
  <c r="AM510" i="8"/>
  <c r="AM146" i="8"/>
  <c r="AM59" i="8"/>
  <c r="AM196" i="8"/>
  <c r="AM286" i="8"/>
  <c r="AM582" i="8"/>
  <c r="AM557" i="8"/>
  <c r="AM41" i="8"/>
  <c r="AM359" i="8"/>
  <c r="AM574" i="8"/>
  <c r="AM413" i="8"/>
  <c r="AM500" i="8"/>
  <c r="AM188" i="8"/>
  <c r="AM369" i="8"/>
  <c r="AM252" i="8"/>
  <c r="AM366" i="8"/>
  <c r="AM293" i="8"/>
  <c r="AM240" i="8"/>
  <c r="AM610" i="8"/>
  <c r="AM577" i="8"/>
  <c r="AM178" i="8"/>
  <c r="AM40" i="8"/>
  <c r="AM38" i="8"/>
  <c r="AM488" i="8"/>
  <c r="AM477" i="8"/>
  <c r="AM72" i="8"/>
  <c r="AM58" i="8"/>
  <c r="AM338" i="8"/>
  <c r="AM109" i="8"/>
  <c r="AM308" i="8"/>
  <c r="AM64" i="8"/>
  <c r="AM562" i="8"/>
  <c r="AM591" i="8"/>
  <c r="AM207" i="8"/>
  <c r="AM106" i="8"/>
  <c r="AM566" i="8"/>
  <c r="AM225" i="8"/>
  <c r="AM131" i="8"/>
  <c r="AM504" i="8"/>
  <c r="AM140" i="8"/>
  <c r="AM617" i="8"/>
  <c r="AM449" i="8"/>
  <c r="AM282" i="8"/>
  <c r="AM36" i="8"/>
  <c r="AM209" i="8"/>
  <c r="AM116" i="8"/>
  <c r="AM561" i="8"/>
  <c r="AM422" i="8"/>
  <c r="AM572" i="8"/>
  <c r="AM27" i="8"/>
  <c r="AM428" i="8"/>
  <c r="AM71" i="8"/>
  <c r="AM125" i="8"/>
  <c r="AM23" i="8"/>
  <c r="AM405" i="8"/>
  <c r="AM323" i="8"/>
  <c r="AM578" i="8"/>
  <c r="AM514" i="8"/>
  <c r="AM495" i="8"/>
  <c r="AM616" i="8"/>
  <c r="AM440" i="8"/>
  <c r="AM503" i="8"/>
  <c r="AM201" i="8"/>
  <c r="AM484" i="8"/>
  <c r="AM220" i="8"/>
  <c r="AM311" i="8"/>
  <c r="AM432" i="8"/>
  <c r="AM167" i="8"/>
  <c r="AM314" i="8"/>
  <c r="AM163" i="8"/>
  <c r="AM265" i="8"/>
  <c r="AM224" i="8"/>
  <c r="AM401" i="8"/>
  <c r="AM319" i="8"/>
  <c r="AM344" i="8"/>
  <c r="AM179" i="8"/>
  <c r="AM278" i="8"/>
  <c r="AM174" i="8"/>
  <c r="AM215" i="8"/>
  <c r="AM176" i="8"/>
  <c r="AM152" i="8"/>
  <c r="AM271" i="8"/>
  <c r="AM112" i="8"/>
  <c r="AM229" i="8"/>
  <c r="AM104" i="8"/>
  <c r="AM100" i="8"/>
  <c r="AM250" i="8"/>
  <c r="AM520" i="8"/>
  <c r="AM243" i="8"/>
  <c r="AM626" i="8"/>
  <c r="AM619" i="8"/>
  <c r="AM386" i="8"/>
  <c r="AM445" i="8"/>
  <c r="AM375" i="8"/>
  <c r="AM472" i="8"/>
  <c r="AM329" i="8"/>
  <c r="AM68" i="8"/>
  <c r="AM139" i="8"/>
  <c r="AM451" i="8"/>
  <c r="AM115" i="8"/>
  <c r="AM187" i="8"/>
  <c r="AM468" i="8"/>
  <c r="AM84" i="8"/>
  <c r="AM254" i="8"/>
  <c r="AM530" i="8"/>
  <c r="AM325" i="8"/>
  <c r="AM244" i="8"/>
  <c r="AM331" i="8"/>
  <c r="AM376" i="8"/>
  <c r="AM235" i="8"/>
  <c r="AM283" i="8"/>
  <c r="AM162" i="8"/>
  <c r="AM483" i="8"/>
  <c r="AM409" i="8"/>
  <c r="AM417" i="8"/>
  <c r="AM193" i="8"/>
  <c r="AM333" i="8"/>
  <c r="AM11" i="8"/>
  <c r="AM399" i="8"/>
  <c r="AM213" i="8"/>
  <c r="AM13" i="8"/>
  <c r="AM275" i="8"/>
  <c r="AM86" i="8"/>
  <c r="AM242" i="8"/>
  <c r="AM143" i="8"/>
  <c r="AM552" i="8"/>
  <c r="AM419" i="8"/>
  <c r="AM426" i="8"/>
  <c r="AM133" i="8"/>
  <c r="AM434" i="8"/>
  <c r="AM173" i="8"/>
  <c r="AM481" i="8"/>
  <c r="AM384" i="8"/>
  <c r="AM318" i="8"/>
  <c r="AM558" i="8"/>
  <c r="AM567" i="8"/>
  <c r="AM442" i="8"/>
  <c r="AM396" i="8"/>
  <c r="AM615" i="8"/>
  <c r="AM522" i="8"/>
  <c r="AM606" i="8"/>
  <c r="AM137" i="8"/>
  <c r="AM122" i="8"/>
  <c r="AM157" i="8"/>
  <c r="AR409" i="5"/>
  <c r="AM409" i="5"/>
  <c r="AJ409" i="5"/>
  <c r="AR408" i="5"/>
  <c r="AM408" i="5"/>
  <c r="AJ408" i="5"/>
  <c r="AR407" i="5"/>
  <c r="AN407" i="5"/>
  <c r="AM407" i="5"/>
  <c r="AK407" i="5"/>
  <c r="AJ407" i="5" s="1"/>
  <c r="AR406" i="5"/>
  <c r="AN406" i="5"/>
  <c r="AM406" i="5" s="1"/>
  <c r="AK406" i="5"/>
  <c r="AJ406" i="5" s="1"/>
  <c r="AR404" i="5"/>
  <c r="AN404" i="5"/>
  <c r="AM404" i="5" s="1"/>
  <c r="AK404" i="5"/>
  <c r="AJ404" i="5"/>
  <c r="AR403" i="5"/>
  <c r="AN403" i="5"/>
  <c r="AM403" i="5"/>
  <c r="AK403" i="5"/>
  <c r="AJ403" i="5" s="1"/>
  <c r="AR402" i="5"/>
  <c r="AN402" i="5"/>
  <c r="AM402" i="5" s="1"/>
  <c r="AK402" i="5"/>
  <c r="AJ402" i="5" s="1"/>
  <c r="AR401" i="5"/>
  <c r="AN401" i="5"/>
  <c r="AM401" i="5"/>
  <c r="AK401" i="5"/>
  <c r="AJ401" i="5"/>
  <c r="AR400" i="5"/>
  <c r="AN400" i="5"/>
  <c r="AM400" i="5" s="1"/>
  <c r="AK400" i="5"/>
  <c r="AJ400" i="5" s="1"/>
  <c r="AR399" i="5"/>
  <c r="AN399" i="5"/>
  <c r="AM399" i="5" s="1"/>
  <c r="AK399" i="5"/>
  <c r="AJ399" i="5"/>
  <c r="AR398" i="5"/>
  <c r="AN398" i="5"/>
  <c r="AM398" i="5"/>
  <c r="AK398" i="5"/>
  <c r="AJ398" i="5" s="1"/>
  <c r="AR397" i="5"/>
  <c r="AN397" i="5"/>
  <c r="AM397" i="5"/>
  <c r="AK397" i="5"/>
  <c r="AJ397" i="5" s="1"/>
  <c r="AR396" i="5"/>
  <c r="AN396" i="5"/>
  <c r="AM396" i="5" s="1"/>
  <c r="AK396" i="5"/>
  <c r="AJ396" i="5"/>
  <c r="AR395" i="5"/>
  <c r="AN395" i="5"/>
  <c r="AM395" i="5"/>
  <c r="AK395" i="5"/>
  <c r="AJ395" i="5"/>
  <c r="AR394" i="5"/>
  <c r="AN394" i="5"/>
  <c r="AM394" i="5" s="1"/>
  <c r="AK394" i="5"/>
  <c r="AJ394" i="5" s="1"/>
  <c r="AR393" i="5"/>
  <c r="AN393" i="5"/>
  <c r="AM393" i="5"/>
  <c r="AK393" i="5"/>
  <c r="AJ393" i="5"/>
  <c r="AR392" i="5"/>
  <c r="AN392" i="5"/>
  <c r="AM392" i="5" s="1"/>
  <c r="AK392" i="5"/>
  <c r="AJ392" i="5" s="1"/>
  <c r="AR391" i="5"/>
  <c r="AN391" i="5"/>
  <c r="AM391" i="5" s="1"/>
  <c r="AK391" i="5"/>
  <c r="AJ391" i="5"/>
  <c r="AR390" i="5"/>
  <c r="AN390" i="5"/>
  <c r="AM390" i="5"/>
  <c r="AK390" i="5"/>
  <c r="AJ390" i="5" s="1"/>
  <c r="AR389" i="5"/>
  <c r="AN389" i="5"/>
  <c r="AM389" i="5"/>
  <c r="AK389" i="5"/>
  <c r="AJ389" i="5" s="1"/>
  <c r="AR388" i="5"/>
  <c r="AN388" i="5"/>
  <c r="AM388" i="5" s="1"/>
  <c r="AK388" i="5"/>
  <c r="AJ388" i="5"/>
  <c r="AR387" i="5"/>
  <c r="AN387" i="5"/>
  <c r="AM387" i="5"/>
  <c r="AK387" i="5"/>
  <c r="AJ387" i="5"/>
  <c r="AR386" i="5"/>
  <c r="AN386" i="5"/>
  <c r="AM386" i="5" s="1"/>
  <c r="AK386" i="5"/>
  <c r="AJ386" i="5" s="1"/>
  <c r="AR385" i="5"/>
  <c r="AN385" i="5"/>
  <c r="AM385" i="5"/>
  <c r="AK385" i="5"/>
  <c r="AJ385" i="5"/>
  <c r="AR384" i="5"/>
  <c r="AN384" i="5"/>
  <c r="AM384" i="5" s="1"/>
  <c r="AK384" i="5"/>
  <c r="AJ384" i="5" s="1"/>
  <c r="AR383" i="5"/>
  <c r="AN383" i="5"/>
  <c r="AM383" i="5" s="1"/>
  <c r="AK383" i="5"/>
  <c r="AJ383" i="5"/>
  <c r="AR382" i="5"/>
  <c r="AN382" i="5"/>
  <c r="AM382" i="5"/>
  <c r="AK382" i="5"/>
  <c r="AJ382" i="5" s="1"/>
  <c r="AR381" i="5"/>
  <c r="AN381" i="5"/>
  <c r="AM381" i="5"/>
  <c r="AK381" i="5"/>
  <c r="AJ381" i="5" s="1"/>
  <c r="AR380" i="5"/>
  <c r="AN380" i="5"/>
  <c r="AM380" i="5" s="1"/>
  <c r="AK380" i="5"/>
  <c r="AJ380" i="5"/>
  <c r="AR379" i="5"/>
  <c r="AN379" i="5"/>
  <c r="AM379" i="5"/>
  <c r="AK379" i="5"/>
  <c r="AJ379" i="5"/>
  <c r="AR378" i="5"/>
  <c r="AN378" i="5"/>
  <c r="AM378" i="5" s="1"/>
  <c r="AK378" i="5"/>
  <c r="AJ378" i="5" s="1"/>
  <c r="AR377" i="5"/>
  <c r="AN377" i="5"/>
  <c r="AM377" i="5"/>
  <c r="AK377" i="5"/>
  <c r="AJ377" i="5"/>
  <c r="AR376" i="5"/>
  <c r="AN376" i="5"/>
  <c r="AM376" i="5" s="1"/>
  <c r="AK376" i="5"/>
  <c r="AJ376" i="5" s="1"/>
  <c r="J376" i="5"/>
  <c r="AR375" i="5"/>
  <c r="AN375" i="5"/>
  <c r="AM375" i="5" s="1"/>
  <c r="AK375" i="5"/>
  <c r="AJ375" i="5" s="1"/>
  <c r="AR374" i="5"/>
  <c r="AN374" i="5"/>
  <c r="AM374" i="5" s="1"/>
  <c r="AK374" i="5"/>
  <c r="AJ374" i="5"/>
  <c r="AR373" i="5"/>
  <c r="AN373" i="5"/>
  <c r="AM373" i="5"/>
  <c r="AK373" i="5"/>
  <c r="AJ373" i="5" s="1"/>
  <c r="AR372" i="5"/>
  <c r="AN372" i="5"/>
  <c r="AM372" i="5" s="1"/>
  <c r="AK372" i="5"/>
  <c r="AJ372" i="5" s="1"/>
  <c r="AR371" i="5"/>
  <c r="AN371" i="5"/>
  <c r="AM371" i="5" s="1"/>
  <c r="AK371" i="5"/>
  <c r="AJ371" i="5"/>
  <c r="AR370" i="5"/>
  <c r="AN370" i="5"/>
  <c r="AM370" i="5"/>
  <c r="AK370" i="5"/>
  <c r="AJ370" i="5" s="1"/>
  <c r="AR369" i="5"/>
  <c r="AN369" i="5"/>
  <c r="AM369" i="5" s="1"/>
  <c r="AK369" i="5"/>
  <c r="AJ369" i="5" s="1"/>
  <c r="AR368" i="5"/>
  <c r="AN368" i="5"/>
  <c r="AM368" i="5"/>
  <c r="AK368" i="5"/>
  <c r="AJ368" i="5"/>
  <c r="AR367" i="5"/>
  <c r="AN367" i="5"/>
  <c r="AM367" i="5" s="1"/>
  <c r="AK367" i="5"/>
  <c r="AJ367" i="5" s="1"/>
  <c r="AR366" i="5"/>
  <c r="AN366" i="5"/>
  <c r="AM366" i="5" s="1"/>
  <c r="AK366" i="5"/>
  <c r="AJ366" i="5"/>
  <c r="AR365" i="5"/>
  <c r="AN365" i="5"/>
  <c r="AM365" i="5"/>
  <c r="AK365" i="5"/>
  <c r="AJ365" i="5" s="1"/>
  <c r="AR364" i="5"/>
  <c r="AN364" i="5"/>
  <c r="AM364" i="5" s="1"/>
  <c r="AK364" i="5"/>
  <c r="AJ364" i="5" s="1"/>
  <c r="AR363" i="5"/>
  <c r="AN363" i="5"/>
  <c r="AM363" i="5" s="1"/>
  <c r="AK363" i="5"/>
  <c r="AJ363" i="5"/>
  <c r="AR362" i="5"/>
  <c r="AN362" i="5"/>
  <c r="AM362" i="5"/>
  <c r="AK362" i="5"/>
  <c r="AJ362" i="5" s="1"/>
  <c r="AR361" i="5"/>
  <c r="AN361" i="5"/>
  <c r="AM361" i="5" s="1"/>
  <c r="AK361" i="5"/>
  <c r="AJ361" i="5" s="1"/>
  <c r="AR360" i="5"/>
  <c r="AN360" i="5"/>
  <c r="AM360" i="5"/>
  <c r="AK360" i="5"/>
  <c r="AJ360" i="5"/>
  <c r="AR359" i="5"/>
  <c r="AN359" i="5"/>
  <c r="AM359" i="5" s="1"/>
  <c r="AK359" i="5"/>
  <c r="AJ359" i="5" s="1"/>
  <c r="AR358" i="5"/>
  <c r="AN358" i="5"/>
  <c r="AM358" i="5" s="1"/>
  <c r="AK358" i="5"/>
  <c r="AJ358" i="5"/>
  <c r="AR357" i="5"/>
  <c r="AN357" i="5"/>
  <c r="AM357" i="5"/>
  <c r="AK357" i="5"/>
  <c r="AJ357" i="5" s="1"/>
  <c r="AR356" i="5"/>
  <c r="AN356" i="5"/>
  <c r="AM356" i="5" s="1"/>
  <c r="AK356" i="5"/>
  <c r="AJ356" i="5" s="1"/>
  <c r="AR355" i="5"/>
  <c r="AN355" i="5"/>
  <c r="AM355" i="5" s="1"/>
  <c r="AK355" i="5"/>
  <c r="AJ355" i="5"/>
  <c r="AR354" i="5"/>
  <c r="AN354" i="5"/>
  <c r="AM354" i="5"/>
  <c r="AK354" i="5"/>
  <c r="AJ354" i="5" s="1"/>
  <c r="AR353" i="5"/>
  <c r="AN353" i="5"/>
  <c r="AM353" i="5" s="1"/>
  <c r="AK353" i="5"/>
  <c r="AJ353" i="5" s="1"/>
  <c r="AR352" i="5"/>
  <c r="AN352" i="5"/>
  <c r="AM352" i="5"/>
  <c r="AK352" i="5"/>
  <c r="AJ352" i="5"/>
  <c r="AR351" i="5"/>
  <c r="AN351" i="5"/>
  <c r="AM351" i="5" s="1"/>
  <c r="AK351" i="5"/>
  <c r="AJ351" i="5" s="1"/>
  <c r="AR350" i="5"/>
  <c r="AN350" i="5"/>
  <c r="AM350" i="5" s="1"/>
  <c r="AK350" i="5"/>
  <c r="AJ350" i="5"/>
  <c r="AR349" i="5"/>
  <c r="AN349" i="5"/>
  <c r="AM349" i="5"/>
  <c r="AK349" i="5"/>
  <c r="AJ349" i="5" s="1"/>
  <c r="AR348" i="5"/>
  <c r="AN348" i="5"/>
  <c r="AM348" i="5" s="1"/>
  <c r="AK348" i="5"/>
  <c r="AJ348" i="5" s="1"/>
  <c r="AR347" i="5"/>
  <c r="AN347" i="5"/>
  <c r="AM347" i="5" s="1"/>
  <c r="AK347" i="5"/>
  <c r="AJ347" i="5"/>
  <c r="AR346" i="5"/>
  <c r="AN346" i="5"/>
  <c r="AM346" i="5"/>
  <c r="AK346" i="5"/>
  <c r="AJ346" i="5" s="1"/>
  <c r="AR345" i="5"/>
  <c r="AN345" i="5"/>
  <c r="AM345" i="5" s="1"/>
  <c r="AK345" i="5"/>
  <c r="AJ345" i="5" s="1"/>
  <c r="AR344" i="5"/>
  <c r="AN344" i="5"/>
  <c r="AM344" i="5"/>
  <c r="AK344" i="5"/>
  <c r="AJ344" i="5"/>
  <c r="AR343" i="5"/>
  <c r="AN343" i="5"/>
  <c r="AM343" i="5" s="1"/>
  <c r="AK343" i="5"/>
  <c r="AJ343" i="5" s="1"/>
  <c r="AR342" i="5"/>
  <c r="AN342" i="5"/>
  <c r="AM342" i="5" s="1"/>
  <c r="AK342" i="5"/>
  <c r="AJ342" i="5"/>
  <c r="AR341" i="5"/>
  <c r="AN341" i="5"/>
  <c r="AM341" i="5"/>
  <c r="AK341" i="5"/>
  <c r="AJ341" i="5" s="1"/>
  <c r="AR340" i="5"/>
  <c r="AN340" i="5"/>
  <c r="AM340" i="5" s="1"/>
  <c r="AK340" i="5"/>
  <c r="AJ340" i="5" s="1"/>
  <c r="AR339" i="5"/>
  <c r="AM339" i="5"/>
  <c r="AJ339" i="5"/>
  <c r="AR338" i="5"/>
  <c r="AN338" i="5"/>
  <c r="AM338" i="5"/>
  <c r="AK338" i="5"/>
  <c r="AJ338" i="5"/>
  <c r="AR337" i="5"/>
  <c r="AN337" i="5"/>
  <c r="AM337" i="5" s="1"/>
  <c r="AK337" i="5"/>
  <c r="AJ337" i="5" s="1"/>
  <c r="AR336" i="5"/>
  <c r="AN336" i="5"/>
  <c r="AM336" i="5" s="1"/>
  <c r="AK336" i="5"/>
  <c r="AJ336" i="5"/>
  <c r="AR335" i="5"/>
  <c r="AN335" i="5"/>
  <c r="AM335" i="5"/>
  <c r="AK335" i="5"/>
  <c r="AJ335" i="5" s="1"/>
  <c r="AR334" i="5"/>
  <c r="AN334" i="5"/>
  <c r="AM334" i="5" s="1"/>
  <c r="AK334" i="5"/>
  <c r="AJ334" i="5" s="1"/>
  <c r="AR333" i="5"/>
  <c r="AN333" i="5"/>
  <c r="AM333" i="5" s="1"/>
  <c r="AK333" i="5"/>
  <c r="AJ333" i="5"/>
  <c r="AR332" i="5"/>
  <c r="AN332" i="5"/>
  <c r="AM332" i="5"/>
  <c r="AK332" i="5"/>
  <c r="AJ332" i="5" s="1"/>
  <c r="AR331" i="5"/>
  <c r="AN331" i="5"/>
  <c r="AM331" i="5" s="1"/>
  <c r="AK331" i="5"/>
  <c r="AJ331" i="5" s="1"/>
  <c r="AR330" i="5"/>
  <c r="AN330" i="5"/>
  <c r="AM330" i="5"/>
  <c r="AK330" i="5"/>
  <c r="AJ330" i="5"/>
  <c r="AR329" i="5"/>
  <c r="AN329" i="5"/>
  <c r="AM329" i="5" s="1"/>
  <c r="AK329" i="5"/>
  <c r="AJ329" i="5" s="1"/>
  <c r="AR328" i="5"/>
  <c r="AN328" i="5"/>
  <c r="AM328" i="5" s="1"/>
  <c r="AK328" i="5"/>
  <c r="AJ328" i="5"/>
  <c r="AR327" i="5"/>
  <c r="AN327" i="5"/>
  <c r="AM327" i="5"/>
  <c r="AK327" i="5"/>
  <c r="AJ327" i="5" s="1"/>
  <c r="AR326" i="5"/>
  <c r="AN326" i="5"/>
  <c r="AM326" i="5" s="1"/>
  <c r="AK326" i="5"/>
  <c r="AJ326" i="5" s="1"/>
  <c r="AR325" i="5"/>
  <c r="AN325" i="5"/>
  <c r="AM325" i="5" s="1"/>
  <c r="AK325" i="5"/>
  <c r="AJ325" i="5"/>
  <c r="AR324" i="5"/>
  <c r="AN324" i="5"/>
  <c r="AM324" i="5"/>
  <c r="AK324" i="5"/>
  <c r="AJ324" i="5" s="1"/>
  <c r="AR323" i="5"/>
  <c r="AN323" i="5"/>
  <c r="AM323" i="5" s="1"/>
  <c r="AK323" i="5"/>
  <c r="AJ323" i="5" s="1"/>
  <c r="AR322" i="5"/>
  <c r="AN322" i="5"/>
  <c r="AM322" i="5"/>
  <c r="AK322" i="5"/>
  <c r="AJ322" i="5"/>
  <c r="AR321" i="5"/>
  <c r="AN321" i="5"/>
  <c r="AM321" i="5" s="1"/>
  <c r="AK321" i="5"/>
  <c r="AJ321" i="5" s="1"/>
  <c r="AR320" i="5"/>
  <c r="AN320" i="5"/>
  <c r="AM320" i="5" s="1"/>
  <c r="AK320" i="5"/>
  <c r="AJ320" i="5"/>
  <c r="AR319" i="5"/>
  <c r="AN319" i="5"/>
  <c r="AM319" i="5"/>
  <c r="AK319" i="5"/>
  <c r="AJ319" i="5" s="1"/>
  <c r="AR318" i="5"/>
  <c r="AN318" i="5"/>
  <c r="AM318" i="5" s="1"/>
  <c r="AK318" i="5"/>
  <c r="AJ318" i="5" s="1"/>
  <c r="AR317" i="5"/>
  <c r="AN317" i="5"/>
  <c r="AM317" i="5" s="1"/>
  <c r="AK317" i="5"/>
  <c r="AJ317" i="5"/>
  <c r="AR316" i="5"/>
  <c r="AN316" i="5"/>
  <c r="AM316" i="5"/>
  <c r="AK316" i="5"/>
  <c r="AJ316" i="5" s="1"/>
  <c r="AR315" i="5"/>
  <c r="AN315" i="5"/>
  <c r="AM315" i="5" s="1"/>
  <c r="AK315" i="5"/>
  <c r="AJ315" i="5" s="1"/>
  <c r="AR314" i="5"/>
  <c r="AN314" i="5"/>
  <c r="AM314" i="5"/>
  <c r="AK314" i="5"/>
  <c r="AJ314" i="5"/>
  <c r="AR313" i="5"/>
  <c r="AN313" i="5"/>
  <c r="AM313" i="5" s="1"/>
  <c r="AK313" i="5"/>
  <c r="AJ313" i="5" s="1"/>
  <c r="AR312" i="5"/>
  <c r="AN312" i="5"/>
  <c r="AM312" i="5" s="1"/>
  <c r="AK312" i="5"/>
  <c r="AJ312" i="5"/>
  <c r="AR311" i="5"/>
  <c r="AN311" i="5"/>
  <c r="AM311" i="5"/>
  <c r="AK311" i="5"/>
  <c r="AJ311" i="5" s="1"/>
  <c r="AR310" i="5"/>
  <c r="AN310" i="5"/>
  <c r="AM310" i="5" s="1"/>
  <c r="AK310" i="5"/>
  <c r="AJ310" i="5" s="1"/>
  <c r="AR309" i="5"/>
  <c r="AN309" i="5"/>
  <c r="AM309" i="5" s="1"/>
  <c r="AK309" i="5"/>
  <c r="AJ309" i="5"/>
  <c r="AR308" i="5"/>
  <c r="AN308" i="5"/>
  <c r="AM308" i="5"/>
  <c r="AK308" i="5"/>
  <c r="AJ308" i="5" s="1"/>
  <c r="AR307" i="5"/>
  <c r="AN307" i="5"/>
  <c r="AM307" i="5" s="1"/>
  <c r="AK307" i="5"/>
  <c r="AJ307" i="5" s="1"/>
  <c r="AR306" i="5"/>
  <c r="AN306" i="5"/>
  <c r="AM306" i="5"/>
  <c r="AK306" i="5"/>
  <c r="AJ306" i="5"/>
  <c r="AR305" i="5"/>
  <c r="AN305" i="5"/>
  <c r="AM305" i="5" s="1"/>
  <c r="AK305" i="5"/>
  <c r="AJ305" i="5" s="1"/>
  <c r="AR304" i="5"/>
  <c r="AN304" i="5"/>
  <c r="AM304" i="5" s="1"/>
  <c r="AK304" i="5"/>
  <c r="AJ304" i="5"/>
  <c r="AR303" i="5"/>
  <c r="AN303" i="5"/>
  <c r="AM303" i="5"/>
  <c r="AK303" i="5"/>
  <c r="AJ303" i="5" s="1"/>
  <c r="AR302" i="5"/>
  <c r="AN302" i="5"/>
  <c r="AM302" i="5" s="1"/>
  <c r="AK302" i="5"/>
  <c r="AJ302" i="5" s="1"/>
  <c r="AR301" i="5"/>
  <c r="AN301" i="5"/>
  <c r="AM301" i="5" s="1"/>
  <c r="AK301" i="5"/>
  <c r="AJ301" i="5"/>
  <c r="AR300" i="5"/>
  <c r="AN300" i="5"/>
  <c r="AM300" i="5"/>
  <c r="AK300" i="5"/>
  <c r="AJ300" i="5" s="1"/>
  <c r="AR299" i="5"/>
  <c r="AN299" i="5"/>
  <c r="AM299" i="5" s="1"/>
  <c r="AK299" i="5"/>
  <c r="AJ299" i="5" s="1"/>
  <c r="AR298" i="5"/>
  <c r="AN298" i="5"/>
  <c r="AM298" i="5"/>
  <c r="AK298" i="5"/>
  <c r="AJ298" i="5"/>
  <c r="AR297" i="5"/>
  <c r="AN297" i="5"/>
  <c r="AM297" i="5" s="1"/>
  <c r="AK297" i="5"/>
  <c r="AJ297" i="5" s="1"/>
  <c r="AR296" i="5"/>
  <c r="AN296" i="5"/>
  <c r="AM296" i="5" s="1"/>
  <c r="AK296" i="5"/>
  <c r="AJ296" i="5"/>
  <c r="AR295" i="5"/>
  <c r="AN295" i="5"/>
  <c r="AM295" i="5"/>
  <c r="AK295" i="5"/>
  <c r="AJ295" i="5" s="1"/>
  <c r="AR294" i="5"/>
  <c r="AN294" i="5"/>
  <c r="AM294" i="5" s="1"/>
  <c r="AK294" i="5"/>
  <c r="AJ294" i="5" s="1"/>
  <c r="AR293" i="5"/>
  <c r="AN293" i="5"/>
  <c r="AM293" i="5" s="1"/>
  <c r="AK293" i="5"/>
  <c r="AJ293" i="5"/>
  <c r="AR292" i="5"/>
  <c r="AN292" i="5"/>
  <c r="AM292" i="5"/>
  <c r="AK292" i="5"/>
  <c r="AJ292" i="5" s="1"/>
  <c r="AR291" i="5"/>
  <c r="AN291" i="5"/>
  <c r="AM291" i="5" s="1"/>
  <c r="AK291" i="5"/>
  <c r="AJ291" i="5" s="1"/>
  <c r="AR290" i="5"/>
  <c r="AN290" i="5"/>
  <c r="AM290" i="5"/>
  <c r="AK290" i="5"/>
  <c r="AJ290" i="5"/>
  <c r="AR289" i="5"/>
  <c r="AN289" i="5"/>
  <c r="AM289" i="5" s="1"/>
  <c r="AK289" i="5"/>
  <c r="AJ289" i="5" s="1"/>
  <c r="AR288" i="5"/>
  <c r="AN288" i="5"/>
  <c r="AM288" i="5" s="1"/>
  <c r="AK288" i="5"/>
  <c r="AJ288" i="5"/>
  <c r="AR287" i="5"/>
  <c r="AN287" i="5"/>
  <c r="AM287" i="5"/>
  <c r="AK287" i="5"/>
  <c r="AJ287" i="5" s="1"/>
  <c r="AR286" i="5"/>
  <c r="AN286" i="5"/>
  <c r="AM286" i="5"/>
  <c r="AK286" i="5"/>
  <c r="AJ286" i="5" s="1"/>
  <c r="AR285" i="5"/>
  <c r="AN285" i="5"/>
  <c r="AM285" i="5" s="1"/>
  <c r="AK285" i="5"/>
  <c r="AJ285" i="5"/>
  <c r="AR284" i="5"/>
  <c r="AN284" i="5"/>
  <c r="AM284" i="5"/>
  <c r="AK284" i="5"/>
  <c r="AJ284" i="5"/>
  <c r="AR283" i="5"/>
  <c r="AN283" i="5"/>
  <c r="AM283" i="5" s="1"/>
  <c r="AK283" i="5"/>
  <c r="AJ283" i="5" s="1"/>
  <c r="AR282" i="5"/>
  <c r="AN282" i="5"/>
  <c r="AM282" i="5"/>
  <c r="AK282" i="5"/>
  <c r="AJ282" i="5"/>
  <c r="AR281" i="5"/>
  <c r="AN281" i="5"/>
  <c r="AM281" i="5" s="1"/>
  <c r="AK281" i="5"/>
  <c r="AJ281" i="5" s="1"/>
  <c r="AR280" i="5"/>
  <c r="AN280" i="5"/>
  <c r="AM280" i="5" s="1"/>
  <c r="AK280" i="5"/>
  <c r="AJ280" i="5"/>
  <c r="AR279" i="5"/>
  <c r="AN279" i="5"/>
  <c r="AM279" i="5"/>
  <c r="AK279" i="5"/>
  <c r="AJ279" i="5" s="1"/>
  <c r="AR278" i="5"/>
  <c r="AN278" i="5"/>
  <c r="AM278" i="5"/>
  <c r="AK278" i="5"/>
  <c r="AJ278" i="5" s="1"/>
  <c r="AR277" i="5"/>
  <c r="AN277" i="5"/>
  <c r="AM277" i="5" s="1"/>
  <c r="AK277" i="5"/>
  <c r="AJ277" i="5"/>
  <c r="AR276" i="5"/>
  <c r="AN276" i="5"/>
  <c r="AM276" i="5"/>
  <c r="AK276" i="5"/>
  <c r="AJ276" i="5"/>
  <c r="AR275" i="5"/>
  <c r="AN275" i="5"/>
  <c r="AM275" i="5" s="1"/>
  <c r="AK275" i="5"/>
  <c r="AJ275" i="5" s="1"/>
  <c r="AR274" i="5"/>
  <c r="AN274" i="5"/>
  <c r="AM274" i="5"/>
  <c r="AK274" i="5"/>
  <c r="AJ274" i="5"/>
  <c r="AR273" i="5"/>
  <c r="AN273" i="5"/>
  <c r="AM273" i="5" s="1"/>
  <c r="AK273" i="5"/>
  <c r="AJ273" i="5" s="1"/>
  <c r="AR272" i="5"/>
  <c r="AN272" i="5"/>
  <c r="AM272" i="5" s="1"/>
  <c r="AK272" i="5"/>
  <c r="AJ272" i="5"/>
  <c r="AR271" i="5"/>
  <c r="AN271" i="5"/>
  <c r="AM271" i="5"/>
  <c r="AK271" i="5"/>
  <c r="AJ271" i="5" s="1"/>
  <c r="AR270" i="5"/>
  <c r="AN270" i="5"/>
  <c r="AM270" i="5"/>
  <c r="AK270" i="5"/>
  <c r="AJ270" i="5" s="1"/>
  <c r="AR269" i="5"/>
  <c r="AN269" i="5"/>
  <c r="AM269" i="5" s="1"/>
  <c r="AK269" i="5"/>
  <c r="AJ269" i="5"/>
  <c r="AR268" i="5"/>
  <c r="AN268" i="5"/>
  <c r="AM268" i="5"/>
  <c r="AK268" i="5"/>
  <c r="AJ268" i="5"/>
  <c r="AR267" i="5"/>
  <c r="AN267" i="5"/>
  <c r="AM267" i="5" s="1"/>
  <c r="AK267" i="5"/>
  <c r="AJ267" i="5" s="1"/>
  <c r="AR266" i="5"/>
  <c r="AN266" i="5"/>
  <c r="AM266" i="5"/>
  <c r="AK266" i="5"/>
  <c r="AJ266" i="5"/>
  <c r="AR265" i="5"/>
  <c r="AN265" i="5"/>
  <c r="AM265" i="5" s="1"/>
  <c r="AK265" i="5"/>
  <c r="AJ265" i="5" s="1"/>
  <c r="AR264" i="5"/>
  <c r="AN264" i="5"/>
  <c r="AM264" i="5" s="1"/>
  <c r="AK264" i="5"/>
  <c r="AJ264" i="5"/>
  <c r="AR263" i="5"/>
  <c r="AN263" i="5"/>
  <c r="AM263" i="5"/>
  <c r="AK263" i="5"/>
  <c r="AJ263" i="5" s="1"/>
  <c r="AR262" i="5"/>
  <c r="AN262" i="5"/>
  <c r="AM262" i="5"/>
  <c r="AK262" i="5"/>
  <c r="AJ262" i="5"/>
  <c r="AR261" i="5"/>
  <c r="AN261" i="5"/>
  <c r="AM261" i="5" s="1"/>
  <c r="AK261" i="5"/>
  <c r="AJ261" i="5"/>
  <c r="AR260" i="5"/>
  <c r="AN260" i="5"/>
  <c r="AM260" i="5"/>
  <c r="AK260" i="5"/>
  <c r="AJ260" i="5"/>
  <c r="AR259" i="5"/>
  <c r="AN259" i="5"/>
  <c r="AM259" i="5" s="1"/>
  <c r="AK259" i="5"/>
  <c r="AJ259" i="5" s="1"/>
  <c r="AR258" i="5"/>
  <c r="AN258" i="5"/>
  <c r="AM258" i="5"/>
  <c r="AK258" i="5"/>
  <c r="AJ258" i="5"/>
  <c r="AR257" i="5"/>
  <c r="AN257" i="5"/>
  <c r="AM257" i="5" s="1"/>
  <c r="AK257" i="5"/>
  <c r="AJ257" i="5" s="1"/>
  <c r="AR256" i="5"/>
  <c r="AN256" i="5"/>
  <c r="AM256" i="5" s="1"/>
  <c r="AK256" i="5"/>
  <c r="AJ256" i="5"/>
  <c r="AR255" i="5"/>
  <c r="AN255" i="5"/>
  <c r="AM255" i="5"/>
  <c r="AK255" i="5"/>
  <c r="AJ255" i="5" s="1"/>
  <c r="AR254" i="5"/>
  <c r="AN254" i="5"/>
  <c r="AM254" i="5"/>
  <c r="AK254" i="5"/>
  <c r="AJ254" i="5"/>
  <c r="AR253" i="5"/>
  <c r="AN253" i="5"/>
  <c r="AM253" i="5" s="1"/>
  <c r="AK253" i="5"/>
  <c r="AJ253" i="5" s="1"/>
  <c r="AR252" i="5"/>
  <c r="AN252" i="5"/>
  <c r="AM252" i="5"/>
  <c r="AK252" i="5"/>
  <c r="AJ252" i="5"/>
  <c r="AR251" i="5"/>
  <c r="AN251" i="5"/>
  <c r="AM251" i="5" s="1"/>
  <c r="AK251" i="5"/>
  <c r="AJ251" i="5" s="1"/>
  <c r="AR250" i="5"/>
  <c r="AN250" i="5"/>
  <c r="AM250" i="5"/>
  <c r="AK250" i="5"/>
  <c r="AJ250" i="5"/>
  <c r="AR249" i="5"/>
  <c r="AN249" i="5"/>
  <c r="AM249" i="5" s="1"/>
  <c r="AK249" i="5"/>
  <c r="AJ249" i="5" s="1"/>
  <c r="AR248" i="5"/>
  <c r="AN248" i="5"/>
  <c r="AM248" i="5"/>
  <c r="AK248" i="5"/>
  <c r="AJ248" i="5"/>
  <c r="AR247" i="5"/>
  <c r="AN247" i="5"/>
  <c r="AM247" i="5" s="1"/>
  <c r="AK247" i="5"/>
  <c r="AJ247" i="5" s="1"/>
  <c r="AR246" i="5"/>
  <c r="AN246" i="5"/>
  <c r="AM246" i="5"/>
  <c r="AK246" i="5"/>
  <c r="AJ246" i="5"/>
  <c r="AR245" i="5"/>
  <c r="AN245" i="5"/>
  <c r="AM245" i="5" s="1"/>
  <c r="AK245" i="5"/>
  <c r="AJ245" i="5" s="1"/>
  <c r="AR244" i="5"/>
  <c r="AN244" i="5"/>
  <c r="AM244" i="5"/>
  <c r="AK244" i="5"/>
  <c r="AJ244" i="5"/>
  <c r="AR243" i="5"/>
  <c r="AN243" i="5"/>
  <c r="AM243" i="5"/>
  <c r="AK243" i="5"/>
  <c r="AJ243" i="5" s="1"/>
  <c r="AR242" i="5"/>
  <c r="AN242" i="5"/>
  <c r="AM242" i="5"/>
  <c r="AK242" i="5"/>
  <c r="AJ242" i="5"/>
  <c r="AR241" i="5"/>
  <c r="AN241" i="5"/>
  <c r="AM241" i="5" s="1"/>
  <c r="AK241" i="5"/>
  <c r="AJ241" i="5" s="1"/>
  <c r="AR240" i="5"/>
  <c r="AN240" i="5"/>
  <c r="AM240" i="5" s="1"/>
  <c r="AK240" i="5"/>
  <c r="AJ240" i="5"/>
  <c r="AR239" i="5"/>
  <c r="AN239" i="5"/>
  <c r="AM239" i="5"/>
  <c r="AK239" i="5"/>
  <c r="AJ239" i="5" s="1"/>
  <c r="AR238" i="5"/>
  <c r="AN238" i="5"/>
  <c r="AM238" i="5"/>
  <c r="AK238" i="5"/>
  <c r="AJ238" i="5"/>
  <c r="AR237" i="5"/>
  <c r="AN237" i="5"/>
  <c r="AM237" i="5" s="1"/>
  <c r="AK237" i="5"/>
  <c r="AJ237" i="5" s="1"/>
  <c r="AR236" i="5"/>
  <c r="AN236" i="5"/>
  <c r="AM236" i="5"/>
  <c r="AK236" i="5"/>
  <c r="AJ236" i="5"/>
  <c r="AR235" i="5"/>
  <c r="AN235" i="5"/>
  <c r="AM235" i="5"/>
  <c r="AK235" i="5"/>
  <c r="AJ235" i="5" s="1"/>
  <c r="AR234" i="5"/>
  <c r="AM234" i="5"/>
  <c r="AJ234" i="5"/>
  <c r="AR233" i="5"/>
  <c r="AN233" i="5"/>
  <c r="AM233" i="5" s="1"/>
  <c r="AK233" i="5"/>
  <c r="AJ233" i="5" s="1"/>
  <c r="AR232" i="5"/>
  <c r="AN232" i="5"/>
  <c r="AM232" i="5"/>
  <c r="AK232" i="5"/>
  <c r="AJ232" i="5"/>
  <c r="AR231" i="5"/>
  <c r="AN231" i="5"/>
  <c r="AM231" i="5" s="1"/>
  <c r="AK231" i="5"/>
  <c r="AJ231" i="5" s="1"/>
  <c r="AR230" i="5"/>
  <c r="AN230" i="5"/>
  <c r="AM230" i="5"/>
  <c r="AK230" i="5"/>
  <c r="AJ230" i="5"/>
  <c r="AR229" i="5"/>
  <c r="AN229" i="5"/>
  <c r="AM229" i="5"/>
  <c r="AK229" i="5"/>
  <c r="AJ229" i="5" s="1"/>
  <c r="AR228" i="5"/>
  <c r="AN228" i="5"/>
  <c r="AM228" i="5" s="1"/>
  <c r="AK228" i="5"/>
  <c r="AJ228" i="5"/>
  <c r="AR227" i="5"/>
  <c r="AN227" i="5"/>
  <c r="AM227" i="5" s="1"/>
  <c r="AK227" i="5"/>
  <c r="AJ227" i="5"/>
  <c r="AR226" i="5"/>
  <c r="AN226" i="5"/>
  <c r="AM226" i="5"/>
  <c r="AK226" i="5"/>
  <c r="AJ226" i="5" s="1"/>
  <c r="AR225" i="5"/>
  <c r="AN225" i="5"/>
  <c r="AM225" i="5" s="1"/>
  <c r="AK225" i="5"/>
  <c r="AJ225" i="5" s="1"/>
  <c r="AR224" i="5"/>
  <c r="AN224" i="5"/>
  <c r="AM224" i="5"/>
  <c r="AK224" i="5"/>
  <c r="AJ224" i="5"/>
  <c r="AR223" i="5"/>
  <c r="AN223" i="5"/>
  <c r="AM223" i="5" s="1"/>
  <c r="AK223" i="5"/>
  <c r="AJ223" i="5" s="1"/>
  <c r="AR222" i="5"/>
  <c r="AN222" i="5"/>
  <c r="AM222" i="5"/>
  <c r="AK222" i="5"/>
  <c r="AJ222" i="5"/>
  <c r="AR221" i="5"/>
  <c r="AN221" i="5"/>
  <c r="AM221" i="5"/>
  <c r="AK221" i="5"/>
  <c r="AJ221" i="5" s="1"/>
  <c r="AR220" i="5"/>
  <c r="AN220" i="5"/>
  <c r="AM220" i="5" s="1"/>
  <c r="AK220" i="5"/>
  <c r="AJ220" i="5"/>
  <c r="AR219" i="5"/>
  <c r="AN219" i="5"/>
  <c r="AM219" i="5" s="1"/>
  <c r="AK219" i="5"/>
  <c r="AJ219" i="5"/>
  <c r="AR218" i="5"/>
  <c r="AN218" i="5"/>
  <c r="AM218" i="5"/>
  <c r="AK218" i="5"/>
  <c r="AJ218" i="5" s="1"/>
  <c r="AR217" i="5"/>
  <c r="AN217" i="5"/>
  <c r="AM217" i="5" s="1"/>
  <c r="AK217" i="5"/>
  <c r="AJ217" i="5" s="1"/>
  <c r="AR216" i="5"/>
  <c r="AN216" i="5"/>
  <c r="AM216" i="5"/>
  <c r="AK216" i="5"/>
  <c r="AJ216" i="5"/>
  <c r="AR215" i="5"/>
  <c r="AN215" i="5"/>
  <c r="AM215" i="5" s="1"/>
  <c r="AK215" i="5"/>
  <c r="AJ215" i="5" s="1"/>
  <c r="AR214" i="5"/>
  <c r="AN214" i="5"/>
  <c r="AM214" i="5"/>
  <c r="AK214" i="5"/>
  <c r="AJ214" i="5"/>
  <c r="AR213" i="5"/>
  <c r="AN213" i="5"/>
  <c r="AM213" i="5"/>
  <c r="AK213" i="5"/>
  <c r="AJ213" i="5" s="1"/>
  <c r="AR212" i="5"/>
  <c r="AN212" i="5"/>
  <c r="AM212" i="5" s="1"/>
  <c r="AK212" i="5"/>
  <c r="AJ212" i="5"/>
  <c r="AR211" i="5"/>
  <c r="AN211" i="5"/>
  <c r="AM211" i="5" s="1"/>
  <c r="AK211" i="5"/>
  <c r="AJ211" i="5"/>
  <c r="AR210" i="5"/>
  <c r="AN210" i="5"/>
  <c r="AM210" i="5"/>
  <c r="AK210" i="5"/>
  <c r="AJ210" i="5" s="1"/>
  <c r="AR209" i="5"/>
  <c r="AN209" i="5"/>
  <c r="AM209" i="5" s="1"/>
  <c r="AK209" i="5"/>
  <c r="AJ209" i="5" s="1"/>
  <c r="AR208" i="5"/>
  <c r="AN208" i="5"/>
  <c r="AM208" i="5"/>
  <c r="AK208" i="5"/>
  <c r="AJ208" i="5"/>
  <c r="AR207" i="5"/>
  <c r="AN207" i="5"/>
  <c r="AM207" i="5" s="1"/>
  <c r="AK207" i="5"/>
  <c r="AJ207" i="5" s="1"/>
  <c r="AR206" i="5"/>
  <c r="AN206" i="5"/>
  <c r="AM206" i="5"/>
  <c r="AK206" i="5"/>
  <c r="AJ206" i="5"/>
  <c r="AR205" i="5"/>
  <c r="AN205" i="5"/>
  <c r="AM205" i="5"/>
  <c r="AK205" i="5"/>
  <c r="AJ205" i="5" s="1"/>
  <c r="AR204" i="5"/>
  <c r="AN204" i="5"/>
  <c r="AM204" i="5"/>
  <c r="AK204" i="5"/>
  <c r="AJ204" i="5"/>
  <c r="AR203" i="5"/>
  <c r="AN203" i="5"/>
  <c r="AM203" i="5" s="1"/>
  <c r="AK203" i="5"/>
  <c r="AJ203" i="5"/>
  <c r="AR202" i="5"/>
  <c r="AN202" i="5"/>
  <c r="AM202" i="5"/>
  <c r="AK202" i="5"/>
  <c r="AJ202" i="5"/>
  <c r="AR201" i="5"/>
  <c r="AN201" i="5"/>
  <c r="AM201" i="5" s="1"/>
  <c r="AK201" i="5"/>
  <c r="AJ201" i="5" s="1"/>
  <c r="AR200" i="5"/>
  <c r="AN200" i="5"/>
  <c r="AM200" i="5"/>
  <c r="AK200" i="5"/>
  <c r="AJ200" i="5"/>
  <c r="AR199" i="5"/>
  <c r="AN199" i="5"/>
  <c r="AM199" i="5" s="1"/>
  <c r="AK199" i="5"/>
  <c r="AJ199" i="5" s="1"/>
  <c r="AN198" i="5"/>
  <c r="AM198" i="5"/>
  <c r="AK198" i="5"/>
  <c r="AJ198" i="5" s="1"/>
  <c r="AR197" i="5"/>
  <c r="AN197" i="5"/>
  <c r="AM197" i="5"/>
  <c r="AK197" i="5"/>
  <c r="AJ197" i="5"/>
  <c r="AR196" i="5"/>
  <c r="AN196" i="5"/>
  <c r="AM196" i="5" s="1"/>
  <c r="AK196" i="5"/>
  <c r="AJ196" i="5"/>
  <c r="AR195" i="5"/>
  <c r="AN195" i="5"/>
  <c r="AM195" i="5"/>
  <c r="AK195" i="5"/>
  <c r="AJ195" i="5"/>
  <c r="AR194" i="5"/>
  <c r="AN194" i="5"/>
  <c r="AM194" i="5" s="1"/>
  <c r="AK194" i="5"/>
  <c r="AJ194" i="5" s="1"/>
  <c r="AR193" i="5"/>
  <c r="AN193" i="5"/>
  <c r="AM193" i="5"/>
  <c r="AK193" i="5"/>
  <c r="AJ193" i="5"/>
  <c r="AR192" i="5"/>
  <c r="AN192" i="5"/>
  <c r="AM192" i="5" s="1"/>
  <c r="AK192" i="5"/>
  <c r="AJ192" i="5" s="1"/>
  <c r="AR191" i="5"/>
  <c r="AN191" i="5"/>
  <c r="AM191" i="5"/>
  <c r="AK191" i="5"/>
  <c r="AJ191" i="5"/>
  <c r="AR190" i="5"/>
  <c r="AN190" i="5"/>
  <c r="AM190" i="5"/>
  <c r="AK190" i="5"/>
  <c r="AJ190" i="5" s="1"/>
  <c r="AR189" i="5"/>
  <c r="AN189" i="5"/>
  <c r="AM189" i="5"/>
  <c r="AK189" i="5"/>
  <c r="AJ189" i="5"/>
  <c r="AR188" i="5"/>
  <c r="AN188" i="5"/>
  <c r="AM188" i="5" s="1"/>
  <c r="AK188" i="5"/>
  <c r="AJ188" i="5"/>
  <c r="AR187" i="5"/>
  <c r="AN187" i="5"/>
  <c r="AM187" i="5"/>
  <c r="AK187" i="5"/>
  <c r="AJ187" i="5"/>
  <c r="AR186" i="5"/>
  <c r="AN186" i="5"/>
  <c r="AM186" i="5" s="1"/>
  <c r="AK186" i="5"/>
  <c r="AJ186" i="5" s="1"/>
  <c r="AR185" i="5"/>
  <c r="AN185" i="5"/>
  <c r="AM185" i="5"/>
  <c r="AK185" i="5"/>
  <c r="AJ185" i="5"/>
  <c r="AR184" i="5"/>
  <c r="AN184" i="5"/>
  <c r="AM184" i="5" s="1"/>
  <c r="AK184" i="5"/>
  <c r="AJ184" i="5" s="1"/>
  <c r="AR183" i="5"/>
  <c r="AN183" i="5"/>
  <c r="AM183" i="5"/>
  <c r="AK183" i="5"/>
  <c r="AJ183" i="5"/>
  <c r="AR182" i="5"/>
  <c r="AN182" i="5"/>
  <c r="AM182" i="5"/>
  <c r="AK182" i="5"/>
  <c r="AJ182" i="5" s="1"/>
  <c r="AR181" i="5"/>
  <c r="AN181" i="5"/>
  <c r="AM181" i="5"/>
  <c r="AK181" i="5"/>
  <c r="AJ181" i="5"/>
  <c r="AR180" i="5"/>
  <c r="AN180" i="5"/>
  <c r="AM180" i="5" s="1"/>
  <c r="AK180" i="5"/>
  <c r="AJ180" i="5"/>
  <c r="AR179" i="5"/>
  <c r="AN179" i="5"/>
  <c r="AM179" i="5"/>
  <c r="AK179" i="5"/>
  <c r="AJ179" i="5"/>
  <c r="AR178" i="5"/>
  <c r="AN178" i="5"/>
  <c r="AM178" i="5" s="1"/>
  <c r="AK178" i="5"/>
  <c r="AJ178" i="5" s="1"/>
  <c r="AR177" i="5"/>
  <c r="AN177" i="5"/>
  <c r="AM177" i="5"/>
  <c r="AK177" i="5"/>
  <c r="AJ177" i="5"/>
  <c r="AR176" i="5"/>
  <c r="AN176" i="5"/>
  <c r="AM176" i="5" s="1"/>
  <c r="AK176" i="5"/>
  <c r="AJ176" i="5" s="1"/>
  <c r="AR175" i="5"/>
  <c r="AN175" i="5"/>
  <c r="AM175" i="5"/>
  <c r="AK175" i="5"/>
  <c r="AJ175" i="5"/>
  <c r="AR174" i="5"/>
  <c r="AN174" i="5"/>
  <c r="AM174" i="5"/>
  <c r="AK174" i="5"/>
  <c r="AJ174" i="5" s="1"/>
  <c r="AR173" i="5"/>
  <c r="AN173" i="5"/>
  <c r="AM173" i="5"/>
  <c r="AK173" i="5"/>
  <c r="AJ173" i="5"/>
  <c r="AR172" i="5"/>
  <c r="AN172" i="5"/>
  <c r="AM172" i="5" s="1"/>
  <c r="AK172" i="5"/>
  <c r="AJ172" i="5"/>
  <c r="AR171" i="5"/>
  <c r="AN171" i="5"/>
  <c r="AM171" i="5"/>
  <c r="AJ171" i="5"/>
  <c r="AR170" i="5"/>
  <c r="AN170" i="5"/>
  <c r="AM170" i="5"/>
  <c r="AK170" i="5"/>
  <c r="AJ170" i="5"/>
  <c r="AR169" i="5"/>
  <c r="AN169" i="5"/>
  <c r="AM169" i="5" s="1"/>
  <c r="AK169" i="5"/>
  <c r="AJ169" i="5" s="1"/>
  <c r="AR168" i="5"/>
  <c r="AN168" i="5"/>
  <c r="AM168" i="5"/>
  <c r="AK168" i="5"/>
  <c r="AJ168" i="5"/>
  <c r="AR167" i="5"/>
  <c r="AN167" i="5"/>
  <c r="AM167" i="5"/>
  <c r="AK167" i="5"/>
  <c r="AJ167" i="5" s="1"/>
  <c r="AR166" i="5"/>
  <c r="AN166" i="5"/>
  <c r="AM166" i="5"/>
  <c r="AK166" i="5"/>
  <c r="AJ166" i="5"/>
  <c r="AR165" i="5"/>
  <c r="AN165" i="5"/>
  <c r="AM165" i="5" s="1"/>
  <c r="AK165" i="5"/>
  <c r="AJ165" i="5"/>
  <c r="AR164" i="5"/>
  <c r="AN164" i="5"/>
  <c r="AM164" i="5"/>
  <c r="AK164" i="5"/>
  <c r="AJ164" i="5"/>
  <c r="AR163" i="5"/>
  <c r="AN163" i="5"/>
  <c r="AM163" i="5" s="1"/>
  <c r="AK163" i="5"/>
  <c r="AJ163" i="5" s="1"/>
  <c r="AR162" i="5"/>
  <c r="AN162" i="5"/>
  <c r="AM162" i="5"/>
  <c r="AK162" i="5"/>
  <c r="AJ162" i="5"/>
  <c r="AR161" i="5"/>
  <c r="AN161" i="5"/>
  <c r="AM161" i="5" s="1"/>
  <c r="AK161" i="5"/>
  <c r="AJ161" i="5" s="1"/>
  <c r="AR160" i="5"/>
  <c r="AN160" i="5"/>
  <c r="AM160" i="5" s="1"/>
  <c r="AK160" i="5"/>
  <c r="AJ160" i="5"/>
  <c r="AR159" i="5"/>
  <c r="AN159" i="5"/>
  <c r="AM159" i="5"/>
  <c r="AK159" i="5"/>
  <c r="AJ159" i="5" s="1"/>
  <c r="AR158" i="5"/>
  <c r="AN158" i="5"/>
  <c r="AM158" i="5"/>
  <c r="AK158" i="5"/>
  <c r="AJ158" i="5"/>
  <c r="AR157" i="5"/>
  <c r="AN157" i="5"/>
  <c r="AM157" i="5" s="1"/>
  <c r="AK157" i="5"/>
  <c r="AJ157" i="5"/>
  <c r="AR156" i="5"/>
  <c r="AN156" i="5"/>
  <c r="AM156" i="5"/>
  <c r="AK156" i="5"/>
  <c r="AJ156" i="5"/>
  <c r="AR155" i="5"/>
  <c r="AN155" i="5"/>
  <c r="AM155" i="5" s="1"/>
  <c r="AK155" i="5"/>
  <c r="AJ155" i="5" s="1"/>
  <c r="AR154" i="5"/>
  <c r="AN154" i="5"/>
  <c r="AM154" i="5"/>
  <c r="AK154" i="5"/>
  <c r="AJ154" i="5"/>
  <c r="AR153" i="5"/>
  <c r="AN153" i="5"/>
  <c r="AM153" i="5" s="1"/>
  <c r="AK153" i="5"/>
  <c r="AJ153" i="5" s="1"/>
  <c r="AR152" i="5"/>
  <c r="AN152" i="5"/>
  <c r="AM152" i="5"/>
  <c r="AK152" i="5"/>
  <c r="AJ152" i="5"/>
  <c r="AR151" i="5"/>
  <c r="AN151" i="5"/>
  <c r="AM151" i="5"/>
  <c r="AK151" i="5"/>
  <c r="AJ151" i="5" s="1"/>
  <c r="AR150" i="5"/>
  <c r="AN150" i="5"/>
  <c r="AM150" i="5"/>
  <c r="AK150" i="5"/>
  <c r="AJ150" i="5" s="1"/>
  <c r="AR149" i="5"/>
  <c r="AN149" i="5"/>
  <c r="AM149" i="5" s="1"/>
  <c r="AK149" i="5"/>
  <c r="AJ149" i="5"/>
  <c r="AR148" i="5"/>
  <c r="AN148" i="5"/>
  <c r="AM148" i="5"/>
  <c r="AK148" i="5"/>
  <c r="AJ148" i="5"/>
  <c r="AR147" i="5"/>
  <c r="AN147" i="5"/>
  <c r="AM147" i="5" s="1"/>
  <c r="AK147" i="5"/>
  <c r="AJ147" i="5" s="1"/>
  <c r="AR146" i="5"/>
  <c r="AN146" i="5"/>
  <c r="AM146" i="5"/>
  <c r="AK146" i="5"/>
  <c r="AJ146" i="5"/>
  <c r="AR145" i="5"/>
  <c r="AN145" i="5"/>
  <c r="AM145" i="5" s="1"/>
  <c r="AK145" i="5"/>
  <c r="AJ145" i="5" s="1"/>
  <c r="AR144" i="5"/>
  <c r="AN144" i="5"/>
  <c r="AM144" i="5"/>
  <c r="AK144" i="5"/>
  <c r="AJ144" i="5"/>
  <c r="AR143" i="5"/>
  <c r="AN143" i="5"/>
  <c r="AM143" i="5"/>
  <c r="AK143" i="5"/>
  <c r="AJ143" i="5" s="1"/>
  <c r="AR142" i="5"/>
  <c r="AN142" i="5"/>
  <c r="AM142" i="5"/>
  <c r="AK142" i="5"/>
  <c r="AJ142" i="5"/>
  <c r="AR141" i="5"/>
  <c r="AN141" i="5"/>
  <c r="AM141" i="5" s="1"/>
  <c r="AK141" i="5"/>
  <c r="AJ141" i="5"/>
  <c r="AR140" i="5"/>
  <c r="AN140" i="5"/>
  <c r="AM140" i="5"/>
  <c r="AK140" i="5"/>
  <c r="AJ140" i="5"/>
  <c r="AR139" i="5"/>
  <c r="AN139" i="5"/>
  <c r="AM139" i="5" s="1"/>
  <c r="AK139" i="5"/>
  <c r="AJ139" i="5" s="1"/>
  <c r="AR138" i="5"/>
  <c r="AN138" i="5"/>
  <c r="AM138" i="5"/>
  <c r="AK138" i="5"/>
  <c r="AJ138" i="5"/>
  <c r="AR137" i="5"/>
  <c r="AN137" i="5"/>
  <c r="AM137" i="5" s="1"/>
  <c r="AK137" i="5"/>
  <c r="AJ137" i="5" s="1"/>
  <c r="AR136" i="5"/>
  <c r="AN136" i="5"/>
  <c r="AM136" i="5" s="1"/>
  <c r="AK136" i="5"/>
  <c r="AJ136" i="5"/>
  <c r="AR135" i="5"/>
  <c r="AN135" i="5"/>
  <c r="AM135" i="5"/>
  <c r="AK135" i="5"/>
  <c r="AJ135" i="5" s="1"/>
  <c r="AR134" i="5"/>
  <c r="AN134" i="5"/>
  <c r="AM134" i="5"/>
  <c r="AK134" i="5"/>
  <c r="AJ134" i="5"/>
  <c r="AR133" i="5"/>
  <c r="AN133" i="5"/>
  <c r="AM133" i="5" s="1"/>
  <c r="AK133" i="5"/>
  <c r="AJ133" i="5"/>
  <c r="AR132" i="5"/>
  <c r="AN132" i="5"/>
  <c r="AM132" i="5"/>
  <c r="AK132" i="5"/>
  <c r="AJ132" i="5"/>
  <c r="AR131" i="5"/>
  <c r="AN131" i="5"/>
  <c r="AM131" i="5" s="1"/>
  <c r="AK131" i="5"/>
  <c r="AJ131" i="5" s="1"/>
  <c r="AR130" i="5"/>
  <c r="AN130" i="5"/>
  <c r="AM130" i="5"/>
  <c r="AK130" i="5"/>
  <c r="AJ130" i="5"/>
  <c r="AR129" i="5"/>
  <c r="AN129" i="5"/>
  <c r="AM129" i="5" s="1"/>
  <c r="AK129" i="5"/>
  <c r="AJ129" i="5" s="1"/>
  <c r="AR128" i="5"/>
  <c r="AN128" i="5"/>
  <c r="AM128" i="5"/>
  <c r="AK128" i="5"/>
  <c r="AJ128" i="5"/>
  <c r="AR127" i="5"/>
  <c r="AN127" i="5"/>
  <c r="AM127" i="5"/>
  <c r="AK127" i="5"/>
  <c r="AJ127" i="5" s="1"/>
  <c r="AR126" i="5"/>
  <c r="AN126" i="5"/>
  <c r="AM126" i="5"/>
  <c r="AK126" i="5"/>
  <c r="AJ126" i="5"/>
  <c r="AR125" i="5"/>
  <c r="AN125" i="5"/>
  <c r="AM125" i="5" s="1"/>
  <c r="AK125" i="5"/>
  <c r="AJ125" i="5"/>
  <c r="AR124" i="5"/>
  <c r="AN124" i="5"/>
  <c r="AM124" i="5"/>
  <c r="AK124" i="5"/>
  <c r="AJ124" i="5"/>
  <c r="AR123" i="5"/>
  <c r="AN123" i="5"/>
  <c r="AM123" i="5" s="1"/>
  <c r="AK123" i="5"/>
  <c r="AJ123" i="5" s="1"/>
  <c r="AR122" i="5"/>
  <c r="AN122" i="5"/>
  <c r="AM122" i="5"/>
  <c r="AK122" i="5"/>
  <c r="AJ122" i="5"/>
  <c r="AR121" i="5"/>
  <c r="AN121" i="5"/>
  <c r="AM121" i="5" s="1"/>
  <c r="AK121" i="5"/>
  <c r="AJ121" i="5"/>
  <c r="AR120" i="5"/>
  <c r="AN120" i="5"/>
  <c r="AM120" i="5" s="1"/>
  <c r="AK120" i="5"/>
  <c r="AJ120" i="5"/>
  <c r="AR119" i="5"/>
  <c r="AN119" i="5"/>
  <c r="AM119" i="5"/>
  <c r="AK119" i="5"/>
  <c r="AJ119" i="5" s="1"/>
  <c r="AR118" i="5"/>
  <c r="AN118" i="5"/>
  <c r="AM118" i="5"/>
  <c r="AK118" i="5"/>
  <c r="AJ118" i="5"/>
  <c r="AR117" i="5"/>
  <c r="AM117" i="5"/>
  <c r="AK117" i="5"/>
  <c r="AJ117" i="5"/>
  <c r="AR116" i="5"/>
  <c r="AN116" i="5"/>
  <c r="AM116" i="5"/>
  <c r="AK116" i="5"/>
  <c r="AJ116" i="5" s="1"/>
  <c r="AR115" i="5"/>
  <c r="AN115" i="5"/>
  <c r="AM115" i="5"/>
  <c r="AK115" i="5"/>
  <c r="AJ115" i="5"/>
  <c r="AR114" i="5"/>
  <c r="AN114" i="5"/>
  <c r="AM114" i="5" s="1"/>
  <c r="AK114" i="5"/>
  <c r="AJ114" i="5" s="1"/>
  <c r="AR113" i="5"/>
  <c r="AN113" i="5"/>
  <c r="AM113" i="5" s="1"/>
  <c r="AK113" i="5"/>
  <c r="AJ113" i="5"/>
  <c r="AR112" i="5"/>
  <c r="AN112" i="5"/>
  <c r="AM112" i="5"/>
  <c r="AK112" i="5"/>
  <c r="AJ112" i="5" s="1"/>
  <c r="AR111" i="5"/>
  <c r="AN111" i="5"/>
  <c r="AM111" i="5"/>
  <c r="AK111" i="5"/>
  <c r="AJ111" i="5"/>
  <c r="AR110" i="5"/>
  <c r="AN110" i="5"/>
  <c r="AM110" i="5"/>
  <c r="AK110" i="5"/>
  <c r="AJ110" i="5"/>
  <c r="AR109" i="5"/>
  <c r="AN109" i="5"/>
  <c r="AM109" i="5"/>
  <c r="AK109" i="5"/>
  <c r="AJ109" i="5" s="1"/>
  <c r="AR108" i="5"/>
  <c r="AN108" i="5"/>
  <c r="AM108" i="5"/>
  <c r="AK108" i="5"/>
  <c r="AJ108" i="5"/>
  <c r="AR107" i="5"/>
  <c r="AN107" i="5"/>
  <c r="AM107" i="5" s="1"/>
  <c r="AK107" i="5"/>
  <c r="AJ107" i="5"/>
  <c r="AR106" i="5"/>
  <c r="AN106" i="5"/>
  <c r="AM106" i="5"/>
  <c r="AK106" i="5"/>
  <c r="AJ106" i="5"/>
  <c r="AR105" i="5"/>
  <c r="AN105" i="5"/>
  <c r="AM105" i="5" s="1"/>
  <c r="AK105" i="5"/>
  <c r="AJ105" i="5" s="1"/>
  <c r="AR104" i="5"/>
  <c r="AN104" i="5"/>
  <c r="AM104" i="5"/>
  <c r="AK104" i="5"/>
  <c r="AJ104" i="5"/>
  <c r="AR103" i="5"/>
  <c r="AN103" i="5"/>
  <c r="AM103" i="5" s="1"/>
  <c r="AK103" i="5"/>
  <c r="AJ103" i="5" s="1"/>
  <c r="AR102" i="5"/>
  <c r="AN102" i="5"/>
  <c r="AM102" i="5"/>
  <c r="AK102" i="5"/>
  <c r="AJ102" i="5"/>
  <c r="AR101" i="5"/>
  <c r="AN101" i="5"/>
  <c r="AM101" i="5"/>
  <c r="AK101" i="5"/>
  <c r="AJ101" i="5" s="1"/>
  <c r="AR100" i="5"/>
  <c r="AN100" i="5"/>
  <c r="AM100" i="5"/>
  <c r="AK100" i="5"/>
  <c r="AJ100" i="5"/>
  <c r="AR99" i="5"/>
  <c r="AN99" i="5"/>
  <c r="AM99" i="5" s="1"/>
  <c r="AK99" i="5"/>
  <c r="AJ99" i="5"/>
  <c r="AR98" i="5"/>
  <c r="AN98" i="5"/>
  <c r="AM98" i="5"/>
  <c r="AK98" i="5"/>
  <c r="AJ98" i="5"/>
  <c r="AR97" i="5"/>
  <c r="AN97" i="5"/>
  <c r="AM97" i="5" s="1"/>
  <c r="AK97" i="5"/>
  <c r="AJ97" i="5" s="1"/>
  <c r="AR96" i="5"/>
  <c r="AN96" i="5"/>
  <c r="AM96" i="5"/>
  <c r="AK96" i="5"/>
  <c r="AJ96" i="5"/>
  <c r="AR95" i="5"/>
  <c r="AN95" i="5"/>
  <c r="AM95" i="5" s="1"/>
  <c r="AK95" i="5"/>
  <c r="AJ95" i="5" s="1"/>
  <c r="AR94" i="5"/>
  <c r="AN94" i="5"/>
  <c r="AM94" i="5"/>
  <c r="AK94" i="5"/>
  <c r="AJ94" i="5"/>
  <c r="AR93" i="5"/>
  <c r="AN93" i="5"/>
  <c r="AM93" i="5"/>
  <c r="AK93" i="5"/>
  <c r="AJ93" i="5" s="1"/>
  <c r="AR92" i="5"/>
  <c r="AN92" i="5"/>
  <c r="AM92" i="5"/>
  <c r="AK92" i="5"/>
  <c r="AJ92" i="5"/>
  <c r="AR91" i="5"/>
  <c r="AN91" i="5"/>
  <c r="AM91" i="5" s="1"/>
  <c r="AK91" i="5"/>
  <c r="AJ91" i="5"/>
  <c r="AR90" i="5"/>
  <c r="AN90" i="5"/>
  <c r="AM90" i="5"/>
  <c r="AK90" i="5"/>
  <c r="AJ90" i="5"/>
  <c r="AR89" i="5"/>
  <c r="AN89" i="5"/>
  <c r="AM89" i="5" s="1"/>
  <c r="AK89" i="5"/>
  <c r="AJ89" i="5" s="1"/>
  <c r="AR88" i="5"/>
  <c r="AN88" i="5"/>
  <c r="AM88" i="5"/>
  <c r="AK88" i="5"/>
  <c r="AJ88" i="5"/>
  <c r="AR87" i="5"/>
  <c r="AN87" i="5"/>
  <c r="AM87" i="5" s="1"/>
  <c r="AK87" i="5"/>
  <c r="AJ87" i="5" s="1"/>
  <c r="AR86" i="5"/>
  <c r="AN86" i="5"/>
  <c r="AM86" i="5"/>
  <c r="AK86" i="5"/>
  <c r="AJ86" i="5"/>
  <c r="AR85" i="5"/>
  <c r="AN85" i="5"/>
  <c r="AM85" i="5"/>
  <c r="AK85" i="5"/>
  <c r="AJ85" i="5" s="1"/>
  <c r="AR84" i="5"/>
  <c r="AN84" i="5"/>
  <c r="AM84" i="5"/>
  <c r="AK84" i="5"/>
  <c r="AJ84" i="5"/>
  <c r="AR83" i="5"/>
  <c r="AN83" i="5"/>
  <c r="AM83" i="5" s="1"/>
  <c r="AK83" i="5"/>
  <c r="AJ83" i="5"/>
  <c r="AR82" i="5"/>
  <c r="AN82" i="5"/>
  <c r="AM82" i="5"/>
  <c r="AK82" i="5"/>
  <c r="AJ82" i="5"/>
  <c r="AR81" i="5"/>
  <c r="AN81" i="5"/>
  <c r="AM81" i="5" s="1"/>
  <c r="AK81" i="5"/>
  <c r="AJ81" i="5" s="1"/>
  <c r="AR80" i="5"/>
  <c r="AN80" i="5"/>
  <c r="AM80" i="5"/>
  <c r="AK80" i="5"/>
  <c r="AJ80" i="5"/>
  <c r="AR79" i="5"/>
  <c r="AN79" i="5"/>
  <c r="AM79" i="5" s="1"/>
  <c r="AK79" i="5"/>
  <c r="AJ79" i="5" s="1"/>
  <c r="AR78" i="5"/>
  <c r="AN78" i="5"/>
  <c r="AM78" i="5"/>
  <c r="AK78" i="5"/>
  <c r="AJ78" i="5"/>
  <c r="AR77" i="5"/>
  <c r="AN77" i="5"/>
  <c r="AM77" i="5"/>
  <c r="AK77" i="5"/>
  <c r="AJ77" i="5" s="1"/>
  <c r="AR76" i="5"/>
  <c r="AN76" i="5"/>
  <c r="AM76" i="5"/>
  <c r="AK76" i="5"/>
  <c r="AJ76" i="5"/>
  <c r="AR75" i="5"/>
  <c r="AN75" i="5"/>
  <c r="AM75" i="5" s="1"/>
  <c r="AK75" i="5"/>
  <c r="AJ75" i="5"/>
  <c r="AR74" i="5"/>
  <c r="AN74" i="5"/>
  <c r="AM74" i="5"/>
  <c r="AK74" i="5"/>
  <c r="AJ74" i="5"/>
  <c r="AR73" i="5"/>
  <c r="AN73" i="5"/>
  <c r="AM73" i="5" s="1"/>
  <c r="AK73" i="5"/>
  <c r="AJ73" i="5" s="1"/>
  <c r="AR72" i="5"/>
  <c r="AN72" i="5"/>
  <c r="AM72" i="5"/>
  <c r="AK72" i="5"/>
  <c r="AJ72" i="5"/>
  <c r="AR71" i="5"/>
  <c r="AN71" i="5"/>
  <c r="AM71" i="5" s="1"/>
  <c r="AK71" i="5"/>
  <c r="AJ71" i="5" s="1"/>
  <c r="AR70" i="5"/>
  <c r="AN70" i="5"/>
  <c r="AM70" i="5"/>
  <c r="AK70" i="5"/>
  <c r="AJ70" i="5"/>
  <c r="AR69" i="5"/>
  <c r="AN69" i="5"/>
  <c r="AM69" i="5"/>
  <c r="AK69" i="5"/>
  <c r="AJ69" i="5" s="1"/>
  <c r="AR68" i="5"/>
  <c r="AN68" i="5"/>
  <c r="AM68" i="5"/>
  <c r="AK68" i="5"/>
  <c r="AJ68" i="5"/>
  <c r="AR67" i="5"/>
  <c r="AN67" i="5"/>
  <c r="AM67" i="5" s="1"/>
  <c r="AK67" i="5"/>
  <c r="AJ67" i="5"/>
  <c r="AR66" i="5"/>
  <c r="AN66" i="5"/>
  <c r="AM66" i="5"/>
  <c r="AK66" i="5"/>
  <c r="AJ66" i="5"/>
  <c r="AR65" i="5"/>
  <c r="AN65" i="5"/>
  <c r="AM65" i="5" s="1"/>
  <c r="AK65" i="5"/>
  <c r="AJ65" i="5" s="1"/>
  <c r="AR64" i="5"/>
  <c r="AN64" i="5"/>
  <c r="AM64" i="5"/>
  <c r="AK64" i="5"/>
  <c r="AJ64" i="5"/>
  <c r="AR63" i="5"/>
  <c r="AN63" i="5"/>
  <c r="AM63" i="5" s="1"/>
  <c r="AK63" i="5"/>
  <c r="AJ63" i="5" s="1"/>
  <c r="AR62" i="5"/>
  <c r="AN62" i="5"/>
  <c r="AM62" i="5"/>
  <c r="AK62" i="5"/>
  <c r="AJ62" i="5"/>
  <c r="AR61" i="5"/>
  <c r="AN61" i="5"/>
  <c r="AM61" i="5"/>
  <c r="AK61" i="5"/>
  <c r="AJ61" i="5" s="1"/>
  <c r="AR60" i="5"/>
  <c r="AN60" i="5"/>
  <c r="AM60" i="5"/>
  <c r="AJ60" i="5"/>
  <c r="AR59" i="5"/>
  <c r="AN59" i="5"/>
  <c r="AM59" i="5"/>
  <c r="AK59" i="5"/>
  <c r="AJ59" i="5"/>
  <c r="AR58" i="5"/>
  <c r="AN58" i="5"/>
  <c r="AM58" i="5" s="1"/>
  <c r="AK58" i="5"/>
  <c r="AJ58" i="5" s="1"/>
  <c r="AR57" i="5"/>
  <c r="AN57" i="5"/>
  <c r="AM57" i="5"/>
  <c r="AK57" i="5"/>
  <c r="AJ57" i="5"/>
  <c r="AR56" i="5"/>
  <c r="AN56" i="5"/>
  <c r="AM56" i="5" s="1"/>
  <c r="AK56" i="5"/>
  <c r="AJ56" i="5" s="1"/>
  <c r="AR55" i="5"/>
  <c r="AN55" i="5"/>
  <c r="AM55" i="5"/>
  <c r="AK55" i="5"/>
  <c r="AJ55" i="5"/>
  <c r="AR54" i="5"/>
  <c r="AN54" i="5"/>
  <c r="AM54" i="5"/>
  <c r="AK54" i="5"/>
  <c r="AJ54" i="5" s="1"/>
  <c r="AR53" i="5"/>
  <c r="AN53" i="5"/>
  <c r="AM53" i="5"/>
  <c r="AK53" i="5"/>
  <c r="AJ53" i="5"/>
  <c r="AR52" i="5"/>
  <c r="AN52" i="5"/>
  <c r="AM52" i="5" s="1"/>
  <c r="AK52" i="5"/>
  <c r="AJ52" i="5"/>
  <c r="AR51" i="5"/>
  <c r="AN51" i="5"/>
  <c r="AM51" i="5"/>
  <c r="AK51" i="5"/>
  <c r="AJ51" i="5"/>
  <c r="AR50" i="5"/>
  <c r="AN50" i="5"/>
  <c r="AM50" i="5" s="1"/>
  <c r="AK50" i="5"/>
  <c r="AJ50" i="5" s="1"/>
  <c r="AR49" i="5"/>
  <c r="AN49" i="5"/>
  <c r="AM49" i="5"/>
  <c r="AK49" i="5"/>
  <c r="AJ49" i="5"/>
  <c r="AR48" i="5"/>
  <c r="AN48" i="5"/>
  <c r="AM48" i="5" s="1"/>
  <c r="AK48" i="5"/>
  <c r="AJ48" i="5" s="1"/>
  <c r="AR47" i="5"/>
  <c r="AN47" i="5"/>
  <c r="AM47" i="5" s="1"/>
  <c r="AK47" i="5"/>
  <c r="AJ47" i="5"/>
  <c r="AR46" i="5"/>
  <c r="AN46" i="5"/>
  <c r="AM46" i="5"/>
  <c r="AK46" i="5"/>
  <c r="AJ46" i="5" s="1"/>
  <c r="AR45" i="5"/>
  <c r="AN45" i="5"/>
  <c r="AM45" i="5"/>
  <c r="AK45" i="5"/>
  <c r="AJ45" i="5" s="1"/>
  <c r="AR44" i="5"/>
  <c r="AN44" i="5"/>
  <c r="AM44" i="5" s="1"/>
  <c r="AK44" i="5"/>
  <c r="AJ44" i="5"/>
  <c r="AR43" i="5"/>
  <c r="AN43" i="5"/>
  <c r="AM43" i="5"/>
  <c r="AK43" i="5"/>
  <c r="AJ43" i="5"/>
  <c r="AR42" i="5"/>
  <c r="AN42" i="5"/>
  <c r="AM42" i="5" s="1"/>
  <c r="AK42" i="5"/>
  <c r="AJ42" i="5" s="1"/>
  <c r="AR41" i="5"/>
  <c r="AN41" i="5"/>
  <c r="AM41" i="5"/>
  <c r="AK41" i="5"/>
  <c r="AJ41" i="5"/>
  <c r="AR40" i="5"/>
  <c r="AN40" i="5"/>
  <c r="AM40" i="5" s="1"/>
  <c r="AK40" i="5"/>
  <c r="AJ40" i="5" s="1"/>
  <c r="AR39" i="5"/>
  <c r="AN39" i="5"/>
  <c r="AM39" i="5" s="1"/>
  <c r="AK39" i="5"/>
  <c r="AJ39" i="5"/>
  <c r="AR38" i="5"/>
  <c r="AN38" i="5"/>
  <c r="AM38" i="5"/>
  <c r="AK38" i="5"/>
  <c r="AJ38" i="5" s="1"/>
  <c r="AR37" i="5"/>
  <c r="AN37" i="5"/>
  <c r="AM37" i="5"/>
  <c r="AK37" i="5"/>
  <c r="AJ37" i="5" s="1"/>
  <c r="AR36" i="5"/>
  <c r="AN36" i="5"/>
  <c r="AM36" i="5" s="1"/>
  <c r="AK36" i="5"/>
  <c r="AJ36" i="5"/>
  <c r="AR35" i="5"/>
  <c r="AN35" i="5"/>
  <c r="AM35" i="5"/>
  <c r="AK35" i="5"/>
  <c r="AJ35" i="5"/>
  <c r="AR34" i="5"/>
  <c r="AM34" i="5"/>
  <c r="AJ34" i="5"/>
  <c r="AR33" i="5"/>
  <c r="AN33" i="5"/>
  <c r="AM33" i="5" s="1"/>
  <c r="AK33" i="5"/>
  <c r="AJ33" i="5"/>
  <c r="AR32" i="5"/>
  <c r="AN32" i="5"/>
  <c r="AM32" i="5"/>
  <c r="AK32" i="5"/>
  <c r="AJ32" i="5" s="1"/>
  <c r="AR31" i="5"/>
  <c r="AM31" i="5"/>
  <c r="AJ31" i="5"/>
  <c r="AR30" i="5"/>
  <c r="AN30" i="5"/>
  <c r="AM30" i="5" s="1"/>
  <c r="AK30" i="5"/>
  <c r="AJ30" i="5" s="1"/>
  <c r="AR29" i="5"/>
  <c r="AN29" i="5"/>
  <c r="AM29" i="5"/>
  <c r="AK29" i="5"/>
  <c r="AJ29" i="5"/>
  <c r="AR28" i="5"/>
  <c r="AN28" i="5"/>
  <c r="AM28" i="5" s="1"/>
  <c r="AK28" i="5"/>
  <c r="AJ28" i="5" s="1"/>
  <c r="AR27" i="5"/>
  <c r="AN27" i="5"/>
  <c r="AM27" i="5" s="1"/>
  <c r="AK27" i="5"/>
  <c r="AJ27" i="5"/>
  <c r="AR26" i="5"/>
  <c r="AN26" i="5"/>
  <c r="AM26" i="5"/>
  <c r="AK26" i="5"/>
  <c r="AJ26" i="5" s="1"/>
  <c r="AR25" i="5"/>
  <c r="AN25" i="5"/>
  <c r="AM25" i="5"/>
  <c r="AK25" i="5"/>
  <c r="AJ25" i="5" s="1"/>
  <c r="AR24" i="5"/>
  <c r="AN24" i="5"/>
  <c r="AM24" i="5" s="1"/>
  <c r="AK24" i="5"/>
  <c r="AJ24" i="5"/>
  <c r="AR23" i="5"/>
  <c r="AM23" i="5"/>
  <c r="AJ23" i="5"/>
  <c r="AR22" i="5"/>
  <c r="AM22" i="5"/>
  <c r="AJ22" i="5"/>
  <c r="AR21" i="5"/>
  <c r="AM21" i="5"/>
  <c r="AJ21" i="5"/>
  <c r="AR20" i="5"/>
  <c r="AM20" i="5"/>
  <c r="AJ20" i="5"/>
  <c r="AR19" i="5"/>
  <c r="AN19" i="5"/>
  <c r="AM19" i="5" s="1"/>
  <c r="AK19" i="5"/>
  <c r="AJ19" i="5"/>
  <c r="AR18" i="5"/>
  <c r="AN18" i="5"/>
  <c r="AM18" i="5"/>
  <c r="AK18" i="5"/>
  <c r="AJ18" i="5" s="1"/>
  <c r="AR17" i="5"/>
  <c r="AM17" i="5"/>
  <c r="AJ17" i="5"/>
  <c r="AR16" i="5"/>
  <c r="AN16" i="5"/>
  <c r="AM16" i="5" s="1"/>
  <c r="AJ16" i="5"/>
  <c r="AR15" i="5"/>
  <c r="AM15" i="5"/>
  <c r="AJ15" i="5"/>
  <c r="AR14" i="5"/>
  <c r="AM14" i="5"/>
  <c r="AR13" i="5"/>
  <c r="AM13" i="5"/>
  <c r="AJ13" i="5"/>
  <c r="AR12" i="5"/>
  <c r="AJ12" i="5"/>
  <c r="AR11" i="5"/>
  <c r="AN11" i="5"/>
  <c r="AM11" i="5" s="1"/>
  <c r="AJ11" i="5"/>
  <c r="AR10" i="5"/>
  <c r="AJ10" i="5"/>
  <c r="AR9" i="5"/>
  <c r="AN9" i="5"/>
  <c r="AJ9" i="5"/>
  <c r="AR8" i="5"/>
  <c r="AM8" i="5"/>
  <c r="AJ8" i="5"/>
  <c r="AR7" i="5"/>
  <c r="AN7" i="5"/>
  <c r="AM7" i="5"/>
  <c r="AK7" i="5"/>
  <c r="AJ7" i="5" s="1"/>
  <c r="AR6" i="5"/>
  <c r="AM6" i="5"/>
  <c r="AJ6" i="5"/>
  <c r="AR5" i="5"/>
  <c r="AR4" i="5"/>
  <c r="AN4" i="5"/>
  <c r="AM4" i="5"/>
  <c r="AK4" i="5"/>
  <c r="AJ4" i="5" s="1"/>
  <c r="CC1" i="5"/>
  <c r="N215" i="5" s="1"/>
  <c r="N5" i="5" l="1"/>
  <c r="I39" i="5"/>
  <c r="I4" i="5"/>
  <c r="I50" i="5"/>
  <c r="N261" i="5"/>
  <c r="I6" i="5"/>
  <c r="I13" i="5"/>
  <c r="N28" i="5"/>
  <c r="N34" i="5"/>
  <c r="I102" i="5"/>
  <c r="I30" i="5"/>
  <c r="I11" i="5"/>
  <c r="I47" i="5"/>
  <c r="N63" i="5"/>
  <c r="N74" i="5"/>
  <c r="N79" i="5"/>
  <c r="N90" i="5"/>
  <c r="N95" i="5"/>
  <c r="N151" i="5"/>
  <c r="I27" i="5"/>
  <c r="I51" i="5"/>
  <c r="N7" i="5"/>
  <c r="I9" i="5"/>
  <c r="I17" i="5"/>
  <c r="I35" i="5"/>
  <c r="N40" i="5"/>
  <c r="I58" i="5"/>
  <c r="N123" i="5"/>
  <c r="N17" i="5"/>
  <c r="I19" i="5"/>
  <c r="N21" i="5"/>
  <c r="N35" i="5"/>
  <c r="I42" i="5"/>
  <c r="I55" i="5"/>
  <c r="N66" i="5"/>
  <c r="N71" i="5"/>
  <c r="N82" i="5"/>
  <c r="N87" i="5"/>
  <c r="N103" i="5"/>
  <c r="N9" i="5"/>
  <c r="I21" i="5"/>
  <c r="I23" i="5"/>
  <c r="N52" i="5"/>
  <c r="N60" i="5"/>
  <c r="I65" i="5"/>
  <c r="I73" i="5"/>
  <c r="I81" i="5"/>
  <c r="I89" i="5"/>
  <c r="I142" i="5"/>
  <c r="I59" i="5"/>
  <c r="I62" i="5"/>
  <c r="I70" i="5"/>
  <c r="I78" i="5"/>
  <c r="I86" i="5"/>
  <c r="I94" i="5"/>
  <c r="N99" i="5"/>
  <c r="N4" i="5"/>
  <c r="N6" i="5"/>
  <c r="I16" i="5"/>
  <c r="N44" i="5"/>
  <c r="N51" i="5"/>
  <c r="N59" i="5"/>
  <c r="I126" i="5"/>
  <c r="I8" i="5"/>
  <c r="I12" i="5"/>
  <c r="I14" i="5"/>
  <c r="I31" i="5"/>
  <c r="I43" i="5"/>
  <c r="N67" i="5"/>
  <c r="N75" i="5"/>
  <c r="N83" i="5"/>
  <c r="N91" i="5"/>
  <c r="I98" i="5"/>
  <c r="I110" i="5"/>
  <c r="N119" i="5"/>
  <c r="N139" i="5"/>
  <c r="I10" i="5"/>
  <c r="N12" i="5"/>
  <c r="N14" i="5"/>
  <c r="N20" i="5"/>
  <c r="N24" i="5"/>
  <c r="N31" i="5"/>
  <c r="I33" i="5"/>
  <c r="N36" i="5"/>
  <c r="N43" i="5"/>
  <c r="N48" i="5"/>
  <c r="N56" i="5"/>
  <c r="I66" i="5"/>
  <c r="I74" i="5"/>
  <c r="I82" i="5"/>
  <c r="I90" i="5"/>
  <c r="I132" i="5"/>
  <c r="I156" i="5"/>
  <c r="N184" i="5"/>
  <c r="N11" i="5"/>
  <c r="N16" i="5"/>
  <c r="I20" i="5"/>
  <c r="N23" i="5"/>
  <c r="I28" i="5"/>
  <c r="N29" i="5"/>
  <c r="I34" i="5"/>
  <c r="I40" i="5"/>
  <c r="N41" i="5"/>
  <c r="I48" i="5"/>
  <c r="N49" i="5"/>
  <c r="I56" i="5"/>
  <c r="N57" i="5"/>
  <c r="I63" i="5"/>
  <c r="N64" i="5"/>
  <c r="I71" i="5"/>
  <c r="N72" i="5"/>
  <c r="I79" i="5"/>
  <c r="N80" i="5"/>
  <c r="I87" i="5"/>
  <c r="N88" i="5"/>
  <c r="I95" i="5"/>
  <c r="N96" i="5"/>
  <c r="I103" i="5"/>
  <c r="N104" i="5"/>
  <c r="I111" i="5"/>
  <c r="I115" i="5"/>
  <c r="I119" i="5"/>
  <c r="I123" i="5"/>
  <c r="N133" i="5"/>
  <c r="I136" i="5"/>
  <c r="I139" i="5"/>
  <c r="N148" i="5"/>
  <c r="N157" i="5"/>
  <c r="I160" i="5"/>
  <c r="N169" i="5"/>
  <c r="N174" i="5"/>
  <c r="I206" i="5"/>
  <c r="N408" i="5"/>
  <c r="I407" i="5"/>
  <c r="N399" i="5"/>
  <c r="I398" i="5"/>
  <c r="N391" i="5"/>
  <c r="I390" i="5"/>
  <c r="N383" i="5"/>
  <c r="I382" i="5"/>
  <c r="N374" i="5"/>
  <c r="I373" i="5"/>
  <c r="N366" i="5"/>
  <c r="I365" i="5"/>
  <c r="N358" i="5"/>
  <c r="I357" i="5"/>
  <c r="N350" i="5"/>
  <c r="I349" i="5"/>
  <c r="N342" i="5"/>
  <c r="I341" i="5"/>
  <c r="N336" i="5"/>
  <c r="I335" i="5"/>
  <c r="N328" i="5"/>
  <c r="I327" i="5"/>
  <c r="N320" i="5"/>
  <c r="I319" i="5"/>
  <c r="N312" i="5"/>
  <c r="I311" i="5"/>
  <c r="N304" i="5"/>
  <c r="I303" i="5"/>
  <c r="N296" i="5"/>
  <c r="I295" i="5"/>
  <c r="N288" i="5"/>
  <c r="I287" i="5"/>
  <c r="N280" i="5"/>
  <c r="I279" i="5"/>
  <c r="N272" i="5"/>
  <c r="I271" i="5"/>
  <c r="N264" i="5"/>
  <c r="I263" i="5"/>
  <c r="N256" i="5"/>
  <c r="I255" i="5"/>
  <c r="N248" i="5"/>
  <c r="I247" i="5"/>
  <c r="I408" i="5"/>
  <c r="N400" i="5"/>
  <c r="I399" i="5"/>
  <c r="N392" i="5"/>
  <c r="I391" i="5"/>
  <c r="N384" i="5"/>
  <c r="I383" i="5"/>
  <c r="N376" i="5"/>
  <c r="N375" i="5"/>
  <c r="I374" i="5"/>
  <c r="N367" i="5"/>
  <c r="I366" i="5"/>
  <c r="N359" i="5"/>
  <c r="I358" i="5"/>
  <c r="N351" i="5"/>
  <c r="I350" i="5"/>
  <c r="N401" i="5"/>
  <c r="I400" i="5"/>
  <c r="N393" i="5"/>
  <c r="I392" i="5"/>
  <c r="N385" i="5"/>
  <c r="I384" i="5"/>
  <c r="N377" i="5"/>
  <c r="I375" i="5"/>
  <c r="N368" i="5"/>
  <c r="I367" i="5"/>
  <c r="N360" i="5"/>
  <c r="I359" i="5"/>
  <c r="N352" i="5"/>
  <c r="I351" i="5"/>
  <c r="N344" i="5"/>
  <c r="I343" i="5"/>
  <c r="N338" i="5"/>
  <c r="I337" i="5"/>
  <c r="N330" i="5"/>
  <c r="I329" i="5"/>
  <c r="N322" i="5"/>
  <c r="I321" i="5"/>
  <c r="N314" i="5"/>
  <c r="I313" i="5"/>
  <c r="N306" i="5"/>
  <c r="I305" i="5"/>
  <c r="N298" i="5"/>
  <c r="I297" i="5"/>
  <c r="N290" i="5"/>
  <c r="I289" i="5"/>
  <c r="N282" i="5"/>
  <c r="I281" i="5"/>
  <c r="N274" i="5"/>
  <c r="I273" i="5"/>
  <c r="N266" i="5"/>
  <c r="I265" i="5"/>
  <c r="N258" i="5"/>
  <c r="I257" i="5"/>
  <c r="N250" i="5"/>
  <c r="I249" i="5"/>
  <c r="N242" i="5"/>
  <c r="I241" i="5"/>
  <c r="N409" i="5"/>
  <c r="N402" i="5"/>
  <c r="I401" i="5"/>
  <c r="N394" i="5"/>
  <c r="I393" i="5"/>
  <c r="N386" i="5"/>
  <c r="I385" i="5"/>
  <c r="N378" i="5"/>
  <c r="I377" i="5"/>
  <c r="I376" i="5"/>
  <c r="N369" i="5"/>
  <c r="I368" i="5"/>
  <c r="N361" i="5"/>
  <c r="I360" i="5"/>
  <c r="N353" i="5"/>
  <c r="I352" i="5"/>
  <c r="N345" i="5"/>
  <c r="I344" i="5"/>
  <c r="N339" i="5"/>
  <c r="I338" i="5"/>
  <c r="N331" i="5"/>
  <c r="I330" i="5"/>
  <c r="N323" i="5"/>
  <c r="I322" i="5"/>
  <c r="N315" i="5"/>
  <c r="I314" i="5"/>
  <c r="N307" i="5"/>
  <c r="I306" i="5"/>
  <c r="N299" i="5"/>
  <c r="I298" i="5"/>
  <c r="N291" i="5"/>
  <c r="I290" i="5"/>
  <c r="N283" i="5"/>
  <c r="I282" i="5"/>
  <c r="N275" i="5"/>
  <c r="I274" i="5"/>
  <c r="N267" i="5"/>
  <c r="I266" i="5"/>
  <c r="N259" i="5"/>
  <c r="I258" i="5"/>
  <c r="I409" i="5"/>
  <c r="N403" i="5"/>
  <c r="I402" i="5"/>
  <c r="N395" i="5"/>
  <c r="I394" i="5"/>
  <c r="N387" i="5"/>
  <c r="I386" i="5"/>
  <c r="N379" i="5"/>
  <c r="I378" i="5"/>
  <c r="N370" i="5"/>
  <c r="I369" i="5"/>
  <c r="N362" i="5"/>
  <c r="I361" i="5"/>
  <c r="N354" i="5"/>
  <c r="I353" i="5"/>
  <c r="N346" i="5"/>
  <c r="I345" i="5"/>
  <c r="N404" i="5"/>
  <c r="I403" i="5"/>
  <c r="N396" i="5"/>
  <c r="I395" i="5"/>
  <c r="N388" i="5"/>
  <c r="I387" i="5"/>
  <c r="N380" i="5"/>
  <c r="I379" i="5"/>
  <c r="N371" i="5"/>
  <c r="I370" i="5"/>
  <c r="N363" i="5"/>
  <c r="I362" i="5"/>
  <c r="N355" i="5"/>
  <c r="I354" i="5"/>
  <c r="N347" i="5"/>
  <c r="I346" i="5"/>
  <c r="N333" i="5"/>
  <c r="I332" i="5"/>
  <c r="N325" i="5"/>
  <c r="I324" i="5"/>
  <c r="N317" i="5"/>
  <c r="I316" i="5"/>
  <c r="N309" i="5"/>
  <c r="I308" i="5"/>
  <c r="N301" i="5"/>
  <c r="I300" i="5"/>
  <c r="N293" i="5"/>
  <c r="I292" i="5"/>
  <c r="N285" i="5"/>
  <c r="I284" i="5"/>
  <c r="N277" i="5"/>
  <c r="I276" i="5"/>
  <c r="N269" i="5"/>
  <c r="I268" i="5"/>
  <c r="N406" i="5"/>
  <c r="I404" i="5"/>
  <c r="N397" i="5"/>
  <c r="I396" i="5"/>
  <c r="N389" i="5"/>
  <c r="I388" i="5"/>
  <c r="N381" i="5"/>
  <c r="I380" i="5"/>
  <c r="N372" i="5"/>
  <c r="I371" i="5"/>
  <c r="N364" i="5"/>
  <c r="I363" i="5"/>
  <c r="N356" i="5"/>
  <c r="I355" i="5"/>
  <c r="N348" i="5"/>
  <c r="I347" i="5"/>
  <c r="N340" i="5"/>
  <c r="N334" i="5"/>
  <c r="I333" i="5"/>
  <c r="N326" i="5"/>
  <c r="I325" i="5"/>
  <c r="N318" i="5"/>
  <c r="I317" i="5"/>
  <c r="N310" i="5"/>
  <c r="I309" i="5"/>
  <c r="N302" i="5"/>
  <c r="I301" i="5"/>
  <c r="N294" i="5"/>
  <c r="I293" i="5"/>
  <c r="N286" i="5"/>
  <c r="I285" i="5"/>
  <c r="N278" i="5"/>
  <c r="I277" i="5"/>
  <c r="N270" i="5"/>
  <c r="I269" i="5"/>
  <c r="N262" i="5"/>
  <c r="I261" i="5"/>
  <c r="N254" i="5"/>
  <c r="I253" i="5"/>
  <c r="N246" i="5"/>
  <c r="I245" i="5"/>
  <c r="I372" i="5"/>
  <c r="I364" i="5"/>
  <c r="I356" i="5"/>
  <c r="I348" i="5"/>
  <c r="I328" i="5"/>
  <c r="I312" i="5"/>
  <c r="I296" i="5"/>
  <c r="N284" i="5"/>
  <c r="I272" i="5"/>
  <c r="I267" i="5"/>
  <c r="I252" i="5"/>
  <c r="I246" i="5"/>
  <c r="I242" i="5"/>
  <c r="N238" i="5"/>
  <c r="I237" i="5"/>
  <c r="N232" i="5"/>
  <c r="I231" i="5"/>
  <c r="N224" i="5"/>
  <c r="I223" i="5"/>
  <c r="N216" i="5"/>
  <c r="I215" i="5"/>
  <c r="N208" i="5"/>
  <c r="I207" i="5"/>
  <c r="N200" i="5"/>
  <c r="I199" i="5"/>
  <c r="N193" i="5"/>
  <c r="I192" i="5"/>
  <c r="N185" i="5"/>
  <c r="I184" i="5"/>
  <c r="N177" i="5"/>
  <c r="I176" i="5"/>
  <c r="N170" i="5"/>
  <c r="I169" i="5"/>
  <c r="N162" i="5"/>
  <c r="I161" i="5"/>
  <c r="N154" i="5"/>
  <c r="I153" i="5"/>
  <c r="N146" i="5"/>
  <c r="I145" i="5"/>
  <c r="N138" i="5"/>
  <c r="I137" i="5"/>
  <c r="N130" i="5"/>
  <c r="I129" i="5"/>
  <c r="N122" i="5"/>
  <c r="I121" i="5"/>
  <c r="N115" i="5"/>
  <c r="I114" i="5"/>
  <c r="I389" i="5"/>
  <c r="I342" i="5"/>
  <c r="N335" i="5"/>
  <c r="I326" i="5"/>
  <c r="N319" i="5"/>
  <c r="I310" i="5"/>
  <c r="N303" i="5"/>
  <c r="I294" i="5"/>
  <c r="N287" i="5"/>
  <c r="N265" i="5"/>
  <c r="I256" i="5"/>
  <c r="N253" i="5"/>
  <c r="N243" i="5"/>
  <c r="N239" i="5"/>
  <c r="I238" i="5"/>
  <c r="N233" i="5"/>
  <c r="I232" i="5"/>
  <c r="N225" i="5"/>
  <c r="I224" i="5"/>
  <c r="N217" i="5"/>
  <c r="I216" i="5"/>
  <c r="N209" i="5"/>
  <c r="I208" i="5"/>
  <c r="N201" i="5"/>
  <c r="I200" i="5"/>
  <c r="N194" i="5"/>
  <c r="I193" i="5"/>
  <c r="N186" i="5"/>
  <c r="I185" i="5"/>
  <c r="N178" i="5"/>
  <c r="I177" i="5"/>
  <c r="N171" i="5"/>
  <c r="I170" i="5"/>
  <c r="N163" i="5"/>
  <c r="I162" i="5"/>
  <c r="N155" i="5"/>
  <c r="I154" i="5"/>
  <c r="N147" i="5"/>
  <c r="I146" i="5"/>
  <c r="N407" i="5"/>
  <c r="N398" i="5"/>
  <c r="I340" i="5"/>
  <c r="I331" i="5"/>
  <c r="N324" i="5"/>
  <c r="I315" i="5"/>
  <c r="N308" i="5"/>
  <c r="I299" i="5"/>
  <c r="N292" i="5"/>
  <c r="I280" i="5"/>
  <c r="I275" i="5"/>
  <c r="I270" i="5"/>
  <c r="I262" i="5"/>
  <c r="I259" i="5"/>
  <c r="N247" i="5"/>
  <c r="I243" i="5"/>
  <c r="I239" i="5"/>
  <c r="N234" i="5"/>
  <c r="I233" i="5"/>
  <c r="N226" i="5"/>
  <c r="I225" i="5"/>
  <c r="N218" i="5"/>
  <c r="I217" i="5"/>
  <c r="N210" i="5"/>
  <c r="I209" i="5"/>
  <c r="N202" i="5"/>
  <c r="I201" i="5"/>
  <c r="N195" i="5"/>
  <c r="I194" i="5"/>
  <c r="N187" i="5"/>
  <c r="I186" i="5"/>
  <c r="N179" i="5"/>
  <c r="I178" i="5"/>
  <c r="I171" i="5"/>
  <c r="I381" i="5"/>
  <c r="N329" i="5"/>
  <c r="N313" i="5"/>
  <c r="N297" i="5"/>
  <c r="N273" i="5"/>
  <c r="N257" i="5"/>
  <c r="I250" i="5"/>
  <c r="N244" i="5"/>
  <c r="N240" i="5"/>
  <c r="I234" i="5"/>
  <c r="N227" i="5"/>
  <c r="I226" i="5"/>
  <c r="N219" i="5"/>
  <c r="I218" i="5"/>
  <c r="N211" i="5"/>
  <c r="I210" i="5"/>
  <c r="N203" i="5"/>
  <c r="I202" i="5"/>
  <c r="N196" i="5"/>
  <c r="I195" i="5"/>
  <c r="N188" i="5"/>
  <c r="I187" i="5"/>
  <c r="N390" i="5"/>
  <c r="N373" i="5"/>
  <c r="N365" i="5"/>
  <c r="N357" i="5"/>
  <c r="N349" i="5"/>
  <c r="N343" i="5"/>
  <c r="I336" i="5"/>
  <c r="I320" i="5"/>
  <c r="I304" i="5"/>
  <c r="I288" i="5"/>
  <c r="I283" i="5"/>
  <c r="I278" i="5"/>
  <c r="N268" i="5"/>
  <c r="N263" i="5"/>
  <c r="I254" i="5"/>
  <c r="N251" i="5"/>
  <c r="I244" i="5"/>
  <c r="I240" i="5"/>
  <c r="N228" i="5"/>
  <c r="I227" i="5"/>
  <c r="N220" i="5"/>
  <c r="I219" i="5"/>
  <c r="N212" i="5"/>
  <c r="I211" i="5"/>
  <c r="N204" i="5"/>
  <c r="I203" i="5"/>
  <c r="N197" i="5"/>
  <c r="I196" i="5"/>
  <c r="N189" i="5"/>
  <c r="I188" i="5"/>
  <c r="N181" i="5"/>
  <c r="I180" i="5"/>
  <c r="N173" i="5"/>
  <c r="I172" i="5"/>
  <c r="N166" i="5"/>
  <c r="I165" i="5"/>
  <c r="N158" i="5"/>
  <c r="I157" i="5"/>
  <c r="N150" i="5"/>
  <c r="I149" i="5"/>
  <c r="N142" i="5"/>
  <c r="I141" i="5"/>
  <c r="N134" i="5"/>
  <c r="I133" i="5"/>
  <c r="N126" i="5"/>
  <c r="I125" i="5"/>
  <c r="N118" i="5"/>
  <c r="N111" i="5"/>
  <c r="I334" i="5"/>
  <c r="N327" i="5"/>
  <c r="I318" i="5"/>
  <c r="N311" i="5"/>
  <c r="I302" i="5"/>
  <c r="N295" i="5"/>
  <c r="N281" i="5"/>
  <c r="N271" i="5"/>
  <c r="N260" i="5"/>
  <c r="I251" i="5"/>
  <c r="I248" i="5"/>
  <c r="N245" i="5"/>
  <c r="N241" i="5"/>
  <c r="N235" i="5"/>
  <c r="N229" i="5"/>
  <c r="I228" i="5"/>
  <c r="N221" i="5"/>
  <c r="I220" i="5"/>
  <c r="N213" i="5"/>
  <c r="I212" i="5"/>
  <c r="N205" i="5"/>
  <c r="I204" i="5"/>
  <c r="N198" i="5"/>
  <c r="I197" i="5"/>
  <c r="N190" i="5"/>
  <c r="I189" i="5"/>
  <c r="N182" i="5"/>
  <c r="I181" i="5"/>
  <c r="I406" i="5"/>
  <c r="N382" i="5"/>
  <c r="N341" i="5"/>
  <c r="I339" i="5"/>
  <c r="N332" i="5"/>
  <c r="I323" i="5"/>
  <c r="N316" i="5"/>
  <c r="I307" i="5"/>
  <c r="N300" i="5"/>
  <c r="I291" i="5"/>
  <c r="I286" i="5"/>
  <c r="N276" i="5"/>
  <c r="I260" i="5"/>
  <c r="N255" i="5"/>
  <c r="N236" i="5"/>
  <c r="I235" i="5"/>
  <c r="N230" i="5"/>
  <c r="I229" i="5"/>
  <c r="N222" i="5"/>
  <c r="I221" i="5"/>
  <c r="N214" i="5"/>
  <c r="I213" i="5"/>
  <c r="N206" i="5"/>
  <c r="I205" i="5"/>
  <c r="I198" i="5"/>
  <c r="N191" i="5"/>
  <c r="I190" i="5"/>
  <c r="N183" i="5"/>
  <c r="I182" i="5"/>
  <c r="N175" i="5"/>
  <c r="I174" i="5"/>
  <c r="N168" i="5"/>
  <c r="I167" i="5"/>
  <c r="N160" i="5"/>
  <c r="I159" i="5"/>
  <c r="N152" i="5"/>
  <c r="I151" i="5"/>
  <c r="N144" i="5"/>
  <c r="I143" i="5"/>
  <c r="N136" i="5"/>
  <c r="I135" i="5"/>
  <c r="N128" i="5"/>
  <c r="I127" i="5"/>
  <c r="I5" i="5"/>
  <c r="I7" i="5"/>
  <c r="N8" i="5"/>
  <c r="N13" i="5"/>
  <c r="I15" i="5"/>
  <c r="I18" i="5"/>
  <c r="N19" i="5"/>
  <c r="I22" i="5"/>
  <c r="I26" i="5"/>
  <c r="N27" i="5"/>
  <c r="I32" i="5"/>
  <c r="N33" i="5"/>
  <c r="I38" i="5"/>
  <c r="N39" i="5"/>
  <c r="I46" i="5"/>
  <c r="N47" i="5"/>
  <c r="I54" i="5"/>
  <c r="N55" i="5"/>
  <c r="I61" i="5"/>
  <c r="N62" i="5"/>
  <c r="I69" i="5"/>
  <c r="N70" i="5"/>
  <c r="I77" i="5"/>
  <c r="N78" i="5"/>
  <c r="I85" i="5"/>
  <c r="N86" i="5"/>
  <c r="I93" i="5"/>
  <c r="N94" i="5"/>
  <c r="I101" i="5"/>
  <c r="N102" i="5"/>
  <c r="I109" i="5"/>
  <c r="N110" i="5"/>
  <c r="I118" i="5"/>
  <c r="I122" i="5"/>
  <c r="N129" i="5"/>
  <c r="N132" i="5"/>
  <c r="I138" i="5"/>
  <c r="N145" i="5"/>
  <c r="N156" i="5"/>
  <c r="N165" i="5"/>
  <c r="I168" i="5"/>
  <c r="I173" i="5"/>
  <c r="N199" i="5"/>
  <c r="I214" i="5"/>
  <c r="N223" i="5"/>
  <c r="N305" i="5"/>
  <c r="N15" i="5"/>
  <c r="N18" i="5"/>
  <c r="N22" i="5"/>
  <c r="I25" i="5"/>
  <c r="N26" i="5"/>
  <c r="N32" i="5"/>
  <c r="I37" i="5"/>
  <c r="N38" i="5"/>
  <c r="I45" i="5"/>
  <c r="N46" i="5"/>
  <c r="I53" i="5"/>
  <c r="N54" i="5"/>
  <c r="N61" i="5"/>
  <c r="I68" i="5"/>
  <c r="N69" i="5"/>
  <c r="I76" i="5"/>
  <c r="N77" i="5"/>
  <c r="I84" i="5"/>
  <c r="N85" i="5"/>
  <c r="I92" i="5"/>
  <c r="N93" i="5"/>
  <c r="I100" i="5"/>
  <c r="N101" i="5"/>
  <c r="I108" i="5"/>
  <c r="N109" i="5"/>
  <c r="N114" i="5"/>
  <c r="N135" i="5"/>
  <c r="I147" i="5"/>
  <c r="I150" i="5"/>
  <c r="N159" i="5"/>
  <c r="I164" i="5"/>
  <c r="N176" i="5"/>
  <c r="I183" i="5"/>
  <c r="N252" i="5"/>
  <c r="I397" i="5"/>
  <c r="N10" i="5"/>
  <c r="I24" i="5"/>
  <c r="N25" i="5"/>
  <c r="I36" i="5"/>
  <c r="N37" i="5"/>
  <c r="I44" i="5"/>
  <c r="N45" i="5"/>
  <c r="I52" i="5"/>
  <c r="N53" i="5"/>
  <c r="I60" i="5"/>
  <c r="I67" i="5"/>
  <c r="N68" i="5"/>
  <c r="I75" i="5"/>
  <c r="N76" i="5"/>
  <c r="I83" i="5"/>
  <c r="N84" i="5"/>
  <c r="I91" i="5"/>
  <c r="N92" i="5"/>
  <c r="I99" i="5"/>
  <c r="N100" i="5"/>
  <c r="I107" i="5"/>
  <c r="N108" i="5"/>
  <c r="I113" i="5"/>
  <c r="I117" i="5"/>
  <c r="N125" i="5"/>
  <c r="I128" i="5"/>
  <c r="I131" i="5"/>
  <c r="N141" i="5"/>
  <c r="I144" i="5"/>
  <c r="N153" i="5"/>
  <c r="N164" i="5"/>
  <c r="I222" i="5"/>
  <c r="N231" i="5"/>
  <c r="N279" i="5"/>
  <c r="N337" i="5"/>
  <c r="I106" i="5"/>
  <c r="N107" i="5"/>
  <c r="N113" i="5"/>
  <c r="N117" i="5"/>
  <c r="N121" i="5"/>
  <c r="I124" i="5"/>
  <c r="N131" i="5"/>
  <c r="I134" i="5"/>
  <c r="I140" i="5"/>
  <c r="I155" i="5"/>
  <c r="I158" i="5"/>
  <c r="N167" i="5"/>
  <c r="N172" i="5"/>
  <c r="I175" i="5"/>
  <c r="N180" i="5"/>
  <c r="N192" i="5"/>
  <c r="N237" i="5"/>
  <c r="N289" i="5"/>
  <c r="I97" i="5"/>
  <c r="N98" i="5"/>
  <c r="I105" i="5"/>
  <c r="N106" i="5"/>
  <c r="I112" i="5"/>
  <c r="I116" i="5"/>
  <c r="I120" i="5"/>
  <c r="N124" i="5"/>
  <c r="I130" i="5"/>
  <c r="N137" i="5"/>
  <c r="N140" i="5"/>
  <c r="N149" i="5"/>
  <c r="I152" i="5"/>
  <c r="N161" i="5"/>
  <c r="N207" i="5"/>
  <c r="I230" i="5"/>
  <c r="I29" i="5"/>
  <c r="N30" i="5"/>
  <c r="I41" i="5"/>
  <c r="N42" i="5"/>
  <c r="I49" i="5"/>
  <c r="N50" i="5"/>
  <c r="I57" i="5"/>
  <c r="N58" i="5"/>
  <c r="I64" i="5"/>
  <c r="N65" i="5"/>
  <c r="I72" i="5"/>
  <c r="N73" i="5"/>
  <c r="I80" i="5"/>
  <c r="N81" i="5"/>
  <c r="I88" i="5"/>
  <c r="N89" i="5"/>
  <c r="I96" i="5"/>
  <c r="N97" i="5"/>
  <c r="I104" i="5"/>
  <c r="N105" i="5"/>
  <c r="N112" i="5"/>
  <c r="N116" i="5"/>
  <c r="N120" i="5"/>
  <c r="N127" i="5"/>
  <c r="N143" i="5"/>
  <c r="I148" i="5"/>
  <c r="I163" i="5"/>
  <c r="I166" i="5"/>
  <c r="I179" i="5"/>
  <c r="I191" i="5"/>
  <c r="I236" i="5"/>
  <c r="N249" i="5"/>
  <c r="I264" i="5"/>
  <c r="N321"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Joan David Cartagena</author>
  </authors>
  <commentList>
    <comment ref="C489" authorId="0" shapeId="0" xr:uid="{0311233E-BB2A-4065-8CD8-A7667426C4C2}">
      <text>
        <r>
          <rPr>
            <b/>
            <sz val="9"/>
            <color indexed="81"/>
            <rFont val="Tahoma"/>
            <family val="2"/>
          </rPr>
          <t>Joan David Cartagena:</t>
        </r>
        <r>
          <rPr>
            <sz val="9"/>
            <color indexed="81"/>
            <rFont val="Tahoma"/>
            <family val="2"/>
          </rPr>
          <t xml:space="preserve">
Recomendaciones medicas</t>
        </r>
      </text>
    </comment>
    <comment ref="C638" authorId="0" shapeId="0" xr:uid="{7F3BE63D-EC40-42A3-B896-0FE6199F7D06}">
      <text>
        <r>
          <rPr>
            <b/>
            <sz val="9"/>
            <color indexed="81"/>
            <rFont val="Tahoma"/>
            <family val="2"/>
          </rPr>
          <t>Joan David Cartagena:</t>
        </r>
        <r>
          <rPr>
            <sz val="9"/>
            <color indexed="81"/>
            <rFont val="Tahoma"/>
            <family val="2"/>
          </rPr>
          <t xml:space="preserve">
Anda en carro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tc={1B19E59C-4B67-43F2-B8FE-3E12C87914F6}</author>
    <author>tc={B0103171-3FBD-403C-8A70-A74A4A144728}</author>
    <author>tc={D0B56CA7-A6E3-46EC-A914-A0E7FB72CF58}</author>
  </authors>
  <commentList>
    <comment ref="B34" authorId="0" shapeId="0" xr:uid="{1B19E59C-4B67-43F2-B8FE-3E12C87914F6}">
      <text>
        <t>[Comentario encadenado]
Su versión de Excel le permite leer este comentario encadenado; sin embargo, las ediciones que se apliquen se quitarán si el archivo se abre en una versión más reciente de Excel. Más información: https://go.microsoft.com/fwlink/?linkid=870924
Comentario:
    Aux Admin Fundación
Respuesta:
    Falta carta y notificación por whatsap</t>
      </text>
    </comment>
    <comment ref="B46" authorId="1" shapeId="0" xr:uid="{B0103171-3FBD-403C-8A70-A74A4A144728}">
      <text>
        <t>[Comentario encadenado]
Su versión de Excel le permite leer este comentario encadenado; sin embargo, las ediciones que se apliquen se quitarán si el archivo se abre en una versión más reciente de Excel. Más información: https://go.microsoft.com/fwlink/?linkid=870924
Comentario:
    Hacer carta y enviar notificación el viernes 3 de mayo</t>
      </text>
    </comment>
    <comment ref="B449" authorId="2" shapeId="0" xr:uid="{D0B56CA7-A6E3-46EC-A914-A0E7FB72CF58}">
      <text>
        <t>[Comentario encadenado]
Su versión de Excel le permite leer este comentario encadenado; sin embargo, las ediciones que se apliquen se quitarán si el archivo se abre en una versión más reciente de Excel. Más información: https://go.microsoft.com/fwlink/?linkid=870924
Comentario:
    aprendiz</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Joan David Cartagena</author>
  </authors>
  <commentList>
    <comment ref="C489" authorId="0" shapeId="0" xr:uid="{13080595-DF72-42F2-A602-62247404071C}">
      <text>
        <r>
          <rPr>
            <b/>
            <sz val="9"/>
            <color indexed="81"/>
            <rFont val="Tahoma"/>
            <family val="2"/>
          </rPr>
          <t>Joan David Cartagena:</t>
        </r>
        <r>
          <rPr>
            <sz val="9"/>
            <color indexed="81"/>
            <rFont val="Tahoma"/>
            <family val="2"/>
          </rPr>
          <t xml:space="preserve">
Recomendaciones medicas</t>
        </r>
      </text>
    </comment>
    <comment ref="C638" authorId="0" shapeId="0" xr:uid="{EC537B26-5889-4A2A-9A9E-875FD1D4978A}">
      <text>
        <r>
          <rPr>
            <b/>
            <sz val="9"/>
            <color indexed="81"/>
            <rFont val="Tahoma"/>
            <family val="2"/>
          </rPr>
          <t>Joan David Cartagena:</t>
        </r>
        <r>
          <rPr>
            <sz val="9"/>
            <color indexed="81"/>
            <rFont val="Tahoma"/>
            <family val="2"/>
          </rPr>
          <t xml:space="preserve">
Anda en carro</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tc={E73CC577-237B-4FE7-B188-EB48880BE6CC}</author>
    <author>tc={6C4A1C91-59B6-4EAF-8BBF-76A5E17BB614}</author>
    <author>tc={8C5F9037-39B9-4994-B581-E1D300552F3E}</author>
    <author/>
    <author>tc={9E3706B2-0A33-46A7-927F-59AF0814EBDC}</author>
    <author>tc={787196E7-7CAE-4297-8BDD-F2CE73F9E442}</author>
    <author>Joan David Cartagena</author>
    <author>tc={F2E4F2FF-5C5A-4775-9AC3-032EAD4438F8}</author>
    <author>juan david catano</author>
    <author>PC-SALUDOCUP PC-SALUDOCUP</author>
    <author>tc={8392290F-8B56-454D-BB0F-4EA731ADA428}</author>
    <author>tc={8C904378-7006-48E0-9995-DEEF611C7564}</author>
    <author>tc={EDF0427E-212D-4EC7-BCD0-307514CF55BB}</author>
    <author>tc={00519724-FB97-4177-B9DC-2A2A909BDFEF}</author>
    <author>tc={AA1C43F6-10AD-4F3D-ADE1-FEAA4B832D68}</author>
  </authors>
  <commentList>
    <comment ref="AB2" authorId="0" shapeId="0" xr:uid="{E73CC577-237B-4FE7-B188-EB48880BE6CC}">
      <text>
        <t>[Comentario encadenado]
Su versión de Excel le permite leer este comentario encadenado; sin embargo, las ediciones que se apliquen se quitarán si el archivo se abre en una versión más reciente de Excel. Más información: https://go.microsoft.com/fwlink/?linkid=870924
Comentario:
    Se debe diligenciar para cumplimiento de norma</t>
      </text>
    </comment>
    <comment ref="AS2" authorId="1" shapeId="0" xr:uid="{6C4A1C91-59B6-4EAF-8BBF-76A5E17BB614}">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Exigido por normatividad se debe diligenciar. </t>
      </text>
    </comment>
    <comment ref="AT2" authorId="2" shapeId="0" xr:uid="{8C5F9037-39B9-4994-B581-E1D300552F3E}">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Exigido por normatividad se debe diligenciar. 
</t>
      </text>
    </comment>
    <comment ref="AJ6" authorId="3" shapeId="0" xr:uid="{F339FD75-B017-4E04-999D-43AF34382BB6}">
      <text>
        <r>
          <rPr>
            <sz val="11"/>
            <color theme="1"/>
            <rFont val="Calibri"/>
            <family val="2"/>
            <scheme val="minor"/>
          </rPr>
          <t>No se encuentra registrado ningun certificado de revisión tecnico mecanica y de emisiones contaminantes en la pagina del runt.
======</t>
        </r>
      </text>
    </comment>
    <comment ref="AL40" authorId="4" shapeId="0" xr:uid="{9E3706B2-0A33-46A7-927F-59AF0814EBDC}">
      <text>
        <t>[Comentario encadenado]
Su versión de Excel le permite leer este comentario encadenado; sin embargo, las ediciones que se apliquen se quitarán si el archivo se abre en una versión más reciente de Excel. Más información: https://go.microsoft.com/fwlink/?linkid=870924
Comentario:
    Nueva</t>
      </text>
    </comment>
    <comment ref="AJ57" authorId="5" shapeId="0" xr:uid="{787196E7-7CAE-4297-8BDD-F2CE73F9E442}">
      <text>
        <t xml:space="preserve">[Comentario encadenado]
Su versión de Excel le permite leer este comentario encadenado; sin embargo, las ediciones que se apliquen se quitarán si el archivo se abre en una versión más reciente de Excel. Más información: https://go.microsoft.com/fwlink/?linkid=870924
Comentario:
    09-09-2024 REGISTRADO EN LA TECNICO MECANICA PENDIENTE QUE VAYA </t>
      </text>
    </comment>
    <comment ref="AK171" authorId="6" shapeId="0" xr:uid="{510D89D5-308B-43C6-ADB5-DB3BE7AC3DE6}">
      <text>
        <r>
          <rPr>
            <b/>
            <sz val="9"/>
            <color indexed="81"/>
            <rFont val="Tahoma"/>
            <family val="2"/>
          </rPr>
          <t>Joan David Cartagena:</t>
        </r>
        <r>
          <rPr>
            <sz val="9"/>
            <color indexed="81"/>
            <rFont val="Tahoma"/>
            <family val="2"/>
          </rPr>
          <t xml:space="preserve">
VIGENTE</t>
        </r>
      </text>
    </comment>
    <comment ref="E234" authorId="6" shapeId="0" xr:uid="{AA3E97F6-4201-463A-A896-0AE950243E38}">
      <text>
        <r>
          <rPr>
            <b/>
            <sz val="9"/>
            <color indexed="81"/>
            <rFont val="Tahoma"/>
            <family val="2"/>
          </rPr>
          <t>Joan David Cartagena:</t>
        </r>
        <r>
          <rPr>
            <sz val="9"/>
            <color indexed="81"/>
            <rFont val="Tahoma"/>
            <family val="2"/>
          </rPr>
          <t xml:space="preserve">
El integrante reporto nuevo vehiculo. Y se actualizo info. El 9/12/2024</t>
        </r>
      </text>
    </comment>
    <comment ref="AL265" authorId="7" shapeId="0" xr:uid="{F2E4F2FF-5C5A-4775-9AC3-032EAD4438F8}">
      <text>
        <t>[Comentario encadenado]
Su versión de Excel le permite leer este comentario encadenado; sin embargo, las ediciones que se apliquen se quitarán si el archivo se abre en una versión más reciente de Excel. Más información: https://go.microsoft.com/fwlink/?linkid=870924
Comentario:
    No tiene RTM por ser nueva, consultar en 2025</t>
      </text>
    </comment>
    <comment ref="S342" authorId="8" shapeId="0" xr:uid="{76499A93-FF81-4DB4-9313-366C05FAF58A}">
      <text>
        <r>
          <rPr>
            <b/>
            <sz val="9"/>
            <color indexed="81"/>
            <rFont val="Tahoma"/>
            <family val="2"/>
          </rPr>
          <t>juan david catano:</t>
        </r>
        <r>
          <rPr>
            <sz val="9"/>
            <color indexed="81"/>
            <rFont val="Tahoma"/>
            <family val="2"/>
          </rPr>
          <t xml:space="preserve">
Sin registro en el Runt
</t>
        </r>
      </text>
    </comment>
    <comment ref="BD342" authorId="8" shapeId="0" xr:uid="{FB0EFA27-7335-444F-B734-69659DBA7BB0}">
      <text>
        <r>
          <rPr>
            <b/>
            <sz val="9"/>
            <color indexed="81"/>
            <rFont val="Tahoma"/>
            <family val="2"/>
          </rPr>
          <t>juan david catano:</t>
        </r>
        <r>
          <rPr>
            <sz val="9"/>
            <color indexed="81"/>
            <rFont val="Tahoma"/>
            <family val="2"/>
          </rPr>
          <t xml:space="preserve">
esperar foto de la tarjeta de propiedad del carro, esperar, no tiene licencia de ninguna categoria
</t>
        </r>
      </text>
    </comment>
    <comment ref="BD345" authorId="8" shapeId="0" xr:uid="{445256BC-8CE4-4608-8E14-101763E46763}">
      <text>
        <r>
          <rPr>
            <b/>
            <sz val="9"/>
            <color indexed="81"/>
            <rFont val="Tahoma"/>
            <family val="2"/>
          </rPr>
          <t>juan david catano:</t>
        </r>
        <r>
          <rPr>
            <sz val="9"/>
            <color indexed="81"/>
            <rFont val="Tahoma"/>
            <family val="2"/>
          </rPr>
          <t xml:space="preserve">
cambio de moto, esperar que venga a firmar acta de compromiso</t>
        </r>
      </text>
    </comment>
    <comment ref="BD351" authorId="8" shapeId="0" xr:uid="{71C2998C-63D0-4E25-9964-D30E2D02DA56}">
      <text>
        <r>
          <rPr>
            <b/>
            <sz val="9"/>
            <color indexed="81"/>
            <rFont val="Tahoma"/>
            <family val="2"/>
          </rPr>
          <t>juan david catano:</t>
        </r>
        <r>
          <rPr>
            <sz val="9"/>
            <color indexed="81"/>
            <rFont val="Tahoma"/>
            <family val="2"/>
          </rPr>
          <t xml:space="preserve">
esperar que envíe foto de la TP ya se le notificó.</t>
        </r>
      </text>
    </comment>
    <comment ref="BD366" authorId="8" shapeId="0" xr:uid="{C07E158A-6088-4A05-A94C-7C84FB46E9E2}">
      <text>
        <r>
          <rPr>
            <b/>
            <sz val="9"/>
            <color indexed="81"/>
            <rFont val="Tahoma"/>
            <family val="2"/>
          </rPr>
          <t>juan david catano:</t>
        </r>
        <r>
          <rPr>
            <sz val="9"/>
            <color indexed="81"/>
            <rFont val="Tahoma"/>
            <family val="2"/>
          </rPr>
          <t xml:space="preserve">
ya se le notificó
</t>
        </r>
      </text>
    </comment>
    <comment ref="BD367" authorId="8" shapeId="0" xr:uid="{C949C990-321F-47C9-8B7C-FBAC9F578523}">
      <text>
        <r>
          <rPr>
            <b/>
            <sz val="9"/>
            <color indexed="81"/>
            <rFont val="Tahoma"/>
            <family val="2"/>
          </rPr>
          <t>juan david catano:</t>
        </r>
        <r>
          <rPr>
            <sz val="9"/>
            <color indexed="81"/>
            <rFont val="Tahoma"/>
            <family val="2"/>
          </rPr>
          <t xml:space="preserve">
ya se le notificó</t>
        </r>
      </text>
    </comment>
    <comment ref="BD370" authorId="9" shapeId="0" xr:uid="{99669060-787C-4FEF-B903-F4B3717B7F45}">
      <text>
        <r>
          <rPr>
            <b/>
            <sz val="9"/>
            <color indexed="81"/>
            <rFont val="Tahoma"/>
            <family val="2"/>
          </rPr>
          <t>PC-SALUDOCUP PC-SALUDOCUP:</t>
        </r>
        <r>
          <rPr>
            <sz val="9"/>
            <color indexed="81"/>
            <rFont val="Tahoma"/>
            <family val="2"/>
          </rPr>
          <t xml:space="preserve">
se deja mensaje en whatsapp para la informacio</t>
        </r>
      </text>
    </comment>
    <comment ref="BD374" authorId="8" shapeId="0" xr:uid="{F3D222A5-A493-42B5-9A69-00C18C458C1E}">
      <text>
        <r>
          <rPr>
            <b/>
            <sz val="9"/>
            <color indexed="81"/>
            <rFont val="Tahoma"/>
            <family val="2"/>
          </rPr>
          <t>juan david catano:</t>
        </r>
        <r>
          <rPr>
            <sz val="9"/>
            <color indexed="81"/>
            <rFont val="Tahoma"/>
            <family val="2"/>
          </rPr>
          <t xml:space="preserve">
ya se le notificó</t>
        </r>
      </text>
    </comment>
    <comment ref="BD375" authorId="8" shapeId="0" xr:uid="{3EED99B9-7D8C-4247-A35C-9AF4CDB2D351}">
      <text>
        <r>
          <rPr>
            <b/>
            <sz val="9"/>
            <color indexed="81"/>
            <rFont val="Tahoma"/>
            <family val="2"/>
          </rPr>
          <t>juan david catano:</t>
        </r>
        <r>
          <rPr>
            <sz val="9"/>
            <color indexed="81"/>
            <rFont val="Tahoma"/>
            <family val="2"/>
          </rPr>
          <t xml:space="preserve">
ya se le notificó</t>
        </r>
      </text>
    </comment>
    <comment ref="E382" authorId="10" shapeId="0" xr:uid="{8392290F-8B56-454D-BB0F-4EA731ADA42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establece comunicación con la colaboradora vía celular, los días 30 y 31 de julio, pero no atiende las llamadas.</t>
      </text>
    </comment>
    <comment ref="E384" authorId="11" shapeId="0" xr:uid="{8C904378-7006-48E0-9995-DEEF611C7564}">
      <text>
        <t>[Comentario encadenado]
Su versión de Excel le permite leer este comentario encadenado; sin embargo, las ediciones que se apliquen se quitarán si el archivo se abre en una versión más reciente de Excel. Más información: https://go.microsoft.com/fwlink/?linkid=870924
Comentario:
    El numero de contacto le hace falta un N°</t>
      </text>
    </comment>
    <comment ref="E386" authorId="12" shapeId="0" xr:uid="{EDF0427E-212D-4EC7-BCD0-307514CF55BB}">
      <text>
        <t>[Comentario encadenado]
Su versión de Excel le permite leer este comentario encadenado; sin embargo, las ediciones que se apliquen se quitarán si el archivo se abre en una versión más reciente de Excel. Más información: https://go.microsoft.com/fwlink/?linkid=870924
Comentario:
    Se contacta a la colaboradora vía celular en varias ocasiones pero no contesta, se deja mensaje en WhatsApp el día 30/07/2024 pero no responde el mensaje.</t>
      </text>
    </comment>
    <comment ref="E393" authorId="13" shapeId="0" xr:uid="{00519724-FB97-4177-B9DC-2A2A909BDFEF}">
      <text>
        <t>[Comentario encadenado]
Su versión de Excel le permite leer este comentario encadenado; sin embargo, las ediciones que se apliquen se quitarán si el archivo se abre en una versión más reciente de Excel. Más información: https://go.microsoft.com/fwlink/?linkid=870924
Comentario:
    Numero de teléfono errado.</t>
      </text>
    </comment>
    <comment ref="AL395" authorId="8" shapeId="0" xr:uid="{A51D0F95-CB40-4D02-B4D1-D569075782C6}">
      <text/>
    </comment>
    <comment ref="E396" authorId="14" shapeId="0" xr:uid="{AA1C43F6-10AD-4F3D-ADE1-FEAA4B832D68}">
      <text>
        <t>[Comentario encadenado]
Su versión de Excel le permite leer este comentario encadenado; sin embargo, las ediciones que se apliquen se quitarán si el archivo se abre en una versión más reciente de Excel. Más información: https://go.microsoft.com/fwlink/?linkid=870924
Comentario:
    Se establece comunicación con el colaborador mediante llamada el día 30 y 31 de julio 2024, se deja mensaje en WhatsApp pero el colaborador no responde.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Joan David Cartagena</author>
  </authors>
  <commentList>
    <comment ref="B21" authorId="0" shapeId="0" xr:uid="{92257721-1BBB-430F-A9EB-4B514E6B349C}">
      <text>
        <r>
          <rPr>
            <b/>
            <sz val="9"/>
            <color indexed="81"/>
            <rFont val="Tahoma"/>
            <family val="2"/>
          </rPr>
          <t>Joan David Cartagena:</t>
        </r>
        <r>
          <rPr>
            <sz val="9"/>
            <color indexed="81"/>
            <rFont val="Tahoma"/>
            <family val="2"/>
          </rPr>
          <t xml:space="preserve">
Retiro</t>
        </r>
      </text>
    </comment>
  </commentList>
</comments>
</file>

<file path=xl/sharedStrings.xml><?xml version="1.0" encoding="utf-8"?>
<sst xmlns="http://schemas.openxmlformats.org/spreadsheetml/2006/main" count="40512" uniqueCount="7877">
  <si>
    <t>CEDULA</t>
  </si>
  <si>
    <t>NOMBRE</t>
  </si>
  <si>
    <t>CORREO</t>
  </si>
  <si>
    <t>DEPARTAMENTO</t>
  </si>
  <si>
    <t>CARGO</t>
  </si>
  <si>
    <t>RODAMIENTO</t>
  </si>
  <si>
    <t>TIPO</t>
  </si>
  <si>
    <t>PLACA</t>
  </si>
  <si>
    <t>¿ES PROPIETARIO?</t>
  </si>
  <si>
    <t>PROPIETARIO ACTUAL</t>
  </si>
  <si>
    <t>REVISIÓN TECNICO MECANICA</t>
  </si>
  <si>
    <t>SOAT</t>
  </si>
  <si>
    <t>LICENCIA DE CONDUCCIÓN</t>
  </si>
  <si>
    <t>IDENTIFICACIÓN</t>
  </si>
  <si>
    <t>ESTADO ACTUAL</t>
  </si>
  <si>
    <t>FECHA VENCIMIENTO</t>
  </si>
  <si>
    <t>CATEGORIA DE LICENCIA PARA LA LABOR</t>
  </si>
  <si>
    <t>CATEGORIA</t>
  </si>
  <si>
    <t>VIVEROS TELLEZ EDWARD ANDRES</t>
  </si>
  <si>
    <t>ADMINISTRATIVO</t>
  </si>
  <si>
    <t>JEFE DE SEGURIDAD</t>
  </si>
  <si>
    <t>SEGURIDAD</t>
  </si>
  <si>
    <t>MOSQUERA VIVEROS CARLOS ALBERTO</t>
  </si>
  <si>
    <t>ASISTENTE DE MANTENIMIENTO E INFRAESTRUCTURA</t>
  </si>
  <si>
    <t>LOGISTICA</t>
  </si>
  <si>
    <t>VALBUENA CASTILLO CRISTIAN DAVID</t>
  </si>
  <si>
    <t>AUXILIAR OPERATIVO DE ARRENDAMIENTOS</t>
  </si>
  <si>
    <t>ANGULO ANGEL FERNANDO</t>
  </si>
  <si>
    <t>afangulo@gane.com.co</t>
  </si>
  <si>
    <t>AUXILIAR OPERATIVO DE MANTENIMIENTO</t>
  </si>
  <si>
    <t>ARIAS   DIEGO ALEJANDRO</t>
  </si>
  <si>
    <t>daarias@gane.com.co</t>
  </si>
  <si>
    <t>ARIAS VIAFARA LUIS ESTEBAN</t>
  </si>
  <si>
    <t>leviafara@gane.com.co</t>
  </si>
  <si>
    <t>AYALA MORENO JHOJAN STIVEN</t>
  </si>
  <si>
    <t>CAMILO JOHN FERNANDO</t>
  </si>
  <si>
    <t>jfcamilo@gane.com.co</t>
  </si>
  <si>
    <t>GAMBOA GOMEZ LUIS CARLOS</t>
  </si>
  <si>
    <t>lcgamboa@gane.com.co</t>
  </si>
  <si>
    <t>GARCES ARCOS JOSE DELIO</t>
  </si>
  <si>
    <t>jdgarces@gane.com.co</t>
  </si>
  <si>
    <t>GOMEZ GOMEZ GIOVANNY</t>
  </si>
  <si>
    <t>MONTANO GONZALEZ MILINTON</t>
  </si>
  <si>
    <t>mmgonzalez@gane.com.co</t>
  </si>
  <si>
    <t>MOSQUERA ARROYO ULBER</t>
  </si>
  <si>
    <t>umosquera@gane.com.co</t>
  </si>
  <si>
    <t>MURILLO ANGULO WILSON ERASMO</t>
  </si>
  <si>
    <t>wemurillo@gane.com.co</t>
  </si>
  <si>
    <t>NANEZ CARDONA ALEXANDER</t>
  </si>
  <si>
    <t>PEREZ PENA PAUL EDWIN</t>
  </si>
  <si>
    <t>RAMIREZ CASTRO LUIS FERNANDO</t>
  </si>
  <si>
    <t>lframirez@gane.com.co</t>
  </si>
  <si>
    <t>RESTREPO CASTILLO JOHAN DANIEL</t>
  </si>
  <si>
    <t>jrcastillo@gane.com.co</t>
  </si>
  <si>
    <t>RESTREPO VICTORIA ANDREI FERNANDO</t>
  </si>
  <si>
    <t>TORRES CASTILLO JHOVANY</t>
  </si>
  <si>
    <t>jtorres@gane.com.co</t>
  </si>
  <si>
    <t>PANTOJA ESCOBAR JOHN EDUARDO</t>
  </si>
  <si>
    <t>JEPANTOJA@GANE.COM.CO</t>
  </si>
  <si>
    <t>AUXILIAR OPERATIVO DE LOGISTICA (ACTIVOS FIJOS)</t>
  </si>
  <si>
    <t>MENA CARRENO BERNABE</t>
  </si>
  <si>
    <t>COORDINADOR DE SEGURIDAD FISICA</t>
  </si>
  <si>
    <t>VILA SARRIA ALBERTO JAVIER</t>
  </si>
  <si>
    <t>COORDINADOR DE MANTENIMIENTO E INFRAESTRUCTURA</t>
  </si>
  <si>
    <t>CAICEDO BUITRAGO GERMAN ENRIQUE</t>
  </si>
  <si>
    <t>gecaicedo@gane.com.co</t>
  </si>
  <si>
    <t>COORDINADOR DE SEGURIDAD ELECTRONICA</t>
  </si>
  <si>
    <t>PENA PERALTA ANDRES MAURICIO</t>
  </si>
  <si>
    <t>ampena@gane.com.co</t>
  </si>
  <si>
    <t>ASISTENTE JURIDICO PENAL</t>
  </si>
  <si>
    <t>JURIDICO</t>
  </si>
  <si>
    <t>MONCAYO SEPULVEDA MAURICIO ANDRES</t>
  </si>
  <si>
    <t>mamoncayo@gane.com.co</t>
  </si>
  <si>
    <t>TECNICO DE SOPORTE (SEGURIDAD ELECTRONICA)</t>
  </si>
  <si>
    <t>MUNOZ BOBADILLA DIEGO FABIAN</t>
  </si>
  <si>
    <t>CORTES JUAN CAMILO</t>
  </si>
  <si>
    <t>COORDINADOR JURIDICO</t>
  </si>
  <si>
    <t>APARICIO CADAVID MARIA ALEJANDRA</t>
  </si>
  <si>
    <t>ASISTENTE JURIDICO COMERCIAL</t>
  </si>
  <si>
    <t>BURBANO HERNANDEZ BRAYAN ALBERTO</t>
  </si>
  <si>
    <t>baburbano@gane.com.co</t>
  </si>
  <si>
    <t>ASISTENTE JURIDICO LABORAL</t>
  </si>
  <si>
    <t>ORTEGA FRANCO JHOSMA RENE</t>
  </si>
  <si>
    <t>FINANCIERO</t>
  </si>
  <si>
    <t>MENSAJERO</t>
  </si>
  <si>
    <t>TESORERIA</t>
  </si>
  <si>
    <t>TORO ORTIZ ALFREDO</t>
  </si>
  <si>
    <t>atoro@gane.com.co</t>
  </si>
  <si>
    <t>ACOSTA ARCE CHRISTIAN ANDRES</t>
  </si>
  <si>
    <t>cacosta@gane.com.co</t>
  </si>
  <si>
    <t>COMERCIAL</t>
  </si>
  <si>
    <t>ASESOR DE VENTAS TANGIBLES</t>
  </si>
  <si>
    <t>LINEA DE NEGOCIOS</t>
  </si>
  <si>
    <t>ARANGO CERON GIOVANNY JAVIER</t>
  </si>
  <si>
    <t>gjarango@gane.com.co</t>
  </si>
  <si>
    <t>BARCO CARDENAS RODRIGO</t>
  </si>
  <si>
    <t>BARRERA RUA JHON FREDDY</t>
  </si>
  <si>
    <t>jfbarrera@gane.com.co</t>
  </si>
  <si>
    <t>BUILES CAICEDO MARTIN EMILIO</t>
  </si>
  <si>
    <t>mebuiles@gane.com.co</t>
  </si>
  <si>
    <t>CAMACHO CASTILLO JHON JAIRO</t>
  </si>
  <si>
    <t>CAMILO TORRES GIRALDO</t>
  </si>
  <si>
    <t>CARDONA TREJOS LIEZEL MARYURI</t>
  </si>
  <si>
    <t>CASTILLO YENNY DANIELA</t>
  </si>
  <si>
    <t>ydcastillo@gane.com.co</t>
  </si>
  <si>
    <t>CASTRO CONCHA LUIS FERNANDO</t>
  </si>
  <si>
    <t>lfcastro@gane.com.co</t>
  </si>
  <si>
    <t>CORTES CHARRIA JOSE LUIS</t>
  </si>
  <si>
    <t>jcortes@gane.com.co</t>
  </si>
  <si>
    <t>CUATIN LARRAHONDO CRISTHIAN FERNANDO</t>
  </si>
  <si>
    <t>cfcuatin@gane.com.co</t>
  </si>
  <si>
    <t>GALINDO LUZ CARIME</t>
  </si>
  <si>
    <t>GIRALDO VARELA FREDDY ALEJANDRO</t>
  </si>
  <si>
    <t>fagiraldo@gane.com.co</t>
  </si>
  <si>
    <t>HERNANDEZ CUELLAR ALVARO</t>
  </si>
  <si>
    <t>LOPEZ ARANGO MARIO ALBERTO</t>
  </si>
  <si>
    <t>LOPEZ GARIBELLO ALEJANDRO</t>
  </si>
  <si>
    <t>alopez@gane.com.co</t>
  </si>
  <si>
    <t>MAIGUAL ERASO DANNY YAIR</t>
  </si>
  <si>
    <t>dymaigual@gane.com.co</t>
  </si>
  <si>
    <t>MARTINEZ LOPEZ JAIRO ALONSO</t>
  </si>
  <si>
    <t>MATTA MAYORGA DUVAN EDUARDO</t>
  </si>
  <si>
    <t>dematta@gane.com.co</t>
  </si>
  <si>
    <t>MENDOZA RIVERA WALTER</t>
  </si>
  <si>
    <t>MENDOZA ZAMUDIO WILLIAM ALEXIS</t>
  </si>
  <si>
    <t>wamendoza@gane.com.co</t>
  </si>
  <si>
    <t>MENESES PINEDA JADER ANDREI</t>
  </si>
  <si>
    <t>jmeneses@gane.com.co</t>
  </si>
  <si>
    <t>MORALES BAUTISTA JHOAN NICOLAS</t>
  </si>
  <si>
    <t>jnmorales@gane.com.co</t>
  </si>
  <si>
    <t>MORALES MORA DIEGO ALBERTO</t>
  </si>
  <si>
    <t>MUNOZ RODRIGUEZ MILLER ANDRES</t>
  </si>
  <si>
    <t>mandresm@gane.com.co</t>
  </si>
  <si>
    <t>MURIEL LOPEZ CARLOS ALBERTO</t>
  </si>
  <si>
    <t>NARANJO RAMIREZ OSCAR MARIO</t>
  </si>
  <si>
    <t>NARVAEZ YESQUEN JULIO ADOLFO</t>
  </si>
  <si>
    <t>ORTIZ PRADO VICTOR JAMES</t>
  </si>
  <si>
    <t>vjortiz@gane.com.co</t>
  </si>
  <si>
    <t>OSPINA AYALA WILDER ESNEIDER</t>
  </si>
  <si>
    <t>weospina@gane.com.co</t>
  </si>
  <si>
    <t>PRADO RIOS JACQUELINE</t>
  </si>
  <si>
    <t>RAMIREZ BEJARANO MAURICIO</t>
  </si>
  <si>
    <t>RAMIREZ MONROY WILSON ALEXANDER</t>
  </si>
  <si>
    <t>waramirez@gane.com.co</t>
  </si>
  <si>
    <t>RENDON CARDOZO CRISTIAN ALEJANDRO</t>
  </si>
  <si>
    <t>alejocardozo58@hotmail.com</t>
  </si>
  <si>
    <t>SANCHEZ JIMENEZ HERNAN DARIO</t>
  </si>
  <si>
    <t>hdsanchez@gane.com.co</t>
  </si>
  <si>
    <t>TALAGA CIFUENTES YEIMY CAROLINA</t>
  </si>
  <si>
    <t>TANGARIFE BASANTE CESAR ANDRES</t>
  </si>
  <si>
    <t>catangarife@gane.com.co</t>
  </si>
  <si>
    <t>TORRES ROA JUAN MANUEL</t>
  </si>
  <si>
    <t>TORRES VERA BRAJHAN</t>
  </si>
  <si>
    <t>btorres@gane.com.co</t>
  </si>
  <si>
    <t>VARGAS CORTES LUIS ANTONIO</t>
  </si>
  <si>
    <t>lavargas@gane.com.co</t>
  </si>
  <si>
    <t>VARGAS MAJIN ERIK JOHAN</t>
  </si>
  <si>
    <t>ejvargas@gane.com.co</t>
  </si>
  <si>
    <t>VASQUEZ TENORIO EDISON ALEJANDRO</t>
  </si>
  <si>
    <t>OPERACIONES COMERCIALES</t>
  </si>
  <si>
    <t>VICTORIA VALDES HECTOR EDUARDO</t>
  </si>
  <si>
    <t>hevictoria@gane.com.co</t>
  </si>
  <si>
    <t>ZEA GALVEZ DIEGO FERNANDO</t>
  </si>
  <si>
    <t>ZUNIGA RAMIREZ RAFAEL</t>
  </si>
  <si>
    <t>rzuniga@gane.com.co</t>
  </si>
  <si>
    <t>AYALA RIOS CRISTHIAN</t>
  </si>
  <si>
    <t>carios@gane.com.co</t>
  </si>
  <si>
    <t>ENTRENADOR COMERCIAL</t>
  </si>
  <si>
    <t>BETANCOURT GIRALDO PAOLA ANDREA</t>
  </si>
  <si>
    <t>pabetancourt@gane.com.co</t>
  </si>
  <si>
    <t>ESTACIO ORTIZ JESSICA</t>
  </si>
  <si>
    <t>jestacio@gane.com.co</t>
  </si>
  <si>
    <t>GONZALEZ CORTES CELIMO ANDRES</t>
  </si>
  <si>
    <t>candres@gane.com.co</t>
  </si>
  <si>
    <t>GUERRERO GUTIERREZ EDIER ORLANDO</t>
  </si>
  <si>
    <t>LARGO CASTILLO CAMILO</t>
  </si>
  <si>
    <t>clcastillo@gane.com.co</t>
  </si>
  <si>
    <t>LEDESMA ZAPATA LILIANA</t>
  </si>
  <si>
    <t>MAHECHA RIASCOS LISET</t>
  </si>
  <si>
    <t>lmahecha@gane.com.co</t>
  </si>
  <si>
    <t>MARIN MARTINEZ LUIS CARLOS</t>
  </si>
  <si>
    <t>lmarin@gane.com.co</t>
  </si>
  <si>
    <t>PALACIO CAMPO GLEANGELY MAIBELIN</t>
  </si>
  <si>
    <t>gmpalacio@gane.com.co</t>
  </si>
  <si>
    <t>QUIROGA OSORIO MARIA VICTORIA</t>
  </si>
  <si>
    <t>GARCIA SARRIA PAOLA ANDREA</t>
  </si>
  <si>
    <t>COORDINADOR DE VENTAS - TANGIBLES</t>
  </si>
  <si>
    <t>CAICEDO RESTREPO CRISTHIAN ANDRES</t>
  </si>
  <si>
    <t>cacaicedo@gane.com.co</t>
  </si>
  <si>
    <t>AUXILIAR OPERATIVO DE ALISTAMIENTO DEL SERVICIO</t>
  </si>
  <si>
    <t>MUNOZ MUNOZ YEFERSON FABIAN</t>
  </si>
  <si>
    <t>yfmunoz@gane.com.co</t>
  </si>
  <si>
    <t>ROMERO MORENO WALTER</t>
  </si>
  <si>
    <t>COORDINADOR DE ALISTAMIENTO DEL SERVICIO</t>
  </si>
  <si>
    <t>DUQUE AGUDELO INGRID VANNESA</t>
  </si>
  <si>
    <t>COORDINADOR DE ZONA</t>
  </si>
  <si>
    <t>VENTAS</t>
  </si>
  <si>
    <t>GIL RENDON JULIAN</t>
  </si>
  <si>
    <t>RONCANCIO SUAREZ CAROLINA</t>
  </si>
  <si>
    <t>URUENA ROSEMBERG</t>
  </si>
  <si>
    <t>ruruena@gane.com.co</t>
  </si>
  <si>
    <t>JEFE DE VENTAS-JSA</t>
  </si>
  <si>
    <t>BERMUDEZ GALLEGO RAMIRO</t>
  </si>
  <si>
    <t>rbermudez@gane.com.co</t>
  </si>
  <si>
    <t>DIRECTOR COMERCIAL</t>
  </si>
  <si>
    <t>ALVARADO DIAZ SEBASTIAN</t>
  </si>
  <si>
    <t>salvarado@gane.com.co</t>
  </si>
  <si>
    <t>ASISTENTE DE FORMACION - COMERCIAL</t>
  </si>
  <si>
    <t>FAJARDO ZULUAGA CESAR AUGUSTO</t>
  </si>
  <si>
    <t>cafajardo@gane.com.co</t>
  </si>
  <si>
    <t>COORDINADOR DE ATRACCION Y BIENESTAR - COMERCIAL</t>
  </si>
  <si>
    <t>LIDER DE VENTAS</t>
  </si>
  <si>
    <t>ALBAN MARIN CAROLINA</t>
  </si>
  <si>
    <t>ALBORNOZ ASPRILLA DANIELA</t>
  </si>
  <si>
    <t>ANAYA TROYANO YUDI VANESSA</t>
  </si>
  <si>
    <t>yanaya@gane.com.co</t>
  </si>
  <si>
    <t>ANGULO URRUTIA MARISEL</t>
  </si>
  <si>
    <t>maurrutia@gane.com.co</t>
  </si>
  <si>
    <t>ASTUDILLO CASAMACHIN BORIS BRANDON</t>
  </si>
  <si>
    <t>bbastudillo@gane.com.co</t>
  </si>
  <si>
    <t>ATEHORTUA ARCILA DANIEL ALBERTO</t>
  </si>
  <si>
    <t>daatehortua@gane.com.co</t>
  </si>
  <si>
    <t>BARRERA MONTENEGRO BRIYID</t>
  </si>
  <si>
    <t>bbmontenegro@gane.com.co</t>
  </si>
  <si>
    <t>BARRERA VARGAS LIGIA</t>
  </si>
  <si>
    <t>BECERRA HURTADO INGRID YURLEITH</t>
  </si>
  <si>
    <t>BONILLA BOLAÐOS DEICY BENILDA</t>
  </si>
  <si>
    <t>BOTELLO OCAMPO JOSE STIVEN</t>
  </si>
  <si>
    <t>jsbotello@gane.com.co</t>
  </si>
  <si>
    <t>CANON GRISALES EDWIN ESTEBAN</t>
  </si>
  <si>
    <t>ecanon@gane.com.co</t>
  </si>
  <si>
    <t>CASTIBLANCO MARQUEZ HARRY</t>
  </si>
  <si>
    <t>hcastiblanco@gane.com.co</t>
  </si>
  <si>
    <t>CASTILLO ORTIZ ISABEL CRISTINA</t>
  </si>
  <si>
    <t>CIFUENTES  CARMONA YESSICA  DURLEY</t>
  </si>
  <si>
    <t>ycifuentes@gane.com.co</t>
  </si>
  <si>
    <t>EDISSON MENESES BETANCOURTH</t>
  </si>
  <si>
    <t>aemeneses@gane.com.co</t>
  </si>
  <si>
    <t>ESTACIO CUNDAR RUBY JOHANA</t>
  </si>
  <si>
    <t>RJESTACIO@GANE.COM.CO</t>
  </si>
  <si>
    <t>FIGUEROA YULIE</t>
  </si>
  <si>
    <t>yfigueroa@gane.com.co</t>
  </si>
  <si>
    <t>FRANCO RENTERIA KEVIN FABRICIO</t>
  </si>
  <si>
    <t>kffranco@gane.com.co</t>
  </si>
  <si>
    <t>GIL GONZALEZ KATHERINE</t>
  </si>
  <si>
    <t>kgil@gane.com.co</t>
  </si>
  <si>
    <t>GIRALDO ERAZO YUDI ALEXANDRA</t>
  </si>
  <si>
    <t>yagiraldo@gane.com.co</t>
  </si>
  <si>
    <t>HERNANDEZ RAMOS EVERT ALEXIS</t>
  </si>
  <si>
    <t>eahernandez@gane.com.co</t>
  </si>
  <si>
    <t>HERRERA CAMARGO CARLOS ANDRES</t>
  </si>
  <si>
    <t>JARAMILLO OCAMPO MARIA YEIMI</t>
  </si>
  <si>
    <t>JIMENEZ FLOREZ JOHAN FERNANDO</t>
  </si>
  <si>
    <t>JIMENEZ LARMAT HEINERTH GONZALO</t>
  </si>
  <si>
    <t>hgjimenez@gane.com.co</t>
  </si>
  <si>
    <t>LONDONO GARCIA INGRID YOHANNA</t>
  </si>
  <si>
    <t>iylondono@gane.com.co</t>
  </si>
  <si>
    <t>LUCUMI IPIA YULI MIREYA</t>
  </si>
  <si>
    <t>MENDEZ MAIRA ALEJANDRA</t>
  </si>
  <si>
    <t>mamendez@gane.com.co</t>
  </si>
  <si>
    <t>MENDEZ SANDOVAL LINA VALENTINA</t>
  </si>
  <si>
    <t>lvmendez@gane.com.co</t>
  </si>
  <si>
    <t>MOLINA FLOYD LISA JANNETTE</t>
  </si>
  <si>
    <t>lmolina@gane.com.co</t>
  </si>
  <si>
    <t>MONTENEGRO  ABARCA ANLLY  VALERIA</t>
  </si>
  <si>
    <t>MOSQUERA PALACIOS GEILER</t>
  </si>
  <si>
    <t>gmosquera@gane.com.co</t>
  </si>
  <si>
    <t>MUÐOZ PINZON ANGIE TATIANA</t>
  </si>
  <si>
    <t>amunoz@gane.com.co</t>
  </si>
  <si>
    <t>NARANJO MUNOZ  BRYAN STIVEN</t>
  </si>
  <si>
    <t>bsnaranjo@gane.com.co</t>
  </si>
  <si>
    <t>NARVAEZ MORENO SILVANA</t>
  </si>
  <si>
    <t>ORTIZ HECTOR FABIO</t>
  </si>
  <si>
    <t>OSPINO ROMERO KATHERIN ISABEL</t>
  </si>
  <si>
    <t>kiromero@gane.com.co</t>
  </si>
  <si>
    <t>PALACIOS ASPRILLA ERVIN</t>
  </si>
  <si>
    <t>QUIÐONES TENORIO  DIANNY LIZETT</t>
  </si>
  <si>
    <t>dlquinones@gane.com.co</t>
  </si>
  <si>
    <t>RAMOS SANCHEZ MARCELA</t>
  </si>
  <si>
    <t>mramos@gane.com.co</t>
  </si>
  <si>
    <t>RESTREPO SALAZAR MARTHA LUCIA</t>
  </si>
  <si>
    <t>RUIZ ERAZO ANA MARIA</t>
  </si>
  <si>
    <t>amruiz@gane.com.co</t>
  </si>
  <si>
    <t>SAAVEDRA CUBIDES DIANA ALEJANDRA</t>
  </si>
  <si>
    <t>SANCHEZ CHIQUITO TANIA LORENA</t>
  </si>
  <si>
    <t>tlsanchez@gane.com.co</t>
  </si>
  <si>
    <t>SANCHEZ GAVIRIA LAURA ISABELLA</t>
  </si>
  <si>
    <t>lisanchez@gane.com.co</t>
  </si>
  <si>
    <t>SANCHEZ ORJUELA NORMA CONSTANZA</t>
  </si>
  <si>
    <t>ncsanchez@gane.com.co</t>
  </si>
  <si>
    <t>SARRIA ZULUAGA ROBIN ANDRES</t>
  </si>
  <si>
    <t>rasarria@gane.com.co</t>
  </si>
  <si>
    <t>SINISTERRA CORTES MARIA ALEJANDRA</t>
  </si>
  <si>
    <t>masinisterra@gane.com.co</t>
  </si>
  <si>
    <t>TORRES SALAZAR HARVINS HERNAN</t>
  </si>
  <si>
    <t>hhtorres@gane.com.co</t>
  </si>
  <si>
    <t>URREA BONILLA YIMY ORLANDO</t>
  </si>
  <si>
    <t>yourrea@gane.com.co</t>
  </si>
  <si>
    <t>VALENCIA GOMEZ LAURA ESTHER</t>
  </si>
  <si>
    <t>lvalencia@gane.com.co</t>
  </si>
  <si>
    <t>VALLECILLA SEVILLANO KIMVERLIS</t>
  </si>
  <si>
    <t>kvallecilla@gane.com.co</t>
  </si>
  <si>
    <t>VILLOTA CAMARGO CAMILO</t>
  </si>
  <si>
    <t>cvillota@gane.com.co</t>
  </si>
  <si>
    <t>YANGANA PANIQUITA NELVER DAVID</t>
  </si>
  <si>
    <t>ndyangana@gane.com.co</t>
  </si>
  <si>
    <t>ZAPATA CALDERON SERGIO STEVEN</t>
  </si>
  <si>
    <t>ACOSTA ZUÐIGA JHON EDINSON</t>
  </si>
  <si>
    <t>jeacosta@gane.com.co</t>
  </si>
  <si>
    <t>LIDER DE VENTAS - GANE AL BARRIO</t>
  </si>
  <si>
    <t>GARCIA GAVIRIA EDWAR ANDRES</t>
  </si>
  <si>
    <t>eagarcia@gane.com.co</t>
  </si>
  <si>
    <t>RODRIGUEZ ORTEGA JUAN CAMILO</t>
  </si>
  <si>
    <t>jrodriguez@gane.com.co</t>
  </si>
  <si>
    <t>ARANZALEZ LASSO ESTIVEN</t>
  </si>
  <si>
    <t>slasso@gane.com.co</t>
  </si>
  <si>
    <t>SUPERVISOR</t>
  </si>
  <si>
    <t>BOLANOS NINO JOAQUIN GIOVANNY</t>
  </si>
  <si>
    <t>DUQUE ARCE CARLOS ANDRES</t>
  </si>
  <si>
    <t>GAVIRIA HURTADO HAROLD</t>
  </si>
  <si>
    <t>GUERRERO VELASCO MAURICIO JAVIER</t>
  </si>
  <si>
    <t>MEJIA ACEVEDO MAURICIO</t>
  </si>
  <si>
    <t>mmejia@gane.com.co</t>
  </si>
  <si>
    <t>NAVARRETE MORAN ALVARO</t>
  </si>
  <si>
    <t>OCHOA RAMIREZ CARLOS EDUARDO</t>
  </si>
  <si>
    <t>ceochoa@gane.com.co</t>
  </si>
  <si>
    <t>PAZ PEREZ DORLAY</t>
  </si>
  <si>
    <t>PINEDA VIRGEN ANDRES</t>
  </si>
  <si>
    <t>apineda@gane.com.co</t>
  </si>
  <si>
    <t>FILIGRANA CHAUSTRE TANIA</t>
  </si>
  <si>
    <t>tfiligrana@gane.com.co</t>
  </si>
  <si>
    <t>ASESOR DE VENTAS - GIROS, PAGOS, RECARGAS</t>
  </si>
  <si>
    <t>GOMEZ HERNANDEZ SULAY GEOVANA</t>
  </si>
  <si>
    <t>GUTIERREZ GOMEZ JOSE FERNANDO</t>
  </si>
  <si>
    <t>HINESTROZA TORRES BENYI CRISTINA</t>
  </si>
  <si>
    <t>bchinestroza@gane.com.co</t>
  </si>
  <si>
    <t>MAZO SALAS LINA MARCELA</t>
  </si>
  <si>
    <t>QUINTERO SOLARTE DIANA CAROLINA</t>
  </si>
  <si>
    <t>RODRIGUEZ VELASQUEZ JOHN MANUEL</t>
  </si>
  <si>
    <t>ROMAN OCAMPO MILDREY</t>
  </si>
  <si>
    <t>mroman@gane.com.co</t>
  </si>
  <si>
    <t>SANCHEZ GUTIERREZ ANGEL</t>
  </si>
  <si>
    <t>ASANCHEZ@GANE.COM.CO</t>
  </si>
  <si>
    <t>GUTIERREZ BETANCOURT CESAR MANUEL</t>
  </si>
  <si>
    <t>cmgutierrez@gane.com.co</t>
  </si>
  <si>
    <t>COORDINADOR DE PRODUCTO - GIROS, PAGOS, RECARGAS</t>
  </si>
  <si>
    <t>HURTADO SANTACRUZ JHON JAIRO</t>
  </si>
  <si>
    <t>jjhurtado@gane.com.co</t>
  </si>
  <si>
    <t>COORDINADOR DE PRODUCTO - BETPLAY</t>
  </si>
  <si>
    <t>COBOS VASQUEZ ALVARO ANDRES</t>
  </si>
  <si>
    <t>aacobos@gane.com.co</t>
  </si>
  <si>
    <t>ASESOR DE VENTAS - BETPLAY</t>
  </si>
  <si>
    <t>ESCOBAR ECHEVERRY BRANTDON DARYANNY</t>
  </si>
  <si>
    <t>bdescobar@gane.com.co</t>
  </si>
  <si>
    <t>PRADA VILLA EDGAR HERNAN</t>
  </si>
  <si>
    <t>ehprada@gane.com.co</t>
  </si>
  <si>
    <t>VANEGAS SANTOFINIO HAWER STEVEN</t>
  </si>
  <si>
    <t>COORDINADOR DE VENTA- NUEVOS JUEGOS</t>
  </si>
  <si>
    <t>BERMUDEZ VASQUEZ MARCO ANTONIO</t>
  </si>
  <si>
    <t>mabermudez@gane.com.co</t>
  </si>
  <si>
    <t>ASESOR DE VENTAS - NUEVOS JUEGOS</t>
  </si>
  <si>
    <t>MUNOZ RIVERA MIGUEL ANGEL</t>
  </si>
  <si>
    <t>marivera@gane.com.co</t>
  </si>
  <si>
    <t>SOLIS AYALA JUAN SEBASTIAN</t>
  </si>
  <si>
    <t>POPO MINA JOSE JEFFERSON</t>
  </si>
  <si>
    <t>ASISTENTE DE BETPLAY</t>
  </si>
  <si>
    <t>TIC</t>
  </si>
  <si>
    <t>TECNICO DE SOPORTE</t>
  </si>
  <si>
    <t>OPERACIONES TIC</t>
  </si>
  <si>
    <t>ASPRILLA LUIS ALFONSO</t>
  </si>
  <si>
    <t>CAICEDO BARCO PEDRO ANTONIO</t>
  </si>
  <si>
    <t>PACAICEDO@GANE.COM.CO</t>
  </si>
  <si>
    <t>CARACAS FILIGRANA BRAYAN ESTIVEN</t>
  </si>
  <si>
    <t>BECARACAS@GANE.COM.CO</t>
  </si>
  <si>
    <t>CARVAJAL GALLEGO ANTHONY</t>
  </si>
  <si>
    <t>acarvajal@gane.com.co</t>
  </si>
  <si>
    <t>CUERO PALERMO MIGUEL</t>
  </si>
  <si>
    <t>mcuero@gane.com.co</t>
  </si>
  <si>
    <t>GONZALEZ LOPEZ WILLIAM JAVIER</t>
  </si>
  <si>
    <t>wjgonzalez@gane.com.co</t>
  </si>
  <si>
    <t>GRIJALBA NANEZ LUIS DAVID</t>
  </si>
  <si>
    <t>ldgrijalba@gane.com.co</t>
  </si>
  <si>
    <t>GUERRERO MUNOZ EDGAR MAURICIO</t>
  </si>
  <si>
    <t>emguerrero@gane.com.co</t>
  </si>
  <si>
    <t>HERRERA SANCHEZ JULIE PATRICIA</t>
  </si>
  <si>
    <t>HOYOS CHAVACO KEVIN ALEJANDRO</t>
  </si>
  <si>
    <t>kahoyos@gane.com.co</t>
  </si>
  <si>
    <t>LASSO BEJARANO CRISTIAN</t>
  </si>
  <si>
    <t>LEMUS CASTANEDA JHOAN SEBASTIAN</t>
  </si>
  <si>
    <t>jslemus@gane.com.co</t>
  </si>
  <si>
    <t>MEDINA VELASCO MARCELA</t>
  </si>
  <si>
    <t>mmedina@gane.com.co</t>
  </si>
  <si>
    <t>MONTANO JORGE ARMANDO</t>
  </si>
  <si>
    <t>jamontano@gane.com.co</t>
  </si>
  <si>
    <t>MORENO VALENCIA JAYDER</t>
  </si>
  <si>
    <t>MOSQUERA GONZALEZ SEBASTIAN</t>
  </si>
  <si>
    <t>smosquera@gane.com.co</t>
  </si>
  <si>
    <t>ORDONEZ GOMEZ ALEX FERNANDO</t>
  </si>
  <si>
    <t>OSORIO MARTINEZ JEFFERSON STIVE</t>
  </si>
  <si>
    <t>OSPINA SANCHEZ VICTOR MANUEL</t>
  </si>
  <si>
    <t>vmospina@gane.com.co</t>
  </si>
  <si>
    <t>PIAMBA GUZMAN CAMILO ANDRES</t>
  </si>
  <si>
    <t>capiamba@gane.com.co</t>
  </si>
  <si>
    <t>QUINTERO CARABALI CAROLINA</t>
  </si>
  <si>
    <t>cquintero@gane.com.co</t>
  </si>
  <si>
    <t>ROMAN BUSTAMANTE DUVAN FELIPE</t>
  </si>
  <si>
    <t>SABOGAL CARVAJAL SANDRO ESTEBAN</t>
  </si>
  <si>
    <t>TABARES SANCHEZ CRISTIAN DAVID</t>
  </si>
  <si>
    <t>cdtabares@gane.com.co</t>
  </si>
  <si>
    <t>NARVAEZ SARRIA DIEGO ALEJANDRO</t>
  </si>
  <si>
    <t>TECNICO DE MANTENIMIENTO</t>
  </si>
  <si>
    <t>RIVAS RAMIREZ WUILLIAM ENRIQUE</t>
  </si>
  <si>
    <t>SOLANO ESTRADA EDWARD ALEXANDER</t>
  </si>
  <si>
    <t>easolano@gane.com.co</t>
  </si>
  <si>
    <t>HENAO GOMEZ JUAN DAVID</t>
  </si>
  <si>
    <t>jdhenao@gane.com.co</t>
  </si>
  <si>
    <t>TECNICO DE COMUNICACIONES</t>
  </si>
  <si>
    <t>MENSA VISCUE JUAN DAVID</t>
  </si>
  <si>
    <t>jdmensa@gane.com.co</t>
  </si>
  <si>
    <t>MOSQUERA AGUIRRE JHON EDINSON</t>
  </si>
  <si>
    <t>jemosquera@gane.com.co</t>
  </si>
  <si>
    <t>OCHOA BURGOS JEAN PAUL</t>
  </si>
  <si>
    <t>jpochoa@gane.com.co</t>
  </si>
  <si>
    <t>SALAZAR TORRES DANIEL ALBERTO</t>
  </si>
  <si>
    <t>dasalazar@gane.com.co</t>
  </si>
  <si>
    <t>BURBANO JANSASOY JOHN EYDER</t>
  </si>
  <si>
    <t>jeburbano@gane.com.co</t>
  </si>
  <si>
    <t>AUDITORIA</t>
  </si>
  <si>
    <t>ASISTENTE DE AUDITORIA TIC</t>
  </si>
  <si>
    <t>DORRONSORO MARULANDA JUAN FERNANDO</t>
  </si>
  <si>
    <t>JFDORRONSORO@GANE.COM.CO</t>
  </si>
  <si>
    <t>ASISTENTE DE AUDITORIA</t>
  </si>
  <si>
    <t>PAPAMIJA ANACONA  JOHN MARIO</t>
  </si>
  <si>
    <t>jmpapamija@gane.com.co</t>
  </si>
  <si>
    <t>AUXILIAR DE AUDITORIA</t>
  </si>
  <si>
    <t>No</t>
  </si>
  <si>
    <t>Si</t>
  </si>
  <si>
    <t>Moto</t>
  </si>
  <si>
    <t>LHS97E</t>
  </si>
  <si>
    <t>A2</t>
  </si>
  <si>
    <t>SNO26</t>
  </si>
  <si>
    <t>PAH15C</t>
  </si>
  <si>
    <t>Jhenny Yorsani Aristizabal Rios</t>
  </si>
  <si>
    <t>LII59E</t>
  </si>
  <si>
    <t>C1</t>
  </si>
  <si>
    <t>OCR55D</t>
  </si>
  <si>
    <t xml:space="preserve">Maria Lucenid Gonzalez Bustamante </t>
  </si>
  <si>
    <t>TGG74G</t>
  </si>
  <si>
    <t>LJW27E</t>
  </si>
  <si>
    <t>TWW23C</t>
  </si>
  <si>
    <t>B1</t>
  </si>
  <si>
    <t>HGN08D</t>
  </si>
  <si>
    <t xml:space="preserve">Diego Fernando Otero Figueroa </t>
  </si>
  <si>
    <t>NZC43E</t>
  </si>
  <si>
    <t>Sandra Patricia Delgado Marín</t>
  </si>
  <si>
    <t>UWY43E</t>
  </si>
  <si>
    <t>FTW31F</t>
  </si>
  <si>
    <t>Melany Guerrero  Castillo</t>
  </si>
  <si>
    <t>UFF69D</t>
  </si>
  <si>
    <t>Maria Genoveva Angulo</t>
  </si>
  <si>
    <t>TWS09C</t>
  </si>
  <si>
    <t>Ana Lucia Salas Bueno</t>
  </si>
  <si>
    <t>CFE44A</t>
  </si>
  <si>
    <t>VDR31E</t>
  </si>
  <si>
    <t>TWH04F</t>
  </si>
  <si>
    <t>VRW59C</t>
  </si>
  <si>
    <t>KDC38G</t>
  </si>
  <si>
    <t>Jovita Maria Castillo</t>
  </si>
  <si>
    <t>IPZ80E</t>
  </si>
  <si>
    <t>AXA92F</t>
  </si>
  <si>
    <t>Martinez Arboleda Paula Andrea</t>
  </si>
  <si>
    <t>QSU38F</t>
  </si>
  <si>
    <t>Luz Angela Victoria Arboleda</t>
  </si>
  <si>
    <t>NIT64F</t>
  </si>
  <si>
    <t>NOC56F</t>
  </si>
  <si>
    <t>DXV36C</t>
  </si>
  <si>
    <t>Ocampo Velez Jhohn Jairo</t>
  </si>
  <si>
    <t>QNH13E</t>
  </si>
  <si>
    <t>TEY37F</t>
  </si>
  <si>
    <t>KLY71E</t>
  </si>
  <si>
    <t>A2, B1, C1</t>
  </si>
  <si>
    <t>A2 (21/12/2031) B1 (14/12/2027) C1 (14/12/2020)</t>
  </si>
  <si>
    <t>XCF28F</t>
  </si>
  <si>
    <t>JBW42G</t>
  </si>
  <si>
    <t>Angie Vanessa Builes Gonzalez</t>
  </si>
  <si>
    <t>WUV83D</t>
  </si>
  <si>
    <t>DSK84G</t>
  </si>
  <si>
    <t>Angela Maria Osorio Bermudez</t>
  </si>
  <si>
    <t>EGL66D</t>
  </si>
  <si>
    <t>CLB90G</t>
  </si>
  <si>
    <t>WDU57F</t>
  </si>
  <si>
    <t>TYG81F</t>
  </si>
  <si>
    <t>Rosalia Galindo Perdomo</t>
  </si>
  <si>
    <t>JJN09B</t>
  </si>
  <si>
    <t>John Jaime Gil Vasquez</t>
  </si>
  <si>
    <t>BPN60E</t>
  </si>
  <si>
    <t>Martha Elena Arango Arbelaez</t>
  </si>
  <si>
    <t>SFV90E</t>
  </si>
  <si>
    <t>Cardenas Franco Anubi</t>
  </si>
  <si>
    <t>DEG97D</t>
  </si>
  <si>
    <t>SDO64G</t>
  </si>
  <si>
    <t>Barrios Aragon Alfredo</t>
  </si>
  <si>
    <t>AUJ42C</t>
  </si>
  <si>
    <t>NAR33F</t>
  </si>
  <si>
    <t>JDQ31G</t>
  </si>
  <si>
    <t>WWO83D</t>
  </si>
  <si>
    <t>HFA48G</t>
  </si>
  <si>
    <t>FMW14E</t>
  </si>
  <si>
    <t>Ituyan Jaramillo Segundo</t>
  </si>
  <si>
    <t>ZXX33E</t>
  </si>
  <si>
    <t>QFQ80E</t>
  </si>
  <si>
    <t>KDL41G</t>
  </si>
  <si>
    <t>GJO46F</t>
  </si>
  <si>
    <t>WDA45F</t>
  </si>
  <si>
    <t xml:space="preserve"> Moto</t>
  </si>
  <si>
    <t>LAP53D</t>
  </si>
  <si>
    <t>KRB05F</t>
  </si>
  <si>
    <t>TES90D</t>
  </si>
  <si>
    <t>EFS64D</t>
  </si>
  <si>
    <t xml:space="preserve">DIEGO JULIAN LATORRE MARTINEZ </t>
  </si>
  <si>
    <t>IPW38F</t>
  </si>
  <si>
    <t>Dexy Maygreyt Basante Bastidas</t>
  </si>
  <si>
    <t>QWW59D</t>
  </si>
  <si>
    <t>OGH24E</t>
  </si>
  <si>
    <t>Henri Antonio Chilito</t>
  </si>
  <si>
    <t>SHX47F</t>
  </si>
  <si>
    <t>PRJ70G</t>
  </si>
  <si>
    <t>ADQ84E</t>
  </si>
  <si>
    <t>YEG50E</t>
  </si>
  <si>
    <t>Betancurt Marin Omar Antonio</t>
  </si>
  <si>
    <t>TGI49G</t>
  </si>
  <si>
    <t>IRT81F</t>
  </si>
  <si>
    <t>JPH09E</t>
  </si>
  <si>
    <t>XSR15F</t>
  </si>
  <si>
    <t>si</t>
  </si>
  <si>
    <t>BUN02F</t>
  </si>
  <si>
    <t>NXK41E</t>
  </si>
  <si>
    <t>a2</t>
  </si>
  <si>
    <t>SOS07E</t>
  </si>
  <si>
    <t>NBX78F</t>
  </si>
  <si>
    <t>MMY03G</t>
  </si>
  <si>
    <t>VFM28E</t>
  </si>
  <si>
    <t>TXU07F</t>
  </si>
  <si>
    <t>A1</t>
  </si>
  <si>
    <t>VEX82E</t>
  </si>
  <si>
    <t>QSJ28F</t>
  </si>
  <si>
    <t>Claudia Ximena Gil Salazar</t>
  </si>
  <si>
    <t xml:space="preserve">Carro </t>
  </si>
  <si>
    <t>FWR598</t>
  </si>
  <si>
    <t>Hzs506</t>
  </si>
  <si>
    <t>CLK30G</t>
  </si>
  <si>
    <t>CNT36H</t>
  </si>
  <si>
    <t>KBB18D</t>
  </si>
  <si>
    <t>Astudillo Chaguendo Freddy Arbey</t>
  </si>
  <si>
    <t>TDF01E</t>
  </si>
  <si>
    <t>HERMINSON ZUÑIGA GRISALES</t>
  </si>
  <si>
    <t>HXJ16E</t>
  </si>
  <si>
    <t>SI</t>
  </si>
  <si>
    <t>A2 (06/02/2034) B1 (04/03/2034) C1 (04/03/2027)</t>
  </si>
  <si>
    <t>JJC50F</t>
  </si>
  <si>
    <t>QOJ90E</t>
  </si>
  <si>
    <t>MOTO</t>
  </si>
  <si>
    <t>JFL47G</t>
  </si>
  <si>
    <t>TIK07G</t>
  </si>
  <si>
    <t xml:space="preserve">Gabriela Cañon Grisales </t>
  </si>
  <si>
    <t>BGX50D</t>
  </si>
  <si>
    <t>ZRP59G</t>
  </si>
  <si>
    <t>DVL01F</t>
  </si>
  <si>
    <t>Jhonatan jair fernandez mora</t>
  </si>
  <si>
    <t>NYC53E</t>
  </si>
  <si>
    <t>Cristian Camilo Delgado Velasquez</t>
  </si>
  <si>
    <t>SXJ85</t>
  </si>
  <si>
    <t>Harry Pulgarin Ortíz</t>
  </si>
  <si>
    <t>TIK90G</t>
  </si>
  <si>
    <t>XQH38F</t>
  </si>
  <si>
    <t>PNJ78G</t>
  </si>
  <si>
    <t>KTG13C</t>
  </si>
  <si>
    <t>LPI28F</t>
  </si>
  <si>
    <t>TGL23F</t>
  </si>
  <si>
    <t xml:space="preserve">Brigith Viviana Plazas Lopez </t>
  </si>
  <si>
    <t>KCZ26G</t>
  </si>
  <si>
    <t>WWU26D</t>
  </si>
  <si>
    <t>XRP09F</t>
  </si>
  <si>
    <t>LYH24F</t>
  </si>
  <si>
    <t>HPZ25A</t>
  </si>
  <si>
    <t>Jhonnathan Hernandez Cañon</t>
  </si>
  <si>
    <t>ZRS41G</t>
  </si>
  <si>
    <t>VET19E</t>
  </si>
  <si>
    <t xml:space="preserve">NANDY VERGARA ESCOBAR </t>
  </si>
  <si>
    <t>QNW29E</t>
  </si>
  <si>
    <t>NJJ40F</t>
  </si>
  <si>
    <t>Ramos Gentil Jose</t>
  </si>
  <si>
    <t>QMV40E</t>
  </si>
  <si>
    <t>IAW40D</t>
  </si>
  <si>
    <t>Darly Gonzalez Gonzales</t>
  </si>
  <si>
    <t>EUG40E</t>
  </si>
  <si>
    <t>Shirley Cardona</t>
  </si>
  <si>
    <t>TIJ39G</t>
  </si>
  <si>
    <t>Ana ilbe montoya rengifo</t>
  </si>
  <si>
    <t>KKR11F</t>
  </si>
  <si>
    <t>UOY75D</t>
  </si>
  <si>
    <t>CLT72G</t>
  </si>
  <si>
    <t>SKW04D</t>
  </si>
  <si>
    <t>JESSICA A. VALDERRAMA BONILLA</t>
  </si>
  <si>
    <t>KRZ36F</t>
  </si>
  <si>
    <t>TFS69G</t>
  </si>
  <si>
    <t>FLU38G</t>
  </si>
  <si>
    <t>SUC55</t>
  </si>
  <si>
    <t>QRX15F</t>
  </si>
  <si>
    <t>Valencia Daniela</t>
  </si>
  <si>
    <t>LII10E</t>
  </si>
  <si>
    <t>OLGA YANETH ARANZALEZ LASSO</t>
  </si>
  <si>
    <t>HDE59A</t>
  </si>
  <si>
    <t>MKT89E</t>
  </si>
  <si>
    <t>Yan Carlos Valverde Sanchez</t>
  </si>
  <si>
    <t>CLT24G</t>
  </si>
  <si>
    <t>JEB46G</t>
  </si>
  <si>
    <t>QSY51F</t>
  </si>
  <si>
    <t>AED14D</t>
  </si>
  <si>
    <t>SES04E</t>
  </si>
  <si>
    <t>María Isabel Ramírez Carrillo</t>
  </si>
  <si>
    <t>LSS20D</t>
  </si>
  <si>
    <t>QMX10E</t>
  </si>
  <si>
    <t>GEF96G</t>
  </si>
  <si>
    <t>AZX86G</t>
  </si>
  <si>
    <t>UEH77F</t>
  </si>
  <si>
    <t>WDO14F</t>
  </si>
  <si>
    <t>PRM41G</t>
  </si>
  <si>
    <t>KLO34E</t>
  </si>
  <si>
    <t>NOU25F</t>
  </si>
  <si>
    <t>RBP21E</t>
  </si>
  <si>
    <t>HIT26G</t>
  </si>
  <si>
    <t>ZYP02E</t>
  </si>
  <si>
    <t>Esther Bolaños Ayala</t>
  </si>
  <si>
    <t>PAH79C</t>
  </si>
  <si>
    <t>FOD84E</t>
  </si>
  <si>
    <t>RLG87D</t>
  </si>
  <si>
    <t>Eduard Urbano Bolaños</t>
  </si>
  <si>
    <t>QSM05F</t>
  </si>
  <si>
    <t>AXR48F</t>
  </si>
  <si>
    <t>JON86E</t>
  </si>
  <si>
    <t>JDH86G</t>
  </si>
  <si>
    <t>FUD89F</t>
  </si>
  <si>
    <t>WWL13D</t>
  </si>
  <si>
    <t>KLS30E</t>
  </si>
  <si>
    <t>Luis Humberto Grijalba Velasco</t>
  </si>
  <si>
    <t>PXL52D</t>
  </si>
  <si>
    <t>SIK80F</t>
  </si>
  <si>
    <t>GDT30E</t>
  </si>
  <si>
    <t>TUR63E</t>
  </si>
  <si>
    <t>BYD40F</t>
  </si>
  <si>
    <t>HMT43F</t>
  </si>
  <si>
    <t>IID72F</t>
  </si>
  <si>
    <t>Luis Alfonso Mosquera Mosquera</t>
  </si>
  <si>
    <t>PXO44F</t>
  </si>
  <si>
    <t xml:space="preserve">PNN11G </t>
  </si>
  <si>
    <t xml:space="preserve">QON52E </t>
  </si>
  <si>
    <t>Paola Andrea Pipicano</t>
  </si>
  <si>
    <t>BGD87G</t>
  </si>
  <si>
    <t xml:space="preserve">WXM82F </t>
  </si>
  <si>
    <t>Michel Stiven Gutierrez</t>
  </si>
  <si>
    <t>TID18G</t>
  </si>
  <si>
    <t>Rodriguez Ponce Anderson</t>
  </si>
  <si>
    <t>QPA91F</t>
  </si>
  <si>
    <t>KZC70D</t>
  </si>
  <si>
    <t>Alberto Javier Vila Sarria</t>
  </si>
  <si>
    <t>NXT90E</t>
  </si>
  <si>
    <t>XRK21A</t>
  </si>
  <si>
    <t>Luis Eduardo Guzman Dussan</t>
  </si>
  <si>
    <t>PWT14D</t>
  </si>
  <si>
    <t>BXX71F</t>
  </si>
  <si>
    <t>Lasprilla Gaviria Daniela</t>
  </si>
  <si>
    <t>Luis Fabian Ochoa Burgos</t>
  </si>
  <si>
    <t>DTS96F</t>
  </si>
  <si>
    <t>Patricia Torres Lozano</t>
  </si>
  <si>
    <t>ORE21G</t>
  </si>
  <si>
    <t>OGQ79E</t>
  </si>
  <si>
    <t>KYS27D</t>
  </si>
  <si>
    <t>SEM72G</t>
  </si>
  <si>
    <t>OSH83F</t>
  </si>
  <si>
    <t>KUH73C</t>
  </si>
  <si>
    <t>DSB75H</t>
  </si>
  <si>
    <t>LKW776</t>
  </si>
  <si>
    <t>Irne Valencia Martinez</t>
  </si>
  <si>
    <t>PBT79C</t>
  </si>
  <si>
    <t>YTI32G</t>
  </si>
  <si>
    <t>DTR352</t>
  </si>
  <si>
    <t>XRI84F</t>
  </si>
  <si>
    <t>TDE05E</t>
  </si>
  <si>
    <t>XWQ70D</t>
  </si>
  <si>
    <t>WTB21G</t>
  </si>
  <si>
    <t>DAVID RENDON CASTAÑO</t>
  </si>
  <si>
    <t>POC92G</t>
  </si>
  <si>
    <t>BMC62H</t>
  </si>
  <si>
    <t>CWN64H</t>
  </si>
  <si>
    <t>PWP76D</t>
  </si>
  <si>
    <t>Lizet Paz</t>
  </si>
  <si>
    <t>AZR69H</t>
  </si>
  <si>
    <t>Daisy Albornoz Asprilla</t>
  </si>
  <si>
    <t>HSS10D</t>
  </si>
  <si>
    <t>Sandra garcia</t>
  </si>
  <si>
    <t>OWO73C</t>
  </si>
  <si>
    <t>Leidy Gineth Lopez Medina</t>
  </si>
  <si>
    <t>CFV20A</t>
  </si>
  <si>
    <t>HMI95F</t>
  </si>
  <si>
    <t>ASO98F</t>
  </si>
  <si>
    <t>RXF75G</t>
  </si>
  <si>
    <t>NJE25D</t>
  </si>
  <si>
    <t>PTZ14G</t>
  </si>
  <si>
    <t xml:space="preserve">DYL63C </t>
  </si>
  <si>
    <t>SOB04E</t>
  </si>
  <si>
    <t>ULS08E</t>
  </si>
  <si>
    <t>OGK20E</t>
  </si>
  <si>
    <t>ACE41E</t>
  </si>
  <si>
    <t>Vasquez Rodriguez Gilia</t>
  </si>
  <si>
    <t>IWH85C</t>
  </si>
  <si>
    <t>Lopez Javier</t>
  </si>
  <si>
    <t>WGH68C</t>
  </si>
  <si>
    <t>ZSN17G</t>
  </si>
  <si>
    <t>Sanchez Leonor</t>
  </si>
  <si>
    <t>OBSERVACIONES</t>
  </si>
  <si>
    <t>No tiene</t>
  </si>
  <si>
    <t>A2 - 13/5/2032
C1 - 13/5/2025
B1 - 13/5/2032</t>
  </si>
  <si>
    <t>A2 - 26/7/2033
B1 - 26/7/2033</t>
  </si>
  <si>
    <t>A2 - 26/11/2034
B1 - 9/2/2032
C1 - 9/2/2025</t>
  </si>
  <si>
    <t xml:space="preserve">C1 - 13/02/2027
A2 - 23/06/2033
B1 - 13/02/2034	</t>
  </si>
  <si>
    <t>A2 - 8/08/2033
B1 - 10/12/2031</t>
  </si>
  <si>
    <t>HGI77D</t>
  </si>
  <si>
    <t>A2- 09/07/2034
C1 - 16/07/2027
B1- 16/07/2034</t>
  </si>
  <si>
    <t>Ana Michel Balcazar Arenas</t>
  </si>
  <si>
    <t>A2 - 17/09/2034
B1 -01/08/2032</t>
  </si>
  <si>
    <t>A2 - 28/09/2034
B1 - 28/09/2032
C1 - 28/09/2025</t>
  </si>
  <si>
    <t>A2 - 13/09/2034
B1 -16/11/2032
C1 - 16/11/2025</t>
  </si>
  <si>
    <t>A2  -21/06/2033
B1 - 13/07/2033</t>
  </si>
  <si>
    <t>C1 - 04/10/2026
B1 - 04/10/2033</t>
  </si>
  <si>
    <t>BLZ24H</t>
  </si>
  <si>
    <t>Maria Camila Paz Mora</t>
  </si>
  <si>
    <t>CMF03H</t>
  </si>
  <si>
    <t>BMI43H</t>
  </si>
  <si>
    <t>YTI12G</t>
  </si>
  <si>
    <t>Cambió de moto</t>
  </si>
  <si>
    <t>CPO06H</t>
  </si>
  <si>
    <t>XNY05F</t>
  </si>
  <si>
    <t>THE31F</t>
  </si>
  <si>
    <t>Yuri Veronica Velez Amezquita</t>
  </si>
  <si>
    <t>Cambió de propietario (traspaso)</t>
  </si>
  <si>
    <t>Vehiculo nuevo, debe expedir RTM a los 5 años a partir de la fecha de matricula 27/07/2027</t>
  </si>
  <si>
    <t>Moto nueva, debe expedir RTM a los 2 años a partir de la fecha de matricula 21/2/2026</t>
  </si>
  <si>
    <t>Moto nueva, debe expedir RTM a los 2 años a partir de la fecha de matricula 30/08/2025</t>
  </si>
  <si>
    <t>Moto nueva, debe expedir RTM a los 2 años a partir de la fecha de matricula 29/4/2026</t>
  </si>
  <si>
    <t>Moto nueva, debe expedir RTM a los 2 años a partir de la fecha de matricula 1/6/2025</t>
  </si>
  <si>
    <t>Katerine Martinez</t>
  </si>
  <si>
    <t>Actualizó datos propietario</t>
  </si>
  <si>
    <t>Se encuentra en licencia de maternidad desde el 4/10/2024 hasta el 6/2/2025</t>
  </si>
  <si>
    <t>Utiliza transporte público para la ejecución de sus actividades. No tiene licencia de conducción.</t>
  </si>
  <si>
    <t>Vigente</t>
  </si>
  <si>
    <t>No vigente</t>
  </si>
  <si>
    <t>RTM</t>
  </si>
  <si>
    <t>VWL24G</t>
  </si>
  <si>
    <t>German Soto Luna</t>
  </si>
  <si>
    <t>Moto nueva, debe expedir RTM a los 2 años a partir de la fecha de matricula 4/12/2025</t>
  </si>
  <si>
    <t>No Vigente</t>
  </si>
  <si>
    <t xml:space="preserve">WAD60G </t>
  </si>
  <si>
    <t>Masculino</t>
  </si>
  <si>
    <t>NO</t>
  </si>
  <si>
    <t>VALLEJO ROMERO RONALD</t>
  </si>
  <si>
    <t>ASISTENTE DE ARCHIVO</t>
  </si>
  <si>
    <t>GUERRERO OLARTE MARTHA LUCIA</t>
  </si>
  <si>
    <t>Femenino</t>
  </si>
  <si>
    <t>ASISTENTE DE ESCRUTINIO</t>
  </si>
  <si>
    <t>ESCRUTINIO</t>
  </si>
  <si>
    <t>MONTERO ARTEAGA JENNY TATIANA</t>
  </si>
  <si>
    <t>COORDINADOR DE ARRENDAMIENTOS</t>
  </si>
  <si>
    <t>QUIROZ CARDENAS ANDREA NATALY</t>
  </si>
  <si>
    <t>anquiroz@gane.com.co</t>
  </si>
  <si>
    <t>ASISTENTE DE CALIDAD Y MEJORA</t>
  </si>
  <si>
    <t>SIG Y MEJORA</t>
  </si>
  <si>
    <t>GARCIA ESCOBAR MARTHA CECILIA</t>
  </si>
  <si>
    <t>AUXILIAR ADMINISTRATIVO DE ESCRUTINO</t>
  </si>
  <si>
    <t>POLINDARA KATERINE</t>
  </si>
  <si>
    <t>kpolindara@gane.com.co</t>
  </si>
  <si>
    <t>RENGIFO LONDONO YURI LORENA</t>
  </si>
  <si>
    <t>RODRIGUEZ CAICEDO SANDRA JIMENA</t>
  </si>
  <si>
    <t>ALVAREZ HOYOS CRISTHIAN</t>
  </si>
  <si>
    <t>calvarez@gane.com.co</t>
  </si>
  <si>
    <t>AUXILIAR DE ARCHIVO</t>
  </si>
  <si>
    <t>ANDRADE PERDOMO MARIA NELCY</t>
  </si>
  <si>
    <t>mnandrade@gane.com.co</t>
  </si>
  <si>
    <t>BARONA PACHECO JOSE LUIS</t>
  </si>
  <si>
    <t>jlbarona@gane.com.co</t>
  </si>
  <si>
    <t>BURBANO GOMEZ MARIA MERCEDES</t>
  </si>
  <si>
    <t>CUERO SAAVEDRA LEONARD ANDRES</t>
  </si>
  <si>
    <t>lacuero@gane.com.co</t>
  </si>
  <si>
    <t>DELGADO CASTILLO MARIA IVON</t>
  </si>
  <si>
    <t>ESCOBAR CORDOBA FRELIDA</t>
  </si>
  <si>
    <t>GALVEZ GARCIA STELLA</t>
  </si>
  <si>
    <t>LONDONO TRUJILLO MARIA ISABEL</t>
  </si>
  <si>
    <t>MAMIAN PIAMBA MARIA LUCY</t>
  </si>
  <si>
    <t>PATINO BETANCUR LUDIVIA</t>
  </si>
  <si>
    <t>SANCHEZ CARDONA DIANA MARCELA</t>
  </si>
  <si>
    <t>TOVAR URENA JORGE ANTONIO</t>
  </si>
  <si>
    <t>ORREGO PINO ELKIN ANDRES</t>
  </si>
  <si>
    <t>eaorrego@gane.com.co</t>
  </si>
  <si>
    <t>AUXILIAR ADMINISTRATIVO DE ARRENDAMIENTOS</t>
  </si>
  <si>
    <t>VELEZ GUTIERREZ YESID</t>
  </si>
  <si>
    <t>yvelez@gane.com.co</t>
  </si>
  <si>
    <t>VERGARA CHOCUE JESSICA LORENA</t>
  </si>
  <si>
    <t>jlvergara@gane.com.co</t>
  </si>
  <si>
    <t>RODRIGUEZ OSPINA IVAN ANDRES</t>
  </si>
  <si>
    <t>iarodriguez@gane.com.co</t>
  </si>
  <si>
    <t>ANALISTA DE SEGURIDAD</t>
  </si>
  <si>
    <t>TORRES MEJIA CARLOS</t>
  </si>
  <si>
    <t>ctorres@gane.com.co</t>
  </si>
  <si>
    <t>PINZA ANDRADE LEDER ALDEMAR</t>
  </si>
  <si>
    <t>AUXILIAR ADMINISTRATIVO (ALMACEN)</t>
  </si>
  <si>
    <t>IDROBO GRISALES JOSE WBEIMAR</t>
  </si>
  <si>
    <t>AUXILIAR OPERATIVO DE SEGURIDAD (MONITOREO)</t>
  </si>
  <si>
    <t>LOPEZ TORO HECTOR JAIME</t>
  </si>
  <si>
    <t>LOTERO PEREZ KATHERINE</t>
  </si>
  <si>
    <t>klotero@gane.com.co</t>
  </si>
  <si>
    <t>MARIN RAMIREZ ANDRES</t>
  </si>
  <si>
    <t>amarin@gane.com.co</t>
  </si>
  <si>
    <t>RIOS GALLO JOSE MANUEL</t>
  </si>
  <si>
    <t>jmrios@gane.com.co</t>
  </si>
  <si>
    <t>VARGAS CUERVO MILENA</t>
  </si>
  <si>
    <t>CORREA MEJIA CARLOS EDUARDO</t>
  </si>
  <si>
    <t>cecorrea@gane.com.co</t>
  </si>
  <si>
    <t>AUXILIAR OPERATIVO DE LOGISTICA (TRANSPORTE)</t>
  </si>
  <si>
    <t>MELO HENRY</t>
  </si>
  <si>
    <t>CATANO LOPEZ JULIAN DAVID</t>
  </si>
  <si>
    <t>AUXILIAR ADMINISTRATIVO DE SST</t>
  </si>
  <si>
    <t>CARTAGENA DUQUE JOAN DAVID</t>
  </si>
  <si>
    <t>ASISTENTE DE SST</t>
  </si>
  <si>
    <t>DIAZ VIVAS HEIDY BRIGITTE</t>
  </si>
  <si>
    <t>AUXILIAR ADMINISTRATIVO DE MANTENIMIENTO</t>
  </si>
  <si>
    <t>MOSQUERA PARADA MARIA JULIETH</t>
  </si>
  <si>
    <t>mjmosquera@gane.com.co</t>
  </si>
  <si>
    <t>COORDINADOR DE SEGURIDAD Y SALUD EN EL TRABAJO</t>
  </si>
  <si>
    <t>ANGULO HERNANDEZ ELIANA KATHERINE</t>
  </si>
  <si>
    <t>coordinadordecompras@gane.com.co</t>
  </si>
  <si>
    <t>COORDINADOR DE COMPRAS</t>
  </si>
  <si>
    <t>ARRECHEA MOSQUERA CARMEN SEIDAD</t>
  </si>
  <si>
    <t>csarrechea@gane.com.co</t>
  </si>
  <si>
    <t>ANALISTA DE COMPRAS</t>
  </si>
  <si>
    <t>LABRADA CORTES YUDY ANDREA</t>
  </si>
  <si>
    <t>yalabrada@gane.com.co</t>
  </si>
  <si>
    <t>QUINONES VIERA MIRIAM ELISA</t>
  </si>
  <si>
    <t>GIRON BENAVIDEZ LUZ KARIME</t>
  </si>
  <si>
    <t>ESTUPIÐAN MONROY CARLOS FERNANDO</t>
  </si>
  <si>
    <t>JEFE DE LOGISTICA</t>
  </si>
  <si>
    <t>MUNOZ MONTES SANDRA LYZETH</t>
  </si>
  <si>
    <t>sandramunoz@gane.com.co</t>
  </si>
  <si>
    <t>CARDONA HERNANDEZ IVAN FELIPE</t>
  </si>
  <si>
    <t>ANALISTA DE ESCRUTINIO</t>
  </si>
  <si>
    <t>GUERRA PELAEZ SANDRA LIZETH</t>
  </si>
  <si>
    <t>JEFE JURIDICO</t>
  </si>
  <si>
    <t>maparicio@gane.com.co</t>
  </si>
  <si>
    <t>ARCE SANCHEZ GELEN DAYAN</t>
  </si>
  <si>
    <t>gdarce@gane.com.co</t>
  </si>
  <si>
    <t>APRENDIZ SENA</t>
  </si>
  <si>
    <t>NA</t>
  </si>
  <si>
    <t>NO APLICA</t>
  </si>
  <si>
    <t>BERNAL RIVERA GABRIELA</t>
  </si>
  <si>
    <t>gbernal@gane.com.co</t>
  </si>
  <si>
    <t>GARNICA SANCHEZ LAURA VALENTINA</t>
  </si>
  <si>
    <t>lvgarnica@gane.com.co</t>
  </si>
  <si>
    <t>MENA CORDOBA MARIA DE LOS ANGELES</t>
  </si>
  <si>
    <t>mamena@gane.com.co</t>
  </si>
  <si>
    <t>ORTEGON MEJIA CAROLINE</t>
  </si>
  <si>
    <t>cortegon@gane.com.co</t>
  </si>
  <si>
    <t>RODRIGUEZ LOMELING LUIS ALBERTO</t>
  </si>
  <si>
    <t>larodriguez@gane.com.co</t>
  </si>
  <si>
    <t>ROJAS LAMPREA GABRIELA</t>
  </si>
  <si>
    <t>grojas@gane.com.co</t>
  </si>
  <si>
    <t>AYALA OBANDO LORENA</t>
  </si>
  <si>
    <t>JEFE DE SIG Y MEJORA CONTINUA</t>
  </si>
  <si>
    <t>JARAMILLO GUERRERO JENNY MIREYA</t>
  </si>
  <si>
    <t>JEFE DE IMPUESTOS</t>
  </si>
  <si>
    <t>IMPUESTOS</t>
  </si>
  <si>
    <t>IBARRA QUINAYAS YOLIMA</t>
  </si>
  <si>
    <t>ASISTENTE DE CONTABILIDAD</t>
  </si>
  <si>
    <t>CONTABILIDAD</t>
  </si>
  <si>
    <t>MURILLO VASCO KELYN JOHANNA</t>
  </si>
  <si>
    <t>kjmurillo@gane.com.co</t>
  </si>
  <si>
    <t>OCAMPO REINA JUAN DAVID</t>
  </si>
  <si>
    <t>jdocampo@gane.com.co</t>
  </si>
  <si>
    <t>ORJUELA GARCIA JONNATHAN ANDRES</t>
  </si>
  <si>
    <t>jaorjuela@gane.com.co</t>
  </si>
  <si>
    <t>SERRATO SANCHEZ NORA ALEXANDRA</t>
  </si>
  <si>
    <t>naserrato@gane.com.co</t>
  </si>
  <si>
    <t>VERGARA RIVERA LEYDY JOHANNA</t>
  </si>
  <si>
    <t>lvergara@gane.com.co</t>
  </si>
  <si>
    <t>MOLINA PIEDRAHITA ANGELICA MARIA</t>
  </si>
  <si>
    <t>ASISTENTE DE TESORERIA</t>
  </si>
  <si>
    <t>VELASQUEZ ROJAS MARILU</t>
  </si>
  <si>
    <t>MARTINEZ VARELA NUBIA</t>
  </si>
  <si>
    <t>COORDINADOR DE IMPUESTOS</t>
  </si>
  <si>
    <t>ALVAREZ INDIRA</t>
  </si>
  <si>
    <t>ialvarez@gane.com.co</t>
  </si>
  <si>
    <t>AUXILIAR DE CAJA - TESORERIA</t>
  </si>
  <si>
    <t>ARIAS GONZALEZ LUZ ELENA</t>
  </si>
  <si>
    <t>learias@gane.com.co</t>
  </si>
  <si>
    <t>BELTRAN ROZO MAYERLIN</t>
  </si>
  <si>
    <t>mbeltran@gane.com.co</t>
  </si>
  <si>
    <t>BERMUDEZ MIRANDA ANA VEIVA</t>
  </si>
  <si>
    <t>BERMUDEZ PEREA MARIA TERESA</t>
  </si>
  <si>
    <t>BOLANOS NAVARRO LILIANA</t>
  </si>
  <si>
    <t>BOLIVAR CARDENAS NHORA ELENA</t>
  </si>
  <si>
    <t>BRAVO AYDA LUZ</t>
  </si>
  <si>
    <t>CARMONA GARCIA LUIS CARLOS</t>
  </si>
  <si>
    <t>CASTANO BOHORQUEZ HENRY JOHANY</t>
  </si>
  <si>
    <t>hjcastano@gane.com.co</t>
  </si>
  <si>
    <t>DIAZ VIVIANA PATRICIA</t>
  </si>
  <si>
    <t>ECHEVERRI GIRALDO DIANA ALEXANDRA</t>
  </si>
  <si>
    <t>daecheverri@gane.com.co</t>
  </si>
  <si>
    <t>GOMEZ RUIZ ADRIAN FELIPE</t>
  </si>
  <si>
    <t>GOMEZ SOTO ANA MARIA</t>
  </si>
  <si>
    <t>LEON ORTIZ ANGELA</t>
  </si>
  <si>
    <t>LINARES ORTEGA LEIDY JOVANNA</t>
  </si>
  <si>
    <t>ljlinares@gane.com.co</t>
  </si>
  <si>
    <t>LLANOS CASTRO KATHERINE</t>
  </si>
  <si>
    <t>kllanos@gane.com.co</t>
  </si>
  <si>
    <t>LOPEZ CASTRILLON BLANCA ALICIA</t>
  </si>
  <si>
    <t>MASMELA ESQUIVEL SANDRA MARIA</t>
  </si>
  <si>
    <t>MERA AMALFI</t>
  </si>
  <si>
    <t>MIRANDA LUNA VALERIA</t>
  </si>
  <si>
    <t>vmiranda@gane.com.co</t>
  </si>
  <si>
    <t>MONTOYA DIANA LORENA</t>
  </si>
  <si>
    <t>MORA LEAL ENILCE</t>
  </si>
  <si>
    <t>emora@gane.com.co</t>
  </si>
  <si>
    <t>MORENO MILLAN EDUARD</t>
  </si>
  <si>
    <t>OROZCO RIVERA ANDREA</t>
  </si>
  <si>
    <t>PAREDES CORREA MARITZA</t>
  </si>
  <si>
    <t>RINCON CIFUENTES CAROL JULIETH</t>
  </si>
  <si>
    <t>cjrincon@gane.com.co</t>
  </si>
  <si>
    <t>RODRIGUEZ ROJAS ARABANI</t>
  </si>
  <si>
    <t>CABRERA MOLINA MAURICIO</t>
  </si>
  <si>
    <t>mcabrera@gane.com.co</t>
  </si>
  <si>
    <t>ASISTENTE DE CARTERA</t>
  </si>
  <si>
    <t>MUTIS MUÐOZ DIANA CAROLINA</t>
  </si>
  <si>
    <t>COORDINADOR CONTABLE DE NOMINA</t>
  </si>
  <si>
    <t>CASTILLO CAICEDO NATHALIA</t>
  </si>
  <si>
    <t>ncastillo@gane.com.co</t>
  </si>
  <si>
    <t>ASESOR DE CARTERA</t>
  </si>
  <si>
    <t>LOPEZ VALENCIA NINI YOHANA</t>
  </si>
  <si>
    <t>RAMIREZ CHACON INGRID GINETH</t>
  </si>
  <si>
    <t>igramirez@gane.com.co</t>
  </si>
  <si>
    <t>RAMOS DIAZ DANY MARCELA</t>
  </si>
  <si>
    <t>ANGEL PALACIO ARIEL</t>
  </si>
  <si>
    <t>HERRERA ZAMBRANO JOSE OMAR</t>
  </si>
  <si>
    <t>LEON JOSE ARLEDY</t>
  </si>
  <si>
    <t>LOAIZA LOPEZ GLORIA FAISULY</t>
  </si>
  <si>
    <t>LOPEZ MURILLO GERARDO</t>
  </si>
  <si>
    <t>MONTERO ORTIZ JEAN CARLOS</t>
  </si>
  <si>
    <t>LUNA TONGUINO PAOLA ANDREA</t>
  </si>
  <si>
    <t>paluna@gane.com.co</t>
  </si>
  <si>
    <t>ASISTENTE DE IMPUESTOS</t>
  </si>
  <si>
    <t>VALENCIA UZURIAGA YEISON ANDRES</t>
  </si>
  <si>
    <t>yavalencia@gane.com.co</t>
  </si>
  <si>
    <t>TORO ORTIZ DIANA LORENA</t>
  </si>
  <si>
    <t>COORDINADOR CONTABLE DE APUESTAS</t>
  </si>
  <si>
    <t>GONZALEZ ARANGO MAIRA ALEJANDRA</t>
  </si>
  <si>
    <t>JEFE DE CONTABILIDAD</t>
  </si>
  <si>
    <t>HERNANDEZ RAMIREZ IDARLENY</t>
  </si>
  <si>
    <t>JEFE DE TESORERIA</t>
  </si>
  <si>
    <t>BOLANOS GOMEZ DENIS ROSA</t>
  </si>
  <si>
    <t>DIRECTOR FINANCIERO</t>
  </si>
  <si>
    <t>ESPINOSA ESCOBAR MARIO LLOFRED</t>
  </si>
  <si>
    <t>CAJERO PRINCIPAL</t>
  </si>
  <si>
    <t>GIRALDO SUAREZ MIRYAM ELCY</t>
  </si>
  <si>
    <t>MEDINA GONZALEZ JULIO CESAR</t>
  </si>
  <si>
    <t>BUITRAGO ALVAREZ EDWARD ANDRES</t>
  </si>
  <si>
    <t>eabuitrago@gane.com.co</t>
  </si>
  <si>
    <t>ANALISTA DE CONTABILIDAD</t>
  </si>
  <si>
    <t>CABEZAS CABEZAS RODDY GUISSEPPI</t>
  </si>
  <si>
    <t>rgcabezas@gane.com.co</t>
  </si>
  <si>
    <t>CASTANO VALLEJO VERONICA</t>
  </si>
  <si>
    <t>MOSQUERA POTES KATHERINE DAYANA</t>
  </si>
  <si>
    <t>kdmosquera@gane.com.co</t>
  </si>
  <si>
    <t>PARDO MONTENEGRO JAIDER</t>
  </si>
  <si>
    <t>jpardo@gane.com.co</t>
  </si>
  <si>
    <t>CARABALI CARABALI LAURA ISABEL</t>
  </si>
  <si>
    <t>licarabali@gane.com.co</t>
  </si>
  <si>
    <t>CARABALI MOSQUERA ANA CRISTINA</t>
  </si>
  <si>
    <t>accarabali@gane.com.co</t>
  </si>
  <si>
    <t>MUNOZ MEDINA JUAN DAVID</t>
  </si>
  <si>
    <t>QUINTANA URBANO YULY ANDREA</t>
  </si>
  <si>
    <t>yaquintana@gane.com.co</t>
  </si>
  <si>
    <t>SINISTERRA RIASCOS MELISSA</t>
  </si>
  <si>
    <t>msinisterra@gane.com.co</t>
  </si>
  <si>
    <t>GOMEZ RAMOS LINA MARCELA</t>
  </si>
  <si>
    <t>ANALISTA CONTABLE DE NOMINA</t>
  </si>
  <si>
    <t>PEREA GONZALEZ MARIA DEL PILAR</t>
  </si>
  <si>
    <t>COORDINADOR DE TESORERIA</t>
  </si>
  <si>
    <t>ALVAREZ QUINONES DILSON JAIR</t>
  </si>
  <si>
    <t>dalvarez@gane.com.co</t>
  </si>
  <si>
    <t>RIVERA JULIAN BRAYAN STIVEN</t>
  </si>
  <si>
    <t>bsrivera@gane.com.co</t>
  </si>
  <si>
    <t>COORDINADOR CONTABLE</t>
  </si>
  <si>
    <t>ANGULO ANGULO FLORICEL</t>
  </si>
  <si>
    <t>flangulo@gane.com.co</t>
  </si>
  <si>
    <t>ASISTENTE DE INTELIGENCIA DE NEGOCIO</t>
  </si>
  <si>
    <t>COBO MURIEL SANDRA MILENA</t>
  </si>
  <si>
    <t>smcobo@gane.com.co</t>
  </si>
  <si>
    <t>USUGA MUNOZ DANIELA</t>
  </si>
  <si>
    <t>dusuga@gane.com.co</t>
  </si>
  <si>
    <t>ASISTENTE DE MERCADEO</t>
  </si>
  <si>
    <t>INNOVACION Y DESARROLLO</t>
  </si>
  <si>
    <t>ARIAS OSORIO EDUVINA</t>
  </si>
  <si>
    <t>earias@gane.com.co</t>
  </si>
  <si>
    <t>JEFE DE LINEA DE NEGOCIOS</t>
  </si>
  <si>
    <t>PATINO PANCHALO WILSON FABIAN</t>
  </si>
  <si>
    <t>AUXILIAR DE MERCADEO Y BODEGA</t>
  </si>
  <si>
    <t>BRAYAN ELVIRA GARZON</t>
  </si>
  <si>
    <t>bgarzon@gane.com.co</t>
  </si>
  <si>
    <t>3117216777</t>
  </si>
  <si>
    <t>AGUDELO FIERRO CLAUDIA</t>
  </si>
  <si>
    <t>AUXILIAR DE CAJA - COMERCIAL</t>
  </si>
  <si>
    <t>ALEY PAJOY MARIA ALBENIS</t>
  </si>
  <si>
    <t>maaley@gane.com.co</t>
  </si>
  <si>
    <t>ARCE ALZATE HEIDI JHOANA</t>
  </si>
  <si>
    <t>hjarce@gane.com.co</t>
  </si>
  <si>
    <t>BENITEZ CARDONA NATHALY</t>
  </si>
  <si>
    <t>nbenitez@gane.com.co</t>
  </si>
  <si>
    <t>BETANCOUR GLORIA PATRICIA</t>
  </si>
  <si>
    <t>gpbetancour@gane.com.co</t>
  </si>
  <si>
    <t>BUITRAGO NARANJO LUZ MARINA</t>
  </si>
  <si>
    <t>BURBANO LOPEZ LILIANA MIRYAM</t>
  </si>
  <si>
    <t>lmburbano@gane.com.co</t>
  </si>
  <si>
    <t>CALVACHE NERY CLAUDY ESTHER</t>
  </si>
  <si>
    <t>CAMPOS MARIN ROSALBA</t>
  </si>
  <si>
    <t>rcampos@gane.com.co</t>
  </si>
  <si>
    <t>CARDENAS FRANCO ANUBI</t>
  </si>
  <si>
    <t>acardenas@gane.com.co</t>
  </si>
  <si>
    <t>CASTRO CASTILLO DIANA MARCELA</t>
  </si>
  <si>
    <t>dmcastro@gane.com.co</t>
  </si>
  <si>
    <t>CHARA VALENCIA GLORIA MINDREI</t>
  </si>
  <si>
    <t>gmchara@gane.com.co</t>
  </si>
  <si>
    <t>CIFUENTES BEDON LILIANA</t>
  </si>
  <si>
    <t>lcifuentes@gane.com.co</t>
  </si>
  <si>
    <t>DIAZ ACEVEDO NINFA NELLY</t>
  </si>
  <si>
    <t>DIAZ DELGADO SANDRA PATRICIA</t>
  </si>
  <si>
    <t>ESCOBAR OSPINA PAULA CATALINA</t>
  </si>
  <si>
    <t>pcescobar@gane.com.co</t>
  </si>
  <si>
    <t>FAGER RIOS JALIMA</t>
  </si>
  <si>
    <t>GALVIS DE LA CRUZ LEYDI JHOANA</t>
  </si>
  <si>
    <t>ljgalvis@gane.com.co</t>
  </si>
  <si>
    <t>GARCES ERIKA DEL SOCORRO</t>
  </si>
  <si>
    <t>GAVIRIA GOMEZ JANETH</t>
  </si>
  <si>
    <t>jgaviria@gane.com.co</t>
  </si>
  <si>
    <t>GUTIERREZ VELEZ BLANCA ISABEL</t>
  </si>
  <si>
    <t>bigutierrez@gane.com.co</t>
  </si>
  <si>
    <t>HOYOS NIEVA CAROLINA</t>
  </si>
  <si>
    <t>choyos@gane.com.co</t>
  </si>
  <si>
    <t>JIMENEZ LUNA SANDRA MILENA</t>
  </si>
  <si>
    <t>smjimenez@gane.com.co</t>
  </si>
  <si>
    <t>JURADO MENZA FLORAIDA</t>
  </si>
  <si>
    <t>fjurado@gane.com.co</t>
  </si>
  <si>
    <t>LAZO BERMEO VIVIAN ANDREA</t>
  </si>
  <si>
    <t>LEMUS GONZALEZ DIANA LIZETH</t>
  </si>
  <si>
    <t>LOAIZA CASTRO JENNY LILIANA</t>
  </si>
  <si>
    <t>LOPEZ LLANOS LEIDY MERCEDES</t>
  </si>
  <si>
    <t>lmlopez@gane.com.co</t>
  </si>
  <si>
    <t>MARIN CORTES KELLY MARCELA</t>
  </si>
  <si>
    <t>MARIN SANCHEZ CHARON DAYAN</t>
  </si>
  <si>
    <t>MARMOLEJO DE LA CRUZ WILMAR</t>
  </si>
  <si>
    <t>MOMPOTES CHAVEZ MILENA</t>
  </si>
  <si>
    <t>MONTALVO HURTADO SANDRA VIVIANA</t>
  </si>
  <si>
    <t>MONTANO CAMPAZ MAUSI PILAR</t>
  </si>
  <si>
    <t>mmontano@gane.com.co</t>
  </si>
  <si>
    <t>MORENO OPANCE DIANA MARCELA</t>
  </si>
  <si>
    <t>dmmoreno@gane.com.co</t>
  </si>
  <si>
    <t>MURILLO CORTEZ ORLIBIA</t>
  </si>
  <si>
    <t>omurillo@gane.com.co</t>
  </si>
  <si>
    <t>PALMITO SANCHEZ JENSUN ANDRES</t>
  </si>
  <si>
    <t>japalmito@gane.com.co</t>
  </si>
  <si>
    <t>PALOMINO PEREA CARMEN ELENA</t>
  </si>
  <si>
    <t>PERDOMO CEDENO MARGALIDA</t>
  </si>
  <si>
    <t>mperdomo@gane.com.co</t>
  </si>
  <si>
    <t>PORTILLA MAYOR SANDRA PATRICIA</t>
  </si>
  <si>
    <t>QUISOBONI MANBUSCAY SANDRA MILENA</t>
  </si>
  <si>
    <t>RADA GONZALEZ ANA DEL PILAR</t>
  </si>
  <si>
    <t>aprada@gane.com.co</t>
  </si>
  <si>
    <t>RAMIREZ VERA MAIRA YOLANDA</t>
  </si>
  <si>
    <t>myramirez@gane.com.co</t>
  </si>
  <si>
    <t>RIVERA GARCIA LUZ STELLA</t>
  </si>
  <si>
    <t>lsrivera@gane.com.co</t>
  </si>
  <si>
    <t>ROBLEDO PERALTA MARLY ALEXANDRA</t>
  </si>
  <si>
    <t>marobledo@gane.com.co</t>
  </si>
  <si>
    <t>RUBIO RIOS GENITH PAOLA</t>
  </si>
  <si>
    <t>SAMBONI QUIJANO MARYELI</t>
  </si>
  <si>
    <t>msamboni@gane.com.co</t>
  </si>
  <si>
    <t>SANTACRUZ MERCHANCANO YULI FERNANDA</t>
  </si>
  <si>
    <t>yfsantacruz@gane.com.co</t>
  </si>
  <si>
    <t>SINISTERRA HINESTROZA KATY LORENA</t>
  </si>
  <si>
    <t>klsinisterra@gane.com.co</t>
  </si>
  <si>
    <t>SOLIS SANCHEZ JHOANNA</t>
  </si>
  <si>
    <t>jsolis@gane.com.co</t>
  </si>
  <si>
    <t>TORRES PENA DIANA PATRICIA</t>
  </si>
  <si>
    <t>dptorres@gane.com.co</t>
  </si>
  <si>
    <t>VARGAS LOPEZ VANESSA ASTRID</t>
  </si>
  <si>
    <t>VARGAS VALENCIA LAURA</t>
  </si>
  <si>
    <t>lvargas@gane.com.co</t>
  </si>
  <si>
    <t>VERA CARDENAS YULIANA</t>
  </si>
  <si>
    <t>yvera@gane.com.co</t>
  </si>
  <si>
    <t>VIDAL BARONA MAIRA ALEJANDRA</t>
  </si>
  <si>
    <t>mavidal@gane.com.co</t>
  </si>
  <si>
    <t>ANAMA MEJIA JHON SEBASTIAN</t>
  </si>
  <si>
    <t>jsanama@gane.com.co</t>
  </si>
  <si>
    <t>AUXILIAR ADMINISTRATIVO (TANGIBLES)</t>
  </si>
  <si>
    <t>CASTANEDA ALFONSO EVERARDO</t>
  </si>
  <si>
    <t>DAVILA CORRALES VALERIA</t>
  </si>
  <si>
    <t>PRADO GIL BRAYAN ALEXIS</t>
  </si>
  <si>
    <t>SANDOVAL SUAREZ EDWAR ROBINSON</t>
  </si>
  <si>
    <t>SOLARTE GARCIA CAREN DAYANA</t>
  </si>
  <si>
    <t>cdayana@gane.com.co</t>
  </si>
  <si>
    <t>VALLEJO CORDOBA MARIA JAZMIN</t>
  </si>
  <si>
    <t>mjvallejo@gane.com.co</t>
  </si>
  <si>
    <t>HURTADO GIRON MARTHA LUCIA</t>
  </si>
  <si>
    <t>mhurtado@gane.com.co</t>
  </si>
  <si>
    <t>ASISTENTE DE BIENESTAR - COMERCIAL</t>
  </si>
  <si>
    <t>BENAVIDES  ARAUJOá  YENNY  FERNANDA</t>
  </si>
  <si>
    <t>yfbenavides@gane.com.co</t>
  </si>
  <si>
    <t>ASESOR ADMINISTRATIVO DE ATRACCION - COMERCIAL</t>
  </si>
  <si>
    <t>QUINTERO VELASQUEZ WILLIAM ESNEIDER</t>
  </si>
  <si>
    <t>ASISTENTE OPERATIVO TANGIBLES</t>
  </si>
  <si>
    <t>HERNANDEZ HERRERA JOSE EDWIN</t>
  </si>
  <si>
    <t>jehernandez@gane.com.co</t>
  </si>
  <si>
    <t>ASISTENTE ADMINISTRATIVO TANGIBLES</t>
  </si>
  <si>
    <t>ACEVEDO ZAPATA YAZMIN ROCIO</t>
  </si>
  <si>
    <t>jracevedo@gane.com.co</t>
  </si>
  <si>
    <t>VENDEDOR</t>
  </si>
  <si>
    <t>AGREDO GIRON ANA LUCIA</t>
  </si>
  <si>
    <t>ALVARADO LORENA</t>
  </si>
  <si>
    <t>ALVAREZ CORDOBA CINDY CAROLINA</t>
  </si>
  <si>
    <t>ANCHICO CUNDUMI ELIANY YOHENY</t>
  </si>
  <si>
    <t>ARANGO ZAPATA NAYDU</t>
  </si>
  <si>
    <t>ARCOS ULCUE MAIRA ALEJANDRA</t>
  </si>
  <si>
    <t>ARIAS JARAMILLO LUCEIDY</t>
  </si>
  <si>
    <t>larias@gane.com.co</t>
  </si>
  <si>
    <t>ARREDONDO MARTINEZ ALEYDA</t>
  </si>
  <si>
    <t>ARROYO BORJA SANDRA PATRICIA</t>
  </si>
  <si>
    <t>BALLESTEROS MARTINEZ CINDY JOHANNA</t>
  </si>
  <si>
    <t>BARONA ESCOBAR MARIA DEL SOCORRO</t>
  </si>
  <si>
    <t>mdrbarona@gane.com.co</t>
  </si>
  <si>
    <t>BARREIRO PILIMUR SANDRA MIREYA</t>
  </si>
  <si>
    <t>BELENO CADAVID LUISA FERNANDA</t>
  </si>
  <si>
    <t>lfbeleno@gane.com.co</t>
  </si>
  <si>
    <t>BENITES MURILLO JACKELINE</t>
  </si>
  <si>
    <t>BUENO MESA LUISA FERNANDA</t>
  </si>
  <si>
    <t>lfbueno@gane.com.co</t>
  </si>
  <si>
    <t>CABAL VIAFARA ANA LILIANA</t>
  </si>
  <si>
    <t>alcabal@gane.com.co</t>
  </si>
  <si>
    <t>CABEZAS QUINONES JENNY VANESSA</t>
  </si>
  <si>
    <t>jvcabezas@gane.com.co</t>
  </si>
  <si>
    <t>CAICEDO GOMEZ ZULDERY SUGGEY</t>
  </si>
  <si>
    <t>CAICEDO SANCHEZ ANYI MARISOL</t>
  </si>
  <si>
    <t>CALDONO CUCUNAME MARLENI</t>
  </si>
  <si>
    <t>CAPOTE ITER NATALIA</t>
  </si>
  <si>
    <t>ncapote@gane.com.co</t>
  </si>
  <si>
    <t>CARDONA GUTIERREZ ELSA ISABEL</t>
  </si>
  <si>
    <t>CARDOZO CASTRO DAISY CECILIA</t>
  </si>
  <si>
    <t>dccardozo@gane.com.co</t>
  </si>
  <si>
    <t>CARDOZO VARELA HAROLD DAVID</t>
  </si>
  <si>
    <t>CARVAJAL TIMANA ANYELA MARCELA</t>
  </si>
  <si>
    <t>CASTANEDA OSPINA IBEET DAYANA</t>
  </si>
  <si>
    <t>CASTILLO DELGADO SANDRA MILENA</t>
  </si>
  <si>
    <t>CASTILLO MENDOZA MENYI SOLANGY</t>
  </si>
  <si>
    <t>mscastillo@gane.com.co</t>
  </si>
  <si>
    <t>CASTILLO RODRIGUEZ LIZETH PAOLA</t>
  </si>
  <si>
    <t>lpcastillo@gane.com.co</t>
  </si>
  <si>
    <t>CASTRO CAICEDO YOLIMA</t>
  </si>
  <si>
    <t>CASTRO CASTANO JENIFFER</t>
  </si>
  <si>
    <t>jcastro@gane.com.co</t>
  </si>
  <si>
    <t>CASTRO CASTILLO NEREYDA</t>
  </si>
  <si>
    <t>ncastro@gane.com.co</t>
  </si>
  <si>
    <t>CASTRO OROZCO MAYERLAINE</t>
  </si>
  <si>
    <t>CHAVARRO CARDONA MARIA CELENA</t>
  </si>
  <si>
    <t>mcchavarro@gane.com.co</t>
  </si>
  <si>
    <t>CHAVEZ PATINO BLANCA MILENA</t>
  </si>
  <si>
    <t>CRUZ MARTINEZ DIANA MARCELA</t>
  </si>
  <si>
    <t>CRUZ QUINONEZ MONICA</t>
  </si>
  <si>
    <t>mcquinonez@gane.com.co</t>
  </si>
  <si>
    <t>DAJOME CASTRO LAURA CAMILA</t>
  </si>
  <si>
    <t>lcdajome@gane.com.co</t>
  </si>
  <si>
    <t>DELGADO VALVERDE ANDREA KARINA</t>
  </si>
  <si>
    <t>akdelgado@gane.com.co</t>
  </si>
  <si>
    <t>FERNANDEZ AULESTIA XIOMARA</t>
  </si>
  <si>
    <t>FRANCO  MARTINEZ TANIA  MELISA</t>
  </si>
  <si>
    <t>FRANCO CRUZ JULIETH</t>
  </si>
  <si>
    <t>jfcruz@gane.com.co</t>
  </si>
  <si>
    <t>GALINDEZ ORDONEZ DAYANN MELISSA</t>
  </si>
  <si>
    <t>dmgalindez@gane.com.co</t>
  </si>
  <si>
    <t>GALLEGO CARMONA CLAUDIA PATRICIA</t>
  </si>
  <si>
    <t>GARCES VELEZ DIANA CAROLINA</t>
  </si>
  <si>
    <t>dcgarces@gane.com.co</t>
  </si>
  <si>
    <t>GOMEZ PATINO MARIA ANTONIA</t>
  </si>
  <si>
    <t>GONZALEZ CARDONA VIVIANA</t>
  </si>
  <si>
    <t>vgcardona@gane.com.co</t>
  </si>
  <si>
    <t>GONZALEZ MUNOZ VIVIANA</t>
  </si>
  <si>
    <t>vgonzalez@gane.com.co</t>
  </si>
  <si>
    <t>GONZALEZ RAMIREZ ADRIANA BEATRIZ</t>
  </si>
  <si>
    <t>abgonzalez@gane.com.co</t>
  </si>
  <si>
    <t>GRUESO PENA GLORIA PATRICIA</t>
  </si>
  <si>
    <t>GUANGA CAMPO LUZ MARINA</t>
  </si>
  <si>
    <t>GUEVARA CHARA GERALDIN</t>
  </si>
  <si>
    <t>HERNANDEZ PELAEZ DIANA CAROLINA</t>
  </si>
  <si>
    <t>dchernandez@gane.com.co</t>
  </si>
  <si>
    <t>HERRERA CASTANEDA ANA CRISTINA</t>
  </si>
  <si>
    <t>acherrera@gane.com.co</t>
  </si>
  <si>
    <t>HERRERA POLO DORELSY MARGARITA</t>
  </si>
  <si>
    <t>HERRERA SILVA SINDY JULIETH</t>
  </si>
  <si>
    <t>sjherrera@gane.com.co</t>
  </si>
  <si>
    <t>HURTADO  DIAGO  DAYANA</t>
  </si>
  <si>
    <t>dhdiago@gane.com.co</t>
  </si>
  <si>
    <t>HURTADO GUTIERREZ GERALDINE</t>
  </si>
  <si>
    <t>ghurtado@gane.com.co</t>
  </si>
  <si>
    <t>JIMENEZ LUCUMI BRILLITH LIZETH</t>
  </si>
  <si>
    <t>JIMENEZ MEJIA NELLYS CECILIA</t>
  </si>
  <si>
    <t>ncjimenez@gane.com.co</t>
  </si>
  <si>
    <t>LAINES POTES YULI VANESA</t>
  </si>
  <si>
    <t>yvlaines@gane.com.co</t>
  </si>
  <si>
    <t>LAME OROZCO FRANCY JINETH</t>
  </si>
  <si>
    <t>fjlame@gane.com.co</t>
  </si>
  <si>
    <t>LIDUENA MARTINEZ MARLLURY</t>
  </si>
  <si>
    <t>mliduena@gane.com.co</t>
  </si>
  <si>
    <t>LOANGO CANDELO PAOLA ANDREA</t>
  </si>
  <si>
    <t>LOPEZ VARGAS TATIANA</t>
  </si>
  <si>
    <t>LOZANO YENNY LORENA</t>
  </si>
  <si>
    <t>LUCUMI BARONA VIVIANA LORENA</t>
  </si>
  <si>
    <t>vllucumi@gane.com.co</t>
  </si>
  <si>
    <t>LUNA MONTEZUMA  LINA MARCELA</t>
  </si>
  <si>
    <t>MAMIAN MAMIAN YINETH</t>
  </si>
  <si>
    <t>ymamian@gane.com.co</t>
  </si>
  <si>
    <t>MANQUILLO CHAGUENDO NANCY LORENA</t>
  </si>
  <si>
    <t>MANUNGA BARRERA VERONICA</t>
  </si>
  <si>
    <t>vmanunga@gane.com.co</t>
  </si>
  <si>
    <t>MARTINEZ DIAZ YAMILETH</t>
  </si>
  <si>
    <t>ymartinez@gane.com.co</t>
  </si>
  <si>
    <t>MARTINEZ JIMENEZ  ANDREA NATALI</t>
  </si>
  <si>
    <t>anmartinez@gane.com.co</t>
  </si>
  <si>
    <t>MARTINEZ PADILLA YURI VANESSA</t>
  </si>
  <si>
    <t>yvmartinez@gane.com.co</t>
  </si>
  <si>
    <t>MATEUS ARDILA ANGY SOLEY</t>
  </si>
  <si>
    <t>asmateus@gane.com.co</t>
  </si>
  <si>
    <t>MELENJE GURRUTE ARLET PATRICIA</t>
  </si>
  <si>
    <t>MENDEZ UMANA YENNI</t>
  </si>
  <si>
    <t>MENDOZA CASTRILLON MARLEN VANESSA</t>
  </si>
  <si>
    <t>mvmendoza@gane.com.co</t>
  </si>
  <si>
    <t>MENDOZA PENA ANA MATILDE</t>
  </si>
  <si>
    <t>MINA CAMPO YANNIS LIZETH</t>
  </si>
  <si>
    <t>ylmina@gane.com.co</t>
  </si>
  <si>
    <t>MINA CARVAJAL MARIA CAMILA</t>
  </si>
  <si>
    <t>mcmina@gane.com.co</t>
  </si>
  <si>
    <t>MINA GONZALEZ NASLI MIRELLE</t>
  </si>
  <si>
    <t>nmmina@gane.com.co</t>
  </si>
  <si>
    <t>MONTENEGRO MURILLO LINA MARCELA</t>
  </si>
  <si>
    <t>MONTOYA VILLEGAS MARIA FERNANDA</t>
  </si>
  <si>
    <t>mfmontoya@gane.com.co</t>
  </si>
  <si>
    <t>MORA ORDONEZ JOHANNA ANDREA</t>
  </si>
  <si>
    <t>jamora@gane.com.co</t>
  </si>
  <si>
    <t>MORENO QUINONES MARIA ERIKA</t>
  </si>
  <si>
    <t>MOSQUERA CHAMORRO ELIANA YISED</t>
  </si>
  <si>
    <t>eymosquera@gane.com.co</t>
  </si>
  <si>
    <t>MOSQUERA RUANO  LIZETH</t>
  </si>
  <si>
    <t>lmosquera@gane.com.co</t>
  </si>
  <si>
    <t>MUNOZ AGUDELO CAROLINA</t>
  </si>
  <si>
    <t>cagudelo@gane.com.co</t>
  </si>
  <si>
    <t>MUNOZ GOMEZ PAOLA ANDREA</t>
  </si>
  <si>
    <t>MUNOZ IRMA DELCY</t>
  </si>
  <si>
    <t>MUNOZ URBANO DORIS PATRICIA</t>
  </si>
  <si>
    <t>MURILLO RODRIGUEZ NATALIA</t>
  </si>
  <si>
    <t>nmurillo@gane.com.co</t>
  </si>
  <si>
    <t>NAVAS TRUJILLO WIELK MARIA</t>
  </si>
  <si>
    <t>wmnavas@gane.com.co</t>
  </si>
  <si>
    <t>NIETO LUCUMI YUDI GERALDIN</t>
  </si>
  <si>
    <t>NIETO PARRA STIVEN FERNANDO</t>
  </si>
  <si>
    <t>OCAMPO ORTIZ JESSICA ALEXANDRA</t>
  </si>
  <si>
    <t>jaoortiz@gane.com.co</t>
  </si>
  <si>
    <t>OJEDA MUNOZ FRANCIA JOHANA</t>
  </si>
  <si>
    <t>fjojeda@gane.com.co</t>
  </si>
  <si>
    <t>ONOFRE RUIZ ZULY CONSUELO</t>
  </si>
  <si>
    <t>zconofre@gane.com.co</t>
  </si>
  <si>
    <t>ORDONEZ CORDOBA CAROLINA</t>
  </si>
  <si>
    <t>cordonez@gane.com.co</t>
  </si>
  <si>
    <t>OROBIO HURTADO LEYDA JINNETH</t>
  </si>
  <si>
    <t>ORTEGA HENAO SHERYL ALEXANDRA</t>
  </si>
  <si>
    <t>ORTEGA VARGAS LINA MARIA</t>
  </si>
  <si>
    <t>OSORIO DIAZ KATHERIN DAYANA</t>
  </si>
  <si>
    <t>OTALVARO CANIZALES NICOLE VANESSA</t>
  </si>
  <si>
    <t>vanessaoc08@gmail.com</t>
  </si>
  <si>
    <t>PANTOJA TROCHEZ NELY DEL PILAR</t>
  </si>
  <si>
    <t>PAREDES CORREA LORENA</t>
  </si>
  <si>
    <t>lpcorrea@gane.com.co</t>
  </si>
  <si>
    <t>PAZ ESTUPINAN KAROL MICHEL</t>
  </si>
  <si>
    <t>kmestupinan@gane.com.co</t>
  </si>
  <si>
    <t>PAZ ESTUPIÐAN SINDY PAOLA</t>
  </si>
  <si>
    <t>sppaz@gane.com.co</t>
  </si>
  <si>
    <t>PAZ HERNANDEZ JENNIFER</t>
  </si>
  <si>
    <t>PERDOMO TELLO ABIGAIL</t>
  </si>
  <si>
    <t>PIEDRAHITA RODAS LUISA DANIELA</t>
  </si>
  <si>
    <t>ldpiedrahita@gane.com.co</t>
  </si>
  <si>
    <t>PINEDA CASTRILLON MARILUZ</t>
  </si>
  <si>
    <t>PINILLO OROBIO MAYERLINE</t>
  </si>
  <si>
    <t>mpinillo@gane.com.co</t>
  </si>
  <si>
    <t>PIZARA HOLGUIN ELVIA TATIANA</t>
  </si>
  <si>
    <t>PORTILLO MICOLTA BRASLY LICETH</t>
  </si>
  <si>
    <t>PRECIADO LANDAZURI LINA MARCELA</t>
  </si>
  <si>
    <t>lmpreciado@gane.com.co</t>
  </si>
  <si>
    <t>PRECIADO RAQUEJO LINA MARCELA</t>
  </si>
  <si>
    <t>lpraquejo@gane.com.co</t>
  </si>
  <si>
    <t>PULIDO JARAMILLO CAROLINA</t>
  </si>
  <si>
    <t>cpulido@gane.com.co</t>
  </si>
  <si>
    <t>QUINONES LEON LAURA VANESSA</t>
  </si>
  <si>
    <t>lvquinones@gane.com.co</t>
  </si>
  <si>
    <t>RAMIREZ RENTERIA SIRLEY SIRLEY</t>
  </si>
  <si>
    <t>msramirez@gane.com.co</t>
  </si>
  <si>
    <t>RAVE  HOYOS LINA  MARCELA</t>
  </si>
  <si>
    <t>lmrave@gane.com.co</t>
  </si>
  <si>
    <t>REYES VELASCO ELIZABETH</t>
  </si>
  <si>
    <t>ereyes@gane.com.co</t>
  </si>
  <si>
    <t>RIASCOS MANCILLA ALBA JANETH</t>
  </si>
  <si>
    <t>RIASCOS MARTINEZ MARILIN</t>
  </si>
  <si>
    <t>mriascos@gane.com.co</t>
  </si>
  <si>
    <t>RIASCOS MESIAS YULY VANESSA</t>
  </si>
  <si>
    <t>RINCON ANGULO CLAUDIA MARCELA</t>
  </si>
  <si>
    <t>cmrincon@gane.com.co</t>
  </si>
  <si>
    <t>RODRIGUEZ CRUZ LUZ PATRICIA</t>
  </si>
  <si>
    <t>lprodriguez@gane.com.co</t>
  </si>
  <si>
    <t>RODRIGUEZ MARIN MARIA ISLENY</t>
  </si>
  <si>
    <t>RODRIGUEZ MONICA</t>
  </si>
  <si>
    <t>mmrodriguez@gane.com.co</t>
  </si>
  <si>
    <t>RODRIGUEZ PALACIO ANDREA ELIZABETH</t>
  </si>
  <si>
    <t>RODRIGUEZ PIZO SANDRA CAROLINA</t>
  </si>
  <si>
    <t>RODRIGUEZ RIASCOS YICELA</t>
  </si>
  <si>
    <t>yrriascos@gane.com.co</t>
  </si>
  <si>
    <t>ROJAS ESPINOSA CLAUDIA MIREYA</t>
  </si>
  <si>
    <t>ROJAS GARZON LUISA FERNANDA</t>
  </si>
  <si>
    <t>ROJAS LENIS VERY YELEIS</t>
  </si>
  <si>
    <t>vyrojas@gane.com.co</t>
  </si>
  <si>
    <t>ROJAS PINEDA YULI MARCELA</t>
  </si>
  <si>
    <t>ymrojas@gane.com.co</t>
  </si>
  <si>
    <t>ROSALES CORTES YURANI DALID</t>
  </si>
  <si>
    <t>ROSERO MORENO ZULMA YADIRA</t>
  </si>
  <si>
    <t>RUANO CADENA CINDY VANEZA</t>
  </si>
  <si>
    <t>RUIZ ANGULO ROSAMILA</t>
  </si>
  <si>
    <t>rangulo@gane.com.co</t>
  </si>
  <si>
    <t>SALAZAR BASTIDAS SANDRA PAOLA</t>
  </si>
  <si>
    <t>spsalazar@gane.com.co</t>
  </si>
  <si>
    <t>SANCHEZ ESCUE SANDRA MILENA</t>
  </si>
  <si>
    <t>SANCHEZ VARGAS FRANCI LORENA</t>
  </si>
  <si>
    <t>SANDOVAL BARRETO TATIANA MARCELA</t>
  </si>
  <si>
    <t>SANDOVAL GONGORA  KAREN DAYANA</t>
  </si>
  <si>
    <t>kdsandoval@gane.com.co</t>
  </si>
  <si>
    <t>SANMIGUEL BONILLA DAYANA ANDREA</t>
  </si>
  <si>
    <t>SERNA CORDOBA MARIA ASUNCION</t>
  </si>
  <si>
    <t>SUAREZ CANOVAS KATTHERIN JOHANNA</t>
  </si>
  <si>
    <t>kjsuarez@gane.com.co</t>
  </si>
  <si>
    <t>TABORDA DIOSA DANNA VALENTINA</t>
  </si>
  <si>
    <t>dvtaborda@gane.com.co</t>
  </si>
  <si>
    <t>TAMAYO MARTINEZ PAOLA ANDREA</t>
  </si>
  <si>
    <t>patamayo@gane.com.co</t>
  </si>
  <si>
    <t>TAQUEZ POLINDARA ELCY JOJHANA</t>
  </si>
  <si>
    <t>TELLO VELASCO DIANA PATRICIA</t>
  </si>
  <si>
    <t>dptello@gane.com.co</t>
  </si>
  <si>
    <t>TERRANOVA LUZ DARI JACIBY</t>
  </si>
  <si>
    <t>TORRES ABONIA ESTEFANNI</t>
  </si>
  <si>
    <t>etabonia@gane.com.co</t>
  </si>
  <si>
    <t>TORRES CRUZ ANGIE LICET</t>
  </si>
  <si>
    <t>altorres@gane.com.co</t>
  </si>
  <si>
    <t>TORRES GUERRERO MARIBEL</t>
  </si>
  <si>
    <t>TOVAR RESTREPO KAREN LOREL</t>
  </si>
  <si>
    <t>klorel@gane.com.co</t>
  </si>
  <si>
    <t>TRIVINO RIVERA INGRID ALEJANDRA</t>
  </si>
  <si>
    <t>URUENA HERNANDEZ LAURA MILENA</t>
  </si>
  <si>
    <t>lmuruena@gane.com.co</t>
  </si>
  <si>
    <t>URUENA HERNANDEZ NIDIA JOHANA</t>
  </si>
  <si>
    <t>njuruena@gane.com.co</t>
  </si>
  <si>
    <t>VALDEZ SAMBONY ELIZABETH</t>
  </si>
  <si>
    <t>VALENCIA GONZALEZ MAYRA VANESSA</t>
  </si>
  <si>
    <t>mvvalencia@gane.com.co</t>
  </si>
  <si>
    <t>VALENCIA LONDONO LEIDY CAROLINA</t>
  </si>
  <si>
    <t>VALENCIANO GARCIA SARA LUCIA</t>
  </si>
  <si>
    <t>VARGAS QUINTERO ADRIANA LORENA</t>
  </si>
  <si>
    <t>VASQUEZ TAFUR BLANCA AMPARO</t>
  </si>
  <si>
    <t>VELAZCO VELEZ YULI FERNANDA</t>
  </si>
  <si>
    <t>yfvelazco@gane.com.co</t>
  </si>
  <si>
    <t>VELEZ DELGADO ANA MARIA</t>
  </si>
  <si>
    <t>amvelez@gane.com.co</t>
  </si>
  <si>
    <t>VIDAL ARIAS ANGIE VALENTINA</t>
  </si>
  <si>
    <t>avvidal@gane.com.co</t>
  </si>
  <si>
    <t>YRRAZABAL GARCIA JOSE DE LOS SANTOS</t>
  </si>
  <si>
    <t>ZUNIGA GALINDO MIRLEY</t>
  </si>
  <si>
    <t>mzuniga@gane.com.co</t>
  </si>
  <si>
    <t>ZUNIGA MAYORGA JOHANA</t>
  </si>
  <si>
    <t>BELLO LOZANO DELFY PATRICIA</t>
  </si>
  <si>
    <t>dpbello@gane.com.co</t>
  </si>
  <si>
    <t>IMPULSADOR</t>
  </si>
  <si>
    <t>CHASQUI GOMEZ WENDY YULIANA</t>
  </si>
  <si>
    <t>FRANCO NARVAEZ LAURA VALERIA</t>
  </si>
  <si>
    <t>lvfranco@gane.com.co</t>
  </si>
  <si>
    <t>ROMERO VALENCIA VALENTINA</t>
  </si>
  <si>
    <t>URIBE CHIVATA ASTRID JULIETA</t>
  </si>
  <si>
    <t>ajuribe@gane.com.co</t>
  </si>
  <si>
    <t>URREA POMEO  ALVARO JAVIER</t>
  </si>
  <si>
    <t>ajurrea@gane.com.co</t>
  </si>
  <si>
    <t>MEJIA BELTRAN MAIRA ALEJANDRA</t>
  </si>
  <si>
    <t>mamejia@gane.com.co</t>
  </si>
  <si>
    <t>RECEPCIONISTA</t>
  </si>
  <si>
    <t>CIFUENTES SUAREZ ANGELA MARIA</t>
  </si>
  <si>
    <t>ASISTENTE DE VENTAS</t>
  </si>
  <si>
    <t>GUTIERREZ GARCIA YESICA ALEJANDRA</t>
  </si>
  <si>
    <t>RODRIGUEZ GARCES MONICA</t>
  </si>
  <si>
    <t>mrodriguez@gane.com.co</t>
  </si>
  <si>
    <t>COORDINADOR DE OPERACIONES</t>
  </si>
  <si>
    <t>GUERRERO PALOMINO ADRIANA PATRICIA</t>
  </si>
  <si>
    <t>apguerrero@gane.com.co</t>
  </si>
  <si>
    <t>JEFE DE OPERACIONES COMERCIALES</t>
  </si>
  <si>
    <t>LASPRILLA GAVIRIA DANIELA</t>
  </si>
  <si>
    <t>dlasprilla@gane.com.co</t>
  </si>
  <si>
    <t>ASISTENTE DE OPERACIONES</t>
  </si>
  <si>
    <t>RAMIREZ HENAO JESSICA</t>
  </si>
  <si>
    <t>jrhenao@gane.com.co</t>
  </si>
  <si>
    <t>AUXILIAR ADMINISTRATIVO DE OPERACIONES</t>
  </si>
  <si>
    <t>TRIANA VARGAS KAREN VERONICA</t>
  </si>
  <si>
    <t>MOSQUERA SEGOVIA KEVIN ANDRES</t>
  </si>
  <si>
    <t>kamosquera@gane.com.co</t>
  </si>
  <si>
    <t>MEJIA AGREDO MACKYNG MACKENDRID</t>
  </si>
  <si>
    <t>mmmejia@gane.com.co</t>
  </si>
  <si>
    <t>COORDINADOR DE ANALISIS DE INFORMACION</t>
  </si>
  <si>
    <t>ARANGO VELASQUEZ KEVIN GABRIEL</t>
  </si>
  <si>
    <t>kgarango@gane.com.co</t>
  </si>
  <si>
    <t>DELGADO ACEVEDO JESSICA</t>
  </si>
  <si>
    <t>DELGADO LARENAS ISABELLA</t>
  </si>
  <si>
    <t>FERNANDEZ LULIGO DIONE LUZ</t>
  </si>
  <si>
    <t>dlfernandez@gane.com.co</t>
  </si>
  <si>
    <t>FRANKLY RIVERA KENER DANIEL</t>
  </si>
  <si>
    <t>kdfranfly@gane.com.co</t>
  </si>
  <si>
    <t>GARCIA DUQUE ANGIE MELISSA</t>
  </si>
  <si>
    <t>amgarcia@gane.com.co</t>
  </si>
  <si>
    <t>HINESTROZA MOSQUERA DARLY YURANY</t>
  </si>
  <si>
    <t>COMUNICACIONES</t>
  </si>
  <si>
    <t>IMBACHI MACIAS YEIMY LORENA</t>
  </si>
  <si>
    <t>ylimbachi@gane.com.co</t>
  </si>
  <si>
    <t>LOPEZ BRICENO EMILIO ANTONIO</t>
  </si>
  <si>
    <t>LOPEZ GARCIA MICHAEL STEVEN</t>
  </si>
  <si>
    <t>mslopez@gane.com.co</t>
  </si>
  <si>
    <t>MAMIAM LARGACHA BRYAN</t>
  </si>
  <si>
    <t>bmamiam@gane.com.co</t>
  </si>
  <si>
    <t>MINA CORDOBA MARIA CAMILA</t>
  </si>
  <si>
    <t>MINA OCORO JHOAN ESTEBAN</t>
  </si>
  <si>
    <t>jemina@gane.com.co</t>
  </si>
  <si>
    <t>MONTENEGRO TRUQUE CAROLINA</t>
  </si>
  <si>
    <t>cmontenegro@gane.com.co</t>
  </si>
  <si>
    <t>QUIÐONES CASANOVA JOHN LEVIS</t>
  </si>
  <si>
    <t>jlquinonez@gane.com.co</t>
  </si>
  <si>
    <t>ROJAS SAAVEDRA NATALIA</t>
  </si>
  <si>
    <t>nrojas@gane.com.co</t>
  </si>
  <si>
    <t>VARGAS RUBIO SOFIA</t>
  </si>
  <si>
    <t>svargas@gane.com.co</t>
  </si>
  <si>
    <t>ZORNOSA GALLO SAMANTHA</t>
  </si>
  <si>
    <t>szgallo@gane.com.co</t>
  </si>
  <si>
    <t>VELASCO EVER DAVID</t>
  </si>
  <si>
    <t>edvelasco@gane.com.co</t>
  </si>
  <si>
    <t>COORDINADOR DIGITAL</t>
  </si>
  <si>
    <t>AGREDO DE JESUS CAMILA ANDREA</t>
  </si>
  <si>
    <t>cagredo@gane.com.co</t>
  </si>
  <si>
    <t>VENDEDOR - GANE AL BARRIO</t>
  </si>
  <si>
    <t>CORTES CARABALI GINA LISETH</t>
  </si>
  <si>
    <t>MARTINEZ RICARDO AURA CRISTINA</t>
  </si>
  <si>
    <t>amartinez@gane.com.co</t>
  </si>
  <si>
    <t>CASTANO ANASCO ANGELICA MARIA</t>
  </si>
  <si>
    <t>amcastano@gane.com.co</t>
  </si>
  <si>
    <t>FACILITADOR DE SERVICIO AL CLIENTE</t>
  </si>
  <si>
    <t>CASTILLO FIERRO LUZ DARY</t>
  </si>
  <si>
    <t>CEBALLOS UMANA ISABELLA</t>
  </si>
  <si>
    <t>GIRALDO BENAVIDES KAREN</t>
  </si>
  <si>
    <t>kgbenavides@gane.com.co</t>
  </si>
  <si>
    <t>GUTIERREZ VELASCO  JOSE MANUEL</t>
  </si>
  <si>
    <t>LASSO LOPEZ JENNY ANDREA</t>
  </si>
  <si>
    <t>jalasso@gane.com.co</t>
  </si>
  <si>
    <t>LOZANO IBARRA MARIA FERNANDA</t>
  </si>
  <si>
    <t>mflozano@gane.com.co</t>
  </si>
  <si>
    <t>MARTINEZ ARIAS ADRIANA PAOLA</t>
  </si>
  <si>
    <t>apmartinez@gane.com.co</t>
  </si>
  <si>
    <t>MARTINEZ BARRERA JULIANA</t>
  </si>
  <si>
    <t>jmartinez@gane.com.co</t>
  </si>
  <si>
    <t>MENDOZA RAMIREZ NELSON</t>
  </si>
  <si>
    <t>nmendoza@gane.com.co</t>
  </si>
  <si>
    <t>MORENO ACEVEDO YURY ANDREA</t>
  </si>
  <si>
    <t>RENDON MUNOZ  EYLES YOJHANA</t>
  </si>
  <si>
    <t>eyrendon@gane.com.co</t>
  </si>
  <si>
    <t>TRONCOSO PATINO ALEXANDER</t>
  </si>
  <si>
    <t>VANEGAS ERAZO SANDRA PATRICIA</t>
  </si>
  <si>
    <t>svanegas@gane.com.co</t>
  </si>
  <si>
    <t>VARGAS SANCHEZ DIANA MARCELA</t>
  </si>
  <si>
    <t>dmvargas@gane.com.co</t>
  </si>
  <si>
    <t>AMAYA TRUJILLO YASSER HARBEY</t>
  </si>
  <si>
    <t>yhamaya@gane.com.co</t>
  </si>
  <si>
    <t>ASISTENTE DE COMUNICACIONES (DISENADOR GRAFICO)</t>
  </si>
  <si>
    <t>CAMPO TORRES BRAYAN CAMILO</t>
  </si>
  <si>
    <t>bccampos@gane.com.co</t>
  </si>
  <si>
    <t>LOPEZ TOBON HERNANDO</t>
  </si>
  <si>
    <t>OROZCO MERA CARLOS FELIPE</t>
  </si>
  <si>
    <t>cfmera@gane.com.co</t>
  </si>
  <si>
    <t>AGUIAR MERDARDO ALCIDES</t>
  </si>
  <si>
    <t>Sin Definir</t>
  </si>
  <si>
    <t>ALVAREZ LARREA JONATHAN ALBEIRO</t>
  </si>
  <si>
    <t>jaalvarez@gane.com.co</t>
  </si>
  <si>
    <t>LOPEZ QUIJANO ALEJANDRO</t>
  </si>
  <si>
    <t>alquijano@gane.com.co</t>
  </si>
  <si>
    <t>SEKAYIMA PALACIOS JESUS DAVID</t>
  </si>
  <si>
    <t>jdsekayima@gane.com.co</t>
  </si>
  <si>
    <t>TORO PARRA CARLOS ARTURO</t>
  </si>
  <si>
    <t>catoro@gane.com.co</t>
  </si>
  <si>
    <t>VILLOTA MAYOR EDWARD ESTEBAN</t>
  </si>
  <si>
    <t>evillota@gane.com.co</t>
  </si>
  <si>
    <t>ASISTENTE DE COMUNICACIONES (COMMUNITY MANAGER)</t>
  </si>
  <si>
    <t>RIASCOS DUQUE ANGELICA VANESSA</t>
  </si>
  <si>
    <t>avriascos@gane.com.co</t>
  </si>
  <si>
    <t>AGREDO MUELAS GINA MARCELA</t>
  </si>
  <si>
    <t>gmagredo@gane.com.co</t>
  </si>
  <si>
    <t>ASESOR ADMINISTRATIVO</t>
  </si>
  <si>
    <t>FLOREZ IDARRAGA LILIANA</t>
  </si>
  <si>
    <t>PAZ YELA JOHAN ALEJANDRO</t>
  </si>
  <si>
    <t>japaz@gane.com.co</t>
  </si>
  <si>
    <t>RESTREPO TORO LIBIA EUCARIS</t>
  </si>
  <si>
    <t>3128840122</t>
  </si>
  <si>
    <t>ORTIZ CAMPOS ROBERTO CARLOS</t>
  </si>
  <si>
    <t>rcortiz@gane.com.co</t>
  </si>
  <si>
    <t>COORDINADOR CANAL MOVIL</t>
  </si>
  <si>
    <t>ORTIZ ROSERO LUZ ADRIANA</t>
  </si>
  <si>
    <t>ASISTENTE DE SOPORTE TECNICO</t>
  </si>
  <si>
    <t>SEGURA SALAZAR SERGIO ALEXANDER</t>
  </si>
  <si>
    <t>sasegura@gane.com.co</t>
  </si>
  <si>
    <t>COORDINADOR DE INFRAESTRUCTURA TIC</t>
  </si>
  <si>
    <t>MORALES CHACON LUIS MIGUEL</t>
  </si>
  <si>
    <t>lmmorales@gane.com.co</t>
  </si>
  <si>
    <t>JEFE DE OPERACIONES TIC</t>
  </si>
  <si>
    <t>QUINTERO BORRERO REINER</t>
  </si>
  <si>
    <t>JEFE DE SOLUCIONES INFORMATICAS</t>
  </si>
  <si>
    <t>SOLUCIONES INFORMATICAS</t>
  </si>
  <si>
    <t>MUNOZ CALDERON MAURICIO</t>
  </si>
  <si>
    <t>DIRECTOR TIC</t>
  </si>
  <si>
    <t>AGUDELO SALAZAR JOHN FERNANDO</t>
  </si>
  <si>
    <t>BLANDON MONDRAGON ANDRES FELIPE</t>
  </si>
  <si>
    <t>ASISTENTE DE API</t>
  </si>
  <si>
    <t>IPIA CAPOTE JULIAN</t>
  </si>
  <si>
    <t>jipia@gane.com.co</t>
  </si>
  <si>
    <t>LONDONO FIERRO JOAN STEVEN</t>
  </si>
  <si>
    <t>jlondono@gane.com.co</t>
  </si>
  <si>
    <t>QUINTANA VARGAS KELLY VIVIANA</t>
  </si>
  <si>
    <t>kvquintana@gane.com.co</t>
  </si>
  <si>
    <t>VARGAS GOMEZ JUAN DAVID</t>
  </si>
  <si>
    <t>jdvargas@gane.com.co</t>
  </si>
  <si>
    <t>CEPEDA RUIZ CARLOS ANDRES</t>
  </si>
  <si>
    <t>cacepeda@gane.com.co</t>
  </si>
  <si>
    <t>HERRERA BUCHELI EDWIN GIOVANNY</t>
  </si>
  <si>
    <t>egherrera@gane.com.co</t>
  </si>
  <si>
    <t>MUNOZ SOTELO JUAN DAVID</t>
  </si>
  <si>
    <t>jdmu±oz@gane.com.co</t>
  </si>
  <si>
    <t>RINCON MORENO LUIS CAMILIO</t>
  </si>
  <si>
    <t>VALENCIA APARICIO JHON JEIDER</t>
  </si>
  <si>
    <t>jjvalencia@gane.com.co</t>
  </si>
  <si>
    <t>HERNANDEZ MUNOZ JUAN DAVID</t>
  </si>
  <si>
    <t>COORDINADOR DE APLICACIONES</t>
  </si>
  <si>
    <t>ARCINIEGAS QUIROGA LUIS ALFONSO</t>
  </si>
  <si>
    <t>ASISTENTE DE APLICACIONES</t>
  </si>
  <si>
    <t>CUERO MOSQUERA JEFFERSON</t>
  </si>
  <si>
    <t>DURAN ORTEGA DANNA ALEJANDRA</t>
  </si>
  <si>
    <t>daduran@gane.com.co</t>
  </si>
  <si>
    <t>GONZALEZ TORRES BRAYAN STEVEN</t>
  </si>
  <si>
    <t>bsgonzalez@gane.com.co</t>
  </si>
  <si>
    <t>LARGACHA PERDOMO SEBASTIAN</t>
  </si>
  <si>
    <t>ASISTENTE DE INFRAESTRUCTURA TIC</t>
  </si>
  <si>
    <t>JOJOA URBANO WILMER</t>
  </si>
  <si>
    <t>ASISTENTE DE APLICACIONES (8)</t>
  </si>
  <si>
    <t>MONTANO MURILLO LUIS CARLOS</t>
  </si>
  <si>
    <t>lcmontano@gane.com.co</t>
  </si>
  <si>
    <t>MORALES RODRIGUEZ KATERINE</t>
  </si>
  <si>
    <t>kmorales@gane.com.co</t>
  </si>
  <si>
    <t>LOAIZA PEREZ YEISON FERNANDO</t>
  </si>
  <si>
    <t>yfloaiza@gane.com.co</t>
  </si>
  <si>
    <t>TROCHEZ IZQUIERDO CRISTIAN DAVID</t>
  </si>
  <si>
    <t>CARDONA HERNANDEZ EVELIN ALEJANDRA</t>
  </si>
  <si>
    <t>COORDINADOR DE API</t>
  </si>
  <si>
    <t>CHOCO POPO JHON EIDER</t>
  </si>
  <si>
    <t>jechoco@gane.com.co</t>
  </si>
  <si>
    <t>ANALISTA DE MONITOREO</t>
  </si>
  <si>
    <t>MENA MOSQUERA  CRISTIAN MARLON</t>
  </si>
  <si>
    <t>ZAMBRANO MONTOYA OSCAR ANDRES</t>
  </si>
  <si>
    <t>ozambrano@gane.com.co</t>
  </si>
  <si>
    <t>FIGUEROA HOYOS GISELA STEFANIA</t>
  </si>
  <si>
    <t>COORDINADOR DE SOPORTE TECNICO</t>
  </si>
  <si>
    <t>RESTREPO CASTANO LUZ VIVIANA</t>
  </si>
  <si>
    <t>AUDITOR</t>
  </si>
  <si>
    <t>ARENAS SOTO JESSICA</t>
  </si>
  <si>
    <t>jarenas@gane.com.co</t>
  </si>
  <si>
    <t>DUQUE ECHEVERRY LINDA TATIANA</t>
  </si>
  <si>
    <t>lduque@gane.com.co</t>
  </si>
  <si>
    <t>MELO MARTINEZ ELKIN MAURICIO</t>
  </si>
  <si>
    <t>emmelo@gane.com.co</t>
  </si>
  <si>
    <t>GOMEZ MARQUEZ MAGDA ISABEL</t>
  </si>
  <si>
    <t>migomez@gane.com.co</t>
  </si>
  <si>
    <t>SANTIBAÐEZ ALZATE DIEGO ALEJANDRO</t>
  </si>
  <si>
    <t>dasantibanez@gane.com.co</t>
  </si>
  <si>
    <t>PASQUEL RIVAS VICTOR HUGO</t>
  </si>
  <si>
    <t>vhpasquel@gane.com.co</t>
  </si>
  <si>
    <t>ASISTENTE DE AUDITORIA FINANCIERO ADMIN LEGAL</t>
  </si>
  <si>
    <t>IMBACHI GALLARDO MIYER ALEXANDER</t>
  </si>
  <si>
    <t>JEFE DE AUDITORIA</t>
  </si>
  <si>
    <t>ARBOLEDA BERMUDEZ EDWIN NELSON</t>
  </si>
  <si>
    <t>COORDINADOR DE AUDITORIA TIC</t>
  </si>
  <si>
    <t>GONZALEZ ARICAPA CRISTIAN ADRIAN</t>
  </si>
  <si>
    <t>COORDINADOR DE AUDITORIA</t>
  </si>
  <si>
    <t>RAMIREZ PAZ JOHN JAIRO</t>
  </si>
  <si>
    <t>jramirez@gane.com.co</t>
  </si>
  <si>
    <t>GERENCIA</t>
  </si>
  <si>
    <t>GERENTE</t>
  </si>
  <si>
    <t>BOLIVAR BONILLA ANDREA YEAZEL</t>
  </si>
  <si>
    <t>aybolivar@gane.com.co</t>
  </si>
  <si>
    <t>COORDINADOR GENERAL</t>
  </si>
  <si>
    <t>MEDINA MICAN FRANK GIOVANNI</t>
  </si>
  <si>
    <t>fgmedina@gane.com.co</t>
  </si>
  <si>
    <t>DIRECTOR GENERAL</t>
  </si>
  <si>
    <t>SANCHEZ PABON MARIA PAULA</t>
  </si>
  <si>
    <t>mpsanchez@gane.com.co</t>
  </si>
  <si>
    <t>GESTION DE RIESGOS</t>
  </si>
  <si>
    <t>COORDINADOR DE RIESGOS</t>
  </si>
  <si>
    <t>RIESGOS</t>
  </si>
  <si>
    <t>SILVA CHARRY MARIA ALEJANDRA</t>
  </si>
  <si>
    <t>masilva@gane.com.co</t>
  </si>
  <si>
    <t>ASISTENTE DE RIESGOS</t>
  </si>
  <si>
    <t>VILLOTA LONDONO YERALDY</t>
  </si>
  <si>
    <t>yvillota@gane.com.co</t>
  </si>
  <si>
    <t>GUEVARA ARISTIZABAL YERALDIN</t>
  </si>
  <si>
    <t>yguevara@gane.com.co</t>
  </si>
  <si>
    <t>ASISTENTE - RIESGOS (MONITOREO)</t>
  </si>
  <si>
    <t>GOMEZ RAMIREZ MIGUEL ANTONIO</t>
  </si>
  <si>
    <t>DIRECTOR DE RIESGOS/OFICIAL DE CUMPLIMIENTO</t>
  </si>
  <si>
    <t>RUIZ FRANCO GRETTEL ALEXA</t>
  </si>
  <si>
    <t>JEFE DE RIESGOS</t>
  </si>
  <si>
    <t>VALENCIA SANCHEZ MARIA ALEXANDRA</t>
  </si>
  <si>
    <t>mavalencia@gane.com.co</t>
  </si>
  <si>
    <t>DIRECCION GENERAL</t>
  </si>
  <si>
    <t>COORDINADOR DE ATRACCION</t>
  </si>
  <si>
    <t>CULTURA Y DESARROLLO</t>
  </si>
  <si>
    <t>ROSERO CALVO LEYDI CAMILA</t>
  </si>
  <si>
    <t>lccalvo@gane.com.co</t>
  </si>
  <si>
    <t>ORTEGA COCA DIANA KATHERINE</t>
  </si>
  <si>
    <t>COORDINADOR DE BIENESTAR Y DESARROLLO</t>
  </si>
  <si>
    <t>GARCES MORA SANDRA XIMENA</t>
  </si>
  <si>
    <t>JEFE DE CULTURA Y DESARROLLO</t>
  </si>
  <si>
    <t>LASSO ENRIQUEZ ESPERANZA DEL CARMEN</t>
  </si>
  <si>
    <t>elasso@gane.com.co</t>
  </si>
  <si>
    <t>ANALISTA DE ATRACCION</t>
  </si>
  <si>
    <t>BELALCAZAR FRANCO SANDRA VIVIANA</t>
  </si>
  <si>
    <t>svbelalcazar@gane.com.co</t>
  </si>
  <si>
    <t>ASISTENTE DE ATRACCION</t>
  </si>
  <si>
    <t>ORTIZ HERNANDEZ YESID</t>
  </si>
  <si>
    <t>yortiz@gane.com.co</t>
  </si>
  <si>
    <t>AUXILIAR DE ATRACCION</t>
  </si>
  <si>
    <t>OSORIO    DIANA  CAROLINA</t>
  </si>
  <si>
    <t>dcosorio@gane.com.co</t>
  </si>
  <si>
    <t>ANALISTA DE BIENESTAR Y DESARROLLO</t>
  </si>
  <si>
    <t>FECHA DE INGRESO</t>
  </si>
  <si>
    <t>FECHA DE RETIRO</t>
  </si>
  <si>
    <t>eaviveros@gane.com.co</t>
  </si>
  <si>
    <t>camosquera@gane.com.co</t>
  </si>
  <si>
    <t>cdvalbuena@gane.com.co</t>
  </si>
  <si>
    <t>jsayala@gane.com.co</t>
  </si>
  <si>
    <t>ggomez@gane.com.co</t>
  </si>
  <si>
    <t>ananez@gane.com.co</t>
  </si>
  <si>
    <t>peperez@gane.com.co</t>
  </si>
  <si>
    <t>afrestrepo@gane.com.co</t>
  </si>
  <si>
    <t>jepantoja@gane.com.co</t>
  </si>
  <si>
    <t>bmena@gane.com.co</t>
  </si>
  <si>
    <t>avila@gane.com.co</t>
  </si>
  <si>
    <t>dfmunoz@gane.com.co</t>
  </si>
  <si>
    <t>jccortes@gane.com.co</t>
  </si>
  <si>
    <t>jrortega@gane.com.co</t>
  </si>
  <si>
    <t>rbarco@gane.com.co</t>
  </si>
  <si>
    <t>jjcamacho@gane.com.co</t>
  </si>
  <si>
    <t>ectorres@gane.com.co</t>
  </si>
  <si>
    <t>lmcardona@gane.com.co</t>
  </si>
  <si>
    <t>lcgalindo@gane.com.co</t>
  </si>
  <si>
    <t>ahernandez@gane.com.co</t>
  </si>
  <si>
    <t>malopez@gane.com.co</t>
  </si>
  <si>
    <t>jamartinez@gane.com.co</t>
  </si>
  <si>
    <t>wmendoza@gane.com.co</t>
  </si>
  <si>
    <t>damorales@gane.com.co</t>
  </si>
  <si>
    <t>camuriel@gane.com.co</t>
  </si>
  <si>
    <t>omnaranjo@gane.com.co</t>
  </si>
  <si>
    <t>janarvaez@gane.com.co</t>
  </si>
  <si>
    <t>jprado@gane.com.co</t>
  </si>
  <si>
    <t>mramirez@gane.com.co</t>
  </si>
  <si>
    <t>yctalaga@gane.com.co</t>
  </si>
  <si>
    <t>jmtorres@gane.com.co</t>
  </si>
  <si>
    <t>evasquez@gane.com.co</t>
  </si>
  <si>
    <t>dfzea@gane.com.co</t>
  </si>
  <si>
    <t>eguerrero@gane.com.co</t>
  </si>
  <si>
    <t>lledesma@gane.com.co</t>
  </si>
  <si>
    <t>mvquiroga@gane.com.co</t>
  </si>
  <si>
    <t>pagarcia@gane.com.co</t>
  </si>
  <si>
    <t>wromero@gane.com.co</t>
  </si>
  <si>
    <t>ivduque@gane.com.co</t>
  </si>
  <si>
    <t>jgil@gane.com.co</t>
  </si>
  <si>
    <t>croncancio@gane.com.co</t>
  </si>
  <si>
    <t>calban@gane.com.co</t>
  </si>
  <si>
    <t>dalbornoz@gane.com.co</t>
  </si>
  <si>
    <t>lbarrera@gane.com.co</t>
  </si>
  <si>
    <t>iybecerra@gane.com.co</t>
  </si>
  <si>
    <t>dbbonilla@gane.com.co</t>
  </si>
  <si>
    <t>iccastillo@gane.com.co</t>
  </si>
  <si>
    <t>rjestacio@gane.com.co</t>
  </si>
  <si>
    <t>caherrera@gane.com.co</t>
  </si>
  <si>
    <t>myjaramillo@gane.com.co</t>
  </si>
  <si>
    <t>jfjimenez@gane.com.co</t>
  </si>
  <si>
    <t>ymlucumi@gane.com.co</t>
  </si>
  <si>
    <t>avmontenegro@gane.com.co</t>
  </si>
  <si>
    <t>snarvaez@gane.com.co</t>
  </si>
  <si>
    <t>hfortiz@gane.com.co</t>
  </si>
  <si>
    <t>epalacios@gane.com.co</t>
  </si>
  <si>
    <t>mlrestrepo@gane.com.co</t>
  </si>
  <si>
    <t>dasaavedra@gane.com.co</t>
  </si>
  <si>
    <t>sszapata@gane.com.co</t>
  </si>
  <si>
    <t>jgbolanos@gane.com.co</t>
  </si>
  <si>
    <t>caduque@gane.com.co</t>
  </si>
  <si>
    <t>hgaviria@gane.com.co</t>
  </si>
  <si>
    <t>mjguerrero@gane.com.co</t>
  </si>
  <si>
    <t>anavarrete@gane.com.co</t>
  </si>
  <si>
    <t>dpaz@gane.com.co</t>
  </si>
  <si>
    <t>sggomez@gane.com.co</t>
  </si>
  <si>
    <t>jfgutierrez@gane.com.co</t>
  </si>
  <si>
    <t>lmmazo@gane.com.co</t>
  </si>
  <si>
    <t>dcquintero@gane.com.co</t>
  </si>
  <si>
    <t>jmrodriguez@gane.com.co</t>
  </si>
  <si>
    <t>asanchez@gane.com.co</t>
  </si>
  <si>
    <t>hsvanegas@gane.com.co</t>
  </si>
  <si>
    <t>jssolis@gane.com.co</t>
  </si>
  <si>
    <t>jjpopo@gane.com.co</t>
  </si>
  <si>
    <t>laasprilla@gane.com.co</t>
  </si>
  <si>
    <t>pacaicedo@gane.com.co</t>
  </si>
  <si>
    <t>becaracas@gane.com.co</t>
  </si>
  <si>
    <t>jpherrera@gane.com.co</t>
  </si>
  <si>
    <t>classo@gane.com.co</t>
  </si>
  <si>
    <t>jmoreno@gane.com.co</t>
  </si>
  <si>
    <t>afordonez@gane.com.co</t>
  </si>
  <si>
    <t>jsosorio@gane.com.co</t>
  </si>
  <si>
    <t>dfroman@gane.com.co</t>
  </si>
  <si>
    <t>sesabogal@gane.com.co</t>
  </si>
  <si>
    <t>danarvaez@gane.com.co</t>
  </si>
  <si>
    <t>werivas@gane.com.co</t>
  </si>
  <si>
    <t>jfdorronsoro@gane.com.co</t>
  </si>
  <si>
    <t>CORREO CORPORATIVO</t>
  </si>
  <si>
    <t>FECHA DE NACIMIENTO</t>
  </si>
  <si>
    <t>EDAD</t>
  </si>
  <si>
    <t>GENERO</t>
  </si>
  <si>
    <t>GÉNERO</t>
  </si>
  <si>
    <t>MATRIZ CONTROL DE DOCUMENTOS CONDUCTORES</t>
  </si>
  <si>
    <t>Código: F-DM-45</t>
  </si>
  <si>
    <t>Versión: 02</t>
  </si>
  <si>
    <t>Pág.: 1 de 1</t>
  </si>
  <si>
    <t>AREA</t>
  </si>
  <si>
    <t>NUMERO VIN</t>
  </si>
  <si>
    <t>NUMERO MOTOR</t>
  </si>
  <si>
    <t>MODELO</t>
  </si>
  <si>
    <t>MARCA</t>
  </si>
  <si>
    <t>CILINDRAJE</t>
  </si>
  <si>
    <t>FECHA DE MATRICULA</t>
  </si>
  <si>
    <t>CANTIDAD DE SINIESTROS</t>
  </si>
  <si>
    <t>MULTAS</t>
  </si>
  <si>
    <t>CUMPLIMIENTO</t>
  </si>
  <si>
    <t>REPORTE DE SINIESTROS VIALES</t>
  </si>
  <si>
    <t>TIPO Y ESTADO DE PAGO DE SUS INFRACCIONES DE TRÁNSITO</t>
  </si>
  <si>
    <t>BASE DE DATOS REVISIÓN TECNICO MECANICA Y SOAT</t>
  </si>
  <si>
    <t>No.</t>
  </si>
  <si>
    <t>ESCOLARIDAD</t>
  </si>
  <si>
    <t>ESTADO CIVIL</t>
  </si>
  <si>
    <t>FECHA DE INGRESO A LA EMPRESA</t>
  </si>
  <si>
    <t>ANTIGÜEDAD
(AÑOS)</t>
  </si>
  <si>
    <t xml:space="preserve">                                                                                                                                                                                                                                                                                                                                               </t>
  </si>
  <si>
    <t xml:space="preserve">TIPO DE VEHÍCULO QUE CONDUCE EN MISIÓN O LABOR </t>
  </si>
  <si>
    <t>VIGENCIA LICENCIA PARA LA LABOR</t>
  </si>
  <si>
    <t>ESTADO DE LICENCIA PARA LA LABOR</t>
  </si>
  <si>
    <t>FECHA DISCIPLINARIOS</t>
  </si>
  <si>
    <t>KILOMETRAJE</t>
  </si>
  <si>
    <t>PORCENTAJE BENEFICIO</t>
  </si>
  <si>
    <t xml:space="preserve">SINIESTROS VIALES EN MISION ULTIMOS 5 AÑOS EN LA LABOR </t>
  </si>
  <si>
    <t>TIPO DE INFRACCIÓN</t>
  </si>
  <si>
    <t xml:space="preserve">ESTADO DE PAGO DE INFRACCIONES </t>
  </si>
  <si>
    <t xml:space="preserve">CAPACITACIONES Y EVALUACIÓN ANUAL SEGURIDAD VIAL </t>
  </si>
  <si>
    <t xml:space="preserve">CAPACITACIÓN PLAN DE EMERGENCIA VIAL </t>
  </si>
  <si>
    <t xml:space="preserve">TIPO DE VEHÍCULO USO CASA-TRABAJO </t>
  </si>
  <si>
    <t xml:space="preserve">SINIESTROS VIALES CASA A TRABAJO  ULTIMOS 5 AÑOS </t>
  </si>
  <si>
    <t>CANTIDAD</t>
  </si>
  <si>
    <t>OBSERVACIONES OTRAS LICENCIAS</t>
  </si>
  <si>
    <t>SANCIONES</t>
  </si>
  <si>
    <t>LLAMADOS DE ATENCIÓN</t>
  </si>
  <si>
    <t>FECHA EJECUCIÓN</t>
  </si>
  <si>
    <t>Abella Ramos Jorge Jose</t>
  </si>
  <si>
    <t>MASCULINO</t>
  </si>
  <si>
    <t>Auxiliar Operativo - Comercial (Tangibles)</t>
  </si>
  <si>
    <t>Comercial</t>
  </si>
  <si>
    <t>WVY19D</t>
  </si>
  <si>
    <t>9F2B81252GA006082</t>
  </si>
  <si>
    <t>157FMINQ152029</t>
  </si>
  <si>
    <t>AKT</t>
  </si>
  <si>
    <t>Tiene licencia B1 (22/10/2023) y C1(22/10/2023)</t>
  </si>
  <si>
    <t>Retirado</t>
  </si>
  <si>
    <t>Acevedo Hernandez Aymer Arley</t>
  </si>
  <si>
    <t>Bachiller academico</t>
  </si>
  <si>
    <t>Soltero</t>
  </si>
  <si>
    <t>Asesor de venta</t>
  </si>
  <si>
    <t>312 888 5751</t>
  </si>
  <si>
    <t>MOTOCICLETA</t>
  </si>
  <si>
    <t>WVN58E</t>
  </si>
  <si>
    <t>9G5JAR056JVHK033</t>
  </si>
  <si>
    <t>9G5JAR056JVHK0033</t>
  </si>
  <si>
    <t>Hero</t>
  </si>
  <si>
    <t>10/16/2024</t>
  </si>
  <si>
    <t>No tiene multas</t>
  </si>
  <si>
    <t xml:space="preserve">No </t>
  </si>
  <si>
    <t>Agudelo Salazar Jhon Fernando</t>
  </si>
  <si>
    <t>Tecnico profesional en ingenieria en sistemas</t>
  </si>
  <si>
    <t>Casado</t>
  </si>
  <si>
    <t>Técnico de Soporte</t>
  </si>
  <si>
    <t>TIC´s</t>
  </si>
  <si>
    <t>320 520 8968</t>
  </si>
  <si>
    <t xml:space="preserve">Vencida </t>
  </si>
  <si>
    <t>LIX28E</t>
  </si>
  <si>
    <t>9G5HA11A3HV009618</t>
  </si>
  <si>
    <t>HA11EJG9H06606</t>
  </si>
  <si>
    <t>D02  Conducir sin portar el seguro obligatorio de accidentes de transito.</t>
  </si>
  <si>
    <t>Multa del: 21/12/2021 se ecuenta con cobro coactivo - Multa  del 25/08/2023 pendiente para pago.</t>
  </si>
  <si>
    <t>Restricciones medico laboral para ejercer funciones en motocicleta</t>
  </si>
  <si>
    <t>No ha enviado información.</t>
  </si>
  <si>
    <t>Aguiar Medardo Alcides</t>
  </si>
  <si>
    <t>Tecnologo electrico</t>
  </si>
  <si>
    <t>Unión Libre</t>
  </si>
  <si>
    <t>Lider de Ventas</t>
  </si>
  <si>
    <t>315 525 2674</t>
  </si>
  <si>
    <t>Aguilar Yina Paola</t>
  </si>
  <si>
    <t xml:space="preserve">FEMENINO </t>
  </si>
  <si>
    <t>Soltera</t>
  </si>
  <si>
    <t>Auxiliar Operativo de Recaudo</t>
  </si>
  <si>
    <t>Financiero</t>
  </si>
  <si>
    <t>316 256 6801 - 3115242212</t>
  </si>
  <si>
    <t>GKG13F</t>
  </si>
  <si>
    <t>9F2C1125XL5008593</t>
  </si>
  <si>
    <t>ZS154FMI-38L104874</t>
  </si>
  <si>
    <t>No tiene multas.</t>
  </si>
  <si>
    <t>Debe conducir con lentes</t>
  </si>
  <si>
    <t>Se actualiza manualmente información.</t>
  </si>
  <si>
    <t>Aguirre Bedoya Ivan Dario</t>
  </si>
  <si>
    <t>Mensajero - Comercial</t>
  </si>
  <si>
    <t>315 412 7343</t>
  </si>
  <si>
    <t>JEP16G</t>
  </si>
  <si>
    <t>9G5HAR023PVNH0372</t>
  </si>
  <si>
    <t>HA11EPM9M03300</t>
  </si>
  <si>
    <t>Actualmente no tiene multas</t>
  </si>
  <si>
    <t>Licencia B1 (29/09/2023)</t>
  </si>
  <si>
    <t>Alvarado Diaz Sebastian</t>
  </si>
  <si>
    <t>Entrenador Comercial</t>
  </si>
  <si>
    <t>313 616 2352</t>
  </si>
  <si>
    <t>9FMJA2590PF002207</t>
  </si>
  <si>
    <t>JA25E-4903374</t>
  </si>
  <si>
    <t>Honda</t>
  </si>
  <si>
    <t>Álvarez Urrutia Jhonathan</t>
  </si>
  <si>
    <t>Bachiller tecnico</t>
  </si>
  <si>
    <t>Union libre</t>
  </si>
  <si>
    <t>318 734 7605</t>
  </si>
  <si>
    <t>A2 - B1</t>
  </si>
  <si>
    <t>A1 03/01/2024 - B1 31/01/2032</t>
  </si>
  <si>
    <t>YMS87E</t>
  </si>
  <si>
    <t>9FMKD0729KF015160</t>
  </si>
  <si>
    <t>KD07E2380950</t>
  </si>
  <si>
    <t>Fernández Benítez María Elena</t>
  </si>
  <si>
    <t>Tiene licencia B1 (31/1/2032)</t>
  </si>
  <si>
    <t>Anchico Micolta Hember Alonso</t>
  </si>
  <si>
    <t>Auxiliar Operativo - Seguridad</t>
  </si>
  <si>
    <t>323 286 0404</t>
  </si>
  <si>
    <t>HMT63F</t>
  </si>
  <si>
    <t>9FLA37CY9LAL22705</t>
  </si>
  <si>
    <t>JEZWKD24761</t>
  </si>
  <si>
    <t>Bajaj</t>
  </si>
  <si>
    <t>Angel Palacio Ariel</t>
  </si>
  <si>
    <t>318 682 7886</t>
  </si>
  <si>
    <t>XBM53F</t>
  </si>
  <si>
    <t>9GJA37JE8NT007809</t>
  </si>
  <si>
    <t>JEXWML38080</t>
  </si>
  <si>
    <t>Le renovaron la licencia de conducción por un año por criterio médico (Se vence el 11 Junio 2024)</t>
  </si>
  <si>
    <t>Angulo Angel Fernando</t>
  </si>
  <si>
    <t>Tecnologo Industrial</t>
  </si>
  <si>
    <t>Auxiliar Operativo - Logistica (Mantenimiento)</t>
  </si>
  <si>
    <t>Administrativo</t>
  </si>
  <si>
    <t>AUTOMOVIL</t>
  </si>
  <si>
    <t>9FLA66DZ4HBM11480</t>
  </si>
  <si>
    <t>JEZCFF50590</t>
  </si>
  <si>
    <t>Tiene licencia B1 (29/11/2036) Inactiva Tiene Licencia A2 (20/06/2023) Inactiva</t>
  </si>
  <si>
    <t>Arango Loaiza Pedro Julio</t>
  </si>
  <si>
    <t>NJI21F</t>
  </si>
  <si>
    <t>9FMJA259XMF017096</t>
  </si>
  <si>
    <t>JA25E-4650054</t>
  </si>
  <si>
    <t>11/18/2024</t>
  </si>
  <si>
    <t>Aranzalez Lasso Estiven</t>
  </si>
  <si>
    <t>315 799 9658</t>
  </si>
  <si>
    <t>AUTOMOVIL-MOTOCICLETA- CAMIONETA - MICROBUS</t>
  </si>
  <si>
    <t>A2 - B1 - C1</t>
  </si>
  <si>
    <t>A2 (23/06/2033) B1 (13-02-2034) C1 (13-02-2027)</t>
  </si>
  <si>
    <t>9FLA18AZ6HAB84137</t>
  </si>
  <si>
    <t>DUZWGH12096</t>
  </si>
  <si>
    <t>BAJAJ</t>
  </si>
  <si>
    <t>28/02/2017</t>
  </si>
  <si>
    <t>Arboleda Valencia Leon Angel</t>
  </si>
  <si>
    <t>Bachiller Tecnico</t>
  </si>
  <si>
    <t>Supervisor</t>
  </si>
  <si>
    <t>318 682 7848</t>
  </si>
  <si>
    <t>LAQ90C</t>
  </si>
  <si>
    <t>9F2B11252CE214096</t>
  </si>
  <si>
    <t>157FMIJE355749</t>
  </si>
  <si>
    <t>José Edwin Alzate Rengifo</t>
  </si>
  <si>
    <t>Arias Diego Alejandro</t>
  </si>
  <si>
    <t>Auxiliar de refrigeración - Tecnico electricista y residencial</t>
  </si>
  <si>
    <t>310 400 8182</t>
  </si>
  <si>
    <t>9FKKG0625F2032813</t>
  </si>
  <si>
    <t>1SV1032813</t>
  </si>
  <si>
    <t>Yamaha</t>
  </si>
  <si>
    <t>Arteaga Henao Jesus David</t>
  </si>
  <si>
    <t>Auxiliar De Ventas (Tangibles)</t>
  </si>
  <si>
    <t>MMB15G</t>
  </si>
  <si>
    <t>9FKUE1614R2080366</t>
  </si>
  <si>
    <t>E3S9E0080366</t>
  </si>
  <si>
    <t>Artiaga Gomez Jairo Alejandro</t>
  </si>
  <si>
    <t>Auxiliar de ventas (Tangibles)</t>
  </si>
  <si>
    <t>321 827 2487</t>
  </si>
  <si>
    <t xml:space="preserve">LKA36E </t>
  </si>
  <si>
    <t>9FMKC2313HF000948</t>
  </si>
  <si>
    <t>KC23E-7-3001472</t>
  </si>
  <si>
    <t>Beatriz Elena Gomez Mejia</t>
  </si>
  <si>
    <t>Atehortua Arcila Daniel Alberto</t>
  </si>
  <si>
    <t>Tecnico en dibujo tecnico</t>
  </si>
  <si>
    <t>316 877 2706</t>
  </si>
  <si>
    <t>9FLA55FZ7HBH00821</t>
  </si>
  <si>
    <t>JLZCGA26252</t>
  </si>
  <si>
    <t>Licencia A2 (06/02/2034) Licencia B1 (04/03/2034) Licencia C1 (04/03/2027)</t>
  </si>
  <si>
    <t>Ayala Moreno Jhojan Stiven</t>
  </si>
  <si>
    <t>Auxiliar Operativo (Mantenimiento)</t>
  </si>
  <si>
    <t>315 670 2501</t>
  </si>
  <si>
    <t>9FLA18AZ2JCE97258</t>
  </si>
  <si>
    <t>DUZWGH28765</t>
  </si>
  <si>
    <t>Barco Cárdenas Rodrigo</t>
  </si>
  <si>
    <t>Bachiller</t>
  </si>
  <si>
    <t>318 682 7894</t>
  </si>
  <si>
    <t>Vigente Licencia A2 - B1</t>
  </si>
  <si>
    <t>9FLA64CZ5HAC31407</t>
  </si>
  <si>
    <t>JEZWGH23872</t>
  </si>
  <si>
    <t>Licencia A2 (21/12/2031) Licencia B1 (14/12/2027)  Licencia VencidaC1 (14/12/2020)</t>
  </si>
  <si>
    <t>Barco Montoya Alexander</t>
  </si>
  <si>
    <t>Asistente Auditoria Financiera Administrativa</t>
  </si>
  <si>
    <t>Auditoria</t>
  </si>
  <si>
    <t xml:space="preserve">A2 </t>
  </si>
  <si>
    <t>Barrera Rua Jhon Freddy</t>
  </si>
  <si>
    <t>9F2C91258N5007633</t>
  </si>
  <si>
    <t>ZS154FMI-38N104404</t>
  </si>
  <si>
    <t>Actualmente tiene una multa por no detenerse ante una luz roja o amarilla de semaforo (D04) conduciendo la moto XCF28F.</t>
  </si>
  <si>
    <t>Se recibe por correo Actualización.</t>
  </si>
  <si>
    <t>Barrera Vargas Ligia</t>
  </si>
  <si>
    <t>318 682 7911</t>
  </si>
  <si>
    <t>9FMJA3725JF003057</t>
  </si>
  <si>
    <t>JA37E3823362</t>
  </si>
  <si>
    <t>Licencia B1 (23/11/2031)</t>
  </si>
  <si>
    <t>Benavides Araujo Yenny Fernanda</t>
  </si>
  <si>
    <t>Is</t>
  </si>
  <si>
    <t>Licencia B1 (20/02/2033)</t>
  </si>
  <si>
    <t>Bermúdez Vasquez Marco Antonio</t>
  </si>
  <si>
    <t>Lider de Ventas - Baloto</t>
  </si>
  <si>
    <t>318 682 7856</t>
  </si>
  <si>
    <t>9FLJDC1Z2CCJ27440</t>
  </si>
  <si>
    <t>JEGBUC22317</t>
  </si>
  <si>
    <t>Licencia B1 (31/05/2033) y C1 (31/05/2026)</t>
  </si>
  <si>
    <t>Betancourt Maturana Jose Luis</t>
  </si>
  <si>
    <t>323 568 4993</t>
  </si>
  <si>
    <t>ELJ76E</t>
  </si>
  <si>
    <t>MD634KE66H2A38256</t>
  </si>
  <si>
    <t>0E6AH2104969</t>
  </si>
  <si>
    <t>TVS</t>
  </si>
  <si>
    <t xml:space="preserve">Actualmente tiene 3 multas: No realizar la revisión tecnico- mecanica en el plazo legal establecido (C35) el día 05/05/2023 en el vehículo DOK955, No realizar la revisión tecnico- mecanica en el plazo legal establecido (C35) el día 23/06/2023 en el vehículo DOK955, No realizar la revisión tecnico- mecanica en el plazo legal establecido (C35) el día 26/06/2023 en el vehículo  DOK955, </t>
  </si>
  <si>
    <t>Licencia B1 (31/07/2027) y C1 (31/07/2020)</t>
  </si>
  <si>
    <t>Bolaños Niño Joaquin Geovanny</t>
  </si>
  <si>
    <t>318 682 7905</t>
  </si>
  <si>
    <t>MD34E7700010</t>
  </si>
  <si>
    <t>Licencia B1 (18/03/2024) Conducir con lentes</t>
  </si>
  <si>
    <t>No ha enviado información</t>
  </si>
  <si>
    <t>Builes Caicedo Martin Emilio</t>
  </si>
  <si>
    <t>318 775 9496</t>
  </si>
  <si>
    <t>9GFJCKLH9PHF23965</t>
  </si>
  <si>
    <t>ZS157FMJ25N112674</t>
  </si>
  <si>
    <t>Victory</t>
  </si>
  <si>
    <t>Licencia B1 (07/06/2033)</t>
  </si>
  <si>
    <t>Buitrago Toro Rigoberto</t>
  </si>
  <si>
    <t>318 682 7908</t>
  </si>
  <si>
    <t>QNS93E</t>
  </si>
  <si>
    <t>9FKDE0920J2011032</t>
  </si>
  <si>
    <t>E3Y2E011032</t>
  </si>
  <si>
    <t>Tiene 3 multas canceladas.</t>
  </si>
  <si>
    <t>Licencia B1 (29/01/2030) y C1  (29/01/2023)</t>
  </si>
  <si>
    <t>Se actualiza Manualmente Información.</t>
  </si>
  <si>
    <t>Caicedo Barco Pedro Antonio</t>
  </si>
  <si>
    <t>318 661 9605</t>
  </si>
  <si>
    <t>9FLA14AZ3KAE07704</t>
  </si>
  <si>
    <t>JBZWHF83844</t>
  </si>
  <si>
    <t>Actualmente tiene 4 multas:Conducir vehiculo sin llevar consigo la licencia de conducción (B01) el día 11/11/2020 en la moto AXR48F, no realizar la revisión técnico-mécanica en el plazo legal establecido (C35) en la moto YWQ02C el día 09/04/2021, conducir sin portal el Seguro obligatorio de accidentes de tránsito ordenado por la ley (D02) el día 09/04/2021 en la moto  YWQ02C, conducir sin portal el Seguro obligatorio de accidentes de tránsito ordenado por la ley (D02) el día 21/02/2023 en la moto  AXR48F.</t>
  </si>
  <si>
    <t>Conducir con diseño especial de vehículos y modificaciones de espejos.</t>
  </si>
  <si>
    <t>Caicedo Restrepo Cristhian Andres</t>
  </si>
  <si>
    <t>Auxiliar Operativo - Alistamiento del Servicio</t>
  </si>
  <si>
    <t>315 358 9383 - 301 647 5779</t>
  </si>
  <si>
    <t>9G5HAH029PVNM0226</t>
  </si>
  <si>
    <t>HA11EPN9G00853</t>
  </si>
  <si>
    <t>Licencia B1 (03/06/2031)</t>
  </si>
  <si>
    <t>Camacho Castillo Jhon Jairo</t>
  </si>
  <si>
    <t>318 682 7879</t>
  </si>
  <si>
    <t>9FLA37CZ4GDG79922</t>
  </si>
  <si>
    <t>JEZWFL17383</t>
  </si>
  <si>
    <t>Licencia B1 (22/12/2025) y C1 (22/12/2018)</t>
  </si>
  <si>
    <t>Camilo John Fernando</t>
  </si>
  <si>
    <t>316 833 0944</t>
  </si>
  <si>
    <t>9FMJC4021CF005935</t>
  </si>
  <si>
    <t>JC40E-1009786</t>
  </si>
  <si>
    <t>Campiño Cuetia Marisol</t>
  </si>
  <si>
    <t>300 407 9686</t>
  </si>
  <si>
    <t>EMD51G</t>
  </si>
  <si>
    <t>9G5HAH024PVNC0137</t>
  </si>
  <si>
    <t>HA11EPM9L00592</t>
  </si>
  <si>
    <t>Campiño Cuetia Fernando</t>
  </si>
  <si>
    <t>Licencia B1(05/11/2030) Y C1(05/11/2023)</t>
  </si>
  <si>
    <t>Candela Agudelo Paola Andrea</t>
  </si>
  <si>
    <t>Administrador de Zona</t>
  </si>
  <si>
    <t>310 759 2998 - 301 580 5951</t>
  </si>
  <si>
    <t>OLL42C</t>
  </si>
  <si>
    <t>9FKKE1105C2233818</t>
  </si>
  <si>
    <t>E3B6E233818</t>
  </si>
  <si>
    <t>YAMAHA</t>
  </si>
  <si>
    <t>YINET PATRICIA LOZADA GARCIA</t>
  </si>
  <si>
    <t>Licencia B1 (15/07/2031)</t>
  </si>
  <si>
    <t>Carmona Bernal Charlie Andrés</t>
  </si>
  <si>
    <t>318 771 4484</t>
  </si>
  <si>
    <t>XBS44F</t>
  </si>
  <si>
    <t>9F2D51251N5021163</t>
  </si>
  <si>
    <t>157FMIUE086212</t>
  </si>
  <si>
    <t>Hilda Lucia Cuesta Salinas</t>
  </si>
  <si>
    <t>Actualmente tiene 2 multas: No tener al dia la revisión tecnico mecanica (C35) del 30/09/2022 moto BMA83C y no tener vigente el SOAT (D02) del 30/09/2022 moto BMA83C.</t>
  </si>
  <si>
    <t>Licencia B1 (14/12/2027)</t>
  </si>
  <si>
    <t>Carvajal Gallego Anthony</t>
  </si>
  <si>
    <t>319 673 7144</t>
  </si>
  <si>
    <t>9G5HAR028PVNG0520</t>
  </si>
  <si>
    <t>HA11EPN9B00236</t>
  </si>
  <si>
    <t>Sin multas en simit.</t>
  </si>
  <si>
    <t xml:space="preserve">Actualización enviada por correo </t>
  </si>
  <si>
    <t>Castañeda Pérez Luis David</t>
  </si>
  <si>
    <t>316 207 8533</t>
  </si>
  <si>
    <t>HES79A</t>
  </si>
  <si>
    <t>DUEBNL26215</t>
  </si>
  <si>
    <t>Auteco</t>
  </si>
  <si>
    <t>Jairo Omar Gelvez</t>
  </si>
  <si>
    <t>Se recibe por correo Actualización</t>
  </si>
  <si>
    <t>Castaño Bedoya Mauricio</t>
  </si>
  <si>
    <t>305 330 2697</t>
  </si>
  <si>
    <t>SFF36E</t>
  </si>
  <si>
    <t>Licencia B1 (05/09/2024) y C1 (05/09/2017)</t>
  </si>
  <si>
    <t>Castillo Mana John Edisson</t>
  </si>
  <si>
    <t>312 854 5205</t>
  </si>
  <si>
    <t>Castillo Ortiz Isabel Cristina</t>
  </si>
  <si>
    <t>320 504 6415</t>
  </si>
  <si>
    <t>JA25E-4952819</t>
  </si>
  <si>
    <t>9FMJA2590SE001802</t>
  </si>
  <si>
    <t>Se actualiza manualmente.</t>
  </si>
  <si>
    <t>Castro Concha Luis Fernando</t>
  </si>
  <si>
    <t>Asesor de Ventas Tangibles</t>
  </si>
  <si>
    <t>316 696 5215</t>
  </si>
  <si>
    <t xml:space="preserve"> 	09/06/2033</t>
  </si>
  <si>
    <t>9FLA37CZ6ECJ34143</t>
  </si>
  <si>
    <t>JEZWDD43632</t>
  </si>
  <si>
    <t>Castro Martínez Alex David</t>
  </si>
  <si>
    <t>Técnico de Comunicaciones</t>
  </si>
  <si>
    <t>318 370 6855</t>
  </si>
  <si>
    <t>ISF05F</t>
  </si>
  <si>
    <t>Tiene licencia B1 (27/09/2032) y C1 (27/09/2025)</t>
  </si>
  <si>
    <t>Castro Ríos Wilmer</t>
  </si>
  <si>
    <t>Auxiliar Operativo - Logística (Transporte)</t>
  </si>
  <si>
    <t>310 507 8692</t>
  </si>
  <si>
    <t>HQC82A</t>
  </si>
  <si>
    <t>152FMHXJ073538</t>
  </si>
  <si>
    <t>Dana Francely Romo Muñoz</t>
  </si>
  <si>
    <t>Licencia B2(11/08/2031) Y C2 (11/08/2024) Conducir con lentes.</t>
  </si>
  <si>
    <t>Causaya Peña Isabel Fernanda</t>
  </si>
  <si>
    <t>312 628 7186</t>
  </si>
  <si>
    <t>IHT84D</t>
  </si>
  <si>
    <t>9FMPCHK22FF002027</t>
  </si>
  <si>
    <t>SDH1P50FMH-2*D5848515*</t>
  </si>
  <si>
    <t>Cespedes Yesika Paola</t>
  </si>
  <si>
    <t>JFP62E</t>
  </si>
  <si>
    <t>9F2A61107H5003325</t>
  </si>
  <si>
    <t>152FMHPQ293054</t>
  </si>
  <si>
    <t xml:space="preserve"> 09/12/2016</t>
  </si>
  <si>
    <t>Robert Stiven Moreno Rodriguez</t>
  </si>
  <si>
    <t>Se recibe por correo Actulaización.</t>
  </si>
  <si>
    <t>Chaguendo Ipia Yasmin Edilsa</t>
  </si>
  <si>
    <t>22/12/1984</t>
  </si>
  <si>
    <t>318 517 8892</t>
  </si>
  <si>
    <t>JEJ39G</t>
  </si>
  <si>
    <t>9FMJA2593PF017459</t>
  </si>
  <si>
    <t>JA25E-4923968</t>
  </si>
  <si>
    <t>29/10/2022</t>
  </si>
  <si>
    <t>13/03/2027</t>
  </si>
  <si>
    <t>Chantre Lopez Benhur</t>
  </si>
  <si>
    <t>Asistente - Mercadeo</t>
  </si>
  <si>
    <t>312 602 1081</t>
  </si>
  <si>
    <t>ZZK56E</t>
  </si>
  <si>
    <t>9FLXCG7D0KCC21737</t>
  </si>
  <si>
    <t>1P50FMGJ1721049</t>
  </si>
  <si>
    <t>Claudia Lorena Cocoma Sanchez</t>
  </si>
  <si>
    <t>Licencia B1 (11/02/2032)</t>
  </si>
  <si>
    <t>Chaux Galeano Campo Elias</t>
  </si>
  <si>
    <t>318 771 4482</t>
  </si>
  <si>
    <t>FEV74B</t>
  </si>
  <si>
    <t>06J27E03621</t>
  </si>
  <si>
    <t>Licencia B1 (01/10/2025) y C1 (01/10/2021)</t>
  </si>
  <si>
    <t>Choco Popo Jhon Eider</t>
  </si>
  <si>
    <t>318 740 4870</t>
  </si>
  <si>
    <t>HHT35G</t>
  </si>
  <si>
    <t>9FMJA2596PF009775</t>
  </si>
  <si>
    <t>JA25E-4910801</t>
  </si>
  <si>
    <t>Conde Solarte Mauricio</t>
  </si>
  <si>
    <t>Lider de Ventas - Betplay</t>
  </si>
  <si>
    <t>318 682 7912</t>
  </si>
  <si>
    <t>HMJ68F</t>
  </si>
  <si>
    <t>9FSNG4BDXLC312955</t>
  </si>
  <si>
    <t>BGA1-631787</t>
  </si>
  <si>
    <t>Suzuki</t>
  </si>
  <si>
    <t>Licencia B1 (03/10/2032) y C1 (03/10/2025)</t>
  </si>
  <si>
    <t>Cortes Juan Camilo</t>
  </si>
  <si>
    <t>Asistente Jurídico Laboral</t>
  </si>
  <si>
    <t>317 696 4347</t>
  </si>
  <si>
    <t>9F2D21254M5004378</t>
  </si>
  <si>
    <t>157FMISQ474196</t>
  </si>
  <si>
    <t xml:space="preserve"> 	14/02/2033</t>
  </si>
  <si>
    <t>Licencia B1 (16/06/2027) y C1 (16/06/2020)</t>
  </si>
  <si>
    <t>Cruz Valencia Carol Elena</t>
  </si>
  <si>
    <t>317 893 9579</t>
  </si>
  <si>
    <t>NJP17F</t>
  </si>
  <si>
    <t>9FMJA3727MF002304</t>
  </si>
  <si>
    <t>JA37E3930407</t>
  </si>
  <si>
    <t>Gurrute Cruz Linda Yulieth</t>
  </si>
  <si>
    <t>Cuatin Larrahondo Cristhian Fernando</t>
  </si>
  <si>
    <t>300 485 8356</t>
  </si>
  <si>
    <t>9FL37ET12NEH00804</t>
  </si>
  <si>
    <t>DT1AN27L3106</t>
  </si>
  <si>
    <t>Sin multas.</t>
  </si>
  <si>
    <t>Cuero Minota Miguel Angel</t>
  </si>
  <si>
    <t>320 569 9659</t>
  </si>
  <si>
    <t>AJI35E</t>
  </si>
  <si>
    <t>9F2B91255GA001987</t>
  </si>
  <si>
    <t>157FMINQ127718</t>
  </si>
  <si>
    <t>Sin multas</t>
  </si>
  <si>
    <t>Cuero Palermo Miguel</t>
  </si>
  <si>
    <t>300 733 4762</t>
  </si>
  <si>
    <t>9FLA37CY6LAJ20727</t>
  </si>
  <si>
    <t>JEZWKC22287</t>
  </si>
  <si>
    <t>Davila Corrales Valeria</t>
  </si>
  <si>
    <t>317 251 2521</t>
  </si>
  <si>
    <t>KNR24G</t>
  </si>
  <si>
    <t>9GFXCJTC7PCJ09747</t>
  </si>
  <si>
    <t>1P53FMIHP1003568</t>
  </si>
  <si>
    <t>Licencia B1 (04/01/2031)</t>
  </si>
  <si>
    <t>De Jesus Tasama Sergio Andres</t>
  </si>
  <si>
    <t>316 221 3324</t>
  </si>
  <si>
    <t>AJQ05E</t>
  </si>
  <si>
    <t>9FLA76AZ1GAJ00806</t>
  </si>
  <si>
    <t>PFZWFC04810</t>
  </si>
  <si>
    <t>Alfredo de Jesus Ceron</t>
  </si>
  <si>
    <t>Licencia B1 (21/06/2031) y C1 (21/06/2024)</t>
  </si>
  <si>
    <t>Delgado López Arlex Alexander</t>
  </si>
  <si>
    <t>315 670 2530</t>
  </si>
  <si>
    <t>FRI62F</t>
  </si>
  <si>
    <t>9FLA37CYXLAH19004</t>
  </si>
  <si>
    <t>JEZWKB20014</t>
  </si>
  <si>
    <t xml:space="preserve">Paola Rendón </t>
  </si>
  <si>
    <t>Licencia B2 (19/01/2027) y C2 (19/01/2020) Restriccion conducir con lentes y modificación de espejos.</t>
  </si>
  <si>
    <t>Devia Guevara Luis Eduardo</t>
  </si>
  <si>
    <t>318 312 1329</t>
  </si>
  <si>
    <t>NWA87E</t>
  </si>
  <si>
    <t>9FKDE0910J2067589</t>
  </si>
  <si>
    <t>E3L5E067589</t>
  </si>
  <si>
    <t>Tomas Antonio Quiñones Arias</t>
  </si>
  <si>
    <t>Licencia C1 (07/05/2021) y B1 (07/05/2028)</t>
  </si>
  <si>
    <t>Diaz Barreneche Rigoberto</t>
  </si>
  <si>
    <t>314 864 4599</t>
  </si>
  <si>
    <t>CGO68C</t>
  </si>
  <si>
    <t>9FKKG0340A2008613</t>
  </si>
  <si>
    <t>45D1008613</t>
  </si>
  <si>
    <t>Rogoberto Díaz Marín</t>
  </si>
  <si>
    <t>Licencia B2 (23/07/2034)</t>
  </si>
  <si>
    <t>Diaz Castro Maira Alejandra</t>
  </si>
  <si>
    <t>315 689 1795</t>
  </si>
  <si>
    <t>ROU29C</t>
  </si>
  <si>
    <t>Edinson Giovanny Solarte Bolaños</t>
  </si>
  <si>
    <t>Diaz Vivas Heidy Brigitte</t>
  </si>
  <si>
    <t>Auxiliar Administrativo de Mantenimiento</t>
  </si>
  <si>
    <t>No datos / Cargo Administrativo</t>
  </si>
  <si>
    <t>Dossman Rosero Juan Esteban</t>
  </si>
  <si>
    <t>319 523 1540</t>
  </si>
  <si>
    <t>MMV69G</t>
  </si>
  <si>
    <t>9FKDG3611P2091845</t>
  </si>
  <si>
    <t>G3L1E091845</t>
  </si>
  <si>
    <t>Harold Rosas Guerrero</t>
  </si>
  <si>
    <t>Tiene 1 multa por transitar por sitios restringidos o en horas prohibidas por la autoridad competente (C14) conduciendo la moto ZFM18F.</t>
  </si>
  <si>
    <t>Duque Agudelo Ingrid Vannesa</t>
  </si>
  <si>
    <t>318 661 9608</t>
  </si>
  <si>
    <t>OGX66C</t>
  </si>
  <si>
    <t>MH8BE4DUADJ106779</t>
  </si>
  <si>
    <t>E470-ID910720</t>
  </si>
  <si>
    <t>Duque Arce Carlos Andrés</t>
  </si>
  <si>
    <t>312 802 2011</t>
  </si>
  <si>
    <t>9FSNG4BD4JC111887</t>
  </si>
  <si>
    <t>BGA1-438181</t>
  </si>
  <si>
    <t>Tiene 2 multas canceladas.</t>
  </si>
  <si>
    <t>Licencia B1 (02/09/2025) / Debe conducir con lentes</t>
  </si>
  <si>
    <t>Duque Echeverry Linda Tatiana</t>
  </si>
  <si>
    <t>317 510 0325</t>
  </si>
  <si>
    <t>SVQ59D</t>
  </si>
  <si>
    <t>Licencia B1 (01/04/2034) / Conducir con lentes</t>
  </si>
  <si>
    <t>Elvira Garzon Brayan</t>
  </si>
  <si>
    <t>315 230 8699</t>
  </si>
  <si>
    <t>XCS02E</t>
  </si>
  <si>
    <t>9F2C11254K5006126</t>
  </si>
  <si>
    <t>ZS154FMI-38J500686</t>
  </si>
  <si>
    <t>Actualmente tiene 3 multas por conducir vehículo sin llevar consigo la licencia de conducción (B01) conduciendo la moto BNW04E. Conducir motocicleta sin realizar la revisión técnico- mecanica en el plazo establecido en la moto BNW04E. Conducir motocicleta sin portar el Seguro Obligatorio de Accidentes de Transito ordenado por la ley.</t>
  </si>
  <si>
    <t>Escobar Echeverry Brantdon Daryanny</t>
  </si>
  <si>
    <t>Lider de Ventas - Instantaneas</t>
  </si>
  <si>
    <t>301 791 3798</t>
  </si>
  <si>
    <t>9G5LDL029PVNF0061</t>
  </si>
  <si>
    <t>MC20ABNGC00165</t>
  </si>
  <si>
    <t>Conducir con lentes</t>
  </si>
  <si>
    <t>Escobar Herrera Carlos Andres</t>
  </si>
  <si>
    <t>311 718 1501</t>
  </si>
  <si>
    <t>QXC95D</t>
  </si>
  <si>
    <t>9FLU62012FCL05817</t>
  </si>
  <si>
    <t>KN25SR2204015</t>
  </si>
  <si>
    <t>Kymco</t>
  </si>
  <si>
    <t>Aydee Figueroa Orejana</t>
  </si>
  <si>
    <t>Licencia B1 (14/10/2031) y C1 (14/10/2024).</t>
  </si>
  <si>
    <t>Espinosa Pancho Carmenza</t>
  </si>
  <si>
    <t>Estacio Cundar Ruby Johana</t>
  </si>
  <si>
    <t>321 527 5483</t>
  </si>
  <si>
    <t>9F2B91259FAC08674</t>
  </si>
  <si>
    <t>157FMILQ382652</t>
  </si>
  <si>
    <t>Fajardo Gamboa Daniel Alejandro</t>
  </si>
  <si>
    <t>318 806 7255</t>
  </si>
  <si>
    <t>UQM63D</t>
  </si>
  <si>
    <t>9F2B21252DE204618</t>
  </si>
  <si>
    <t>157FMIKE280120</t>
  </si>
  <si>
    <t xml:space="preserve">Licencia B1 (10/10/2032) Licencia C1 (10/10/2025) </t>
  </si>
  <si>
    <t>Fajardo Gomez Robert Alexander</t>
  </si>
  <si>
    <t>CEC66F</t>
  </si>
  <si>
    <t>9F2A12001M5012182</t>
  </si>
  <si>
    <t>163FMLSQ427085</t>
  </si>
  <si>
    <t>Licencia B1 (03/07/2030) y C1 (03/07/2023)</t>
  </si>
  <si>
    <t>Fajardo Zuluaga Cesar Augusto</t>
  </si>
  <si>
    <t>Coordinador CRM</t>
  </si>
  <si>
    <t>313 759 1786 - 315 722 3036</t>
  </si>
  <si>
    <t>9FLB3A1H3PEA04715</t>
  </si>
  <si>
    <t>0H2NL1400694</t>
  </si>
  <si>
    <t>Licencia B1 (15/052034)</t>
  </si>
  <si>
    <t>Se acutaliza manualmente</t>
  </si>
  <si>
    <t>Fernandez Ramirez Maicolt Adrian</t>
  </si>
  <si>
    <t>310 203 2218</t>
  </si>
  <si>
    <t>PSA09G</t>
  </si>
  <si>
    <t>9GJA36JLXRT052023</t>
  </si>
  <si>
    <t>JLXCNH25759</t>
  </si>
  <si>
    <t>Licencia B1 (21/07/2032)</t>
  </si>
  <si>
    <t>Figueroa Hoyos Gisela Stefania</t>
  </si>
  <si>
    <t>Coordinador de Soporte Tecnico</t>
  </si>
  <si>
    <t>311 355 3595</t>
  </si>
  <si>
    <t>CVS92F</t>
  </si>
  <si>
    <t>9F0WJT794K1C00260</t>
  </si>
  <si>
    <t>152QMIJG0532396</t>
  </si>
  <si>
    <t>AYCO</t>
  </si>
  <si>
    <t>Licencia B1 (20/11/2033)</t>
  </si>
  <si>
    <t>Actualización por correo</t>
  </si>
  <si>
    <t>Filigrana Chaustre Tania</t>
  </si>
  <si>
    <t>Líder de Ventas - Giros</t>
  </si>
  <si>
    <t>317 568 6321</t>
  </si>
  <si>
    <t>9FSBE4EN9JC151492</t>
  </si>
  <si>
    <t>E482-315339</t>
  </si>
  <si>
    <t>Se recibe por correo actualización.</t>
  </si>
  <si>
    <t>Florez Velez Leidy Viviana</t>
  </si>
  <si>
    <t>317 5155129</t>
  </si>
  <si>
    <t>TDS72D</t>
  </si>
  <si>
    <t>9F2C11252H5006506</t>
  </si>
  <si>
    <t>ZS154FMI-38G800766</t>
  </si>
  <si>
    <t>Actualmente tiene una multa por no detenerse ante una luz roja o amarilla de semaforo (D04) conduciendo la moto VQL57E.</t>
  </si>
  <si>
    <t>Galindo Luz Carime</t>
  </si>
  <si>
    <t>323 370 0259</t>
  </si>
  <si>
    <t>9F2C91259P5002301</t>
  </si>
  <si>
    <t>ZS154FMI-38N110510</t>
  </si>
  <si>
    <t>Actualmente tiene  2 multas por conducir un vehículo sin llevar consigo la licencia de conducción (B01) condcionedo la moto NOF94B. Conducir moticicleta sin observar las normas establecidas  en el codigo nacional de transito (C24) conduciendo la moto NOF94B. Tiene cobro coactivo de las 2 multas. Tiene acuerdo de pago.</t>
  </si>
  <si>
    <t>Licencia B1 (21/12/2026)</t>
  </si>
  <si>
    <t>Gallego Cortes Janer</t>
  </si>
  <si>
    <t>314 562 5872</t>
  </si>
  <si>
    <t>MLX57G</t>
  </si>
  <si>
    <t>LC6JCK4P5P0018109</t>
  </si>
  <si>
    <t>157FMJ-3*G2U49122*</t>
  </si>
  <si>
    <t>Tiene licencia B2 (10/11/2024) y C2 (10/11/2017)</t>
  </si>
  <si>
    <t xml:space="preserve"> Gallego Maldonado Duvan Albeiro</t>
  </si>
  <si>
    <t>317 893 9583</t>
  </si>
  <si>
    <t>QIH84B</t>
  </si>
  <si>
    <t>Gamboa Gomez Luis Carlos</t>
  </si>
  <si>
    <t>316 694 6401</t>
  </si>
  <si>
    <t>Sin licencia</t>
  </si>
  <si>
    <t>QHU91B</t>
  </si>
  <si>
    <t>No Registra</t>
  </si>
  <si>
    <t>DUMBRJ92893</t>
  </si>
  <si>
    <t>Julian Delgado Jimenez</t>
  </si>
  <si>
    <t>Tiene una multa por no acatar las señales de transito (C31) conduciendeo la moto YIT61C. Tiene cobro coactivo.</t>
  </si>
  <si>
    <t xml:space="preserve">No tiene licencia para conducir moto </t>
  </si>
  <si>
    <t>Se revisa manualmente.</t>
  </si>
  <si>
    <t>Roman Ocampo Mildrey</t>
  </si>
  <si>
    <t>Lider de Ventas - Giros</t>
  </si>
  <si>
    <t>310 470 0768</t>
  </si>
  <si>
    <t>9FLU62013HCJ51394</t>
  </si>
  <si>
    <t>KN25SR2241927</t>
  </si>
  <si>
    <t>Tiene restricción y debe conducir con lentes</t>
  </si>
  <si>
    <t xml:space="preserve">Se recibe por correo actualización </t>
  </si>
  <si>
    <t>García Sarria Paola Andrea</t>
  </si>
  <si>
    <t>Coordinador de Ventas - Tangibles</t>
  </si>
  <si>
    <t>318 682 7892</t>
  </si>
  <si>
    <t>9GFXCG7D1MCJ13147</t>
  </si>
  <si>
    <t>1P50FMGL1056174</t>
  </si>
  <si>
    <t>Garnica Ortiz Jose Julian</t>
  </si>
  <si>
    <t>318 6827856</t>
  </si>
  <si>
    <t>RBU56E</t>
  </si>
  <si>
    <t>9F2A61106J5006285</t>
  </si>
  <si>
    <t>152FMHQQ307095</t>
  </si>
  <si>
    <t>Maria Aleyda Jojoa Jojoa</t>
  </si>
  <si>
    <t>Gaviria Bustos Edwin Javier</t>
  </si>
  <si>
    <t>318 682 7885</t>
  </si>
  <si>
    <t>IPQ03F</t>
  </si>
  <si>
    <t>Duvan Felipe Viveros Molina</t>
  </si>
  <si>
    <t>Licencia B1 (02/04/2029) y C1 (02/04/2022)</t>
  </si>
  <si>
    <t>No envia documentos</t>
  </si>
  <si>
    <t>Gaviria Hurtado Harold</t>
  </si>
  <si>
    <t>318 682 7847</t>
  </si>
  <si>
    <t>9C2MC4800MR000406</t>
  </si>
  <si>
    <t>MC48E0M000373</t>
  </si>
  <si>
    <t>Licencia B1 (11/01/2031) / Conducir con audifono monoauricular</t>
  </si>
  <si>
    <t>No envía documentos.</t>
  </si>
  <si>
    <t>Gil Rendon Julian</t>
  </si>
  <si>
    <t>Coordinador de Zona</t>
  </si>
  <si>
    <t>318 682 7846 - 3146087480</t>
  </si>
  <si>
    <t>9C2MC4800HR000945</t>
  </si>
  <si>
    <t>MC48E0H000933</t>
  </si>
  <si>
    <t>Licencia B1 (30/12/2028)</t>
  </si>
  <si>
    <t>Giraldo Lopez Yimi Alexander</t>
  </si>
  <si>
    <t>318 661 9621</t>
  </si>
  <si>
    <t>FDZ86C</t>
  </si>
  <si>
    <t>9FLDUC4Z6BAD07039</t>
  </si>
  <si>
    <t>DUMBTL39184</t>
  </si>
  <si>
    <t>Giraldo Varela Freddy Alejandro</t>
  </si>
  <si>
    <t>317 382 0414</t>
  </si>
  <si>
    <t>NXU14E</t>
  </si>
  <si>
    <t>9FMJC4725JF010381</t>
  </si>
  <si>
    <t>JC47E-7-6103170</t>
  </si>
  <si>
    <t>Jennifer Liliana Duque Lucio</t>
  </si>
  <si>
    <t>Licencia B1 (13/07/2033) Solicitar SOAT y licencia de conducción</t>
  </si>
  <si>
    <t>Gomez Gomez Giovanny</t>
  </si>
  <si>
    <t>Auxiliar Operativo de Mantenimiento</t>
  </si>
  <si>
    <t>316 399 2742</t>
  </si>
  <si>
    <t>9FKRG2219J2013200</t>
  </si>
  <si>
    <t>G3F3E0013200</t>
  </si>
  <si>
    <t>Licencia B1 (03/11/2032) y C1 (03/11/2025) Conducir con lentes</t>
  </si>
  <si>
    <t>Gomez Hernandez Sulay Geovana</t>
  </si>
  <si>
    <t>Asesor de Ventas - Giros, Pagos, Recargas</t>
  </si>
  <si>
    <t>321 518 9911</t>
  </si>
  <si>
    <t>9F2C91252P5004200</t>
  </si>
  <si>
    <t>ZS154FMI-38N200576</t>
  </si>
  <si>
    <t>González Aricapa Cristian Adrian</t>
  </si>
  <si>
    <t>Coordinador de Auditoría</t>
  </si>
  <si>
    <t>316 420 6393</t>
  </si>
  <si>
    <t>AJH37E</t>
  </si>
  <si>
    <t>9FMJC4722GF010475</t>
  </si>
  <si>
    <t>JC47E-7-6057072</t>
  </si>
  <si>
    <t>Gonzalez Gutierrez Juan Sebastian</t>
  </si>
  <si>
    <t>320 493 9296</t>
  </si>
  <si>
    <t>COO78E</t>
  </si>
  <si>
    <t>9FMKD0721HF008258</t>
  </si>
  <si>
    <t>KD07E2241292</t>
  </si>
  <si>
    <t xml:space="preserve">Actualemnte tiene 1 multa: Estacionar un véhiculo en sitio prohibidos. </t>
  </si>
  <si>
    <t>Licencia B1 (28/11/2028) y C1 (28/11/2021)</t>
  </si>
  <si>
    <t>Grijalba Ñañez Luis David</t>
  </si>
  <si>
    <t>318 370 6886</t>
  </si>
  <si>
    <t>9FKKE1377H2083048</t>
  </si>
  <si>
    <t>E3H4E083048</t>
  </si>
  <si>
    <t>Acualmente tiene 2 multas: Conducir sin portar el Seguro Obligatorio de Accidentes de Tránsito ordenado por la ley (D02) el día 14/05/2023 en la moto BBI814, No realizar la revisión técnico-mecánica en el plazo legal establecido en la fecha 14/05/2023 en la moto BBI814.</t>
  </si>
  <si>
    <t>Gualguan Buesaquillo Darwin Arbey</t>
  </si>
  <si>
    <t>313 631 1558 - 318 351 1112</t>
  </si>
  <si>
    <t>FHF01B</t>
  </si>
  <si>
    <t>MD2DJB4Z37VG02369</t>
  </si>
  <si>
    <t>DJGBNG68943</t>
  </si>
  <si>
    <t>SANDRA MILENA PORTILLA BUESAQUILLO</t>
  </si>
  <si>
    <t>Licencia B1 (03/08/2033)</t>
  </si>
  <si>
    <t>Guerrero Gutierrez Edier Orlando</t>
  </si>
  <si>
    <t>311 320 0279 - 3136454426</t>
  </si>
  <si>
    <t>MD625MF56K1A15762</t>
  </si>
  <si>
    <t>CF5AK1563656</t>
  </si>
  <si>
    <t>Guerrero Muñoz Edgar Mauricio</t>
  </si>
  <si>
    <t>318 806 7256 - 3015575101</t>
  </si>
  <si>
    <t>QOJ12E</t>
  </si>
  <si>
    <t>Lady Jhoana Acosta Ortiz</t>
  </si>
  <si>
    <t>Actualmente tiene dos multa: No portar el equipo de prevención y seguridad establecido (C11) el 19/05/2023 en el vehículo HZX043 y No realizar la revisión técnico-mecánica (C35).</t>
  </si>
  <si>
    <t>Licencia B1 (01/08/2032)</t>
  </si>
  <si>
    <t>No datos</t>
  </si>
  <si>
    <t>Guerrero Pabon Cristian David</t>
  </si>
  <si>
    <t>Asistente de Loterias</t>
  </si>
  <si>
    <t>316 492 0207</t>
  </si>
  <si>
    <t>SFU89E</t>
  </si>
  <si>
    <t>Guerrero Velasco Mauricio Javier</t>
  </si>
  <si>
    <t>14/04/1986</t>
  </si>
  <si>
    <t>316 420 1417</t>
  </si>
  <si>
    <t>vigente</t>
  </si>
  <si>
    <t>9GJB24JE3PT007080</t>
  </si>
  <si>
    <t>JEXWLH19143</t>
  </si>
  <si>
    <t xml:space="preserve">MAURICIO JAVIER GUERRERO VELASCO </t>
  </si>
  <si>
    <t>Licencia B1 (13/02/2025)</t>
  </si>
  <si>
    <t>Guevara Solarte Cristian David</t>
  </si>
  <si>
    <t>318 661 9616</t>
  </si>
  <si>
    <t>WGR80C</t>
  </si>
  <si>
    <t>9F2B31501CE211135</t>
  </si>
  <si>
    <t>162FMJJE237795</t>
  </si>
  <si>
    <t>Licencia B1 (04/03/2032) y C1 (04/03/2025) / Conducir con lentes</t>
  </si>
  <si>
    <t>Gutierrez Betancourt Cesar Manuel</t>
  </si>
  <si>
    <t>Coordinador de Productos - Giros, Pagos, Recargas</t>
  </si>
  <si>
    <t>318 682 7901</t>
  </si>
  <si>
    <t>Gutierrez Gomez Jose Fernando</t>
  </si>
  <si>
    <t>304 564 4124</t>
  </si>
  <si>
    <t>9FLT22008NDH06069</t>
  </si>
  <si>
    <t>0R1AN2XA3587</t>
  </si>
  <si>
    <t>Licencia B1 (02/02/2027)</t>
  </si>
  <si>
    <t>Henao José Julian</t>
  </si>
  <si>
    <t>318 358 6929</t>
  </si>
  <si>
    <t>ZTL85F</t>
  </si>
  <si>
    <t>Licencia B1 (19/02/2030)</t>
  </si>
  <si>
    <t>Hernandez Cuellar Alvaro</t>
  </si>
  <si>
    <t>Auxiliar de Ventas (Tangibles)</t>
  </si>
  <si>
    <t>318 414 3247</t>
  </si>
  <si>
    <t>KC09E5005407</t>
  </si>
  <si>
    <t xml:space="preserve">Licencia B1 (31/08/2031) y C1 (31/08/2024) </t>
  </si>
  <si>
    <t>Hernandez Herrera Jose Edwin</t>
  </si>
  <si>
    <t>Analista de Tesorería</t>
  </si>
  <si>
    <t>318 682 7880</t>
  </si>
  <si>
    <t>RQU71C</t>
  </si>
  <si>
    <t>9FKKE1378C2024633</t>
  </si>
  <si>
    <t>E3H4E024633</t>
  </si>
  <si>
    <t>27/03/212</t>
  </si>
  <si>
    <t>Jarinson Perdomo Rojas</t>
  </si>
  <si>
    <t>Licencia B1 (21/07/2026) / Conducir con lentes</t>
  </si>
  <si>
    <t>Hernandez Pechene Angel David</t>
  </si>
  <si>
    <t>Hernandez Zapata Catalina</t>
  </si>
  <si>
    <t>Asistente Juridico Comercial</t>
  </si>
  <si>
    <t>Carro</t>
  </si>
  <si>
    <t>Herrera Escarria Kenyth Andres</t>
  </si>
  <si>
    <t>304 358 3949</t>
  </si>
  <si>
    <t>ZXT47E</t>
  </si>
  <si>
    <t>9G5HAH026LVKA0750</t>
  </si>
  <si>
    <t>HA11ENJ9H02002</t>
  </si>
  <si>
    <t>Licencia B1 (27/12/2026) y C1 (27/12/2019)</t>
  </si>
  <si>
    <t>Herrera Sanchez Julie Patricia</t>
  </si>
  <si>
    <t>318 370 6860</t>
  </si>
  <si>
    <t>9F2C11256F5007736</t>
  </si>
  <si>
    <t>ZS154FMI-38F108072</t>
  </si>
  <si>
    <t>Se recibe por corero Actualización.</t>
  </si>
  <si>
    <t>Herrera Zambrano José Omar</t>
  </si>
  <si>
    <t>317 664 8914</t>
  </si>
  <si>
    <t>GZD07A</t>
  </si>
  <si>
    <t xml:space="preserve">DUMBML83568 </t>
  </si>
  <si>
    <t>Jairo Ramirez Castañeda</t>
  </si>
  <si>
    <t>Restricciones / Licencia B1 (24/05/2033) C1 (24/05/2026)</t>
  </si>
  <si>
    <t>Se recibe actiualización por correo.</t>
  </si>
  <si>
    <t>Rodriguez Velasquez John Manuel</t>
  </si>
  <si>
    <t>Asesor de Ventas, Giros, Pagos, Recargas</t>
  </si>
  <si>
    <t>316 282 7517</t>
  </si>
  <si>
    <t>LC6JCK4P3P0026077</t>
  </si>
  <si>
    <t>157FMJ-3*G2U57080*</t>
  </si>
  <si>
    <t>Licencia B1 (20/06/2023)</t>
  </si>
  <si>
    <t>Hurtado Santacruz Jhon Jairo</t>
  </si>
  <si>
    <t>Coordinador BetPlay</t>
  </si>
  <si>
    <t>310 255 9421</t>
  </si>
  <si>
    <t>9FKUE1617M2041067</t>
  </si>
  <si>
    <t>E3S9E0041067</t>
  </si>
  <si>
    <t>Licencia B1 (19/11/2029)</t>
  </si>
  <si>
    <t>Se recibe actualizacion por correo.</t>
  </si>
  <si>
    <t>Jaramillo Ocampo Maria Yeimi</t>
  </si>
  <si>
    <t>315 660 0611</t>
  </si>
  <si>
    <t>9FMJC4720MF004136</t>
  </si>
  <si>
    <t>JC47E-D-0009870</t>
  </si>
  <si>
    <t xml:space="preserve"> Actualmente tiene una multa: No detenerse ante una luz roja o amarilla de semáforo, una señal de PARE o un semáforo intermitente en rojo (D04).</t>
  </si>
  <si>
    <t>Jativa Gutierrez Jorge Andrés</t>
  </si>
  <si>
    <t>Asistente de Pagos y Betplay</t>
  </si>
  <si>
    <t>315 804 6625</t>
  </si>
  <si>
    <t>QLD96D</t>
  </si>
  <si>
    <t>Licencia B1 (30/07/2023)</t>
  </si>
  <si>
    <t>Jiménez Larmat Einerth Gonzalo</t>
  </si>
  <si>
    <t>317 893 9041 - 313 710 9729</t>
  </si>
  <si>
    <t xml:space="preserve">Licencia B1 (20/01/2026) y C1 (20/01/2019) </t>
  </si>
  <si>
    <t>Jiménez Santamaria Jhon Alexander</t>
  </si>
  <si>
    <t>315 330 7163</t>
  </si>
  <si>
    <t>TDJ89E</t>
  </si>
  <si>
    <t>9G5KCS276KVJC0188</t>
  </si>
  <si>
    <t>KC13EJHGM00588</t>
  </si>
  <si>
    <t>Lamilla Vargas Miguel Angel</t>
  </si>
  <si>
    <t>Lasso Bejarano Cristian</t>
  </si>
  <si>
    <t>318 682 7891 - 3148557350</t>
  </si>
  <si>
    <t>9G5JA06A8GV000299</t>
  </si>
  <si>
    <t>JA06EJFGG40475</t>
  </si>
  <si>
    <t>Se recibe actualización por correo</t>
  </si>
  <si>
    <t>Ledesma Zapata Liliana</t>
  </si>
  <si>
    <t>313 511 3128 - 3135113128</t>
  </si>
  <si>
    <t>9GFXCHTC9LCK01347</t>
  </si>
  <si>
    <t>1P50FMHHK1462364</t>
  </si>
  <si>
    <t>Legarda Arias Laura Sofia</t>
  </si>
  <si>
    <t>Coordinador de Atracción y Bienestar - Comercial</t>
  </si>
  <si>
    <t>315 588 4075 - 323 390 4967</t>
  </si>
  <si>
    <t>Conduce carro</t>
  </si>
  <si>
    <t>Léon José Arledy</t>
  </si>
  <si>
    <t>3172951422 - 3147093196</t>
  </si>
  <si>
    <t>Restricciones / Licencia B1 (15/09/2025)</t>
  </si>
  <si>
    <t>Caso medico</t>
  </si>
  <si>
    <t>Loaiza López Gloria Faisuly</t>
  </si>
  <si>
    <t>314 310 5729 - 318 682 7908</t>
  </si>
  <si>
    <t>TCR60E</t>
  </si>
  <si>
    <t>9FMJA3726KF000749</t>
  </si>
  <si>
    <t>JA37E3845820</t>
  </si>
  <si>
    <t>Licencia B1 (25/02/2030) / Debe conducir con lentes</t>
  </si>
  <si>
    <t>Londoño García Ingrid Yohanna</t>
  </si>
  <si>
    <t>312 645 7010</t>
  </si>
  <si>
    <t>YGK15E</t>
  </si>
  <si>
    <t>Licencia B1 (23/03/2027)</t>
  </si>
  <si>
    <t>López Arango Mario Alberto</t>
  </si>
  <si>
    <t>9FLA64CZ2GAB16603</t>
  </si>
  <si>
    <t>JEZWFM30618</t>
  </si>
  <si>
    <t>Actualmente cuenta con dos multas: Estacionar un vehículo en sitios prohibidos (C02) y Conducir un vehículo sin placas, no portarlas en el extremo delantero o trasero, portarlas con obstáculos o en condiciones que dificulten su plena identificación (B03).</t>
  </si>
  <si>
    <t>Licencia B1(12/03/2028)</t>
  </si>
  <si>
    <t>Lopez Murillo Gerardo</t>
  </si>
  <si>
    <t>318 661 9626</t>
  </si>
  <si>
    <t>KTH97C</t>
  </si>
  <si>
    <t>9FLDUC4Z4BAD03877</t>
  </si>
  <si>
    <t>DUMBTL46173</t>
  </si>
  <si>
    <t>López Paredes Juan Steban</t>
  </si>
  <si>
    <t>318 688 3090</t>
  </si>
  <si>
    <t>KTL32C</t>
  </si>
  <si>
    <t>9FMPCG622BF007341</t>
  </si>
  <si>
    <t>SDH150FMG-2A*B5800831*</t>
  </si>
  <si>
    <t>Michael Andrés López Paredes</t>
  </si>
  <si>
    <t>Licencia B1 (10/01/2030)</t>
  </si>
  <si>
    <t>López Velásquez Dagoberto</t>
  </si>
  <si>
    <t>317 233 4307</t>
  </si>
  <si>
    <t xml:space="preserve"> 	26/06/2033</t>
  </si>
  <si>
    <t>HGW62D</t>
  </si>
  <si>
    <t>1SV1029547</t>
  </si>
  <si>
    <t>9FKKG0626F2029547</t>
  </si>
  <si>
    <t>Lopez Gil  Carlos Cesar</t>
  </si>
  <si>
    <t xml:space="preserve">Licencia B1 (10/05/2029) y C1 (10/05/2022) </t>
  </si>
  <si>
    <t>Luligo Focacio Guillermo</t>
  </si>
  <si>
    <t>Mensajero</t>
  </si>
  <si>
    <t>318 349 8407</t>
  </si>
  <si>
    <t>ETX72F</t>
  </si>
  <si>
    <t>9G5HAH023MVLB0897</t>
  </si>
  <si>
    <t>HA11EPK9K11466</t>
  </si>
  <si>
    <t>Licencia B1 (21/10/2023)</t>
  </si>
  <si>
    <t>Luna Lenis Benjamín</t>
  </si>
  <si>
    <t>318 734 7621</t>
  </si>
  <si>
    <t>WXH17C</t>
  </si>
  <si>
    <t>MD625MF53D1C10978</t>
  </si>
  <si>
    <t>DF5CD1301029</t>
  </si>
  <si>
    <t>Arias Ospina Fernelly</t>
  </si>
  <si>
    <t>Mafla Chambo Michael Alexander</t>
  </si>
  <si>
    <t>310 897 6631 - 318 501 5468</t>
  </si>
  <si>
    <t>KTI47D</t>
  </si>
  <si>
    <t>9FLA37CZ3EAC48373</t>
  </si>
  <si>
    <t>JEZWDJ01231</t>
  </si>
  <si>
    <t xml:space="preserve"> 	08/06/2033</t>
  </si>
  <si>
    <t>Licencia B1 (11/12/2030) / Conducir con lentes</t>
  </si>
  <si>
    <t>Se actualiza datos manualmente</t>
  </si>
  <si>
    <t>Majin Palechor Nixon</t>
  </si>
  <si>
    <t>HIB35G</t>
  </si>
  <si>
    <t>9GFJCKLH2PKE22446</t>
  </si>
  <si>
    <t>ZS157FMJ25N112098</t>
  </si>
  <si>
    <t>Licencia B1 (06/05/2026)</t>
  </si>
  <si>
    <t>Marin Arredondo Michael Andres</t>
  </si>
  <si>
    <t xml:space="preserve">318 412 2959 </t>
  </si>
  <si>
    <t>JNF76E</t>
  </si>
  <si>
    <t>9FMMC4623HF006404</t>
  </si>
  <si>
    <t>MC46E-5027700</t>
  </si>
  <si>
    <t>Luzmila Montealegre Lozano</t>
  </si>
  <si>
    <t>Marín Mora Carlos Alberto</t>
  </si>
  <si>
    <t>317 667 6483</t>
  </si>
  <si>
    <t>XVQ32D</t>
  </si>
  <si>
    <t>9FLA64CZ6GAG08471</t>
  </si>
  <si>
    <t>JEZWFL12759</t>
  </si>
  <si>
    <t xml:space="preserve"> 	19/05/2033</t>
  </si>
  <si>
    <t>Licencia B1 (28/07/2026)</t>
  </si>
  <si>
    <t>Martinez Gomez Jonhy Arlein</t>
  </si>
  <si>
    <t>LOK45F</t>
  </si>
  <si>
    <t>9G5JAS029MVLC0123</t>
  </si>
  <si>
    <t>JA06EHK9L01950</t>
  </si>
  <si>
    <t>Se actualiza manual</t>
  </si>
  <si>
    <t>Martínez Castillo Lina Vanesa</t>
  </si>
  <si>
    <t>321 606 1505</t>
  </si>
  <si>
    <t>PTF84G</t>
  </si>
  <si>
    <t>9FKDE0926R2113124</t>
  </si>
  <si>
    <t>E3Y2E113124</t>
  </si>
  <si>
    <t>Martínez Lopez Jairo Alonso</t>
  </si>
  <si>
    <t>318 682 7899</t>
  </si>
  <si>
    <t>9FLA37CZXECF22060</t>
  </si>
  <si>
    <t>JEZWDK31599</t>
  </si>
  <si>
    <t>Matta Mayorga Duvan Eduardo</t>
  </si>
  <si>
    <t>9GJA37JE1RT030581</t>
  </si>
  <si>
    <t>JEXWNG45436</t>
  </si>
  <si>
    <t>Licencia B1 (07/03/2024)</t>
  </si>
  <si>
    <t>Mazo Salas Lina Marcela</t>
  </si>
  <si>
    <t>UEM25F</t>
  </si>
  <si>
    <t>9GFTCJPA1NCE11591</t>
  </si>
  <si>
    <t>BN152QMIBN2107563</t>
  </si>
  <si>
    <t>Mejia Acevedo Mauricio</t>
  </si>
  <si>
    <t>317 538 6768</t>
  </si>
  <si>
    <t>LC6JCK4P8M0005950</t>
  </si>
  <si>
    <t>157FMJ-3*G2U10005*</t>
  </si>
  <si>
    <t>Licencia B2 (19/05/2033) y (C2(19/05/2026)</t>
  </si>
  <si>
    <t>Mejia Lopez Alfredo</t>
  </si>
  <si>
    <t>317 447 3638</t>
  </si>
  <si>
    <t>QLF48D</t>
  </si>
  <si>
    <t>9FLA37CZ2GDE78200</t>
  </si>
  <si>
    <t>JEZWEH62415</t>
  </si>
  <si>
    <t>Licencia B1 (03/10/2027) / Conducir con lentes</t>
  </si>
  <si>
    <t>se recibe por correo Actualización.</t>
  </si>
  <si>
    <t>Melenje Sauca Aris Delson</t>
  </si>
  <si>
    <t xml:space="preserve"> 	06/05/2034</t>
  </si>
  <si>
    <t>XNA13E</t>
  </si>
  <si>
    <t>9F2A32005K5001774</t>
  </si>
  <si>
    <t>163FMLRQ297419</t>
  </si>
  <si>
    <t>31/11/2018</t>
  </si>
  <si>
    <t>Mena Carreño Bernabe</t>
  </si>
  <si>
    <t>315 876 9627</t>
  </si>
  <si>
    <t>9F2A12001L5000953</t>
  </si>
  <si>
    <t>163FMLRQ422005</t>
  </si>
  <si>
    <t>Licencia B1 (11/03/2029)</t>
  </si>
  <si>
    <t>Mena Mosquera Cristian Marlon</t>
  </si>
  <si>
    <t>318 377 3810</t>
  </si>
  <si>
    <t>IPM54E</t>
  </si>
  <si>
    <t>Mendoza Rivera Walter</t>
  </si>
  <si>
    <t>318 682 7906</t>
  </si>
  <si>
    <t>9FSNF41B3AC192190</t>
  </si>
  <si>
    <t>157FMI-3-A1T49794-</t>
  </si>
  <si>
    <t>Se recibe correo Actualización.</t>
  </si>
  <si>
    <t>Mendoza Zamudio William Alexis</t>
  </si>
  <si>
    <t>302 293 4205</t>
  </si>
  <si>
    <t xml:space="preserve">9FLA18AY4MAH08905 </t>
  </si>
  <si>
    <t xml:space="preserve">DUZWLM19003 </t>
  </si>
  <si>
    <t>Mensa Viscue Juan David</t>
  </si>
  <si>
    <t>318 771 2666</t>
  </si>
  <si>
    <t>9F2B81257FAC49095</t>
  </si>
  <si>
    <t>157FMIMQ274905</t>
  </si>
  <si>
    <t>Licencia C1 (11/11/2025) y B1 (11/11/2032) Conducir con lentes</t>
  </si>
  <si>
    <t>Mina Gonzalias Eugenia Andrea</t>
  </si>
  <si>
    <t>Asistente de Giros</t>
  </si>
  <si>
    <t>317 438 6280</t>
  </si>
  <si>
    <t>NXN09E</t>
  </si>
  <si>
    <t>LXMAE12W8JX002133</t>
  </si>
  <si>
    <t>XS1P52QMI-3B-17021232</t>
  </si>
  <si>
    <t>SYM</t>
  </si>
  <si>
    <t>Miranda Teran Jair</t>
  </si>
  <si>
    <t>Moncayo Sepulveda Mauricio Andrés</t>
  </si>
  <si>
    <t>Técnico de Soporte (Seguridad Electrónica)</t>
  </si>
  <si>
    <t>317 510 9690 - 3117975553</t>
  </si>
  <si>
    <t>9FMKC2319NF000223</t>
  </si>
  <si>
    <t>KC23E-A-2012645</t>
  </si>
  <si>
    <t>Montaño Jorge Armando</t>
  </si>
  <si>
    <t>318 370 6863</t>
  </si>
  <si>
    <t>9FLA37CY7LAK22120</t>
  </si>
  <si>
    <t>JEZWKD24020</t>
  </si>
  <si>
    <t>Licencia C1 (28/09/2025) y B1 (28/09/2032)</t>
  </si>
  <si>
    <t>Se recibre por correo Actualización.</t>
  </si>
  <si>
    <t>Morales Bautista Jhoan Nicolás</t>
  </si>
  <si>
    <t>310 428 0445</t>
  </si>
  <si>
    <t>9FMKC1923GF000487</t>
  </si>
  <si>
    <t>KC19E-7-2010063</t>
  </si>
  <si>
    <t>Licencia B1 (23/05/2034)</t>
  </si>
  <si>
    <t>Morales Mora Diego Alberto</t>
  </si>
  <si>
    <t>316 879 6659</t>
  </si>
  <si>
    <t>9FL25AF35PEF05337</t>
  </si>
  <si>
    <t>AF3AP19A1386</t>
  </si>
  <si>
    <t>Moreno López Marisol</t>
  </si>
  <si>
    <t>316 420 3693</t>
  </si>
  <si>
    <t>XRK35F</t>
  </si>
  <si>
    <t>9GFTCJPR0NHG04145</t>
  </si>
  <si>
    <t>ZS1P52QMI2L134684</t>
  </si>
  <si>
    <t>Moreno Valencia Jayder</t>
  </si>
  <si>
    <t>315 232 5766</t>
  </si>
  <si>
    <t>9FMJA2590LF028431</t>
  </si>
  <si>
    <t>JA25E-4631247</t>
  </si>
  <si>
    <t xml:space="preserve">Mosquera Aguirre Jhon Edison </t>
  </si>
  <si>
    <t>312 338 8817</t>
  </si>
  <si>
    <t>JA06EHJ9L03874</t>
  </si>
  <si>
    <t>9G5JAS029LVKE0190</t>
  </si>
  <si>
    <t>Licencia C1 (24/07/2027) y B1 (24/04/2034)</t>
  </si>
  <si>
    <t>Envía documentos de mootocicleta por WhatsApp</t>
  </si>
  <si>
    <t>Mosquera Angulo Jaminton</t>
  </si>
  <si>
    <t>RBO39D</t>
  </si>
  <si>
    <t>MBLKC13EHFGA00963</t>
  </si>
  <si>
    <t>KC13EFFGA01171</t>
  </si>
  <si>
    <t>Actualmente tiene una multa: Transitar por sitios restringidos o en horas prohibidas por la autoridad competente (C14).</t>
  </si>
  <si>
    <t>Mosquera Arroyo Ulber</t>
  </si>
  <si>
    <t>318 500 7071</t>
  </si>
  <si>
    <t>9FLXCHTC9LCG22305</t>
  </si>
  <si>
    <t>1P50FMHHK1243973</t>
  </si>
  <si>
    <t>Actualmente tiene una multa: Conducir sin portar el seguro obligatorio de Accidentes de tránsito ordenado por la ley (D02) el día 08/04/2023 en la moto BKC27D.</t>
  </si>
  <si>
    <t>Mosquera Britto Fabian</t>
  </si>
  <si>
    <t>317 894 3825 - 3004672494</t>
  </si>
  <si>
    <t>IBV18A</t>
  </si>
  <si>
    <t>JC30E95622257</t>
  </si>
  <si>
    <t>MARIA ARGENIS ORTIZ VALENCIA</t>
  </si>
  <si>
    <t>Licencia B2(08/05/2033) y C2 (08/05/2026)</t>
  </si>
  <si>
    <t>Mosquera González Sebastian</t>
  </si>
  <si>
    <t>315 414 2803</t>
  </si>
  <si>
    <t>9GFJCJLJ5MHJ04582</t>
  </si>
  <si>
    <t>ZS152FMI55M104881</t>
  </si>
  <si>
    <t>Mosquera Lopez Andres Mauricio</t>
  </si>
  <si>
    <t>320 259 1333</t>
  </si>
  <si>
    <t>19/04/2022
28/12/2022</t>
  </si>
  <si>
    <t>Restricciones / Licencia B2 (25/09/2024)</t>
  </si>
  <si>
    <t>Mosquera Viveros Carlos Alberto</t>
  </si>
  <si>
    <t>Asistente de Mantenimiento e Infraestructura</t>
  </si>
  <si>
    <t>315 670 2539</t>
  </si>
  <si>
    <t>M504134471</t>
  </si>
  <si>
    <t>Licencia B1 (31/08/2026)</t>
  </si>
  <si>
    <t>Motato Mendoza Andres Felipe</t>
  </si>
  <si>
    <t>318 530 9838</t>
  </si>
  <si>
    <t xml:space="preserve">OFF79C </t>
  </si>
  <si>
    <t>9FKKE1394C2019382</t>
  </si>
  <si>
    <t>E3F4E019382</t>
  </si>
  <si>
    <t>Luz Marina Alvarez</t>
  </si>
  <si>
    <t xml:space="preserve">04/05/2033	</t>
  </si>
  <si>
    <t>Restrepo Castillo Johan Daniel</t>
  </si>
  <si>
    <t>9G5HAR025NVMG0453</t>
  </si>
  <si>
    <t>HA11EPM9D00401</t>
  </si>
  <si>
    <t xml:space="preserve">Tiene 4 multas por un total 2.357.908 por: C35 No realizar la revisión técnico-mecánica en el plazo legal establecido o cuando el vehículo no se encuentre en adecuadas condiciones técnico-mecánicas o de emisión de gases, aun cuando porte los certificados correspondientes.C14 Transitar por sitios restringidos o en horas prohibidas por la autoridad competente. además, el vehículo será inmovilizado.C35 No realizar la revisión técnico-mecánica en el plazo legal establecido o cuando el vehículo no se encuentre en adecuadas condiciones técnico-mecánicas o de emisión de gases, aun cuando porte los certificados correspondientes.C35 No realizar la revisión técnico-mecánica en el plazo legal establecido o cuando el vehículo no se encuentre en adecuadas condiciones técnico-mecánicas o de emisión de gases, aun cuando porte los certificados correspondientes.
</t>
  </si>
  <si>
    <t>Se recibe físico</t>
  </si>
  <si>
    <t>Muñoz Delgado Dany Andrés</t>
  </si>
  <si>
    <t>318 682 7881</t>
  </si>
  <si>
    <t>MJW36B</t>
  </si>
  <si>
    <t>JNGBRA96985</t>
  </si>
  <si>
    <t>Tiene una multa por no detenerse en luz amarilla (D04) el 14/11/2021 en la moto NJW36B</t>
  </si>
  <si>
    <t>Licencia B1 (19/07/2027)</t>
  </si>
  <si>
    <t>Muñoz Diaz Miller Alfonso</t>
  </si>
  <si>
    <t>315 788 2847</t>
  </si>
  <si>
    <t>UCN52F</t>
  </si>
  <si>
    <t>9FLT21609NDB00636</t>
  </si>
  <si>
    <t>0E4AN28Y1958</t>
  </si>
  <si>
    <t>Muñoz Muñoz Yeferson Fabian</t>
  </si>
  <si>
    <t>Auxiliar Operativo de Alistamiento del Servicio</t>
  </si>
  <si>
    <t>318 682 7867</t>
  </si>
  <si>
    <t>9FLA37CY8KAE00084</t>
  </si>
  <si>
    <t>JEZWJM51689</t>
  </si>
  <si>
    <t>Actualmente tiene una multa: No realizar la revisión técnico-mecánica en el plazo legal establecido (C35).</t>
  </si>
  <si>
    <t>Muriel López Carlos Alberto</t>
  </si>
  <si>
    <t>318 682 7855 - 317 335 0869</t>
  </si>
  <si>
    <t>9FLA37CYXKAA09907</t>
  </si>
  <si>
    <t>JEZWJG06553</t>
  </si>
  <si>
    <t>Tiene 1 multa cancelada.</t>
  </si>
  <si>
    <t>Murillo Angulo Wilson Erasmo</t>
  </si>
  <si>
    <t>310 400 9202</t>
  </si>
  <si>
    <t>MD634KE63F2A66786</t>
  </si>
  <si>
    <t>0E6AF2052076</t>
  </si>
  <si>
    <t>Licencia B1 (31/08/2026) y C2 ( 31/08/2019)</t>
  </si>
  <si>
    <t>Mutis Muñoz Luis Fernando</t>
  </si>
  <si>
    <t>Coordinador de Operaciones Comerciales</t>
  </si>
  <si>
    <t>Licencia B1 (20/06/2023) / Conducir con lentes</t>
  </si>
  <si>
    <t>Naranjo Montalvo John Jairo</t>
  </si>
  <si>
    <t>ZFW98F</t>
  </si>
  <si>
    <t>9G5HAH02XNVMK0402</t>
  </si>
  <si>
    <t>Andres Felipe Naranjo Montalvo</t>
  </si>
  <si>
    <t>Naranjo Muñoz Bryan Stiven</t>
  </si>
  <si>
    <t>Naranjo Ramírez Oscar Mario</t>
  </si>
  <si>
    <t>318 661 9610</t>
  </si>
  <si>
    <t>MD634KE68J2A22341</t>
  </si>
  <si>
    <t>0E6AJ2179061</t>
  </si>
  <si>
    <t>Licencia B1 (22/02/2027) y A2( 20/06/2023)</t>
  </si>
  <si>
    <t>Narvaez Sarria Diego Alejandro</t>
  </si>
  <si>
    <t>Técnico de Mantenimiento</t>
  </si>
  <si>
    <t>300 535 5534</t>
  </si>
  <si>
    <t>9FMHA1221EF007042</t>
  </si>
  <si>
    <t>HA12EFD9A01077</t>
  </si>
  <si>
    <t>Narvaez Yesquen Julio Adolfo</t>
  </si>
  <si>
    <t>Auxiliar ventas -  (Tangibles)</t>
  </si>
  <si>
    <t>9F2B42006PB007044</t>
  </si>
  <si>
    <t>163FMLVQ360090</t>
  </si>
  <si>
    <t>Tiene 1 multa 
conducir vehiculo a velocidad superior a la máxima permitida. Velocidad ( 96k/h) en la fecha   17/09/2023</t>
  </si>
  <si>
    <t>Licencia C2 (03/07/2023) y B2 (03/07/2030)</t>
  </si>
  <si>
    <t>Navarrete Morante  Alvaro</t>
  </si>
  <si>
    <t>15/05/1973</t>
  </si>
  <si>
    <t>318 682 7889</t>
  </si>
  <si>
    <t>24/11/2022
28/11/2022</t>
  </si>
  <si>
    <t>9FLA37CZ1ECD16108</t>
  </si>
  <si>
    <t>JEZWDL60538</t>
  </si>
  <si>
    <t>Actualmente tiene 3 multas: 14/11/2023- 25/11/2023, No realizar la revision  tecnico-mecanica en el plazo legal establecido o cuando el vehiculo  no se encuentre en adecuadas condiciones tecnico-mecanicas o de emision de gases, aun cuando porte los certificados correspondientes.
30/12/2021,   Incumplimiento AP _28_Comparendo Local_29_</t>
  </si>
  <si>
    <t>Ñañez Cardona Alexander</t>
  </si>
  <si>
    <t>9F2B31254DE207839</t>
  </si>
  <si>
    <t>157FMIKE111111</t>
  </si>
  <si>
    <t>Actualmente tiene 2 multas: 27/12/2022, No acatar las señales  de transito o requerimientos impartidos por los agentes de trÃ¡nsito.
  12/02/2024, Estacionar un vehiculo en sitios prohibidos.</t>
  </si>
  <si>
    <t>Licencia B2 (08/06/2028) y C2 (08/06/2021)</t>
  </si>
  <si>
    <t>Ocampo Perez Tatiana Alejandra</t>
  </si>
  <si>
    <t>Jefe de Innovacion y Desarrollo</t>
  </si>
  <si>
    <t xml:space="preserve">AUTOMOVIL </t>
  </si>
  <si>
    <t xml:space="preserve">  04/04/2033</t>
  </si>
  <si>
    <t>No datos / Conduce Carro</t>
  </si>
  <si>
    <t>Ochoa Burgos Jean Paul</t>
  </si>
  <si>
    <t>CMU10F</t>
  </si>
  <si>
    <t>9FKDG2811L2017133</t>
  </si>
  <si>
    <t>G3F2E017133</t>
  </si>
  <si>
    <t>Licencia B1 (22/07/2033) y C1 (  22/07/2026) Conducir con lentes</t>
  </si>
  <si>
    <t>Ochoa Ramirez Carlos Eduardo</t>
  </si>
  <si>
    <t>Ventas</t>
  </si>
  <si>
    <t>318 682 7904</t>
  </si>
  <si>
    <t xml:space="preserve">  01/08/2033</t>
  </si>
  <si>
    <t>ME1RG4255J2014129</t>
  </si>
  <si>
    <t xml:space="preserve">
G3H7E0056250 </t>
  </si>
  <si>
    <t>Licencia B1 (30/08/2023) y C1 ( 01/08/2026)</t>
  </si>
  <si>
    <t>Ordoñez Gomez Alex Fernando</t>
  </si>
  <si>
    <t>318 370 6892</t>
  </si>
  <si>
    <t xml:space="preserve">9FKDG3619S2122946 </t>
  </si>
  <si>
    <t xml:space="preserve">G3L1E122946 </t>
  </si>
  <si>
    <t xml:space="preserve">YAMAHA </t>
  </si>
  <si>
    <t xml:space="preserve"> 02/02/2024 </t>
  </si>
  <si>
    <t>Ordoñez Montoya Jhordan Andrés</t>
  </si>
  <si>
    <t>318 412 9642</t>
  </si>
  <si>
    <t>ZXM53E</t>
  </si>
  <si>
    <t>9FKUE1611K2019661</t>
  </si>
  <si>
    <t>E3S9E0019661</t>
  </si>
  <si>
    <t>Tiene licencia B2 (16/01/2025)</t>
  </si>
  <si>
    <t>Orozco Eraso Jefferson</t>
  </si>
  <si>
    <t>Lider de Ventas - Gane al Barrio</t>
  </si>
  <si>
    <t>316 694 3354</t>
  </si>
  <si>
    <t>C2</t>
  </si>
  <si>
    <t xml:space="preserve">	28/12/2026</t>
  </si>
  <si>
    <t>JIX42F</t>
  </si>
  <si>
    <t>9G5HA0061MVLC0137</t>
  </si>
  <si>
    <t>HA11EEK9M00134</t>
  </si>
  <si>
    <t>Erazo Lopez Carolyn</t>
  </si>
  <si>
    <t>Tiene licencia B2 (07/01/2031) y C2 (07/01/2024)</t>
  </si>
  <si>
    <t>Orozco Toro Mauricio</t>
  </si>
  <si>
    <t>Director Comercial</t>
  </si>
  <si>
    <t>318 682 7859</t>
  </si>
  <si>
    <t>Orrego Hernandez Maria Elsury</t>
  </si>
  <si>
    <t>Coordinador de Tangibles</t>
  </si>
  <si>
    <t>311 310 9606</t>
  </si>
  <si>
    <t>VDX27E</t>
  </si>
  <si>
    <t>9FLXCHTC3KCD13511</t>
  </si>
  <si>
    <t>1P50FMHHJ1158144</t>
  </si>
  <si>
    <t>Ortega Franco Jhosma Rene</t>
  </si>
  <si>
    <t>310 489 4843</t>
  </si>
  <si>
    <t>MD637BE73M2AA0358</t>
  </si>
  <si>
    <t>BE7AM29L5511</t>
  </si>
  <si>
    <t>Ortiz Hector Fabio</t>
  </si>
  <si>
    <t>13/02/1979</t>
  </si>
  <si>
    <t>318 370 6419</t>
  </si>
  <si>
    <t xml:space="preserve">	12/09/2033</t>
  </si>
  <si>
    <t>9FSBE4EN2KC157426</t>
  </si>
  <si>
    <t>E482-218136</t>
  </si>
  <si>
    <t>SUZUKI</t>
  </si>
  <si>
    <t>24/07/2018</t>
  </si>
  <si>
    <t>Licencia B1 (15/01/2026) y C1 (15/01/2019)</t>
  </si>
  <si>
    <t xml:space="preserve"> Ortiz Prado Victor James</t>
  </si>
  <si>
    <t>318 661 9624 - 315 688 7953</t>
  </si>
  <si>
    <t>9FMKD0722LF013543</t>
  </si>
  <si>
    <t>KD07E2447277</t>
  </si>
  <si>
    <t>Licencia B2 (18/02/2024)</t>
  </si>
  <si>
    <t>Ortiz Prado William</t>
  </si>
  <si>
    <t>318 737 7606 - 320 459 2379</t>
  </si>
  <si>
    <t>BWN80F</t>
  </si>
  <si>
    <t>9FMKD0725LF003170</t>
  </si>
  <si>
    <t>KD07E2387497</t>
  </si>
  <si>
    <t>Miguel Angel Ortiz</t>
  </si>
  <si>
    <t>Licencia B1 (05/07/2028)</t>
  </si>
  <si>
    <t>Ortíz Rosero Luz Adriana</t>
  </si>
  <si>
    <t>Asistente de Soporte Tecnico</t>
  </si>
  <si>
    <t>318 463 6342</t>
  </si>
  <si>
    <t>KQK34E</t>
  </si>
  <si>
    <t>9FSBE4EN2HC142725</t>
  </si>
  <si>
    <t>E482-311416</t>
  </si>
  <si>
    <t>Conducir con lentes, conducir con audífono monoauricular.</t>
  </si>
  <si>
    <t>Ortiz Solano Jhony Andres</t>
  </si>
  <si>
    <t>Auxiliar Operativo de Ventas (Tangibles)</t>
  </si>
  <si>
    <t>SFN72E</t>
  </si>
  <si>
    <t>9FLA18AZ4KDL68737</t>
  </si>
  <si>
    <t>DUZWJE07436</t>
  </si>
  <si>
    <t>Ortíz Urueña Gustavo</t>
  </si>
  <si>
    <t>318 682 7872</t>
  </si>
  <si>
    <t>Restricciones</t>
  </si>
  <si>
    <t>Osorio Eider</t>
  </si>
  <si>
    <t>312 802 2015</t>
  </si>
  <si>
    <t xml:space="preserve">	12/07/2033</t>
  </si>
  <si>
    <t>BWK06F</t>
  </si>
  <si>
    <t>9FKDG2819L2017736</t>
  </si>
  <si>
    <t>G3F2E017736</t>
  </si>
  <si>
    <t>Licencia B1 (03/08/2025)</t>
  </si>
  <si>
    <t>Osorio Martínez Jefferson Stive</t>
  </si>
  <si>
    <t>318 661 9601</t>
  </si>
  <si>
    <t xml:space="preserve">9FSBE4EN7JC153760 </t>
  </si>
  <si>
    <t xml:space="preserve">
E482-316302 </t>
  </si>
  <si>
    <t>Sin registro RUNT</t>
  </si>
  <si>
    <t>Actualmente tiene 10 multas: No tener al dia la RTM (C35) del 27/01/2023 moto QON52D, no portar SOAT (D02) del 07/12/2020 moto KTK61D, conducir vehiculo sin licencia de conducción (B01) del 18/11/2020 moto KTK61D, sin licencia de conducción (B01) del 28/6/2020 moto QFS64E, no tener al dia la RTM (C35) del 28/05/2020 moto KTK61D, conducir vehiculo sin licencia de conducción (B01) del 23/03/2019 moto ACA48E, transitar en el sentido contrario a la vía (D03) del 24/01/2019 moto KUC14C, sin licencia de conducción (B01) del 18/12/2018 moto KUC14D, no tener al dia la RTM (C35) del 16/03/2018 moto KUC14D y no tener al dia la RTM (C35) del 9/08/2017 moto KUC14D. Tiene cobro activo de las multas de 2018 y 2019.</t>
  </si>
  <si>
    <t>Ospina Ayala Wilder Esneider</t>
  </si>
  <si>
    <t>321 562 2640</t>
  </si>
  <si>
    <t>9G5HAH027NVMG0450</t>
  </si>
  <si>
    <t>HA11ENM9D01849</t>
  </si>
  <si>
    <t>Palacio Campo Gleangely Maibelin</t>
  </si>
  <si>
    <t>320 703 5137</t>
  </si>
  <si>
    <t xml:space="preserve">	27/11/2033</t>
  </si>
  <si>
    <t>YXK23C</t>
  </si>
  <si>
    <t>9FLU62016DCM41476</t>
  </si>
  <si>
    <t>KN25SR2155183</t>
  </si>
  <si>
    <t xml:space="preserve"> 11/01/2013</t>
  </si>
  <si>
    <t>Palacios Asprilla Ervin</t>
  </si>
  <si>
    <t>316 482 5764</t>
  </si>
  <si>
    <t>9FMJC4724JF019170</t>
  </si>
  <si>
    <t>JC47E-7-6119046</t>
  </si>
  <si>
    <t>HONDA</t>
  </si>
  <si>
    <t>Licencia B1 (23/04/2024)</t>
  </si>
  <si>
    <t>Pantoja Escobar Jhon Eduardo</t>
  </si>
  <si>
    <t>Auxiliar Operativo - Logística (Activos Fijos)</t>
  </si>
  <si>
    <t>301 599 3635</t>
  </si>
  <si>
    <t>9FLA37CZ2HDK94695</t>
  </si>
  <si>
    <t>JEZWFJ28306</t>
  </si>
  <si>
    <t>Licencia B2 (23/05/2024)</t>
  </si>
  <si>
    <t>Parra Gómez John Edward</t>
  </si>
  <si>
    <t>315 326 1128</t>
  </si>
  <si>
    <t>NCB80F</t>
  </si>
  <si>
    <t>LC6JCK4P1M0002789</t>
  </si>
  <si>
    <t>157FMJ-3*G2U07717*</t>
  </si>
  <si>
    <t>Licencia B2 (25/08/2028)</t>
  </si>
  <si>
    <t>Parra Rodriguez Adriana Patricia</t>
  </si>
  <si>
    <t>Jefe de Ventas</t>
  </si>
  <si>
    <t>314 610 6971</t>
  </si>
  <si>
    <t>Patiño Panchalo Wilson Fabian</t>
  </si>
  <si>
    <t>314 662 4690 - 314 865 3475</t>
  </si>
  <si>
    <t>No realizar la revison tecnico mecanica en el tiempo establecido (70) el 10/09/2003 en motocarro CAD 781</t>
  </si>
  <si>
    <t>Restricciones / Licencia B1 (20/01/2031) y C1 (31/01/2026) / Conducir con lentes</t>
  </si>
  <si>
    <t>Caso Medico</t>
  </si>
  <si>
    <t>Paz Pérez Dorlay</t>
  </si>
  <si>
    <t>318 661 9400</t>
  </si>
  <si>
    <t xml:space="preserve">	15/08/2033</t>
  </si>
  <si>
    <t>BYE82B</t>
  </si>
  <si>
    <t>Pérez Peña Paul Edwin</t>
  </si>
  <si>
    <t>315 325 9318</t>
  </si>
  <si>
    <t xml:space="preserve">	22/01/2034</t>
  </si>
  <si>
    <t>9FLA37CZ1EAB45615</t>
  </si>
  <si>
    <t>JEZWDH58729</t>
  </si>
  <si>
    <t>Se actualiza licencia de conducción el día 29/001/2024</t>
  </si>
  <si>
    <t>Perlaza Cruz Aldair</t>
  </si>
  <si>
    <t>315 383 1313</t>
  </si>
  <si>
    <t>WSQ52F</t>
  </si>
  <si>
    <t>E3S9E0051456</t>
  </si>
  <si>
    <t>Piamba Guzmán Camilo Andrés</t>
  </si>
  <si>
    <t>318 661 9629</t>
  </si>
  <si>
    <t xml:space="preserve">9GJA36JL5NT009686 </t>
  </si>
  <si>
    <t xml:space="preserve">JLXCMK56910 </t>
  </si>
  <si>
    <t xml:space="preserve">BAJAJ </t>
  </si>
  <si>
    <t>Pineda Virgen Andres</t>
  </si>
  <si>
    <t>317 893 8844</t>
  </si>
  <si>
    <t>Pinza Andrade Leder Aldemar</t>
  </si>
  <si>
    <t>Auxiliar Administrativo - (Almacén)</t>
  </si>
  <si>
    <t>318 748 3873</t>
  </si>
  <si>
    <t>Pita Torres Brayan Estiven</t>
  </si>
  <si>
    <t>YXE08C</t>
  </si>
  <si>
    <t>9F2A41809DBC14939</t>
  </si>
  <si>
    <t>163FMK-3AKQ253793</t>
  </si>
  <si>
    <t>ARACELLY CARDONA PIEDRAHITA</t>
  </si>
  <si>
    <t>Plazas López Brigith Viviana</t>
  </si>
  <si>
    <t>310 402 9455</t>
  </si>
  <si>
    <t>9F2D2125XN5003026</t>
  </si>
  <si>
    <t>157FMITQ460986</t>
  </si>
  <si>
    <t>Restricciones conducir con lentes</t>
  </si>
  <si>
    <t>Popo Mina Jose Jefferson</t>
  </si>
  <si>
    <t>Asistente de Betplay</t>
  </si>
  <si>
    <t>310 637 9912</t>
  </si>
  <si>
    <t>9FKUE1613M2042894</t>
  </si>
  <si>
    <t>E3S9E0042894</t>
  </si>
  <si>
    <t>Tiene licencia B1 (26/02/2032) y C1 (26/02/2025)</t>
  </si>
  <si>
    <t>Prado Rios Jacqueline</t>
  </si>
  <si>
    <t>318 661 9602</t>
  </si>
  <si>
    <t>IAZ05D</t>
  </si>
  <si>
    <t>9FMPCHK26HF003538</t>
  </si>
  <si>
    <t>SDH1P50FMH-2*G5803792*</t>
  </si>
  <si>
    <t>Ana Lorena Prado Rios</t>
  </si>
  <si>
    <t>Licencia B1 (03/12/2032) / Conducir con lentes</t>
  </si>
  <si>
    <t>Quijano Tenorio Hugo León</t>
  </si>
  <si>
    <t>315 607 2172</t>
  </si>
  <si>
    <t xml:space="preserve">	15/02/2034</t>
  </si>
  <si>
    <t>DUL99F</t>
  </si>
  <si>
    <t>9FLA37CY2LAG17325</t>
  </si>
  <si>
    <t>JEZWKA17703</t>
  </si>
  <si>
    <t>Quintero Solarte Diana Carolina</t>
  </si>
  <si>
    <t>Lider de Ventas - Pagos</t>
  </si>
  <si>
    <t>317 753 5761</t>
  </si>
  <si>
    <t>9FSBE4EW6NC104421</t>
  </si>
  <si>
    <t>E482-335054</t>
  </si>
  <si>
    <t>Actualmente tiene 1 multa: Conducir sin portar el Seguro Obligatorio de Accidentes de tránsito ordenado por la ley (D02), en la moto WDO14F el día 28/10/2022.</t>
  </si>
  <si>
    <t>Se actualiza por solicitud de tecno</t>
  </si>
  <si>
    <t>Quintero Velásquez William Esneider</t>
  </si>
  <si>
    <t>317 893 9127</t>
  </si>
  <si>
    <t xml:space="preserve">	16/08/2033</t>
  </si>
  <si>
    <t>9/12/2022
31/07/2023</t>
  </si>
  <si>
    <t>JNH31E</t>
  </si>
  <si>
    <t>9FKRG2141H2043538</t>
  </si>
  <si>
    <t>G3E9E0043538</t>
  </si>
  <si>
    <t>Actualmente tiene 4 multa: No Acatar las señales de tránsito o requerimientos impartidos por los agentes de transito (C31) del 22/09/2020 en la moto JNH31E, Conducir realizando maniobras altamente peligrosas e irresponsables que pongan en peligro a las personas o las cosas (D07) EL DÍA 22/09/2020 moto JNH31E, No detenerse ante una luz roja o amarilla de semaforo, una señal de PARE o un semáforo intermitente en rojo (D04) el día 12/10/2020 en la moto JNH31E, Conducir sin portar el seguro obligatorio de Accidentes de tránsito ordenado por la ley. Además, el vehículo será inmovilizado (D02) el día 26/05/2022 en la moto JNH31E</t>
  </si>
  <si>
    <t>Ramírez Bejarano Carlos Fernando</t>
  </si>
  <si>
    <t>315 670 2482</t>
  </si>
  <si>
    <t xml:space="preserve"> 02/06/2033</t>
  </si>
  <si>
    <t>NBI27F</t>
  </si>
  <si>
    <t>9FMKC231XMF002612</t>
  </si>
  <si>
    <t>KC23E-A-2007776</t>
  </si>
  <si>
    <t>Licencia B1 (28/11/2024) / Conducir con lentes</t>
  </si>
  <si>
    <t>Ramírez Bejarano Mauricio</t>
  </si>
  <si>
    <t>317 511 4018</t>
  </si>
  <si>
    <t>9FMHA1125FF003689</t>
  </si>
  <si>
    <t>HA11EDD9D00032</t>
  </si>
  <si>
    <t>Licencia B1 (30/01/2027)</t>
  </si>
  <si>
    <t>Ramírez Castro Luis Fernando</t>
  </si>
  <si>
    <t>315 325 9776</t>
  </si>
  <si>
    <t>9FLA37CY7KAF02055</t>
  </si>
  <si>
    <t>JEZWJA54493</t>
  </si>
  <si>
    <t>Licencia B1(18/11/2032) Y C1 (18/11/2025)</t>
  </si>
  <si>
    <t>Ramirez Garcia Fabian Ricardo</t>
  </si>
  <si>
    <t>Coordinador Juridico</t>
  </si>
  <si>
    <t>316 420 4200</t>
  </si>
  <si>
    <t>UGQ86E</t>
  </si>
  <si>
    <t>9F2C61258K5001772</t>
  </si>
  <si>
    <t>XS1P52QMI-3A17025895</t>
  </si>
  <si>
    <t>Ramirez Monroy Wilson Alexander</t>
  </si>
  <si>
    <t>318 843 5451</t>
  </si>
  <si>
    <t>XWD70D</t>
  </si>
  <si>
    <t>9FKRG211XG2009201</t>
  </si>
  <si>
    <t>G3E9E0009201</t>
  </si>
  <si>
    <t>Ramos Hoyos Miguel Esneider</t>
  </si>
  <si>
    <t>Auxiliar Operativo - Logística (Arrendamientos)</t>
  </si>
  <si>
    <t>323 325 2150</t>
  </si>
  <si>
    <t>Rendon Cardozo Cristian Alejandro</t>
  </si>
  <si>
    <t>9GFJCKLH2MCB01190</t>
  </si>
  <si>
    <t>ZS157FMJ25M101296</t>
  </si>
  <si>
    <t>Restrepo Gómez Luis Alberto</t>
  </si>
  <si>
    <t>310 535 0263</t>
  </si>
  <si>
    <t>AJA22E</t>
  </si>
  <si>
    <t>9FKDE0918G2044358</t>
  </si>
  <si>
    <t>E3L5E044358</t>
  </si>
  <si>
    <t>Licencia B1 (01/02/2029)</t>
  </si>
  <si>
    <t>Restrepo Salazar Martha Lucia</t>
  </si>
  <si>
    <t>9FLXCHTC5JCL10010</t>
  </si>
  <si>
    <t>1P50FMHHH1474322</t>
  </si>
  <si>
    <t>VICTORY</t>
  </si>
  <si>
    <t>MARTHA LUCIA RESTREPO SALAZAR</t>
  </si>
  <si>
    <t>Restrepo Victoria Andrei Fernando</t>
  </si>
  <si>
    <t>318 682 7882</t>
  </si>
  <si>
    <t>HA12EFC9K00510</t>
  </si>
  <si>
    <t>9FMHA122XDF012562</t>
  </si>
  <si>
    <t>Reyes Ortíz Carlos Johan</t>
  </si>
  <si>
    <t>322 695 1369</t>
  </si>
  <si>
    <t>SLC13D</t>
  </si>
  <si>
    <t>Tiene una multa por conducir sin portar el SOAT (D02) el 14/11/2013.</t>
  </si>
  <si>
    <t>Tiene licencia B1 (18/04/2032) y C1 (18/04/2025)</t>
  </si>
  <si>
    <t>Rincon Angulo Jaime Ivan</t>
  </si>
  <si>
    <t>316 693 1936 - 312 855 7934</t>
  </si>
  <si>
    <t>IPQ41F</t>
  </si>
  <si>
    <t>9FLA37CY7LAJ21482</t>
  </si>
  <si>
    <t>JEZWKD23399</t>
  </si>
  <si>
    <t>Tiene una multa por no detenerse en luz roja o amarilla en el semaforo (D04) el 09/09/2022 en la moto IPQ41F.</t>
  </si>
  <si>
    <t>Ríos Grajales Luis Alfonso</t>
  </si>
  <si>
    <t>321 890 1777</t>
  </si>
  <si>
    <t>JIY51F</t>
  </si>
  <si>
    <t>9G5HAH021MVLA0160</t>
  </si>
  <si>
    <t>HA11EPK9J07870</t>
  </si>
  <si>
    <t>Actualmente tiene 5 multas: No tener al dia la RTM (C35) del 18/06/2022 moto JIY51F,No tener al dia la RTM (C35) del 19/05/2022 moto JIY51F, No tener al dia la RTM (C35) del 30/04/2022 moto JIY51F, No tener al dia la RTM (C35) del 15/03/2022 moto JIY51F,No tener al dia el SOAT (D02) del 17/04/2023 moto JIY51F</t>
  </si>
  <si>
    <t>Rivas Ceballos Maria Camila</t>
  </si>
  <si>
    <t>315 580 4598</t>
  </si>
  <si>
    <t>MSQ44B</t>
  </si>
  <si>
    <t>Alejandro Maya Ortiz</t>
  </si>
  <si>
    <t>Rivas Ramirez Wuilliam Enrique</t>
  </si>
  <si>
    <t>311 743 9976</t>
  </si>
  <si>
    <t>9G5JAR132JVHH0064</t>
  </si>
  <si>
    <t>JA06EPG9L04260</t>
  </si>
  <si>
    <t>Actualmente tiene 3 multas: No acatar las señales de tránsito o requerimiento impartidos por los agentes de tránsito (C31) el día 20/01/2022 en la moto BPM99E, tramsitar por sitios restringidos o en horas prohibidas por la autoridad competente. Además, el vehículo será inmovilizado (C14) en la fecha 10/05/2023 en la moto NXT90E, no detenerse ante una luz roja o amarilla de semaforo, una señal de PARE o un semáforo intermitente en rojo el día 21/04/2023 en la moto NXT90E.</t>
  </si>
  <si>
    <t>Rodríguez Ospina Ivan Andrés</t>
  </si>
  <si>
    <t>310 489 4852</t>
  </si>
  <si>
    <t>CNM60H</t>
  </si>
  <si>
    <t>9GJB37PF7SP03055</t>
  </si>
  <si>
    <t>PFXWRL53980</t>
  </si>
  <si>
    <t>Maria Alejandra Ossa Lasso</t>
  </si>
  <si>
    <t>Licencia B1 (07/12/2027)</t>
  </si>
  <si>
    <t>Se actualiza informacion de moto. Es modelo 2025, no requiere RTM ya que es un vehiculo nuevo</t>
  </si>
  <si>
    <t>Rodríguez Puentes Edward</t>
  </si>
  <si>
    <t>318 661 9597</t>
  </si>
  <si>
    <t>OFR14C</t>
  </si>
  <si>
    <t>9FKKE1369C2019139</t>
  </si>
  <si>
    <t>57C1019139</t>
  </si>
  <si>
    <t>Tiene una multa por no realizar la revisión tecnico mecanica (C35) el 03/03/2020 en la moto OFR14C.</t>
  </si>
  <si>
    <t>Licencia B1 (03/02/2024)</t>
  </si>
  <si>
    <t>Rodríguez Ramírez Juan Esteban</t>
  </si>
  <si>
    <t>350 575 6044</t>
  </si>
  <si>
    <t>HHB13D</t>
  </si>
  <si>
    <t>9FKKE1376F2055271</t>
  </si>
  <si>
    <t>E3H4E055271</t>
  </si>
  <si>
    <t>Cindi Sanchez Osuna</t>
  </si>
  <si>
    <t>Muñoz Bobadilla Diego Fabian</t>
  </si>
  <si>
    <t>Técnico de Soporte - Seguridad Electrónica</t>
  </si>
  <si>
    <t>318 766 4277</t>
  </si>
  <si>
    <t>LAO92D</t>
  </si>
  <si>
    <t>Juan Roso Mondragon</t>
  </si>
  <si>
    <t>Rodríguez Zapata Geovani Wilte</t>
  </si>
  <si>
    <t>318 661 9618 - 314 782 9793</t>
  </si>
  <si>
    <t>CUK79B</t>
  </si>
  <si>
    <t>TC61000758</t>
  </si>
  <si>
    <t>Jincheng</t>
  </si>
  <si>
    <t>Licencia B1 (27/02/2030)</t>
  </si>
  <si>
    <t>Se recibe por correo Actualizacion.</t>
  </si>
  <si>
    <t>Rojas Arias Jose Walter</t>
  </si>
  <si>
    <t>317 300 0457</t>
  </si>
  <si>
    <t>KZY59D</t>
  </si>
  <si>
    <t>9FMJC4722EF015088</t>
  </si>
  <si>
    <t>JC47E-7-6010422</t>
  </si>
  <si>
    <t>Licencia B1(16/02/2032	) Licencia C1 (16/02/2026	)</t>
  </si>
  <si>
    <t>Rojas Benjumea Juan Jose</t>
  </si>
  <si>
    <t>Jefe de Seguridad</t>
  </si>
  <si>
    <t>Rojas Palacios Jose Luis</t>
  </si>
  <si>
    <t>317 514 1900 - 318 508 8549</t>
  </si>
  <si>
    <t>AXV20F</t>
  </si>
  <si>
    <t>9FLA92CY2LBB11800</t>
  </si>
  <si>
    <t>JEYCJH82592</t>
  </si>
  <si>
    <t>Freddy Arango Ruiz</t>
  </si>
  <si>
    <t>Licencia B2 (12/11/2024)</t>
  </si>
  <si>
    <t>Roman Bustamante Duvan Felipe</t>
  </si>
  <si>
    <t>Tecnico de Soporte</t>
  </si>
  <si>
    <t>YIL70D</t>
  </si>
  <si>
    <t>MBLKC13EHFGB00490</t>
  </si>
  <si>
    <t>KC13EFFGB00607</t>
  </si>
  <si>
    <t xml:space="preserve">Kaherine Zuñiga Landazury </t>
  </si>
  <si>
    <t>Adecco</t>
  </si>
  <si>
    <t>Hinestroza Torres Benyi Cristina</t>
  </si>
  <si>
    <t>312 602 2281</t>
  </si>
  <si>
    <t>9GFXCJTC1NCE03628</t>
  </si>
  <si>
    <t>1P53FMIHM1179586</t>
  </si>
  <si>
    <t>Se actualiza po rmedio de envío de derecho a SOAT</t>
  </si>
  <si>
    <t>Romero Moreno Walter</t>
  </si>
  <si>
    <t>Coordinador Alistamiento del Servicio</t>
  </si>
  <si>
    <t>310 897 6590</t>
  </si>
  <si>
    <t>9F2D21258PB000579</t>
  </si>
  <si>
    <t>Licencia B1(29/09/2024)</t>
  </si>
  <si>
    <t>Roncancio Suarez Carolina</t>
  </si>
  <si>
    <t>Coordinador Giros</t>
  </si>
  <si>
    <t>9GFXCG7D7MCL15183</t>
  </si>
  <si>
    <t>1P50FMGL1213581</t>
  </si>
  <si>
    <t>Licencia B1 (19/03/2025)</t>
  </si>
  <si>
    <t>Ruíz Beltrán Rodrigo</t>
  </si>
  <si>
    <t>318 661 9603</t>
  </si>
  <si>
    <t>DSQ53G</t>
  </si>
  <si>
    <t>9GFPCKAF2NKM03417</t>
  </si>
  <si>
    <t>157FMJM14112595</t>
  </si>
  <si>
    <t xml:space="preserve">23/01/2033	</t>
  </si>
  <si>
    <t>Restriccion conducir con lentes</t>
  </si>
  <si>
    <t>Se recibe por correo Actuzalición.</t>
  </si>
  <si>
    <t>Ruíz Castaño Jimmy</t>
  </si>
  <si>
    <t>318 661 9596</t>
  </si>
  <si>
    <t>PSO17G</t>
  </si>
  <si>
    <t>9G5JAW242PVNJ0196</t>
  </si>
  <si>
    <t>JA06EDNHD00252</t>
  </si>
  <si>
    <t>Tiene una multa por conducir vehículo a velocidad superior a la máxima permitida (C29)</t>
  </si>
  <si>
    <t>Licencia B2 (29/12/2030)</t>
  </si>
  <si>
    <t xml:space="preserve"> Retirado</t>
  </si>
  <si>
    <t>Sabogal Carvajal Sandro Esteban</t>
  </si>
  <si>
    <t>316 693 1276</t>
  </si>
  <si>
    <t>9FMKC2321MF005522</t>
  </si>
  <si>
    <t>KC23E-A-2008888</t>
  </si>
  <si>
    <t>Salazar Torres Daniel Alberto</t>
  </si>
  <si>
    <t>318 661 9594</t>
  </si>
  <si>
    <t>9FMKC2313LF001459</t>
  </si>
  <si>
    <t>KC23E-7-3024768</t>
  </si>
  <si>
    <t>Licencia B1 (16/11/2032) Y C1(16/11/2025)</t>
  </si>
  <si>
    <t>Se recibe por correo actualización</t>
  </si>
  <si>
    <t>Sanchez Garzon Hilda Johana</t>
  </si>
  <si>
    <t>21/12/1985</t>
  </si>
  <si>
    <t>314 718 8501</t>
  </si>
  <si>
    <t>BFW91G</t>
  </si>
  <si>
    <t>9FMJA3794NF002713</t>
  </si>
  <si>
    <t>JA37E3403049</t>
  </si>
  <si>
    <t>27/01/2022</t>
  </si>
  <si>
    <t xml:space="preserve"> </t>
  </si>
  <si>
    <t>Sánchez Gutiérrez Angel</t>
  </si>
  <si>
    <t>Sanchez Jimenez Hernan Dario</t>
  </si>
  <si>
    <t>318 682 7864</t>
  </si>
  <si>
    <t>9FMKD0725KF003944</t>
  </si>
  <si>
    <t>KD07E2352042</t>
  </si>
  <si>
    <t>Tiene una multa por conducir motocicleta sin observar las normas establecidas (C24) el 29/04/2022 en la moto TES90D.</t>
  </si>
  <si>
    <t>Sanchez Meneses Andres Felipe</t>
  </si>
  <si>
    <t>FTF95E</t>
  </si>
  <si>
    <t>9FKKE1371H2081232</t>
  </si>
  <si>
    <t>E3H4E081232</t>
  </si>
  <si>
    <t>Ana Lucia Ramirez Benitez</t>
  </si>
  <si>
    <t>Sandoval Suárez Edwar Robinson</t>
  </si>
  <si>
    <t>318 734 7601</t>
  </si>
  <si>
    <t>LOV28F</t>
  </si>
  <si>
    <t>9GFJCKLH8MHF02696</t>
  </si>
  <si>
    <t>ZS157FMJ25M104371</t>
  </si>
  <si>
    <t>Licencia B1 (26/05/2027) Conducir con lentes</t>
  </si>
  <si>
    <t>Serna Castillo Carlos Alfredo</t>
  </si>
  <si>
    <t>318 661 9627</t>
  </si>
  <si>
    <t>OLM54B</t>
  </si>
  <si>
    <t>Myriam Andrea León Urueña</t>
  </si>
  <si>
    <t>Tiene licencia B1 (09/02/2031) y C1 (09/02/2024)</t>
  </si>
  <si>
    <t>Solano Estrada Edward Alexander</t>
  </si>
  <si>
    <t>318 862 7734</t>
  </si>
  <si>
    <t>03G27E40629</t>
  </si>
  <si>
    <t>Solarte Noguera Cristian Dario</t>
  </si>
  <si>
    <t>Coordinador de Seguridad Electrónica</t>
  </si>
  <si>
    <t>318 682 7857</t>
  </si>
  <si>
    <t>UGS389</t>
  </si>
  <si>
    <t>KIA</t>
  </si>
  <si>
    <t>Marina de Jesús Parra</t>
  </si>
  <si>
    <t>Licencia A2 (10/01/2024) / Conduce carro</t>
  </si>
  <si>
    <t>Solis Ayala Juan Sebastian</t>
  </si>
  <si>
    <t>315 432 1601</t>
  </si>
  <si>
    <t>9FMHA1222FF006953</t>
  </si>
  <si>
    <t>HA12EFD9G00064</t>
  </si>
  <si>
    <t>Licencia B1 (05/05/2032)</t>
  </si>
  <si>
    <t>Soto Gerardo</t>
  </si>
  <si>
    <t>WFX29C</t>
  </si>
  <si>
    <t>9FMHA1126CF030721</t>
  </si>
  <si>
    <t>HA11EDB9L17293</t>
  </si>
  <si>
    <t>Javier Eduardo Soto</t>
  </si>
  <si>
    <t>Actualmente tiene 2 multas por conducir motocicleta sin observar las normas establecidas (C24) el 20/06/2011 en la moto FEZ56B,por conducir motocicleta sin observar las normas establecidas (C24) el 13/12/2010 en la moto FEZ56B .</t>
  </si>
  <si>
    <t>Sterlin Zamora Eduar</t>
  </si>
  <si>
    <t>318 6619634</t>
  </si>
  <si>
    <t>HJW13G</t>
  </si>
  <si>
    <t>9GJA37JE5PT018575</t>
  </si>
  <si>
    <t>JEXWMH93895</t>
  </si>
  <si>
    <t>Licencia B1 (04/04/2024)</t>
  </si>
  <si>
    <t>Talaga Cifuentes Yeimy Carolina</t>
  </si>
  <si>
    <t>9F2A61107EAC01702</t>
  </si>
  <si>
    <t>152FMHKQ368270</t>
  </si>
  <si>
    <t>Tangarife Basante Cesar Andres</t>
  </si>
  <si>
    <t>9F2B11250M5002721</t>
  </si>
  <si>
    <t>157FMISE270988</t>
  </si>
  <si>
    <t>Terreros Carlos Yamid</t>
  </si>
  <si>
    <t>318 349 8394</t>
  </si>
  <si>
    <t>ZGF77F</t>
  </si>
  <si>
    <t>Ana Milena Agudelo León</t>
  </si>
  <si>
    <t>Toledo Caro Jair Armando</t>
  </si>
  <si>
    <t>316 875 2792</t>
  </si>
  <si>
    <t>ORH66F</t>
  </si>
  <si>
    <t>9G5HAH02XMVLJ0559</t>
  </si>
  <si>
    <t>HA11EPL9C01318</t>
  </si>
  <si>
    <t>Jazmin Mondragón Gómez</t>
  </si>
  <si>
    <t>Licencia B1 (23/10/2028)</t>
  </si>
  <si>
    <t>Toro Ospina Cristian Camilo</t>
  </si>
  <si>
    <t>321 701 4599</t>
  </si>
  <si>
    <t>LFR247</t>
  </si>
  <si>
    <t>9BGEA76C0NB178980</t>
  </si>
  <si>
    <t>L4H*220284853*</t>
  </si>
  <si>
    <t>CHEVROLET</t>
  </si>
  <si>
    <t>22/04/2023</t>
  </si>
  <si>
    <t>Torres Castillo Jhovany</t>
  </si>
  <si>
    <t>310 400 9207</t>
  </si>
  <si>
    <t>9F2D51251PB039781</t>
  </si>
  <si>
    <t>157FMIVE018845</t>
  </si>
  <si>
    <t>Actualmente tiene una multa: No realizar la revisión técnico- mécanica en el plazo legal establecido o cuando el vehículo no se encuentre en adecuadas condiciones técnico- mecánicas o de emisión de gases (C35) el día 27/05/2022 en la moto NPF65D.</t>
  </si>
  <si>
    <t>Torres Giraldo Eudes Camilo</t>
  </si>
  <si>
    <t>317 891 3983</t>
  </si>
  <si>
    <t>9GFJCKLH3PKB20289</t>
  </si>
  <si>
    <t>ZS157FMJ25N110166</t>
  </si>
  <si>
    <t>Torres González Efrain</t>
  </si>
  <si>
    <t>317 404 7384</t>
  </si>
  <si>
    <t>HIT87G</t>
  </si>
  <si>
    <t>9GJA37JE8PT018571</t>
  </si>
  <si>
    <t>JEXWMH93638</t>
  </si>
  <si>
    <t>Torres Hoyos Wilson Orlando</t>
  </si>
  <si>
    <t>TGI23G</t>
  </si>
  <si>
    <t>9G5HAR02XRVPE0214</t>
  </si>
  <si>
    <t>HA11EPN9M00725</t>
  </si>
  <si>
    <t>Licencia B1 (15/03/2033)</t>
  </si>
  <si>
    <t>Torres Mejía Carlos</t>
  </si>
  <si>
    <t>312 602 2299</t>
  </si>
  <si>
    <t xml:space="preserve">	09/05/2032</t>
  </si>
  <si>
    <t>TFK64G</t>
  </si>
  <si>
    <t>9FMKC3591RF000988</t>
  </si>
  <si>
    <t>KC35E-A-3044394</t>
  </si>
  <si>
    <t>Licencia B1 (24/04/2024)</t>
  </si>
  <si>
    <t>Se recibe por correo actualizacion.</t>
  </si>
  <si>
    <t>Torres Roa Juan Manuel</t>
  </si>
  <si>
    <t>316 298 7638 / 304 664 0594</t>
  </si>
  <si>
    <t>9FKKE1996F2080227</t>
  </si>
  <si>
    <t>E3F4E080227</t>
  </si>
  <si>
    <t>Licencia B1 (28/08/2028) C1 (28/08/2021) / Conducir con lentes</t>
  </si>
  <si>
    <t>Torres Salazar Harvins Hernan</t>
  </si>
  <si>
    <t xml:space="preserve">Lider de Ventas </t>
  </si>
  <si>
    <t>314 609 2009</t>
  </si>
  <si>
    <t xml:space="preserve">	13/10/2033</t>
  </si>
  <si>
    <t>MD634KE6XC2C95011</t>
  </si>
  <si>
    <t>0E6AC2130228</t>
  </si>
  <si>
    <t>Licencia B1 (25/08/2030) C1 (25/08/2023)</t>
  </si>
  <si>
    <t>Torres Vera Brajhan</t>
  </si>
  <si>
    <t>322 833 0786</t>
  </si>
  <si>
    <t>9FKDE0918J2067744</t>
  </si>
  <si>
    <t>E3L5E067744</t>
  </si>
  <si>
    <t>Trochez Izquierdo Cristian David</t>
  </si>
  <si>
    <t>Asistete de Infraestructura TIC</t>
  </si>
  <si>
    <t>318 806 7254</t>
  </si>
  <si>
    <t>BXX09F</t>
  </si>
  <si>
    <t>9FKDE0920L2032160</t>
  </si>
  <si>
    <t>ESY2E032160</t>
  </si>
  <si>
    <t>Julie patricia Herrera Sanchez</t>
  </si>
  <si>
    <t xml:space="preserve">	Licencia C1 (26/01/2027) B1 (26/01/2034)</t>
  </si>
  <si>
    <t>Trujillo Vidal Jorge Andrés</t>
  </si>
  <si>
    <t>318 682 7883</t>
  </si>
  <si>
    <t>DJF09F</t>
  </si>
  <si>
    <t>9FMKC2322LF004622</t>
  </si>
  <si>
    <t>KC23E-7-3029549</t>
  </si>
  <si>
    <t>Juan Camilo Trujillo Ocampo</t>
  </si>
  <si>
    <t xml:space="preserve">Tiene acuerdo de pago del 09/03/2023	</t>
  </si>
  <si>
    <t>Licencia B1 (14/07/2025)</t>
  </si>
  <si>
    <t>Ugarriza Rincon Cristhoffer Jose</t>
  </si>
  <si>
    <t>321 249 3059 / 322 305 2392</t>
  </si>
  <si>
    <t>ALW70F</t>
  </si>
  <si>
    <t>Acevedo Hernández Aymer Arley</t>
  </si>
  <si>
    <t>Urrea Bonilla Yimy Orlando</t>
  </si>
  <si>
    <t>316 481 3711 - 316 847 5469</t>
  </si>
  <si>
    <t>9FLA37CZ5FAB74424</t>
  </si>
  <si>
    <t>JEZWEF29179</t>
  </si>
  <si>
    <t>Actualmente tine 2 multas por conducir un vehiculo sin lllevar consigo la licencia de conducción (B01) el día 27/10/2016 en la moto ULJ42C, onducir un vehiculo sin lllevar consigo la licencia de conducción (B01) el día 18/11/2016 en la moto ULJ42C</t>
  </si>
  <si>
    <t>Urrea de la Pava Daniel Escipión</t>
  </si>
  <si>
    <t>318 629 6795</t>
  </si>
  <si>
    <t>WFB44C</t>
  </si>
  <si>
    <t>9FLPAC1Z7DAF16223</t>
  </si>
  <si>
    <t>JBMBUA61728</t>
  </si>
  <si>
    <t>Daniela de la Pava de Urrea</t>
  </si>
  <si>
    <t>Licencia B1 (08/04/2027)</t>
  </si>
  <si>
    <t>Valbuena Castillo Cristian David</t>
  </si>
  <si>
    <t>Auxiliar Operativo de Arrendamientos</t>
  </si>
  <si>
    <t>318 682 7850</t>
  </si>
  <si>
    <t>9FMPCG628CF002131</t>
  </si>
  <si>
    <t>SDH150FMG-2A*B5807425</t>
  </si>
  <si>
    <t>Valencia Segura Julio Cesar</t>
  </si>
  <si>
    <t>316 284 3875</t>
  </si>
  <si>
    <t xml:space="preserve">	13/07/2033</t>
  </si>
  <si>
    <t>HNZ92F</t>
  </si>
  <si>
    <t>9FMKD072XLF013550</t>
  </si>
  <si>
    <t>KD07E2447337</t>
  </si>
  <si>
    <t>Tiene la licencia de conducción vencida.</t>
  </si>
  <si>
    <t>Vallecilla Sevillano Kimverlis</t>
  </si>
  <si>
    <t>15/06/1994</t>
  </si>
  <si>
    <t>314 848 0845</t>
  </si>
  <si>
    <t>9GFXCG7DXMHG10493</t>
  </si>
  <si>
    <t>1P50FMGK1505140</t>
  </si>
  <si>
    <t>Actualmente tiene 5 multas Transitar por sitios restringidos o en horas prohibidas por la autoridad competente. además, el vehículo será inmovilizado (C14) el 03/08/2022 en el vehículo KRZ36F.por conducir vehiculos  sin revisión técnico en el plazo establecido (C35) el 15/06/2023 en el vehículo KRZ36F.por conducir vehiculos  sin seguro obligatorio de transito (D02) el 15/06/2023 en el vehículo KRZ36F,por conducir vehiculos  sin revisión técnico en el plazo establecido (C35) el 27/06/2023 en el vehículo KRZ36F,por conducir vehiculos  sin seguro obligatorio de transito (D02) el 27/06/2023 en el vehículo KRZ36F</t>
  </si>
  <si>
    <t>Vanegas Santofinio Hawer Steven</t>
  </si>
  <si>
    <t>Coordinador de Venta - Nuevos Juegos</t>
  </si>
  <si>
    <t>318 812 8680</t>
  </si>
  <si>
    <t>9FKSEB615K2043782</t>
  </si>
  <si>
    <t>E3V3E043782</t>
  </si>
  <si>
    <t>Licencia B1 (30/01/2029)</t>
  </si>
  <si>
    <t>Vargas Cortes Luis Antonio</t>
  </si>
  <si>
    <t>316 671 9610</t>
  </si>
  <si>
    <t>GYT49A</t>
  </si>
  <si>
    <t>SDH150FMG255804986</t>
  </si>
  <si>
    <t>Rosa Deidamia Cortes Cuellar</t>
  </si>
  <si>
    <t>Licencia B1 (17/07/2030)</t>
  </si>
  <si>
    <t>Vargas Majín Erik Johan</t>
  </si>
  <si>
    <t>312 257 9341</t>
  </si>
  <si>
    <t>TGN86F</t>
  </si>
  <si>
    <t>9GJA92JE2NT000730</t>
  </si>
  <si>
    <t>JEXCLH42974</t>
  </si>
  <si>
    <t>Vargas Riascos Gustavo Adolfo</t>
  </si>
  <si>
    <t>315 711 9235</t>
  </si>
  <si>
    <t>SLN56D</t>
  </si>
  <si>
    <t>9FMPCHK20FF009431</t>
  </si>
  <si>
    <t>SDH1P50FMH-2*E5825938*</t>
  </si>
  <si>
    <t>Vasquez Iglesias Jaime</t>
  </si>
  <si>
    <t>316 425 3890</t>
  </si>
  <si>
    <t>ZGK71F</t>
  </si>
  <si>
    <t>9FMJA259XNF017990</t>
  </si>
  <si>
    <t>JA25E-4765627</t>
  </si>
  <si>
    <t>Maria Fernanda Ramirez Rendon</t>
  </si>
  <si>
    <t>Actualmente tiene 1 multa por conducir motocicleta sin revisión técnico en el plazo establecido (C35) el 08/02/2018 en la moto NTY51B.</t>
  </si>
  <si>
    <t>Velasquez Figueroa Danny</t>
  </si>
  <si>
    <t>304 487 0008 / 315 514 2916</t>
  </si>
  <si>
    <t>13/05/2023
29/11/2023</t>
  </si>
  <si>
    <t>HJR97G</t>
  </si>
  <si>
    <t>9GFJCKLH7PKF24535</t>
  </si>
  <si>
    <t>ZS15FMJ25N114897</t>
  </si>
  <si>
    <t>LAURA ARGOTY FIGUEROA</t>
  </si>
  <si>
    <t>Actualmente tiene 3 multas por conducir vehiculos  sin revisión técnico en el plazo establecido (C35) el 23/12/2015 en el vehículo CMH608.por conducir vehiculos  sin revisión técnico en el plazo establecido (C35) el 06/01/2016 en el vehículo CMH608.por conducir vehiculos  sin revisión técnico en el plazo establecido (C35) el 27/01/2016 en el vehículo CMH608.</t>
  </si>
  <si>
    <t>Tiene licencia B1 (18-02-2026).</t>
  </si>
  <si>
    <t>Se recibe por correo Actualización. No se evidencia datos completos de la motocicleta</t>
  </si>
  <si>
    <t>Velez Agudelo Luisa Fernanda</t>
  </si>
  <si>
    <t>324 369 7349</t>
  </si>
  <si>
    <t>MMU55G</t>
  </si>
  <si>
    <t>9G5HAR023RVPB0018</t>
  </si>
  <si>
    <t>HA11EPN9J00091</t>
  </si>
  <si>
    <t>Licencia vencida desde el 2022</t>
  </si>
  <si>
    <t>Vila Sarria Alberto Javier</t>
  </si>
  <si>
    <t>Coordinador de Mantenimiento e Infraestructura</t>
  </si>
  <si>
    <t>318 748 3855</t>
  </si>
  <si>
    <t>no datos / Conduce Carro</t>
  </si>
  <si>
    <t>Viveros Tellez Edward Andres</t>
  </si>
  <si>
    <t>313 598 1168</t>
  </si>
  <si>
    <t xml:space="preserve"> 	27/05/2033</t>
  </si>
  <si>
    <t xml:space="preserve">9FKDM0610J2703113 </t>
  </si>
  <si>
    <t xml:space="preserve">
M306E703113 </t>
  </si>
  <si>
    <t>Licencia B1 (27/5/2033)</t>
  </si>
  <si>
    <t>Zambrano Montoya Oscar Andres</t>
  </si>
  <si>
    <t>Analista de Monitoreo</t>
  </si>
  <si>
    <t>318 661 9612</t>
  </si>
  <si>
    <t>CHT30G</t>
  </si>
  <si>
    <t>9FKDE092XN2086732</t>
  </si>
  <si>
    <t>E3Y2E086732</t>
  </si>
  <si>
    <t>Licencia B1 (27/05/2025)</t>
  </si>
  <si>
    <t>Zea Galvis Diego Fernando</t>
  </si>
  <si>
    <t>316 472 5174</t>
  </si>
  <si>
    <t>LC6JCK4P2P0020268</t>
  </si>
  <si>
    <t>157FMJ-3*G2U55661*</t>
  </si>
  <si>
    <t>Zúñiga Jaramillo Patricia</t>
  </si>
  <si>
    <t>318 734 7632</t>
  </si>
  <si>
    <t>XRT13F</t>
  </si>
  <si>
    <t>Licencia B1 (28/05/2029)</t>
  </si>
  <si>
    <t>Zúñiga Ramírez Rafael</t>
  </si>
  <si>
    <t>318 661 9622</t>
  </si>
  <si>
    <t xml:space="preserve"> 	25/06/2026</t>
  </si>
  <si>
    <t>9G5HA11A2GV004599</t>
  </si>
  <si>
    <t>HA11EJF9K51533</t>
  </si>
  <si>
    <t>Actualmente tiene 10 multas por conducir motocicleta No realizar la revisión técnico-mecánica en el plazo legal establecido  (C35) el 03/10/2022 en la moto ADQ84E,No realizar la revisión técnico-mecánica en el plazo legal establecido  (C35) el 05/04/2022 en la moto ADQ84E,No realizar la revisión técnico-mecánica en el plazo legal establecido  (C35) el 14/09/2021 en la moto ADQ84E,No realizar la revisión técnico-mecánica en el plazo legal establecido  (C35) el 23/08/2020 en la moto ADQ84E, No realizar la revisión técnico-mecánica en el plazo legal establecido  (C35) el 23/05/2020 en la moto ADQ84E, No realizar la revisión técnico-mecánica en el plazo legal establecido  (C35) el 11/05/2020 en la moto ADQ84E, No realizar la revisión técnico-mecánica en el plazo legal establecido  (C35) el 23/03/2020 en la moto ADQ84E,No realizar la revisión técnico-mecánica en el plazo legal establecido  (C35) el 14/04/2020 en la moto ADQ84E,No realizar la revisión técnico-mecánica en el plazo legal establecido  (C35) el 24/07/2020 en la moto ADQ84E,No realizar la revisión técnico-mecánica en el plazo legal establecido  (C35) el 17/01/2020 en la moto ADQ84E</t>
  </si>
  <si>
    <t>Dorronsoro Marulanda Juan Fernando</t>
  </si>
  <si>
    <t xml:space="preserve">Asistente de Auditoria </t>
  </si>
  <si>
    <t xml:space="preserve"> 	11/07/2033</t>
  </si>
  <si>
    <t xml:space="preserve">
WAD60G </t>
  </si>
  <si>
    <t xml:space="preserve">
MB8EL11B5R8101997 </t>
  </si>
  <si>
    <t xml:space="preserve">EJA1-236458 </t>
  </si>
  <si>
    <t xml:space="preserve">
29/12/2023 </t>
  </si>
  <si>
    <t>Licencia B1(05/05/2024)</t>
  </si>
  <si>
    <t>Montero Ortiz Jean Carlos</t>
  </si>
  <si>
    <t xml:space="preserve"> 	05/07/2027</t>
  </si>
  <si>
    <t>WDE79F</t>
  </si>
  <si>
    <t>9G5HAH022NVMH0092</t>
  </si>
  <si>
    <t>HA11ENM9D02119</t>
  </si>
  <si>
    <t>Licencia B1(12/08/2032), Licencia C1(12/08/2025)</t>
  </si>
  <si>
    <t>Millan Reina Carlos Arturo</t>
  </si>
  <si>
    <t>HPL21A</t>
  </si>
  <si>
    <t>07L22E40075</t>
  </si>
  <si>
    <t>Prada Moreno Cindy Julieth</t>
  </si>
  <si>
    <t>YKA68F</t>
  </si>
  <si>
    <t>9F2C91256N5007100</t>
  </si>
  <si>
    <t>ZS154FMI-38N105521</t>
  </si>
  <si>
    <t>Escobar Vinasco Henry Alberto</t>
  </si>
  <si>
    <t>JBG51G</t>
  </si>
  <si>
    <t>9FSBE4EW3PC105626</t>
  </si>
  <si>
    <t>E482-344606</t>
  </si>
  <si>
    <t>Actualmente tiene 1 multa por no porte la licencia de tránsito, además el vehículo será inmovilizado (H02) el 18/12/2018 en la moto IAZ61D.</t>
  </si>
  <si>
    <t>Rodriguez Ospina  Jonathan Walberto</t>
  </si>
  <si>
    <t>QRY80F</t>
  </si>
  <si>
    <t>9GFJCJLJ7MHM08366</t>
  </si>
  <si>
    <t>ZS152FMI55M107561</t>
  </si>
  <si>
    <t>Yuly Paola Paz Garcia</t>
  </si>
  <si>
    <t>Perez Chindioy Jhonathan Estiven</t>
  </si>
  <si>
    <t>LOP23F</t>
  </si>
  <si>
    <t>9FMKC2316MF001344</t>
  </si>
  <si>
    <t>KC23E-A-2005253</t>
  </si>
  <si>
    <t>Muñoz Rivera Miguel Angel</t>
  </si>
  <si>
    <t>Asesor de Ventas - Nuevos Juegos</t>
  </si>
  <si>
    <t>9FLA57AZ1GDB00429</t>
  </si>
  <si>
    <t>PAZWFF92455</t>
  </si>
  <si>
    <t>Licencia B1 (08/03/2027)</t>
  </si>
  <si>
    <t>Hernandez Ramos Evert Alexis</t>
  </si>
  <si>
    <t>9F2A11500BBC16296</t>
  </si>
  <si>
    <t>162FMJIA164651</t>
  </si>
  <si>
    <t>Licencia B1 (14/05/2029)</t>
  </si>
  <si>
    <t>Arias Viafara Luis Esteban</t>
  </si>
  <si>
    <t>GZV02C</t>
  </si>
  <si>
    <t>LXSXCHI Y5B10002547</t>
  </si>
  <si>
    <t>SG152FMHB7001472</t>
  </si>
  <si>
    <t>SIGMA</t>
  </si>
  <si>
    <t>Fransuly Patricia Navia Hoyos</t>
  </si>
  <si>
    <t>Montano Murillo Luis Carlos</t>
  </si>
  <si>
    <t>Asistente de Aplicaciones (8)</t>
  </si>
  <si>
    <t xml:space="preserve"> 	10/02/2033</t>
  </si>
  <si>
    <t>IQB50E</t>
  </si>
  <si>
    <t>9FLKAGBA0HCM05899</t>
  </si>
  <si>
    <t>KA25B1005972</t>
  </si>
  <si>
    <t>KYMCO</t>
  </si>
  <si>
    <t>Maira Carabali Vasquez</t>
  </si>
  <si>
    <t xml:space="preserve">Licencia B1 (12/12/2029) </t>
  </si>
  <si>
    <t>Angulo Urrutia Marisel</t>
  </si>
  <si>
    <t>9FLXCG7D5KCD07223</t>
  </si>
  <si>
    <t>1P50FMGJ1182785</t>
  </si>
  <si>
    <t>Wilber Quintero Pescador</t>
  </si>
  <si>
    <t>FOG49D</t>
  </si>
  <si>
    <t>9FLA36FZ1EBK27888</t>
  </si>
  <si>
    <t>JLZCDD93657</t>
  </si>
  <si>
    <t>05/11/201</t>
  </si>
  <si>
    <t>FLOR HELY PESCADOR</t>
  </si>
  <si>
    <t xml:space="preserve">Licencia B1 (09/05/2032) C1 (09/05/2025)  </t>
  </si>
  <si>
    <t>Marulanda Perdigon  Diego Alejandro</t>
  </si>
  <si>
    <t>DIH84F</t>
  </si>
  <si>
    <t>MD637BE71L2AL1384</t>
  </si>
  <si>
    <t>BE7AL29L1390</t>
  </si>
  <si>
    <t>ALVARO DIEGO MARULANDA GONZALEZ</t>
  </si>
  <si>
    <t>Licenci B1 (13/04/2025)</t>
  </si>
  <si>
    <t>Diaz Martinez Jefferson</t>
  </si>
  <si>
    <t>RLY16D</t>
  </si>
  <si>
    <t>9FMKC1921FF005279</t>
  </si>
  <si>
    <t>KC19E-7-2001824</t>
  </si>
  <si>
    <t>Diaz Rengifo Jhon Faber</t>
  </si>
  <si>
    <t>Licenci B1 (26/08/2026)</t>
  </si>
  <si>
    <t>Orozco Noguera Lina Marcela</t>
  </si>
  <si>
    <t>EIG49F</t>
  </si>
  <si>
    <t>9FLXCG7D3LCG27979</t>
  </si>
  <si>
    <t>1P50FMGK1199617</t>
  </si>
  <si>
    <t>Licenci B1 (15/05/2027)</t>
  </si>
  <si>
    <t>Toro Ortiz Alfredo</t>
  </si>
  <si>
    <t xml:space="preserve"> 	25/06/2034</t>
  </si>
  <si>
    <t>DUMBTA98517</t>
  </si>
  <si>
    <t>MD2DUB4Z1BFA00189</t>
  </si>
  <si>
    <t>Se recibe fisico</t>
  </si>
  <si>
    <t>Estacio Ortiz Jessica</t>
  </si>
  <si>
    <t>9G5HAR020RVPD0257</t>
  </si>
  <si>
    <t>HA11EPN9K01469</t>
  </si>
  <si>
    <t>Se recibe por wpp</t>
  </si>
  <si>
    <t>Quiroga Osorio Maria Victoria</t>
  </si>
  <si>
    <t>9FKSEB614K2027704</t>
  </si>
  <si>
    <t>E3V3E027704</t>
  </si>
  <si>
    <t>Gisela Arevalo</t>
  </si>
  <si>
    <t>Licenci B1 (15/05/2032)</t>
  </si>
  <si>
    <t>Montoya Ospina  Roger</t>
  </si>
  <si>
    <t>Lider de ventas</t>
  </si>
  <si>
    <t>ZGO68F</t>
  </si>
  <si>
    <t>BJ157FMJ7A11230567</t>
  </si>
  <si>
    <t>9GFL29003NHK04414</t>
  </si>
  <si>
    <t>Benelli</t>
  </si>
  <si>
    <t xml:space="preserve">Arroyave Lopez Luis Enrique   </t>
  </si>
  <si>
    <t>Lider De Ventas - Giros</t>
  </si>
  <si>
    <t>3128916895</t>
  </si>
  <si>
    <t>TCH68E</t>
  </si>
  <si>
    <t>9FKSEB611K2028146</t>
  </si>
  <si>
    <t>E3V3E028146</t>
  </si>
  <si>
    <t>Dora Ines Arenas Gutierrez</t>
  </si>
  <si>
    <t>Licenci B1 (15/05/2030)</t>
  </si>
  <si>
    <t>Giraldo Erazo Yudi Alexandra</t>
  </si>
  <si>
    <t xml:space="preserve">9FKUE161XS2099140 </t>
  </si>
  <si>
    <t xml:space="preserve">E3S9E0099140 </t>
  </si>
  <si>
    <t>Garcia Castaneda Octavio</t>
  </si>
  <si>
    <t>Lider de ventas - Pagos</t>
  </si>
  <si>
    <t>DYM68C</t>
  </si>
  <si>
    <t>9FMJC4029BF001260</t>
  </si>
  <si>
    <t>JC40E-6010294</t>
  </si>
  <si>
    <t>Hernandez Uchima Santiago</t>
  </si>
  <si>
    <t>LKV04F</t>
  </si>
  <si>
    <t>9FMJA259XMF017292</t>
  </si>
  <si>
    <t>licencia B1 (15/05/2033) C1 (15/05/2023)</t>
  </si>
  <si>
    <t>Benjumea Bolanos Katherin Vanezza</t>
  </si>
  <si>
    <t>Ortiz Rojas Oscar Eduardo</t>
  </si>
  <si>
    <t>YRF90C</t>
  </si>
  <si>
    <t>9FMHA1126EF019432</t>
  </si>
  <si>
    <t>Juan David Galeano Sanchez</t>
  </si>
  <si>
    <t>Cobos Vasquez Alvaro Andres</t>
  </si>
  <si>
    <t>Asesor de Ventas -  Betplay</t>
  </si>
  <si>
    <t xml:space="preserve"> 	10/12/2031</t>
  </si>
  <si>
    <t>Licencia A2 (08/08/2033)</t>
  </si>
  <si>
    <t>Castro Arboleda Eduardo Felipe</t>
  </si>
  <si>
    <t>FNW56E</t>
  </si>
  <si>
    <t>DUZWFH17689</t>
  </si>
  <si>
    <t>9FLA18AZ1HDD43001</t>
  </si>
  <si>
    <t>Maria Alejandra Castro Arboleda</t>
  </si>
  <si>
    <t>Tiene una multa por D04 No detenerse ante una luz roja o amarilla de semáforo, una señal de PARE o un semáforo intermitente en rojo.</t>
  </si>
  <si>
    <t>Meneses Betancourth Albenis Edisson</t>
  </si>
  <si>
    <t>JEYWHA17731</t>
  </si>
  <si>
    <t>9FLA17CY1JAH00148</t>
  </si>
  <si>
    <t>Rodriguez Trujillo Vitaliano</t>
  </si>
  <si>
    <t>BNP47E</t>
  </si>
  <si>
    <t>E3L5E044099</t>
  </si>
  <si>
    <t>9FKDE091XG2044099</t>
  </si>
  <si>
    <t>Aguirre Correa  William</t>
  </si>
  <si>
    <t>OSC41F</t>
  </si>
  <si>
    <t>ZS152FMI55M102858</t>
  </si>
  <si>
    <t>9GFJCJLJ4MHH03928</t>
  </si>
  <si>
    <t>Ospina Sanchez Victor Manuel</t>
  </si>
  <si>
    <t>E482-337998</t>
  </si>
  <si>
    <t>9FSBE4EW7NC108235</t>
  </si>
  <si>
    <t>Susuki</t>
  </si>
  <si>
    <t>Se recibe por correo</t>
  </si>
  <si>
    <t xml:space="preserve">9FMJA2597RF009707 </t>
  </si>
  <si>
    <t xml:space="preserve">JA25E-4938271 </t>
  </si>
  <si>
    <t>Licencia B1 27/09/2032</t>
  </si>
  <si>
    <t>Mosquera  Jefferson Camilo</t>
  </si>
  <si>
    <t>Auxiliar Operativo De Recaudo</t>
  </si>
  <si>
    <t>KRG88E</t>
  </si>
  <si>
    <t>MD637AR18H2A15626</t>
  </si>
  <si>
    <t>0R1AH2016972</t>
  </si>
  <si>
    <t>Tvs</t>
  </si>
  <si>
    <t>Gallego Gallego Edgar Alejandro</t>
  </si>
  <si>
    <t>JHZ17F</t>
  </si>
  <si>
    <t>9FLA37CY5LAA25417</t>
  </si>
  <si>
    <t>JEZWK28313</t>
  </si>
  <si>
    <t>Delgado Ortega Jair Armando</t>
  </si>
  <si>
    <t>DYE56C</t>
  </si>
  <si>
    <t>MD2JKB1Z0BFM00237</t>
  </si>
  <si>
    <t>JAMBSM84137</t>
  </si>
  <si>
    <t>Ortega Bueno Omar Alexander</t>
  </si>
  <si>
    <t>Garcés Arcos José Delio</t>
  </si>
  <si>
    <t>322 691 7026</t>
  </si>
  <si>
    <t>LB415PCM9EC100003</t>
  </si>
  <si>
    <t>162FMJ8E100084</t>
  </si>
  <si>
    <t>United Motors</t>
  </si>
  <si>
    <t>Licencia B1 (14/12/2032) y C1 (14/12/2025)</t>
  </si>
  <si>
    <t>Barrera Montenegro Briyid</t>
  </si>
  <si>
    <t>9FSBE4EN6MC175009</t>
  </si>
  <si>
    <t>E482-327186</t>
  </si>
  <si>
    <t xml:space="preserve">Tiene una multa: Estacionar un vehículo en sitios prohibidos.
</t>
  </si>
  <si>
    <t>Gonzalez Cortes Celimo Andres</t>
  </si>
  <si>
    <t>Lider De Atraccion - Comercial</t>
  </si>
  <si>
    <t>9FMKC2316MF000064</t>
  </si>
  <si>
    <t>KC23E-A-2000268</t>
  </si>
  <si>
    <t>Cabezas Tenorio Jerson Daniel</t>
  </si>
  <si>
    <t>Lider De Ventas</t>
  </si>
  <si>
    <t>TXT55F</t>
  </si>
  <si>
    <t>9F2D51257NB030130</t>
  </si>
  <si>
    <t>157FMIUE238191</t>
  </si>
  <si>
    <t>Akt</t>
  </si>
  <si>
    <t>Ramos Sanchez Marcela</t>
  </si>
  <si>
    <t>UL08E</t>
  </si>
  <si>
    <t>9FLXCG7D7KCE08358</t>
  </si>
  <si>
    <t>1P50FMGJ1202284</t>
  </si>
  <si>
    <t xml:space="preserve"> Cortes Charria Jose Luis</t>
  </si>
  <si>
    <t>9G5JAS026PVNA0373</t>
  </si>
  <si>
    <t>JA06EXM9G00327</t>
  </si>
  <si>
    <t xml:space="preserve">Tiene 1 multa por un total de $ 572250 por: C14 Transitar por sitios restringidos o en horas prohibidas por la autoridad competente. además, el vehículo será inmovilizado.
</t>
  </si>
  <si>
    <t>Astudillo Casamachin Boris Brandon</t>
  </si>
  <si>
    <t>HQC78A</t>
  </si>
  <si>
    <t>JA04E28650278</t>
  </si>
  <si>
    <t>Valencia Otiz Angela Marcela</t>
  </si>
  <si>
    <t>Burbano Jansasoy John Eyder</t>
  </si>
  <si>
    <t>Asistente De Auditoria Tic</t>
  </si>
  <si>
    <t>9FKDG3614P2091306</t>
  </si>
  <si>
    <t>G3L1E091306</t>
  </si>
  <si>
    <t>Ortiz Becerra Daniela</t>
  </si>
  <si>
    <t>300 773 1765</t>
  </si>
  <si>
    <t>JKD54F</t>
  </si>
  <si>
    <t>9FLA37CY9MAF29518</t>
  </si>
  <si>
    <t>JEZWLK00775</t>
  </si>
  <si>
    <t>De los Rios Pinilla Isabel</t>
  </si>
  <si>
    <t>Tiene licencia B1 (5/09/2027)</t>
  </si>
  <si>
    <t>Garcia Suarez Jorge Andres</t>
  </si>
  <si>
    <t>THB 25F</t>
  </si>
  <si>
    <t>9GJA67JF1NT001494</t>
  </si>
  <si>
    <t>JFXCMM08886</t>
  </si>
  <si>
    <t>Montano Gonzalez Milinton</t>
  </si>
  <si>
    <t>Auxiliar Operativo De Mantenimiento</t>
  </si>
  <si>
    <t xml:space="preserve"> 	16/07/2029</t>
  </si>
  <si>
    <t xml:space="preserve">9FLA92CY8KBJ07486 </t>
  </si>
  <si>
    <t xml:space="preserve">JEYCJC48545 </t>
  </si>
  <si>
    <t>Act 30072024</t>
  </si>
  <si>
    <t>Pena Peralta Andres Mauricio</t>
  </si>
  <si>
    <t>Asistente Juridico Penal</t>
  </si>
  <si>
    <t>Lerma Payan Osmar Shadid</t>
  </si>
  <si>
    <t>Asistente Juridico Laboral</t>
  </si>
  <si>
    <t xml:space="preserve"> 	11/01/2033</t>
  </si>
  <si>
    <t>IIP773</t>
  </si>
  <si>
    <t xml:space="preserve">KNADN411AG6542661 </t>
  </si>
  <si>
    <t xml:space="preserve">G4LAFP027839 </t>
  </si>
  <si>
    <t>Automovil</t>
  </si>
  <si>
    <t>Arango Ceron Giovanny Javier</t>
  </si>
  <si>
    <t>Bernal Pulido Cristhian Alexander</t>
  </si>
  <si>
    <t>Tiene licencia B1 (14/01/2025) y  C1 (14/01/2018)</t>
  </si>
  <si>
    <t>Mera Nunez Maicol</t>
  </si>
  <si>
    <t xml:space="preserve">KTD76D </t>
  </si>
  <si>
    <t xml:space="preserve">9FMHA1223EF004398 </t>
  </si>
  <si>
    <t xml:space="preserve">HA12EFD9D00601 </t>
  </si>
  <si>
    <t>Agredo Quiñones hugo</t>
  </si>
  <si>
    <t xml:space="preserve"> 	Tiene Licencia B1 (07/09/2032)</t>
  </si>
  <si>
    <t>Rengifo Gil Andres Felipe</t>
  </si>
  <si>
    <t>VMG12G</t>
  </si>
  <si>
    <t xml:space="preserve">9FLT22002RDG14381 </t>
  </si>
  <si>
    <t xml:space="preserve">0R1AP26B4484 </t>
  </si>
  <si>
    <t>Martinez Maria Fidelia</t>
  </si>
  <si>
    <t>Acosta Arce Christian Andres</t>
  </si>
  <si>
    <t xml:space="preserve"> 	06/04/2026</t>
  </si>
  <si>
    <t>9FKKE1390J2125096</t>
  </si>
  <si>
    <t xml:space="preserve">E3F4E125096 </t>
  </si>
  <si>
    <t xml:space="preserve">Conducir sin portar el Seguro Obligatorio de Accidentes de tránsito ordenado por la Ley. además, el vehículo será inmovilizado. Conducir sin portar el Seguro Obligatorio de Accidentes de tránsito ordenado por la Ley. además, el vehículo será inmovilizado. No realizar la revisión técnico-mecánica en el plazo legal establecido o cuando el vehículo no se encuentre en adecuadas condiciones técnico-mecánicas o de emisión de gases, aun cuando porte los certificados correspondientes. Conducir sin portar el Seguro Obligatorio de Accidentes de tránsito ordenado por la Ley. además, el vehículo será inmovilizado. Conducir motocicleta sin observar las normas establecidas en el presente código. </t>
  </si>
  <si>
    <t>Castillo Jhoan Andres</t>
  </si>
  <si>
    <t>YHY11E</t>
  </si>
  <si>
    <t xml:space="preserve">9F2C1150XK5002081 </t>
  </si>
  <si>
    <t xml:space="preserve">ZS157FMJ-28J500285 </t>
  </si>
  <si>
    <t xml:space="preserve">Conducir sin portar el Seguro Obligatorio de Accidentes de tránsito ordenado por la Ley. además, el vehículo será inmovilizado. </t>
  </si>
  <si>
    <t>Maigual Eraso Danny Yair</t>
  </si>
  <si>
    <t xml:space="preserve"> 	19/06/2034</t>
  </si>
  <si>
    <t xml:space="preserve">9FSBE4EN0LC165994 </t>
  </si>
  <si>
    <t>E482-322025</t>
  </si>
  <si>
    <t>Munoz Rodriguez Miller Andres</t>
  </si>
  <si>
    <t xml:space="preserve"> 17/08/2033</t>
  </si>
  <si>
    <t xml:space="preserve">9FMJC472XHF000326 </t>
  </si>
  <si>
    <t xml:space="preserve">JC47E-7-6070355 </t>
  </si>
  <si>
    <t>Tigreros Saavedra Zharick Dayan</t>
  </si>
  <si>
    <t xml:space="preserve"> 16/05/2033</t>
  </si>
  <si>
    <t>PVD26G</t>
  </si>
  <si>
    <t xml:space="preserve">9FKUE1618R2087305 </t>
  </si>
  <si>
    <t xml:space="preserve">E3S9E0087305 </t>
  </si>
  <si>
    <t>Victoria Valdes Hector Eduardo</t>
  </si>
  <si>
    <t xml:space="preserve">9F2D51250N5008484 </t>
  </si>
  <si>
    <t xml:space="preserve">157FMITE362672 </t>
  </si>
  <si>
    <t>Zea Galvez Diego Fernando</t>
  </si>
  <si>
    <t xml:space="preserve"> 27/04/2033</t>
  </si>
  <si>
    <t xml:space="preserve">LC6JCK4P2P0020268 </t>
  </si>
  <si>
    <t xml:space="preserve">157FMJ-3*G2U55661* </t>
  </si>
  <si>
    <t>con multas : Tiene una multa ( D05),  Conducir un vehiculo sobre aceras, plazas, vias peatonales, separadores, bermas, demarcaciones de canalizacion, zonas verdes o varias especiales para vehiculos no motorizados.</t>
  </si>
  <si>
    <t>Betancourt Giraldo Paola Andrea</t>
  </si>
  <si>
    <t xml:space="preserve">9FLKNGJA9LCG11529 </t>
  </si>
  <si>
    <t xml:space="preserve">KN25J1011537 </t>
  </si>
  <si>
    <t xml:space="preserve">No tiene multas </t>
  </si>
  <si>
    <t>Largo Castillo Camilo</t>
  </si>
  <si>
    <t xml:space="preserve">  08/11/2031</t>
  </si>
  <si>
    <r>
      <t xml:space="preserve">
</t>
    </r>
    <r>
      <rPr>
        <sz val="10"/>
        <rFont val="Arial"/>
        <family val="2"/>
      </rPr>
      <t xml:space="preserve">9G5HAH026NVMJ0059 </t>
    </r>
  </si>
  <si>
    <t xml:space="preserve">HA11ENM9E02383 </t>
  </si>
  <si>
    <t>Mahecha Riascos Liset</t>
  </si>
  <si>
    <t>FTJ48E</t>
  </si>
  <si>
    <t>9FLKAGBA3HCH00871</t>
  </si>
  <si>
    <t>KA25B1001291</t>
  </si>
  <si>
    <t>Marin Martinez Luis Carlos</t>
  </si>
  <si>
    <t>9FSBE4EN0JC148383</t>
  </si>
  <si>
    <t>E482-314131</t>
  </si>
  <si>
    <t>Tiene multas : (C31)No acatar las señales de transito o requerimientos impartidos por los agentes de tra¡nsito.</t>
  </si>
  <si>
    <t>Uruena Rosemberg</t>
  </si>
  <si>
    <t>Jefe De Ventas-Jsa</t>
  </si>
  <si>
    <t xml:space="preserve">3MDDJ2SAAKM212719 </t>
  </si>
  <si>
    <t>P540496006</t>
  </si>
  <si>
    <t xml:space="preserve">Mazda </t>
  </si>
  <si>
    <t>Debe conducir con lentes .</t>
  </si>
  <si>
    <t>Bermudez Gallego Ramiro</t>
  </si>
  <si>
    <t xml:space="preserve">3HGRM3830EG603040 </t>
  </si>
  <si>
    <t xml:space="preserve">K24Z93519582 </t>
  </si>
  <si>
    <t>Tiene licencia A2 (20/06/2023) C1(01/11/2026)</t>
  </si>
  <si>
    <t>Anaya Troyano Yudi Vanessa</t>
  </si>
  <si>
    <t xml:space="preserve">  12/08/2026</t>
  </si>
  <si>
    <t xml:space="preserve">
9FKKE1373E2050320 </t>
  </si>
  <si>
    <t xml:space="preserve">
E3H4E050320 </t>
  </si>
  <si>
    <t>Atahualpa Luis Fernando</t>
  </si>
  <si>
    <t>AWF35G</t>
  </si>
  <si>
    <t xml:space="preserve">9F2B42003NB003577 </t>
  </si>
  <si>
    <t xml:space="preserve">
163FMLUQ256190 </t>
  </si>
  <si>
    <t>Tiene licencia  B1 (09/05/2033)</t>
  </si>
  <si>
    <t>Cañon Grisales Edwin Esteban</t>
  </si>
  <si>
    <t xml:space="preserve">9G5JAW244RVPJ0533 </t>
  </si>
  <si>
    <t xml:space="preserve">JA06EDNHK00062 </t>
  </si>
  <si>
    <t>Tiene multas: (C02) Estacionar un vehiculo en sitios prohibidos.(300)  Incumplimiento AP _28_Comparendo Local_29_</t>
  </si>
  <si>
    <t>tiene licencia B1 ( 16/02/2027</t>
  </si>
  <si>
    <t>Castiblanco Marquez Harry</t>
  </si>
  <si>
    <t>LC6GJ55EXD1100454</t>
  </si>
  <si>
    <t>J508-103830</t>
  </si>
  <si>
    <t xml:space="preserve">Tiene licencia B1 (15/09/2025) </t>
  </si>
  <si>
    <t>Cifuentes  Carmona Yessica  Durley</t>
  </si>
  <si>
    <t xml:space="preserve">  17/09/2029</t>
  </si>
  <si>
    <t>9FLKAGBA9LCG27482</t>
  </si>
  <si>
    <t xml:space="preserve">KA25B1029766 </t>
  </si>
  <si>
    <t xml:space="preserve">KYMCO </t>
  </si>
  <si>
    <t>no</t>
  </si>
  <si>
    <t>Corrales Pineda Fabian Andres</t>
  </si>
  <si>
    <t>NAJ96C</t>
  </si>
  <si>
    <t>Meneses Betancourth Edisson Albenis</t>
  </si>
  <si>
    <t>NYC53C</t>
  </si>
  <si>
    <t>Figueroa Yulie</t>
  </si>
  <si>
    <t xml:space="preserve">9G5HAH025RVPH0215 </t>
  </si>
  <si>
    <t xml:space="preserve">HA11EPN9K00369 </t>
  </si>
  <si>
    <t xml:space="preserve">Tiene  multas:(D04)  No detenerse ante una luz roja o amarilla de semaforo, una señal de PARE o un semaforo intermitente en rojo.
</t>
  </si>
  <si>
    <t>Gil Gonzalez Katherine</t>
  </si>
  <si>
    <t>9GFKNGNE4PCC08860</t>
  </si>
  <si>
    <t>KN25SR2272117</t>
  </si>
  <si>
    <t>Tiene licencia B2 (10/10/2025) y  C2( 10/10/2018)</t>
  </si>
  <si>
    <t>Jimenez Florez Johan Fernando</t>
  </si>
  <si>
    <t xml:space="preserve">9F2D2125XN5003026 </t>
  </si>
  <si>
    <t xml:space="preserve">157FMITQ460986 </t>
  </si>
  <si>
    <t xml:space="preserve">falta informacion de la moto , no es propietario de la motocicleta </t>
  </si>
  <si>
    <t>Malagon Acosta Juan Camilo</t>
  </si>
  <si>
    <t>MHQ51G</t>
  </si>
  <si>
    <t>9GJA36JL8PT047304</t>
  </si>
  <si>
    <t xml:space="preserve">JLXCNG15154 </t>
  </si>
  <si>
    <t xml:space="preserve">Bajaj </t>
  </si>
  <si>
    <t>Tiene licencia C1 ( 19/01/2027) y B1 ( 19/01/2034</t>
  </si>
  <si>
    <t>Mendez Maira Alejandra</t>
  </si>
  <si>
    <t xml:space="preserve">9GFXCG7DXPCH35866 </t>
  </si>
  <si>
    <t>1P50FMGN1086118</t>
  </si>
  <si>
    <t xml:space="preserve">Tiene licencia c1( 11/08/2026)  y B1 ( 11/08/2033)
Debe conducir con lentes </t>
  </si>
  <si>
    <t xml:space="preserve">9FLJDC1Z6DCE51995 </t>
  </si>
  <si>
    <t xml:space="preserve">JEGBUH20050 </t>
  </si>
  <si>
    <t>Tiene licencia  C1 ( 03/02/2025) y A2 ( 20/01/2026)</t>
  </si>
  <si>
    <t xml:space="preserve">9GFXCG7D0MCM16422 </t>
  </si>
  <si>
    <t xml:space="preserve">1P50FMGM1027158 </t>
  </si>
  <si>
    <t>Tiene licencia B1 (18/04/2033) y A2 ( 16/06/2033)</t>
  </si>
  <si>
    <t xml:space="preserve">  04/10/2026</t>
  </si>
  <si>
    <t>MLE47G</t>
  </si>
  <si>
    <t>Tiene multa : (C38) Usar sistemas moviles de comunicacion o telefonos instalados en los vehiculos al momento de conducir, exceptuando si Ã©stos son utilizados con accesorios o equipos auxiliares que permitan tener las manos libres.</t>
  </si>
  <si>
    <t>Tiene licencia B1 ( 04/10/2033)</t>
  </si>
  <si>
    <t>Mendez Sandoval Lina Valentina</t>
  </si>
  <si>
    <t xml:space="preserve">9FMPCJ922FF000422 </t>
  </si>
  <si>
    <t xml:space="preserve">JF350E-8000593 </t>
  </si>
  <si>
    <t>Meneses Pineda Jader Andrei</t>
  </si>
  <si>
    <t xml:space="preserve">9F2D91252PX001208 </t>
  </si>
  <si>
    <t xml:space="preserve">XS1P52QMI-322000383 </t>
  </si>
  <si>
    <t>Molina Floyd Lisa Jannette</t>
  </si>
  <si>
    <t xml:space="preserve"> 	22/01/2026</t>
  </si>
  <si>
    <t>9G5HAR029NVMH1018</t>
  </si>
  <si>
    <t>HA11EPM9E00236</t>
  </si>
  <si>
    <t>Moreno Paladines Omar Augusto</t>
  </si>
  <si>
    <t>VEA76E</t>
  </si>
  <si>
    <t>9G5JAS023KVJE0052</t>
  </si>
  <si>
    <t xml:space="preserve">JA06EHH9M01430 </t>
  </si>
  <si>
    <t>Jose Vicente Moreno</t>
  </si>
  <si>
    <t>Actualmente cuenta con comparendo con codigo: C35 (No realizar la revisión tecnico-mecanica en el plazo legal establecido o cuando el vehiculo no se encuentre en adecuadas condiciones tecnico-mecanicas o de emision de gases, aun cuando porte los certificados correspondientes) con fecha de 26/12/2022. Cuenta actualmente con comparendo con codigo D02 (Conducir sin portar el seguro obligatorio de accidentes de transito ordenado por la ley, ademas; el vehiculo sera inmovilizado) con fecha de: 18/10/2023.</t>
  </si>
  <si>
    <t>Mosquera Palacios Geiler</t>
  </si>
  <si>
    <t xml:space="preserve">MB8EA11C7L8103191 </t>
  </si>
  <si>
    <t xml:space="preserve">AF21-6261489 </t>
  </si>
  <si>
    <t>Muðoz Pinzon Angie Tatiana</t>
  </si>
  <si>
    <t>Sin numero Vin en el Runt</t>
  </si>
  <si>
    <t xml:space="preserve">E441TH160547 </t>
  </si>
  <si>
    <t>Narvaez Moreno Silvana</t>
  </si>
  <si>
    <t xml:space="preserve"> 	16/05/2034</t>
  </si>
  <si>
    <t xml:space="preserve">9FMKD0797SE001535 </t>
  </si>
  <si>
    <t xml:space="preserve">KD07E-3096812 </t>
  </si>
  <si>
    <t>Ocampo Rengifo  Jefferson Alexander</t>
  </si>
  <si>
    <t>DSI49H</t>
  </si>
  <si>
    <t xml:space="preserve">9GJA21PF7SP002119 </t>
  </si>
  <si>
    <t xml:space="preserve">PFXWPH40369 </t>
  </si>
  <si>
    <t>Cuenta con licencia B1 con fecha de vencimiento de: 04/09/2030, cuenta con licencia C1 con fecha de vencimiento del: 04/09/2023</t>
  </si>
  <si>
    <t>Rueda Rosero Joan Felipe</t>
  </si>
  <si>
    <t>KYS87D</t>
  </si>
  <si>
    <t xml:space="preserve">9FMHA1229EF004602 </t>
  </si>
  <si>
    <t xml:space="preserve">HA12EFD9F00954 </t>
  </si>
  <si>
    <t>Ruiz Erazo Ana Maria</t>
  </si>
  <si>
    <t xml:space="preserve">9FKKE1374G2072328 </t>
  </si>
  <si>
    <t xml:space="preserve">E3H4E072328 </t>
  </si>
  <si>
    <t>Ruiz Quinones Mayra Alejandra</t>
  </si>
  <si>
    <t xml:space="preserve"> 09/05/2032</t>
  </si>
  <si>
    <t>IRV68F</t>
  </si>
  <si>
    <t xml:space="preserve">9F2A6110XL5007250 </t>
  </si>
  <si>
    <t xml:space="preserve">152FMHSQ278083 </t>
  </si>
  <si>
    <t>Salazar Vasquez Jeefri Alexander</t>
  </si>
  <si>
    <t>AIZ21E</t>
  </si>
  <si>
    <t xml:space="preserve">
MD634KE62G2A26376 </t>
  </si>
  <si>
    <t xml:space="preserve">
0E6AG2128396 </t>
  </si>
  <si>
    <t>Actualmente cuenta con un comparendo D04 (No detenerse ante una luz roja o amarilla de semaforo, un señal de PARE o un semaforo intermintente en rojo.(Fecha del comparendo - 06/06/2024) - Cuenta con licencia C1 con fecha de vencimiento de: 17/08/2025 - Cuenta con licencia B1 con fecha de vencimiento del: 17/08/2032.</t>
  </si>
  <si>
    <t>Sanchez Chiquito Tania Lorena</t>
  </si>
  <si>
    <t xml:space="preserve">9FMPCHK29GF006447 </t>
  </si>
  <si>
    <t xml:space="preserve">SDH1P50FMH-2*F5811201* </t>
  </si>
  <si>
    <t>Actualmente cuenta con un comparendo D04 (No detenerse ante una luz roja o amarilla de semaforo, un señal de PARE o un semaforo intermintente en rojo.(Fecha del comparendo - 06/06/2024)</t>
  </si>
  <si>
    <t>Sanchez Gaviria Laura Isabella</t>
  </si>
  <si>
    <t xml:space="preserve">9FKUE1611R2094614 </t>
  </si>
  <si>
    <t xml:space="preserve">E3S9E0094614 </t>
  </si>
  <si>
    <t>Cuenta con licencia B1 con fecha de vencimiento del: 20/01/2032</t>
  </si>
  <si>
    <t>Sanchez Orjuela Norma Constanza</t>
  </si>
  <si>
    <t xml:space="preserve">
9F2C11257M5002624 </t>
  </si>
  <si>
    <t xml:space="preserve">
ZS154FMI-38M103114 </t>
  </si>
  <si>
    <t>Cuenta con licencia B1 con fecha de vencimiento del: 26/09/2026. Actualmente cuenta con una multa C35: No realizar revisión tecnico-mecanica en el plazo legal establecido o cuando el vehiculo nose encuentre en adecuadas condiciones tecnico - mecanicas o de emisión de gases, aun cuando porte los certificados correspondientes.</t>
  </si>
  <si>
    <t>Sarria Zuluaga Robin Andres</t>
  </si>
  <si>
    <t xml:space="preserve"> 	12/12/2032</t>
  </si>
  <si>
    <t xml:space="preserve">9FKKE1997G2106996 </t>
  </si>
  <si>
    <t xml:space="preserve">E3F4E106996 </t>
  </si>
  <si>
    <t>Cuenta con licencia C1 con fecha de vencimiento del: 12/12/2025, cuenta con licencia B1 con fecha de vencimiento del: 12/12/2032</t>
  </si>
  <si>
    <t>Yangana Paniquita Nelver David</t>
  </si>
  <si>
    <t xml:space="preserve">9FSNF42D9RC114542 </t>
  </si>
  <si>
    <t xml:space="preserve">157FMI-3*A6C057394* </t>
  </si>
  <si>
    <t>Zapata Calderon Sergio Steven</t>
  </si>
  <si>
    <t xml:space="preserve"> 	12/01/2034</t>
  </si>
  <si>
    <t xml:space="preserve">9GFPCKAF0NCG02656 </t>
  </si>
  <si>
    <t xml:space="preserve">157FMJM1227950 </t>
  </si>
  <si>
    <t>Giraldo Lozano Juan Sebastian</t>
  </si>
  <si>
    <t>Asesor De Ventas - Betplay</t>
  </si>
  <si>
    <t>SIQ15F</t>
  </si>
  <si>
    <t>9G5JAS025NVMD0040</t>
  </si>
  <si>
    <t xml:space="preserve">JA06EXL9J00472 </t>
  </si>
  <si>
    <t>El colaborador cuenta con licencia B1 con fecha de vencimiento de: 19/07/2031, cuenta con licencia C1 la cual se encuentra vencida 19/07/2024.</t>
  </si>
  <si>
    <t>Agudelo Salazar John Fernando</t>
  </si>
  <si>
    <t>Tecnico De Soporte</t>
  </si>
  <si>
    <t xml:space="preserve"> 	20/06/2023</t>
  </si>
  <si>
    <t xml:space="preserve">9G5HA11A3HV009618 </t>
  </si>
  <si>
    <t xml:space="preserve">HA11EJG9H06606 </t>
  </si>
  <si>
    <t>El colaborador es un caso medico, quien actualmente cuenta con restricciones medicas para conducir motocicleta. Actualmente cuenta con 2 multas, una con codigo; D02 Conducir sin portar el seguro obligatorio de accidentes de transito ordenado por la ley, ademas el vehiculo sera inmovilizado. (Con fecha de:21/12/2021 - 25/08/2023)</t>
  </si>
  <si>
    <t>Gonzalez Lopez William Javier</t>
  </si>
  <si>
    <t xml:space="preserve"> 	01/07/2033</t>
  </si>
  <si>
    <t xml:space="preserve">9FMJC4722FF006019 </t>
  </si>
  <si>
    <t xml:space="preserve">JC47E-7-6000176 </t>
  </si>
  <si>
    <t>Hoyos Chavaco Kevin Alejandro</t>
  </si>
  <si>
    <t xml:space="preserve">9GFPCKAF2MHE00824 </t>
  </si>
  <si>
    <t xml:space="preserve">157FMJM1003189 </t>
  </si>
  <si>
    <t>Lemus Castaneda Jhoan Sebastian</t>
  </si>
  <si>
    <t xml:space="preserve">9FLA36FY8KDC13349 </t>
  </si>
  <si>
    <t xml:space="preserve">JLYCJK50410 </t>
  </si>
  <si>
    <t>Cuenta con licencia de conducción B1 con fecha de vencimiento del: 26/11/2029, cuenta con licencia de conducción C1 la cual se encuentra vencida 26/11/2022</t>
  </si>
  <si>
    <t>Medina Velasco Marcela</t>
  </si>
  <si>
    <t>9FSBE4EN4LC166226</t>
  </si>
  <si>
    <t xml:space="preserve">E482-222907 </t>
  </si>
  <si>
    <t>Cuenta con licencia B1: Con fecha de vencimiento del: 10/06/2029</t>
  </si>
  <si>
    <t>Arenas Soto Jessica</t>
  </si>
  <si>
    <t>Asistente De Auditoria</t>
  </si>
  <si>
    <t>La integrante no cuenta con licencia de conducción</t>
  </si>
  <si>
    <t>Gomez Marquez Magda Isabel</t>
  </si>
  <si>
    <t>Auxiliar De Auditoria</t>
  </si>
  <si>
    <t xml:space="preserve"> 	27/06/2033</t>
  </si>
  <si>
    <t>EUF26F</t>
  </si>
  <si>
    <t xml:space="preserve">9F2A61109M5002607 </t>
  </si>
  <si>
    <t xml:space="preserve">152FMHTQ045419 </t>
  </si>
  <si>
    <t>Cuenta con licencia B1 con fecha de vencimiento del: 	27/06/2033</t>
  </si>
  <si>
    <t>Melo Martinez Elkin Mauricio</t>
  </si>
  <si>
    <t>QSY88F</t>
  </si>
  <si>
    <t xml:space="preserve">9FSED13X4NC100071 </t>
  </si>
  <si>
    <t xml:space="preserve">BGA1-727832 </t>
  </si>
  <si>
    <t>Papamija Anacona John Mario</t>
  </si>
  <si>
    <t xml:space="preserve"> 	29/07/2033</t>
  </si>
  <si>
    <t xml:space="preserve">9FMKC2326JF001736 </t>
  </si>
  <si>
    <t xml:space="preserve">KC23E-7-3005528 </t>
  </si>
  <si>
    <t>Cuenta con licencia B1 con fecha de vencimiento de: 06/10/2028</t>
  </si>
  <si>
    <t>Santibaðez Alzate Diego Alejandro</t>
  </si>
  <si>
    <t>Actualmente cuenta con licencia de conducción pero no tiene vehiculo.</t>
  </si>
  <si>
    <t>No datos / no cuenta con Vehículo</t>
  </si>
  <si>
    <t>Aparicio Cadavid Maira Alejandra</t>
  </si>
  <si>
    <t>Quintero Carabali Carolina</t>
  </si>
  <si>
    <t xml:space="preserve"> 	10/05/2033</t>
  </si>
  <si>
    <t>9G5KCS263RVPJ0323</t>
  </si>
  <si>
    <t>KC13EJPGF01317</t>
  </si>
  <si>
    <t>HERO</t>
  </si>
  <si>
    <t xml:space="preserve">Caracas  Filigrana Brayan Estiven </t>
  </si>
  <si>
    <t xml:space="preserve"> 	19/11/2034</t>
  </si>
  <si>
    <t xml:space="preserve">9FKDE0929J2010378 </t>
  </si>
  <si>
    <t xml:space="preserve">E3Y2E010378 </t>
  </si>
  <si>
    <t>yamaha</t>
  </si>
  <si>
    <t>Botello ocampo Jose Stiven</t>
  </si>
  <si>
    <t>9FSED13X1PC111726</t>
  </si>
  <si>
    <t>BGA1-852308</t>
  </si>
  <si>
    <t>Jose Stiven Botello Ocampo</t>
  </si>
  <si>
    <t>Actualmente tiene comparendo, realizado el 13 noviembre del 2024</t>
  </si>
  <si>
    <t>Estacionar un vehículo en sitios prohibidos.</t>
  </si>
  <si>
    <t>B1 
13/04/2022 - 13/04/2032</t>
  </si>
  <si>
    <t>Quiñones Tenorio Dianny Lizett</t>
  </si>
  <si>
    <t>9F2D21258M5006957</t>
  </si>
  <si>
    <t>157FMITQ270757</t>
  </si>
  <si>
    <t>Se hace registro de la motocicleta el dia 10/12/2024</t>
  </si>
  <si>
    <t xml:space="preserve">
9G5HAH026NVMJ0059 </t>
  </si>
  <si>
    <t>LCU*170453303*</t>
  </si>
  <si>
    <t>9GASA58M7JB006906</t>
  </si>
  <si>
    <t>9FLT31608NDF04993</t>
  </si>
  <si>
    <t>DE7AN27A4168</t>
  </si>
  <si>
    <t>157FMITQ280065</t>
  </si>
  <si>
    <t>9F2D21259M5007115</t>
  </si>
  <si>
    <t>B4DA426Q005551</t>
  </si>
  <si>
    <t>93YRBB009PJ093781</t>
  </si>
  <si>
    <t>RENAULT</t>
  </si>
  <si>
    <t>1P50FMHHJ1137951</t>
  </si>
  <si>
    <t>9FLXCHTC6KCD13275</t>
  </si>
  <si>
    <t>JA37E-3416146</t>
  </si>
  <si>
    <t>9FMJA3792SE000413</t>
  </si>
  <si>
    <t>LC6JCK4PXS0002884</t>
  </si>
  <si>
    <t>157FMJ-3*G2U87150*</t>
  </si>
  <si>
    <t>157FMIIE316462</t>
  </si>
  <si>
    <t>9F2A11251BE220143</t>
  </si>
  <si>
    <t>E489-211084</t>
  </si>
  <si>
    <t>9FSBE4E11RC101100</t>
  </si>
  <si>
    <t>HA11EPP9L00985</t>
  </si>
  <si>
    <t>9G5HAH020SVRD0071</t>
  </si>
  <si>
    <t>PDXCNH76007</t>
  </si>
  <si>
    <t>9GJB97PD1RP000152</t>
  </si>
  <si>
    <t>HA11EDB9K04490</t>
  </si>
  <si>
    <t>9FMHA1125CF019001</t>
  </si>
  <si>
    <t>JA25E-4952846</t>
  </si>
  <si>
    <t>9FMJA2593SE001664</t>
  </si>
  <si>
    <t>JA07AHP9J00578</t>
  </si>
  <si>
    <t>9G5JAS133SVRC0110</t>
  </si>
  <si>
    <t>E489-255213</t>
  </si>
  <si>
    <t>9FSBE4E14SC105163</t>
  </si>
  <si>
    <t xml:space="preserve">XS1P52QMI-3A14006549 </t>
  </si>
  <si>
    <t>9F2A51255FX004679</t>
  </si>
  <si>
    <t xml:space="preserve">E489-253743 </t>
  </si>
  <si>
    <t>9FSBE4E1XSC103711</t>
  </si>
  <si>
    <t xml:space="preserve">KC19E-7-2000268 </t>
  </si>
  <si>
    <t>9FMKC1924EF000365</t>
  </si>
  <si>
    <t>E3B6E213920</t>
  </si>
  <si>
    <t>9FKKE1106C2213920</t>
  </si>
  <si>
    <t>E3S9E0001205</t>
  </si>
  <si>
    <t>9FKUE1615H2001205</t>
  </si>
  <si>
    <t>HA11EPK9F08370</t>
  </si>
  <si>
    <t>9G5HAH020LVKJ0632</t>
  </si>
  <si>
    <t xml:space="preserve"> 0E4AK2X44237</t>
  </si>
  <si>
    <t>MD634KE44K2A43803</t>
  </si>
  <si>
    <t xml:space="preserve">ZS154FMI-38N102450 </t>
  </si>
  <si>
    <t>9F2C91251N5004105</t>
  </si>
  <si>
    <t>ZS154FMI-38P100997</t>
  </si>
  <si>
    <t>9F2C91254R5003696</t>
  </si>
  <si>
    <t>KB222060031</t>
  </si>
  <si>
    <t>9FLE10004FCG19776</t>
  </si>
  <si>
    <t>AF3AP1XD0472</t>
  </si>
  <si>
    <t>9FL25AF35RDD20729</t>
  </si>
  <si>
    <t>JC40E6009809</t>
  </si>
  <si>
    <t>9FMJC4025BF000820</t>
  </si>
  <si>
    <t>ZS154FMI-38H800433</t>
  </si>
  <si>
    <t>9F2C11256K5000859</t>
  </si>
  <si>
    <t>E3S9E0007558</t>
  </si>
  <si>
    <t>9FKUE1615J2007558</t>
  </si>
  <si>
    <t>152FMHLQ112926</t>
  </si>
  <si>
    <t>9F2A61103EAC10638</t>
  </si>
  <si>
    <t>E3S9E0093713</t>
  </si>
  <si>
    <t>9FKUE1619R2093713</t>
  </si>
  <si>
    <t>JA25E-4948540</t>
  </si>
  <si>
    <t>9FMJA2597RE014380</t>
  </si>
  <si>
    <t>HC16E-2002796</t>
  </si>
  <si>
    <t>9FMHC1532SE001539</t>
  </si>
  <si>
    <t>0H2FP1301595</t>
  </si>
  <si>
    <t>9FLB3A1H8REA16023</t>
  </si>
  <si>
    <t>152FMHNQ193427</t>
  </si>
  <si>
    <t>9F2A61108GA004795</t>
  </si>
  <si>
    <t>SDH150FMG-2A*A5807995*</t>
  </si>
  <si>
    <t>9FMPCG62XBF006325</t>
  </si>
  <si>
    <t>45D3020847</t>
  </si>
  <si>
    <t>9FKKG0480D2020847</t>
  </si>
  <si>
    <t>MC20ABPGL00055</t>
  </si>
  <si>
    <t>9G5LDL02XSVRB0236</t>
  </si>
  <si>
    <t>JEXWPB66951</t>
  </si>
  <si>
    <t>9GJA37JEXSP001613</t>
  </si>
  <si>
    <t>E3F4E075030</t>
  </si>
  <si>
    <t>9FKKE1397E2075030</t>
  </si>
  <si>
    <t>E3Y2E088610</t>
  </si>
  <si>
    <t>9FKDE0922P2088610</t>
  </si>
  <si>
    <t>EJA1-236458</t>
  </si>
  <si>
    <t>MB8EL11B5R8101997</t>
  </si>
  <si>
    <t>DE7AN23A0958</t>
  </si>
  <si>
    <t>9FLT31604NDD02667</t>
  </si>
  <si>
    <t>KC19E-7-2002363</t>
  </si>
  <si>
    <t>9FMKC1929EF001740</t>
  </si>
  <si>
    <t>KC23E-7-3008958</t>
  </si>
  <si>
    <t>9FMKC2311JF002719</t>
  </si>
  <si>
    <t>No registra</t>
  </si>
  <si>
    <t>Fecha emisión: 1/03/2017</t>
  </si>
  <si>
    <t>Última revisión: 25/05/2024</t>
  </si>
  <si>
    <t>CATEGORIA ACTUAL</t>
  </si>
  <si>
    <t>wquintero@gane.com.co</t>
  </si>
  <si>
    <t>hmelo@gane.com.co</t>
  </si>
  <si>
    <t>jfagudelo@gane.com.co</t>
  </si>
  <si>
    <t>aaguiar@gane.com.co</t>
  </si>
  <si>
    <t>COORDINADOR DE PRODUCTO - LINEA DE NEGOCIOS</t>
  </si>
  <si>
    <t>LIDER DE ATRACCION - COMERCIAL</t>
  </si>
  <si>
    <t>LIDER DE VENTAS (CORREGIMIENTOS)</t>
  </si>
  <si>
    <t>rvallejo@gane.com.co</t>
  </si>
  <si>
    <t>mlguerrero@gane.com.co</t>
  </si>
  <si>
    <t>tmontero@gane.com.co</t>
  </si>
  <si>
    <t>mcgarcia@gane.com.co</t>
  </si>
  <si>
    <t>ylrengifo@gane.com.co</t>
  </si>
  <si>
    <t>sarodriguez@gane.com.co</t>
  </si>
  <si>
    <t>mburbano@gane.com.co</t>
  </si>
  <si>
    <t>midelgado@gane.com.co</t>
  </si>
  <si>
    <t>fescobar@gane.com.co</t>
  </si>
  <si>
    <t>sgalvez@gane.com.co</t>
  </si>
  <si>
    <t>ilondono@gane.com.co</t>
  </si>
  <si>
    <t>mlmamian@gane.com.co</t>
  </si>
  <si>
    <t>lupatino@gane.com.co</t>
  </si>
  <si>
    <t>dmsanchez@gane.com.co</t>
  </si>
  <si>
    <t>jtovar@gane.com.co</t>
  </si>
  <si>
    <t>lapinza@gane.com.co</t>
  </si>
  <si>
    <t>jidrobo@gane.com.co</t>
  </si>
  <si>
    <t>hjlopez@gane.com.co</t>
  </si>
  <si>
    <t>mvargas@gane.com.co</t>
  </si>
  <si>
    <t>jdcatano@gane.com.co</t>
  </si>
  <si>
    <t>jdcartagena@gane.com.co</t>
  </si>
  <si>
    <t>hbdiaz@gane.com.co</t>
  </si>
  <si>
    <t>mequinones@gane.com.co</t>
  </si>
  <si>
    <t>lkgiron@gane.com.co</t>
  </si>
  <si>
    <t>cfestupinan@gane.com.co</t>
  </si>
  <si>
    <t>fcardona@gane.com.co</t>
  </si>
  <si>
    <t>sguerra@gane.com.co</t>
  </si>
  <si>
    <t>layala@gane.com.co</t>
  </si>
  <si>
    <t>jmjaramillo@gane.com.co</t>
  </si>
  <si>
    <t>yibarra@gane.com.co</t>
  </si>
  <si>
    <t>amolina@gane.com.co</t>
  </si>
  <si>
    <t>mvelasquez@gane.com.co</t>
  </si>
  <si>
    <t>nmartinez@gane.com.co</t>
  </si>
  <si>
    <t>abbermudez@gane.com.co</t>
  </si>
  <si>
    <t>mtbermudez@gane.com.co</t>
  </si>
  <si>
    <t>lbolanos@gane.com.co</t>
  </si>
  <si>
    <t>nbolivar@gane.com.co</t>
  </si>
  <si>
    <t>albravo@gane.com.co</t>
  </si>
  <si>
    <t>lccarmona@gane.com.co</t>
  </si>
  <si>
    <t>vpdiaz@gane.com.co</t>
  </si>
  <si>
    <t>afgomez@gane.com.co</t>
  </si>
  <si>
    <t>agomez@gane.com.co</t>
  </si>
  <si>
    <t>aleon@gane.com.co</t>
  </si>
  <si>
    <t>smasmela@gane.com.co</t>
  </si>
  <si>
    <t>ammera@gane.com.co</t>
  </si>
  <si>
    <t>dlmontoya@gane.com.co</t>
  </si>
  <si>
    <t>emoreno@gane.com.co</t>
  </si>
  <si>
    <t>aorozco@gane.com.co</t>
  </si>
  <si>
    <t>mparedes@gane.com.co</t>
  </si>
  <si>
    <t>arrodriguez@gane.com.co</t>
  </si>
  <si>
    <t>dcmutis@gane.com.co</t>
  </si>
  <si>
    <t>nlopez@gane.com.co</t>
  </si>
  <si>
    <t>dmramos@gane.com.co</t>
  </si>
  <si>
    <t>apalacios@gane.com.co</t>
  </si>
  <si>
    <t>joherrera@gane.com.co</t>
  </si>
  <si>
    <t>jaleon@gane.com.co</t>
  </si>
  <si>
    <t>gfloaiza@gane.com.co</t>
  </si>
  <si>
    <t>glopez@gane.com.co</t>
  </si>
  <si>
    <t>jcmontero@gane.com.co</t>
  </si>
  <si>
    <t>dltoro@gane.com.co</t>
  </si>
  <si>
    <t>magonzalez@gane.com.co</t>
  </si>
  <si>
    <t>ihernandez@gane.com.co</t>
  </si>
  <si>
    <t>dbolanos@gane.com.co</t>
  </si>
  <si>
    <t>mespinoza@gane.com.co</t>
  </si>
  <si>
    <t>mgiraldo@gane.com.co</t>
  </si>
  <si>
    <t>jcmedina@gane.com.co</t>
  </si>
  <si>
    <t>vcastano@gane.com.co</t>
  </si>
  <si>
    <t>jdmuðoz@gane.com.co</t>
  </si>
  <si>
    <t>lmgomez@gane.com.co</t>
  </si>
  <si>
    <t>mpperea@gane.com.co</t>
  </si>
  <si>
    <t>wpatino@gane.com.co</t>
  </si>
  <si>
    <t>cfierro@gane.com.co</t>
  </si>
  <si>
    <t>lmbuitrago@gane.com.co</t>
  </si>
  <si>
    <t>cecalvache@gane.com.co</t>
  </si>
  <si>
    <t>ndiaz@gane.com.co</t>
  </si>
  <si>
    <t>spdiazd@gane.com.co</t>
  </si>
  <si>
    <t>jfrios@gane.com.co</t>
  </si>
  <si>
    <t>ergarces@gane.com.co</t>
  </si>
  <si>
    <t>valazo@gane.com.co</t>
  </si>
  <si>
    <t>dlemus@gane.com.co</t>
  </si>
  <si>
    <t>jlloaiza@gane.com.co</t>
  </si>
  <si>
    <t>kmmarin@gane.com.co</t>
  </si>
  <si>
    <t>cdmarin@gane.com.co</t>
  </si>
  <si>
    <t>wmarmolejo@gane.com.co</t>
  </si>
  <si>
    <t>mmompotes@gane.com.co</t>
  </si>
  <si>
    <t>svmontalvo@gane.com.co</t>
  </si>
  <si>
    <t>cepalomino@gane.com.co</t>
  </si>
  <si>
    <t>spportilla@gane.com.co</t>
  </si>
  <si>
    <t>squisoboni@gane.com.co</t>
  </si>
  <si>
    <t>gprubio@gane.com.co</t>
  </si>
  <si>
    <t>vvargas@gane.com.co</t>
  </si>
  <si>
    <t>ecastaneda@gane.com.co</t>
  </si>
  <si>
    <t>vdavila@gane.com.co</t>
  </si>
  <si>
    <t>baprado@gane.com.co</t>
  </si>
  <si>
    <t>esandoval@gane.com.co</t>
  </si>
  <si>
    <t>alagredo@gane.com.co</t>
  </si>
  <si>
    <t>lalvarado@gane.com.co</t>
  </si>
  <si>
    <t>ccalvarez@gane.com.co</t>
  </si>
  <si>
    <t>eyanchico@gane.com.co</t>
  </si>
  <si>
    <t>narango@gane.com.co</t>
  </si>
  <si>
    <t>maarcos@gane.com.co</t>
  </si>
  <si>
    <t>aarredondo@gane.com.co</t>
  </si>
  <si>
    <t>sparroyo@gane.com.co</t>
  </si>
  <si>
    <t>cjballesteros@gane.com.co</t>
  </si>
  <si>
    <t>smbarreiro@gane.com.co</t>
  </si>
  <si>
    <t>jbenites@gane.com.co</t>
  </si>
  <si>
    <t>zscaicedo@gane.com.co</t>
  </si>
  <si>
    <t>acaicedo@gane.com.co</t>
  </si>
  <si>
    <t>mcaldono@gane.com.co</t>
  </si>
  <si>
    <t>eicardona@gane.com.co</t>
  </si>
  <si>
    <t>hdcardozo@gane.com.co</t>
  </si>
  <si>
    <t>amcarvajal@gane.com.co</t>
  </si>
  <si>
    <t>idcastaneda@gane.com.co</t>
  </si>
  <si>
    <t>smcastillo@gane.com.co</t>
  </si>
  <si>
    <t>ycastro@gane.com.co</t>
  </si>
  <si>
    <t>mcorozco@gane.com.co</t>
  </si>
  <si>
    <t>bmchavez@gane.com.co</t>
  </si>
  <si>
    <t>dmcruz@gane.com.co</t>
  </si>
  <si>
    <t>xfernadez@gane.com.co</t>
  </si>
  <si>
    <t>tmfranco@gane.com.co</t>
  </si>
  <si>
    <t>cpgallego@gane.com.co</t>
  </si>
  <si>
    <t>mgomez@gane.com.co</t>
  </si>
  <si>
    <t>gpgrueso@gane.com.co</t>
  </si>
  <si>
    <t>lmguanga@gane.com.co</t>
  </si>
  <si>
    <t>gguevara@gane.com.co</t>
  </si>
  <si>
    <t>dmherrera@gane.com.co</t>
  </si>
  <si>
    <t>bljimenez@gane.com.co</t>
  </si>
  <si>
    <t>paloango@gane.com.co</t>
  </si>
  <si>
    <t>tlopez@gane.com.co</t>
  </si>
  <si>
    <t>yllozano@gane.com.co</t>
  </si>
  <si>
    <t>lmluna@gane.com.co</t>
  </si>
  <si>
    <t>nmanquillo@gane.com.co</t>
  </si>
  <si>
    <t>apmelenje@gane.com.co</t>
  </si>
  <si>
    <t>ymendez@gane.com.co</t>
  </si>
  <si>
    <t>ammendoza@gane.com.co</t>
  </si>
  <si>
    <t>lmmontenegro@gane.com.co</t>
  </si>
  <si>
    <t>memoreno@gane.com.co</t>
  </si>
  <si>
    <t>pamunoz@gane.com.co</t>
  </si>
  <si>
    <t>idmunoz@gane.com.co</t>
  </si>
  <si>
    <t>dpmunoz@gane.com.co</t>
  </si>
  <si>
    <t>ygnieto@gane.com.co</t>
  </si>
  <si>
    <t>sfnieto@gane.com.co</t>
  </si>
  <si>
    <t>ljorobio@gane.com.co</t>
  </si>
  <si>
    <t>saortega@gane.com.co</t>
  </si>
  <si>
    <t>lmortega@gane.com.co</t>
  </si>
  <si>
    <t>kdosorio@gane.com.co</t>
  </si>
  <si>
    <t>npantoja@gane.com.co</t>
  </si>
  <si>
    <t>jpaz@gane.com.co</t>
  </si>
  <si>
    <t>aperdomo@gane.com.co</t>
  </si>
  <si>
    <t>mpineda@gane.com.co</t>
  </si>
  <si>
    <t>etpizara@gane.com.co</t>
  </si>
  <si>
    <t>blportillo@gane.com.co</t>
  </si>
  <si>
    <t>ajriascos@gane.com.co</t>
  </si>
  <si>
    <t>yvriascos@gane.com.co</t>
  </si>
  <si>
    <t>mimarin@gane.com.co</t>
  </si>
  <si>
    <t>aerodriguez@gane.com.co</t>
  </si>
  <si>
    <t>scrodriguez@gane.com.co</t>
  </si>
  <si>
    <t>cmrojas@gane.com.co</t>
  </si>
  <si>
    <t>lfrojas@gane.com.co</t>
  </si>
  <si>
    <t>ydrosales@gane.com.co</t>
  </si>
  <si>
    <t>zyrosero@gane.com.co</t>
  </si>
  <si>
    <t>cvruano@gane.com.co</t>
  </si>
  <si>
    <t>smsanchez@gane.com.co</t>
  </si>
  <si>
    <t>flsanchez@gane.com.co</t>
  </si>
  <si>
    <t>tmsandoval@gane.com.co</t>
  </si>
  <si>
    <t>dasanmiguel@gane.com.co</t>
  </si>
  <si>
    <t>maserna@gane.com.co</t>
  </si>
  <si>
    <t>ejtaquez@gane.com.co</t>
  </si>
  <si>
    <t>ldjaciby@gane.com.co</t>
  </si>
  <si>
    <t>mtorres@gane.com.co</t>
  </si>
  <si>
    <t>iatrivino@gane.com.co</t>
  </si>
  <si>
    <t>evaldez@gane.com.co</t>
  </si>
  <si>
    <t>lcvalencia@gane.com.co</t>
  </si>
  <si>
    <t>slvalenciano@gane.com.co</t>
  </si>
  <si>
    <t>alvargas@gane.com.co</t>
  </si>
  <si>
    <t>bavasquez@gane.com.co</t>
  </si>
  <si>
    <t>jirrazabal@gane.com.co</t>
  </si>
  <si>
    <t>jzuniga@gane.com.co</t>
  </si>
  <si>
    <t>wychasqui@gane.com.co</t>
  </si>
  <si>
    <t>vromero@gane.com.co</t>
  </si>
  <si>
    <t>acifuentes@gane.com.co</t>
  </si>
  <si>
    <t>yagutierrez@gane.com.co</t>
  </si>
  <si>
    <t>kvtriana@gane.com.co</t>
  </si>
  <si>
    <t>jdelgado@gane.com.co</t>
  </si>
  <si>
    <t>idelgado@gane.com.co</t>
  </si>
  <si>
    <t>dyhinestroza@gane.com.co</t>
  </si>
  <si>
    <t>elopez@gane.com.co</t>
  </si>
  <si>
    <t>glcortes@gane.com.co</t>
  </si>
  <si>
    <t>ldcastillo@gane.com.co</t>
  </si>
  <si>
    <t>iceballos@gane.com.co</t>
  </si>
  <si>
    <t>jmgutierrez@gane.com.co</t>
  </si>
  <si>
    <t>yamoreno@gane.com.co</t>
  </si>
  <si>
    <t>atroncoso@gane.com.co</t>
  </si>
  <si>
    <t>hlopez@gane.com.co</t>
  </si>
  <si>
    <t>lflorez@gane.com.co</t>
  </si>
  <si>
    <t>lerestrepo@gane.com.co</t>
  </si>
  <si>
    <t>laortiz@gane.com.co</t>
  </si>
  <si>
    <t>rquintero@gane.com.co</t>
  </si>
  <si>
    <t>mmunoz@gane.com.co</t>
  </si>
  <si>
    <t>afblandon@gane.com.co</t>
  </si>
  <si>
    <t>lcrincon@gane.com.co</t>
  </si>
  <si>
    <t>jdhernandez@gane.com.co</t>
  </si>
  <si>
    <t>laarciniegas@gane.com.co</t>
  </si>
  <si>
    <t>jcuero@gane.com.co</t>
  </si>
  <si>
    <t>slargacha@gane.com.co</t>
  </si>
  <si>
    <t>wjojoa@gane.com.co</t>
  </si>
  <si>
    <t>cdtrochez@gane.com.co</t>
  </si>
  <si>
    <t>eacardona@gane.com.co</t>
  </si>
  <si>
    <t>cmmena@gane.com.co</t>
  </si>
  <si>
    <t>gsfigueroa@gane.com.co</t>
  </si>
  <si>
    <t>lvrestrepo@gane.com.co</t>
  </si>
  <si>
    <t>maimbachi@gane.com.co</t>
  </si>
  <si>
    <t>enarboleda@gane.com.co</t>
  </si>
  <si>
    <t>cagonzalez@gane.com.co</t>
  </si>
  <si>
    <t>magomez@gane.com.co</t>
  </si>
  <si>
    <t>garuiz@gane.com.co</t>
  </si>
  <si>
    <t>dkortega@gane.com.co</t>
  </si>
  <si>
    <t>sxgarces@gane.com.co</t>
  </si>
  <si>
    <t>FECHA DE CORTE ALERTA</t>
  </si>
  <si>
    <t>FECHA_NACI</t>
  </si>
  <si>
    <t>FECHA_INGR</t>
  </si>
  <si>
    <t>SEXO</t>
  </si>
  <si>
    <t>NOMBRE_CEN</t>
  </si>
  <si>
    <t>NOMBRE_CAR</t>
  </si>
  <si>
    <t>NOMBRE_CCO</t>
  </si>
  <si>
    <t>EAVIVEROS@GANE.COM.CO</t>
  </si>
  <si>
    <t>CAMOSQUERA@GANE.COM.CO</t>
  </si>
  <si>
    <t>RVALLEJO@GANE.COM.CO</t>
  </si>
  <si>
    <t>MLGUERRERO@GANE.COM.CO</t>
  </si>
  <si>
    <t>TMONTERO@GANE.COM.CO</t>
  </si>
  <si>
    <t>CDVALBUENA@GANE.COM.CO</t>
  </si>
  <si>
    <t>MCGARCIA@GANE.COM.CO</t>
  </si>
  <si>
    <t>YLRENGIFO@GANE.COM.CO</t>
  </si>
  <si>
    <t>SARODRIGUEZ@GANE.COM.CO</t>
  </si>
  <si>
    <t>MBURBANO@GANE.COM.CO</t>
  </si>
  <si>
    <t>MIDELGADO@GANE.COM.CO</t>
  </si>
  <si>
    <t>FESCOBAR@GANE.COM.CO</t>
  </si>
  <si>
    <t>SGALVEZ@GANE.COM.CO</t>
  </si>
  <si>
    <t>ILONDONO@GANE.COM.CO</t>
  </si>
  <si>
    <t>MLMAMIAN@GANE.COM.CO</t>
  </si>
  <si>
    <t>LUPATINO@GANE.COM.CO</t>
  </si>
  <si>
    <t>DMSANCHEZ@GANE.COM.CO</t>
  </si>
  <si>
    <t>JTOVAR@GANE.COM.CO</t>
  </si>
  <si>
    <t>JSAYALA@GANE.COM.CO</t>
  </si>
  <si>
    <t>GGOMEZ@GANE.COM.CO</t>
  </si>
  <si>
    <t>ANANEZ@GANE.COM.CO</t>
  </si>
  <si>
    <t>PEPEREZ@GANE.COM.CO</t>
  </si>
  <si>
    <t>AFRESTREPO@GANE.COM.CO</t>
  </si>
  <si>
    <t>LAPINZA@GANE.COM.CO</t>
  </si>
  <si>
    <t>JIDROBO@GANE.COM.CO</t>
  </si>
  <si>
    <t>HJLOPEZ@GANE.COM.CO</t>
  </si>
  <si>
    <t>mvargas@GANE.COM.CO</t>
  </si>
  <si>
    <t>HMELO@GANE.COM.CO</t>
  </si>
  <si>
    <t>JDCATANO@GANE.COM.CO</t>
  </si>
  <si>
    <t>JDCARTAGENA@GANE.COM.CO</t>
  </si>
  <si>
    <t>HBDIAZ@GANE.COM.CO</t>
  </si>
  <si>
    <t>BMENA@GANE.COM.CO</t>
  </si>
  <si>
    <t>AVILA@GANE.COM.CO</t>
  </si>
  <si>
    <t>MEQUINONES@GANE.COM.CO</t>
  </si>
  <si>
    <t>LKGIRON@GANE.COM.CO</t>
  </si>
  <si>
    <t>CFESTUPINAN@GANE.COM.CO</t>
  </si>
  <si>
    <t>DFMUNOZ@GANE.COM.CO</t>
  </si>
  <si>
    <t>FCARDONA@GANE.COM.CO</t>
  </si>
  <si>
    <t>SGUERRA@GANE.COM.CO</t>
  </si>
  <si>
    <t>JCCORTES@GANE.COM.CO</t>
  </si>
  <si>
    <t>LAYALA@gane.com.co</t>
  </si>
  <si>
    <t>JMJARAMILLO@GANE.COM.CO</t>
  </si>
  <si>
    <t>YIBARRA@GANE.COM.CO</t>
  </si>
  <si>
    <t>AMOLINA@GANE.COM.CO</t>
  </si>
  <si>
    <t>MVELASQUEZ@GANE.COM.CO</t>
  </si>
  <si>
    <t>NMARTINEZ@GANE.COM.CO</t>
  </si>
  <si>
    <t>ABBERMUDEZ@GANE.COM.CO</t>
  </si>
  <si>
    <t>MTBERMUDEZ@GANE.COM.CO</t>
  </si>
  <si>
    <t>LBOLANOS@GANE.COM.CO</t>
  </si>
  <si>
    <t>NBOLIVAR@GANE.COM.CO</t>
  </si>
  <si>
    <t>ALBRAVO@GANE.COM.CO</t>
  </si>
  <si>
    <t>LCCARMONA@GANE.COM.CO</t>
  </si>
  <si>
    <t>VPDIAZ@GANE.COM.CO</t>
  </si>
  <si>
    <t>AGOMEZ@GANE.COM.CO</t>
  </si>
  <si>
    <t>ALEON@GANE.COM.CO</t>
  </si>
  <si>
    <t>ALOPEZ@GANE.COM.CO</t>
  </si>
  <si>
    <t>SMASMELA@GANE.COM.CO</t>
  </si>
  <si>
    <t>AMMERA@GANE.COM.CO</t>
  </si>
  <si>
    <t>DLMONTOYA@GANE.COM.CO</t>
  </si>
  <si>
    <t>EMORENO@GANE.COM.CO</t>
  </si>
  <si>
    <t>AOROZCO@GANE.COM.CO</t>
  </si>
  <si>
    <t>MPAREDES@GANE.COM.CO</t>
  </si>
  <si>
    <t>ARRODRIGUEZ@GANE.COM.CO</t>
  </si>
  <si>
    <t>DCMUTIS@GANE.COM.CO</t>
  </si>
  <si>
    <t>NLOPEZ@GANE.COM.CO</t>
  </si>
  <si>
    <t>DMRAMOS@GANE.COM.CO</t>
  </si>
  <si>
    <t>APALACIOS@GANE.COM.CO</t>
  </si>
  <si>
    <t>JOHERRERA@GANE.COM.CO</t>
  </si>
  <si>
    <t>JALEON@GANE.COM.CO</t>
  </si>
  <si>
    <t>GFLOAIZA@GANE.COM.CO</t>
  </si>
  <si>
    <t>GLOPEZ@GANE.COM.CO</t>
  </si>
  <si>
    <t>DLTORO@GANE.COM.CO</t>
  </si>
  <si>
    <t>MAGONZALEZ@GANE.COM.CO</t>
  </si>
  <si>
    <t>IHERNANDEZ@GANE.COM.CO</t>
  </si>
  <si>
    <t>DBOLANOS@GANE.COM.CO</t>
  </si>
  <si>
    <t>MESPINOZA@GANE.COM.CO</t>
  </si>
  <si>
    <t>MGIRALDO@GANE.COM.CO</t>
  </si>
  <si>
    <t>JCMEDINA@GANE.COM.CO</t>
  </si>
  <si>
    <t>VCASTANO@GANE.COM.CO</t>
  </si>
  <si>
    <t>jmunoz@gane.com.co</t>
  </si>
  <si>
    <t>LMGOMEZ@GANE.COM.CO</t>
  </si>
  <si>
    <t>MPPEREA@GANE.COM.CO</t>
  </si>
  <si>
    <t>WPATINO@GANE.COM.CO</t>
  </si>
  <si>
    <t>RBARCO@GANE.COM.CO</t>
  </si>
  <si>
    <t>JJCAMACHO@GANE.COM.CO</t>
  </si>
  <si>
    <t>ECTORRES@GANE.COM.CO</t>
  </si>
  <si>
    <t>LMCARDONA@GANE.COM.CO</t>
  </si>
  <si>
    <t>LCGALINDO@GANE.COM.CO</t>
  </si>
  <si>
    <t>AHERNANDEZ@GANE.COM.CO</t>
  </si>
  <si>
    <t>MALOPEZ@GANE.COM.CO</t>
  </si>
  <si>
    <t>algaribello@gane.com.co</t>
  </si>
  <si>
    <t>JAMARTINEZ@GANE.COM.CO</t>
  </si>
  <si>
    <t>WMENDOZA@GANE.COM.CO</t>
  </si>
  <si>
    <t>DAMORALES@GANE.COM.CO</t>
  </si>
  <si>
    <t>CAMURIEL@GANE.COM.CO</t>
  </si>
  <si>
    <t>OMNARANJO@GANE.COM.CO</t>
  </si>
  <si>
    <t>JANARVAEZ@GANE.COM.CO</t>
  </si>
  <si>
    <t>JPRADO@GANE.COM.CO</t>
  </si>
  <si>
    <t>MRAMIREZ@GANE.COM.CO</t>
  </si>
  <si>
    <t>carendon@gane.com.co</t>
  </si>
  <si>
    <t>YCTALAGA@GANE.COM.CO</t>
  </si>
  <si>
    <t>JMTORRES@GANE.COM.CO</t>
  </si>
  <si>
    <t>DFZEA@GANE.COM.CO</t>
  </si>
  <si>
    <t>EGUERRERO@GANE.COM.CO</t>
  </si>
  <si>
    <t>LLEDESMA@GANE.COM.CO</t>
  </si>
  <si>
    <t>MVQUIROGA@GANE.COM.CO</t>
  </si>
  <si>
    <t>CFIERRO@GANE.COM.CO</t>
  </si>
  <si>
    <t>LMBUITRAGO@GANE.COM.CO</t>
  </si>
  <si>
    <t>CECALVACHE@GANE.COM.CO</t>
  </si>
  <si>
    <t>NDIAZ@GANE.COM.CO</t>
  </si>
  <si>
    <t>SPDIAZD@GANE.COM.CO</t>
  </si>
  <si>
    <t>JFRIOS@GANE.COM.CO</t>
  </si>
  <si>
    <t>ERGARCES@GANE.COM.CO</t>
  </si>
  <si>
    <t>VALAZO@GANE.COM.CO</t>
  </si>
  <si>
    <t>DLEMUS@GANE.COM.CO</t>
  </si>
  <si>
    <t>JLLOAIZA@GANE.COM.CO</t>
  </si>
  <si>
    <t>KMMARIN@GANE.COM.CO</t>
  </si>
  <si>
    <t>CDMARIN@GANE.COM.CO</t>
  </si>
  <si>
    <t>WMARMOLEJO@GANE.COM.CO</t>
  </si>
  <si>
    <t>MMOMPOTES@GANE.COM.CO</t>
  </si>
  <si>
    <t>SVMONTALVO@GANE.COM.CO</t>
  </si>
  <si>
    <t>CEPALOMINO@GANE.COM.CO</t>
  </si>
  <si>
    <t>SPPORTILLA@GANE.COM.CO</t>
  </si>
  <si>
    <t>SQUISOBONI@GANE.COM.CO</t>
  </si>
  <si>
    <t>GPRUBIO@GANE.COM.CO</t>
  </si>
  <si>
    <t>VVARGAS@GANE.COM.CO</t>
  </si>
  <si>
    <t>PAGARCIA@GANE.COM.CO</t>
  </si>
  <si>
    <t>ECASTANEDA@GANE.COM.CO</t>
  </si>
  <si>
    <t>VDAVILA@GANE.COM.CO</t>
  </si>
  <si>
    <t>BAPRADO@GANE.COM.CO</t>
  </si>
  <si>
    <t>ESANDOVAL@GANE.COM.CO</t>
  </si>
  <si>
    <t>WQUINTERO@GANE.COM.CO</t>
  </si>
  <si>
    <t>ALAGREDO@GANE.COM.CO</t>
  </si>
  <si>
    <t>LALVARADO@GANE.COM.CO</t>
  </si>
  <si>
    <t>CCALVAREZ@GANE.COM.CO</t>
  </si>
  <si>
    <t>EYANCHICO@GANE.COM.CO</t>
  </si>
  <si>
    <t>NARANGO@GANE.COM.CO</t>
  </si>
  <si>
    <t>MAARCOS@GANE.COM.CO</t>
  </si>
  <si>
    <t>AARREDONDO@GANE.COM.CO</t>
  </si>
  <si>
    <t>SPARROYO@GANE.COM.CO</t>
  </si>
  <si>
    <t>CJBALLESTEROS@GANE.COM.CO</t>
  </si>
  <si>
    <t>SMBARREIRO@GANE.COM.CO</t>
  </si>
  <si>
    <t>JBENITES@GANE.COM.CO</t>
  </si>
  <si>
    <t>ZSCAICEDO@GANE.COM.CO</t>
  </si>
  <si>
    <t>ACAICEDO@GANE.COM.CO</t>
  </si>
  <si>
    <t>MCALDONO@GANE.COM.CO</t>
  </si>
  <si>
    <t>EICARDONA@GANE.COM.CO</t>
  </si>
  <si>
    <t>HDCARDOZO@GANE.COM.CO</t>
  </si>
  <si>
    <t>AMCARVAJAL@GANE.COM.CO</t>
  </si>
  <si>
    <t>IDCASTANEDA@GANE.COM.CO</t>
  </si>
  <si>
    <t>SMCASTILLO@GANE.COM.CO</t>
  </si>
  <si>
    <t>YCASTRO@GANE.COM.CO</t>
  </si>
  <si>
    <t>MCOROZCO@GANE.COM.CO</t>
  </si>
  <si>
    <t>BMCHAVEZ@GANE.COM.CO</t>
  </si>
  <si>
    <t>DMCRUZ@GANE.COM.CO</t>
  </si>
  <si>
    <t>XFERNADEZ@GANE.COM.CO</t>
  </si>
  <si>
    <t>TMFRANCO@GANE.COM.CO</t>
  </si>
  <si>
    <t>CPGALLEGO@GANE.COM.CO</t>
  </si>
  <si>
    <t>MGOMEZ@GANE.COM.CO</t>
  </si>
  <si>
    <t>GPGRUESO@GANE.COM.CO</t>
  </si>
  <si>
    <t>LMGUANGA@GANE.COM.CO</t>
  </si>
  <si>
    <t>GGUEVARA@GANE.COM.CO</t>
  </si>
  <si>
    <t>DMHERRERA@GANE.COM.CO</t>
  </si>
  <si>
    <t>BLJIMENEZ@GANE.COM.CO</t>
  </si>
  <si>
    <t>PALOANGO@GANE.COM.CO</t>
  </si>
  <si>
    <t>TLOPEZ@GANE.COM.CO</t>
  </si>
  <si>
    <t>YLLOZANO@GANE.COM.CO</t>
  </si>
  <si>
    <t>LMLUNA@GANE.COM.CO</t>
  </si>
  <si>
    <t>NMANQUILLO@GANE.COM.CO</t>
  </si>
  <si>
    <t>APMELENJE@GANE.COM.CO</t>
  </si>
  <si>
    <t>YMENDEZ@GANE.COM.CO</t>
  </si>
  <si>
    <t>AMMENDOZA@GANE.COM.CO</t>
  </si>
  <si>
    <t>PAMUNOZ@GANE.COM.CO</t>
  </si>
  <si>
    <t>IDMUNOZ@GANE.COM.CO</t>
  </si>
  <si>
    <t>DPMUNOZ@GANE.COM.CO</t>
  </si>
  <si>
    <t>YGNIETO@GANE.COM.CO</t>
  </si>
  <si>
    <t>SFNIETO@GANE.COM.CO</t>
  </si>
  <si>
    <t>LJOROBIO@GANE.COM.CO</t>
  </si>
  <si>
    <t>SAORTEGA@GANE.COM.CO</t>
  </si>
  <si>
    <t>LMORTEGA@GANE.COM.CO</t>
  </si>
  <si>
    <t>KDOSORIO@GANE.COM.CO</t>
  </si>
  <si>
    <t>NPANTOJA@GANE.COM.CO</t>
  </si>
  <si>
    <t>JPAZ@GANE.COM.CO</t>
  </si>
  <si>
    <t>APERDOMO@GANE.COM.CO</t>
  </si>
  <si>
    <t>MPINEDA@GANE.COM.CO</t>
  </si>
  <si>
    <t>ETPIZARA@GANE.COM.CO</t>
  </si>
  <si>
    <t>BLPORTILLO@GANE.COM.CO</t>
  </si>
  <si>
    <t>AJRIASCOS@GANE.COM.CO</t>
  </si>
  <si>
    <t>YVRIASCOS@GANE.COM.CO</t>
  </si>
  <si>
    <t>MIMARIN@GANE.COM.CO</t>
  </si>
  <si>
    <t>AERODRIGUEZ@GANE.COM.CO</t>
  </si>
  <si>
    <t>SCRODRIGUEZ@GANE.COM.CO</t>
  </si>
  <si>
    <t>CMROJAS@GANE.COM.CO</t>
  </si>
  <si>
    <t>LFROJAS@GANE.COM.CO</t>
  </si>
  <si>
    <t>YDROSALES@GANE.COM.CO</t>
  </si>
  <si>
    <t>ZYROSERO@GANE.COM.CO</t>
  </si>
  <si>
    <t>CVRUANO@GANE.COM.CO</t>
  </si>
  <si>
    <t>SMSANCHEZ@GANE.COM.CO</t>
  </si>
  <si>
    <t>FLSANCHEZ@GANE.COM.CO</t>
  </si>
  <si>
    <t>TMSANDOVAL@GANE.COM.CO</t>
  </si>
  <si>
    <t>DASANMIGUEL@GANE.COM.CO</t>
  </si>
  <si>
    <t>MASERNA@GANE.COM.CO</t>
  </si>
  <si>
    <t>EJTAQUEZ@GANE.COM.CO</t>
  </si>
  <si>
    <t>LDJACIBY@GANE.COM.CO</t>
  </si>
  <si>
    <t>MTORRES@GANE.COM.CO</t>
  </si>
  <si>
    <t>IATRIVINO@GANE.COM.CO</t>
  </si>
  <si>
    <t>EVALDEZ@GANE.COM.CO</t>
  </si>
  <si>
    <t>LCVALENCIA@GANE.COM.CO</t>
  </si>
  <si>
    <t>SLVALENCIANO@GANE.COM.CO</t>
  </si>
  <si>
    <t>ALVARGAS@GANE.COM.CO</t>
  </si>
  <si>
    <t>BAVASQUEZ@GANE.COM.CO</t>
  </si>
  <si>
    <t>JIRRAZABAL@GANE.COM.CO</t>
  </si>
  <si>
    <t>JZUNIGA@GANE.COM.CO</t>
  </si>
  <si>
    <t>WYCHASQUI@GANE.COM.CO</t>
  </si>
  <si>
    <t>ACIFUENTES@GANE.COM.CO</t>
  </si>
  <si>
    <t>YAGUTIERREZ@GANE.COM.CO</t>
  </si>
  <si>
    <t>WROMERO@GANE.COM.CO</t>
  </si>
  <si>
    <t>IVDUQUE@GANE.COM.CO</t>
  </si>
  <si>
    <t>JGIL@GANE.COM.CO</t>
  </si>
  <si>
    <t>CRONCANCIO@GANE.COM.CO</t>
  </si>
  <si>
    <t>KVTRIANA@GANE.COM.CO</t>
  </si>
  <si>
    <t>JDELGADO@GANE.COM.CO</t>
  </si>
  <si>
    <t>IDELGADO@GANE.COM.CO</t>
  </si>
  <si>
    <t>DYHINESTROZA@GANE.COM.CO</t>
  </si>
  <si>
    <t>ELOPEZ@GANE.COM.CO</t>
  </si>
  <si>
    <t>GLCORTES@GANE.COM.CO</t>
  </si>
  <si>
    <t>LDCASTILLO@GANE.COM.CO</t>
  </si>
  <si>
    <t>JMGUTIERREZ@GANE.COM.CO</t>
  </si>
  <si>
    <t>YAMORENO@GANE.COM.CO</t>
  </si>
  <si>
    <t>atpatino@gane.com.co</t>
  </si>
  <si>
    <t>HLOPEZ@GANE.COM.CO</t>
  </si>
  <si>
    <t>AAGUIAR@GANE.COM.CO</t>
  </si>
  <si>
    <t>LBARRERA@GANE.COM.CO</t>
  </si>
  <si>
    <t>IYBECERRA@GANE.COM.CO</t>
  </si>
  <si>
    <t>ICCASTILLO@GANE.COM.CO</t>
  </si>
  <si>
    <t>MYJARAMILLO@GANE.COM.CO</t>
  </si>
  <si>
    <t>JFJIMENEZ@GANE.COM.CO</t>
  </si>
  <si>
    <t>SNARVAEZ@GANE.COM.CO</t>
  </si>
  <si>
    <t>HFORTIZ@GANE.COM.CO</t>
  </si>
  <si>
    <t>EPALACIOS@GANE.COM.CO</t>
  </si>
  <si>
    <t>MLRESTREPO@GANE.COM.CO</t>
  </si>
  <si>
    <t>DASAAVEDRA@GANE.COM.CO</t>
  </si>
  <si>
    <t>SSZAPATA@GANE.COM.CO</t>
  </si>
  <si>
    <t>JGBOLANOS@GANE.COM.CO</t>
  </si>
  <si>
    <t>CADUQUE@GANE.COM.CO</t>
  </si>
  <si>
    <t>HGAVIRIA@GANE.COM.CO</t>
  </si>
  <si>
    <t>ANAVARRETE@GANE.COM.CO</t>
  </si>
  <si>
    <t>DPAZ@GANE.COM.CO</t>
  </si>
  <si>
    <t>LFLOREZ@GANE.COM.CO</t>
  </si>
  <si>
    <t>LERESTREPO@GANE.COM.CO</t>
  </si>
  <si>
    <t>SGGOMEZ@gane.com.co</t>
  </si>
  <si>
    <t>JFGUTIERREZ@GANE.COM.CO</t>
  </si>
  <si>
    <t>LMMAZO@GANE.COM.CO</t>
  </si>
  <si>
    <t>DCQUINTERO@GANE.COM.CO</t>
  </si>
  <si>
    <t>JMRODRIGUEZ@GANE.COM.CO</t>
  </si>
  <si>
    <t>HSVANEGAS@GANE.COM.CO</t>
  </si>
  <si>
    <t>JSSOLIS@GANE.COM.CO</t>
  </si>
  <si>
    <t>JJPOPO@GANE.COM.CO</t>
  </si>
  <si>
    <t>LAORTIZ@GANE.COM.CO</t>
  </si>
  <si>
    <t>RQUINTERO@GANE.COM.CO</t>
  </si>
  <si>
    <t>MMUNOZ@GANE.COM.CO</t>
  </si>
  <si>
    <t>JFAGUDELO@GANE.COM.CO</t>
  </si>
  <si>
    <t>LAASPRILLA@GANE.COM.CO</t>
  </si>
  <si>
    <t>JPHERRERA@GANE.COM.CO</t>
  </si>
  <si>
    <t>CLASSO@GANE.COM.CO</t>
  </si>
  <si>
    <t>JMORENO@GANE.COM.CO</t>
  </si>
  <si>
    <t>AFORDONEZ@GANE.COM.CO</t>
  </si>
  <si>
    <t>JSOSORIO@GANE.COM.CO</t>
  </si>
  <si>
    <t>DFROMAN@GANE.COM.CO</t>
  </si>
  <si>
    <t>SESABOGAL@GANE.COM.CO</t>
  </si>
  <si>
    <t>DANARVAEZ@GANE.COM.CO</t>
  </si>
  <si>
    <t>WERIVAS@GANE.COM.CO</t>
  </si>
  <si>
    <t>AFBLANDON@GANE.COM.CO</t>
  </si>
  <si>
    <t>jjaparicio@gane.com.co</t>
  </si>
  <si>
    <t>JDHERNANDEZ@GANE.COM.CO</t>
  </si>
  <si>
    <t>LAARCINIEGAS@GANE.COM.CO</t>
  </si>
  <si>
    <t>JCUERO@GANE.COM.CO</t>
  </si>
  <si>
    <t>SLARGACHA@GANE.COM.CO</t>
  </si>
  <si>
    <t>WJOJOA@GANE.COM.CO</t>
  </si>
  <si>
    <t>CDTROCHEZ@GANE.COM.CO</t>
  </si>
  <si>
    <t>EACARDONA@GANE.COM.CO</t>
  </si>
  <si>
    <t>CMMENA@GANE.COM.CO</t>
  </si>
  <si>
    <t>GSFIGUEROA@GANE.COM.CO</t>
  </si>
  <si>
    <t>LVRESTREPO@GANE.COM.CO</t>
  </si>
  <si>
    <t>MAIMBACHI@GANE.COM.CO</t>
  </si>
  <si>
    <t>ENARBOLEDA@GANE.COM.CO</t>
  </si>
  <si>
    <t>CAGONZALEZ@GANE.COM.CO</t>
  </si>
  <si>
    <t>MAGOMEZ@GANE.COM.CO</t>
  </si>
  <si>
    <t>GARUIZ@GANE.COM.CO</t>
  </si>
  <si>
    <t>DKORTEGA@GANE.COM.CO</t>
  </si>
  <si>
    <t>SXGARCES@GANE.COM.CO</t>
  </si>
  <si>
    <t>BD CONDUCTORES</t>
  </si>
  <si>
    <t>KDE46G</t>
  </si>
  <si>
    <t>XVI39D</t>
  </si>
  <si>
    <t>9F2B22006PB006059</t>
  </si>
  <si>
    <t>163FMLVQ108220</t>
  </si>
  <si>
    <t>9FLJCJLF7GAG02028</t>
  </si>
  <si>
    <t>152FMI55F101508</t>
  </si>
  <si>
    <t>C1 9/06/2025
A2 11/05/2026
B1 09/06/2032</t>
  </si>
  <si>
    <t>Moto nueva, debe expedir RTM a los 2 años a partir de la fecha de matricula 3/3/2025</t>
  </si>
  <si>
    <t>KAQ90D</t>
  </si>
  <si>
    <t>Jhon Edwar Quiñones Velasquez</t>
  </si>
  <si>
    <t>9FKKG0622E2021637</t>
  </si>
  <si>
    <t>1SV1021637</t>
  </si>
  <si>
    <t>Reporto cambio de moto el dia Sabado 11/01/2025</t>
  </si>
  <si>
    <t>KAE41H</t>
  </si>
  <si>
    <t>9FKDG2844S2041600</t>
  </si>
  <si>
    <t>G3F2E041600</t>
  </si>
  <si>
    <t>Cambio de moto. Realizo actulizacion de datos el 23/01/2025</t>
  </si>
  <si>
    <t>LIH49H</t>
  </si>
  <si>
    <t>9G5LDL068TVSA0112</t>
  </si>
  <si>
    <t>MC20BCRGK00086</t>
  </si>
  <si>
    <t>Cambio de moto y actualizo informacion del vehiculo el dia 05/02/2025</t>
  </si>
  <si>
    <t>C1 - 04/02/2028
B1 - 04/02/2035
 A2 - 20/01/2026</t>
  </si>
  <si>
    <t>ACTIVO</t>
  </si>
  <si>
    <t>DIRECCION</t>
  </si>
  <si>
    <t>DIR_TRIBUT</t>
  </si>
  <si>
    <t>TELEFONO1</t>
  </si>
  <si>
    <t>TELEFONO2</t>
  </si>
  <si>
    <t>CR 99 2 140</t>
  </si>
  <si>
    <t>3836924</t>
  </si>
  <si>
    <t>.</t>
  </si>
  <si>
    <t>CR 24 B 42 06</t>
  </si>
  <si>
    <t>3156702539</t>
  </si>
  <si>
    <t>3148452930</t>
  </si>
  <si>
    <t>CR 52 A OESTE 9A 06</t>
  </si>
  <si>
    <t>CR 52 A OESTE 9 06</t>
  </si>
  <si>
    <t>3186619599</t>
  </si>
  <si>
    <t>5534916</t>
  </si>
  <si>
    <t>CL 2 OESTE 90 53</t>
  </si>
  <si>
    <t>3176768571</t>
  </si>
  <si>
    <t>3186619620</t>
  </si>
  <si>
    <t>CR 70 BIS 73 63</t>
  </si>
  <si>
    <t>3812104</t>
  </si>
  <si>
    <t>3152769884</t>
  </si>
  <si>
    <t>CR 24 59 27</t>
  </si>
  <si>
    <t>CL 63 13 04 P 2</t>
  </si>
  <si>
    <t>3435238</t>
  </si>
  <si>
    <t>3186827910</t>
  </si>
  <si>
    <t>CR 6  32B-34</t>
  </si>
  <si>
    <t>CL 34 A 11 52</t>
  </si>
  <si>
    <t>3232851689</t>
  </si>
  <si>
    <t>3207824805</t>
  </si>
  <si>
    <t>CL 97 22 95</t>
  </si>
  <si>
    <t>4008175</t>
  </si>
  <si>
    <t>3165273476</t>
  </si>
  <si>
    <t>CL 18 43 21</t>
  </si>
  <si>
    <t>3354763</t>
  </si>
  <si>
    <t>3163992742</t>
  </si>
  <si>
    <t>CRA 22 72U BIS 05</t>
  </si>
  <si>
    <t>3113107869</t>
  </si>
  <si>
    <t>3182348312</t>
  </si>
  <si>
    <t>CL 44 B 10 19</t>
  </si>
  <si>
    <t>3454201</t>
  </si>
  <si>
    <t>3155360827</t>
  </si>
  <si>
    <t>CL 92 28 123</t>
  </si>
  <si>
    <t>3059420740</t>
  </si>
  <si>
    <t>3059420774</t>
  </si>
  <si>
    <t>CL 83 3N 84</t>
  </si>
  <si>
    <t>3174624875</t>
  </si>
  <si>
    <t>KILOMETRO 18 VIA AL MAR FINCA MORRIS</t>
  </si>
  <si>
    <t>K 18 VIA AL MAR</t>
  </si>
  <si>
    <t>3134879529</t>
  </si>
  <si>
    <t>3157296606</t>
  </si>
  <si>
    <t>CR 39H 49A 08</t>
  </si>
  <si>
    <t>3172170630</t>
  </si>
  <si>
    <t>KM 30 VRD BAHONDO</t>
  </si>
  <si>
    <t>3164663616</t>
  </si>
  <si>
    <t>3155163122</t>
  </si>
  <si>
    <t>CL 3 64 40 CASA 12</t>
  </si>
  <si>
    <t>3166598970</t>
  </si>
  <si>
    <t>3172560221</t>
  </si>
  <si>
    <t>AV 4 OESTE 22 74</t>
  </si>
  <si>
    <t>AV 5 OESTE 22 09</t>
  </si>
  <si>
    <t>3122020699</t>
  </si>
  <si>
    <t>.3381889</t>
  </si>
  <si>
    <t>CR 48 A 40 30</t>
  </si>
  <si>
    <t>4845459</t>
  </si>
  <si>
    <t>3117214421</t>
  </si>
  <si>
    <t>CR11I 62 15</t>
  </si>
  <si>
    <t>CR 26 2 D 70 59</t>
  </si>
  <si>
    <t>3186791023</t>
  </si>
  <si>
    <t>CL 21B TRANV 16 41</t>
  </si>
  <si>
    <t>CL 72 F 28 E 05</t>
  </si>
  <si>
    <t>3174221372</t>
  </si>
  <si>
    <t>3187966576</t>
  </si>
  <si>
    <t>CL 56 G 47 17</t>
  </si>
  <si>
    <t>DG 57 47 17</t>
  </si>
  <si>
    <t>3116650</t>
  </si>
  <si>
    <t>3174092772</t>
  </si>
  <si>
    <t>CL 55 44 85</t>
  </si>
  <si>
    <t>3215586092</t>
  </si>
  <si>
    <t>3006896655</t>
  </si>
  <si>
    <t>CRA 4N # 14 - 45</t>
  </si>
  <si>
    <t>CR 4N 14 45</t>
  </si>
  <si>
    <t>3125771482</t>
  </si>
  <si>
    <t>6955887</t>
  </si>
  <si>
    <t>CR 52 28A 39</t>
  </si>
  <si>
    <t>CR 27 A 50 03</t>
  </si>
  <si>
    <t>3137613495</t>
  </si>
  <si>
    <t>3128260174</t>
  </si>
  <si>
    <t>CL 96 12 143</t>
  </si>
  <si>
    <t>3175407490</t>
  </si>
  <si>
    <t>AV 7 OE # 26E - 14</t>
  </si>
  <si>
    <t>AV 7 EO 26E 14</t>
  </si>
  <si>
    <t>3216557989</t>
  </si>
  <si>
    <t>3014854708</t>
  </si>
  <si>
    <t>CR 36 101 59</t>
  </si>
  <si>
    <t>3154447294</t>
  </si>
  <si>
    <t>CR 6  16-47</t>
  </si>
  <si>
    <t>CL 40 C OESTE 12 04</t>
  </si>
  <si>
    <t>3104894852</t>
  </si>
  <si>
    <t>3104663360</t>
  </si>
  <si>
    <t>AV 6 OESTE 13 175</t>
  </si>
  <si>
    <t>8943957</t>
  </si>
  <si>
    <t>3126022299</t>
  </si>
  <si>
    <t>CR 26F 112 93</t>
  </si>
  <si>
    <t>3113313059</t>
  </si>
  <si>
    <t>4029782</t>
  </si>
  <si>
    <t>CR 24 B 52 30</t>
  </si>
  <si>
    <t>3104008182</t>
  </si>
  <si>
    <t>3136246642</t>
  </si>
  <si>
    <t>CRA 39B 38-34</t>
  </si>
  <si>
    <t>CR 39B 38 34</t>
  </si>
  <si>
    <t>3004688670</t>
  </si>
  <si>
    <t>CR 38 C BIS 1 24</t>
  </si>
  <si>
    <t>CL 1 OESTE 38 C 34</t>
  </si>
  <si>
    <t>5510020</t>
  </si>
  <si>
    <t>3156702501</t>
  </si>
  <si>
    <t>CR 26 A 123 37</t>
  </si>
  <si>
    <t>3938752</t>
  </si>
  <si>
    <t>3168330944</t>
  </si>
  <si>
    <t>CR 25 BIS 124 35</t>
  </si>
  <si>
    <t>4201893</t>
  </si>
  <si>
    <t>3166946104</t>
  </si>
  <si>
    <t>CL 32 2 46</t>
  </si>
  <si>
    <t>4443738</t>
  </si>
  <si>
    <t>3226917026</t>
  </si>
  <si>
    <t>CL 100 E 24 106</t>
  </si>
  <si>
    <t>3858342</t>
  </si>
  <si>
    <t>3187347624</t>
  </si>
  <si>
    <t>DG 70 B 2 22B BIS 39</t>
  </si>
  <si>
    <t>3186241491</t>
  </si>
  <si>
    <t>DG 70 B 24 74</t>
  </si>
  <si>
    <t>DG 70B CR 24 74</t>
  </si>
  <si>
    <t>6261226</t>
  </si>
  <si>
    <t>3185007071</t>
  </si>
  <si>
    <t>CR 26 F 112 93</t>
  </si>
  <si>
    <t>4034294</t>
  </si>
  <si>
    <t>3127720971</t>
  </si>
  <si>
    <t>CL 79 28 E 57</t>
  </si>
  <si>
    <t>3185007069</t>
  </si>
  <si>
    <t>4372208</t>
  </si>
  <si>
    <t>CL 25 8 32</t>
  </si>
  <si>
    <t>8821512</t>
  </si>
  <si>
    <t>3153259318</t>
  </si>
  <si>
    <t>CR 25 BIS 123 21</t>
  </si>
  <si>
    <t>CR 25 BIS 123 28</t>
  </si>
  <si>
    <t>4030728</t>
  </si>
  <si>
    <t>3153254776</t>
  </si>
  <si>
    <t>DG 70 26 108</t>
  </si>
  <si>
    <t>3145734032</t>
  </si>
  <si>
    <t>CR 26 A 122 10 B</t>
  </si>
  <si>
    <t>3922119</t>
  </si>
  <si>
    <t>3186827882</t>
  </si>
  <si>
    <t>CR 7 R 65 61</t>
  </si>
  <si>
    <t>6631174</t>
  </si>
  <si>
    <t>3017358806</t>
  </si>
  <si>
    <t>DG 66 33 69</t>
  </si>
  <si>
    <t>3187483873</t>
  </si>
  <si>
    <t>3006674078</t>
  </si>
  <si>
    <t>CL 33H 24C 28</t>
  </si>
  <si>
    <t>CL 36 24C 10</t>
  </si>
  <si>
    <t>4103341</t>
  </si>
  <si>
    <t>3165364598</t>
  </si>
  <si>
    <t>CR 41 G 53 10</t>
  </si>
  <si>
    <t>3106448078</t>
  </si>
  <si>
    <t>3135473873</t>
  </si>
  <si>
    <t>DG 26 P 18 103D-10</t>
  </si>
  <si>
    <t>DG 26 P 18 105 59</t>
  </si>
  <si>
    <t>3116379843</t>
  </si>
  <si>
    <t>3226072235</t>
  </si>
  <si>
    <t>CR 7M BIS 65 03</t>
  </si>
  <si>
    <t>3846643</t>
  </si>
  <si>
    <t>3045971037</t>
  </si>
  <si>
    <t>CR 1 CN 5 60</t>
  </si>
  <si>
    <t>CR 5 3 21</t>
  </si>
  <si>
    <t>3225003840</t>
  </si>
  <si>
    <t>2681336</t>
  </si>
  <si>
    <t>CR 9 NORTE 81 129</t>
  </si>
  <si>
    <t>3165241392</t>
  </si>
  <si>
    <t>CALLE 15 A  31 50</t>
  </si>
  <si>
    <t>CL 15 A 31 50</t>
  </si>
  <si>
    <t>3013982115</t>
  </si>
  <si>
    <t>MORERA CRUZ ROLANDO ESAU</t>
  </si>
  <si>
    <t>remorera@gane.com.co</t>
  </si>
  <si>
    <t>CR 42 A 41 25</t>
  </si>
  <si>
    <t>3046443798</t>
  </si>
  <si>
    <t>CRA 18 # 35-54</t>
  </si>
  <si>
    <t>CR 18 35 54</t>
  </si>
  <si>
    <t>3153955363</t>
  </si>
  <si>
    <t>3137954466</t>
  </si>
  <si>
    <t>CL 27 252B 11</t>
  </si>
  <si>
    <t>3128214124</t>
  </si>
  <si>
    <t>CL 53 BN # 91 BIS 24</t>
  </si>
  <si>
    <t>CL 53 BN 91 BIS 24</t>
  </si>
  <si>
    <t>3218798835</t>
  </si>
  <si>
    <t>3137086092</t>
  </si>
  <si>
    <t>CL 15  14 28</t>
  </si>
  <si>
    <t>CL 15 14 28</t>
  </si>
  <si>
    <t>3158769627</t>
  </si>
  <si>
    <t>3176810406</t>
  </si>
  <si>
    <t>CR 9 10 27</t>
  </si>
  <si>
    <t>3175063498</t>
  </si>
  <si>
    <t>CR 22 11 57</t>
  </si>
  <si>
    <t>CR 23 E 9 E 08</t>
  </si>
  <si>
    <t>3187483855</t>
  </si>
  <si>
    <t>AV 34 OESTE 9 A 6  B</t>
  </si>
  <si>
    <t>AV 34 OESTE 9 A 6 B</t>
  </si>
  <si>
    <t>3003854518</t>
  </si>
  <si>
    <t>CR 1 H 64 A 61</t>
  </si>
  <si>
    <t>6657837</t>
  </si>
  <si>
    <t>3225352503</t>
  </si>
  <si>
    <t>CL 74 26 C 10</t>
  </si>
  <si>
    <t>3104894868</t>
  </si>
  <si>
    <t>3152811298</t>
  </si>
  <si>
    <t>CL 72 26 01</t>
  </si>
  <si>
    <t>CL 72 26 D 01</t>
  </si>
  <si>
    <t>3183544506</t>
  </si>
  <si>
    <t>3116127890</t>
  </si>
  <si>
    <t>CR 29 A 39 13</t>
  </si>
  <si>
    <t>4372434</t>
  </si>
  <si>
    <t>3175810029</t>
  </si>
  <si>
    <t>CR 12 B 29 A 1 64</t>
  </si>
  <si>
    <t>CR 17 9 94</t>
  </si>
  <si>
    <t>3340473</t>
  </si>
  <si>
    <t>3167059375</t>
  </si>
  <si>
    <t>JEFE DE ESCRUTINIO</t>
  </si>
  <si>
    <t>CRA 72 # 13 A 36</t>
  </si>
  <si>
    <t>CR 72 13 A 36</t>
  </si>
  <si>
    <t>2348119</t>
  </si>
  <si>
    <t>3116019177</t>
  </si>
  <si>
    <t>CARRERA 3EN # 70 - 90</t>
  </si>
  <si>
    <t>CR 3EN 70 90</t>
  </si>
  <si>
    <t>3188122316</t>
  </si>
  <si>
    <t>6023727568</t>
  </si>
  <si>
    <t>CL 10B  505-61</t>
  </si>
  <si>
    <t>CR 11C 41 17</t>
  </si>
  <si>
    <t>3175109690</t>
  </si>
  <si>
    <t>.3117975553</t>
  </si>
  <si>
    <t>CRA 41B # 51 - 49</t>
  </si>
  <si>
    <t>CR 41B 51 49</t>
  </si>
  <si>
    <t>3165155422</t>
  </si>
  <si>
    <t>3155259472</t>
  </si>
  <si>
    <t>CL 72 J 28 E 2 105</t>
  </si>
  <si>
    <t>3166092531</t>
  </si>
  <si>
    <t>3186153903</t>
  </si>
  <si>
    <t>AVEN 2 B NTE # 39-164</t>
  </si>
  <si>
    <t>AV 2 B NTE 39 164</t>
  </si>
  <si>
    <t>3205513083</t>
  </si>
  <si>
    <t>3116469232</t>
  </si>
  <si>
    <t>CALLE 70 # 7 R 80</t>
  </si>
  <si>
    <t>CL 70 7 R 80</t>
  </si>
  <si>
    <t>6639897</t>
  </si>
  <si>
    <t>3176964347</t>
  </si>
  <si>
    <t>CR 5 1 174</t>
  </si>
  <si>
    <t>3017829781</t>
  </si>
  <si>
    <t>CL 33 F 12 14</t>
  </si>
  <si>
    <t>3172941129</t>
  </si>
  <si>
    <t>CL 42 11 F 25</t>
  </si>
  <si>
    <t>3012077474</t>
  </si>
  <si>
    <t>CR 44 3 A 11</t>
  </si>
  <si>
    <t>3006775988</t>
  </si>
  <si>
    <t>MORALES GOMEZ JULIAN</t>
  </si>
  <si>
    <t>jmorales@gane.com.co</t>
  </si>
  <si>
    <t>CL 23 41 C 04</t>
  </si>
  <si>
    <t>3233991940</t>
  </si>
  <si>
    <t>CR 39 A 29 23</t>
  </si>
  <si>
    <t>3042041201</t>
  </si>
  <si>
    <t>CRA 11 F 33 B 09</t>
  </si>
  <si>
    <t>CR 11 F 33 B 09</t>
  </si>
  <si>
    <t>3233798113</t>
  </si>
  <si>
    <t>ROJAS YALANDA STEFANIA</t>
  </si>
  <si>
    <t>srojas@gane.com.co</t>
  </si>
  <si>
    <t>CR 94 A OESTE 4 A 90</t>
  </si>
  <si>
    <t>3145696599</t>
  </si>
  <si>
    <t>ZUNIGA MOSQUERA YULIETH PATRICIA</t>
  </si>
  <si>
    <t>ypzuniga@gane.com.co</t>
  </si>
  <si>
    <t>CL 6 A OESTE 51 08</t>
  </si>
  <si>
    <t>3168235658</t>
  </si>
  <si>
    <t>CL 56 84 33</t>
  </si>
  <si>
    <t>3152852048</t>
  </si>
  <si>
    <t>CR 29 A4 12 B 67</t>
  </si>
  <si>
    <t>3182651431</t>
  </si>
  <si>
    <t>3154203758</t>
  </si>
  <si>
    <t>CALLE 10A # 72 - 36</t>
  </si>
  <si>
    <t>CL 10A 72 36</t>
  </si>
  <si>
    <t>3003676440</t>
  </si>
  <si>
    <t>3226542978</t>
  </si>
  <si>
    <t>CL 12A 21 OESTE 124</t>
  </si>
  <si>
    <t>3186136078</t>
  </si>
  <si>
    <t>3165547567</t>
  </si>
  <si>
    <t>CR 32 B N 26 B 108</t>
  </si>
  <si>
    <t>3212098029</t>
  </si>
  <si>
    <t>AV 8B NORTE 46 N 27</t>
  </si>
  <si>
    <t>3206476628</t>
  </si>
  <si>
    <t>CL 44 28A 27</t>
  </si>
  <si>
    <t>3233980357</t>
  </si>
  <si>
    <t>CL 5 B 3 37 111</t>
  </si>
  <si>
    <t>3222758565</t>
  </si>
  <si>
    <t>CR 33B  40-58</t>
  </si>
  <si>
    <t>CR 28 D 3 72 1 35</t>
  </si>
  <si>
    <t>3214104411</t>
  </si>
  <si>
    <t>4011572</t>
  </si>
  <si>
    <t>CARRERA 42A 38 58</t>
  </si>
  <si>
    <t>CRA 42A 38 58</t>
  </si>
  <si>
    <t>3152577441</t>
  </si>
  <si>
    <t>3158884950</t>
  </si>
  <si>
    <t>CL 62 1 BIS 15 BL E AP 216 UR VILLA DEL SOL III</t>
  </si>
  <si>
    <t>4305342</t>
  </si>
  <si>
    <t>3186619619</t>
  </si>
  <si>
    <t>CR 25 101 11</t>
  </si>
  <si>
    <t>3187355442</t>
  </si>
  <si>
    <t>3153097710</t>
  </si>
  <si>
    <t>CALLE 50 99A 66 APTO 403 TORRE 12</t>
  </si>
  <si>
    <t>CR 64 13B 256 AP 302K</t>
  </si>
  <si>
    <t>3938316</t>
  </si>
  <si>
    <t>3214277721</t>
  </si>
  <si>
    <t>CL 65 B 4 C 69</t>
  </si>
  <si>
    <t>CL 81 7 F BIS 89</t>
  </si>
  <si>
    <t>3157689860</t>
  </si>
  <si>
    <t>3235980534</t>
  </si>
  <si>
    <t>CR 46 38 A 59</t>
  </si>
  <si>
    <t>6023382567</t>
  </si>
  <si>
    <t>CL 53 33  135</t>
  </si>
  <si>
    <t>CL 53 33 135</t>
  </si>
  <si>
    <t>3920507</t>
  </si>
  <si>
    <t>3156913577</t>
  </si>
  <si>
    <t>CL 34 D 29 A 28</t>
  </si>
  <si>
    <t>3367025</t>
  </si>
  <si>
    <t>3216072190</t>
  </si>
  <si>
    <t>CL 122 28 D10 38</t>
  </si>
  <si>
    <t>6024454810</t>
  </si>
  <si>
    <t>CL 33 29 A 39</t>
  </si>
  <si>
    <t>CL 29 41 B 11</t>
  </si>
  <si>
    <t>4868378</t>
  </si>
  <si>
    <t>3154368958</t>
  </si>
  <si>
    <t>CR 11 62 71 AP 3027 T 7</t>
  </si>
  <si>
    <t>3456050</t>
  </si>
  <si>
    <t>3167538888</t>
  </si>
  <si>
    <t>CR 23 T 25 112</t>
  </si>
  <si>
    <t>3147389235</t>
  </si>
  <si>
    <t>4444640</t>
  </si>
  <si>
    <t>CRA 24A 8541</t>
  </si>
  <si>
    <t>6024204416</t>
  </si>
  <si>
    <t>CR 28C 72L 18</t>
  </si>
  <si>
    <t>CL 72 M 28 A 67</t>
  </si>
  <si>
    <t>3213630401</t>
  </si>
  <si>
    <t>3213689466</t>
  </si>
  <si>
    <t>CL 90C  26I480</t>
  </si>
  <si>
    <t>6023461898</t>
  </si>
  <si>
    <t>CR 19 12 51</t>
  </si>
  <si>
    <t>3163284154</t>
  </si>
  <si>
    <t>3233118220</t>
  </si>
  <si>
    <t>CR 42 BIS 54C 89</t>
  </si>
  <si>
    <t>3122841365</t>
  </si>
  <si>
    <t>3217720933</t>
  </si>
  <si>
    <t>CL 55 B 42 81</t>
  </si>
  <si>
    <t>3174844074</t>
  </si>
  <si>
    <t>3163358936</t>
  </si>
  <si>
    <t>CL 27 41 D 26</t>
  </si>
  <si>
    <t>3146419874</t>
  </si>
  <si>
    <t>3152078054</t>
  </si>
  <si>
    <t>CR 73 D OESTE 2 A 33</t>
  </si>
  <si>
    <t>3176532370</t>
  </si>
  <si>
    <t>CR 26P 124 42 2P</t>
  </si>
  <si>
    <t>315 4073579</t>
  </si>
  <si>
    <t>3384073</t>
  </si>
  <si>
    <t>CL 71 I1 3 EN 53</t>
  </si>
  <si>
    <t>3135772505</t>
  </si>
  <si>
    <t>CR 32 26 B 118</t>
  </si>
  <si>
    <t>CR 32 26 B 118 P2</t>
  </si>
  <si>
    <t>3351916</t>
  </si>
  <si>
    <t>3106924571</t>
  </si>
  <si>
    <t>CALLE 15A # 36C-82</t>
  </si>
  <si>
    <t>DG 28 D4 T72 FI 38</t>
  </si>
  <si>
    <t>3105078663</t>
  </si>
  <si>
    <t>3176632547</t>
  </si>
  <si>
    <t>DG 26 P 19 103 25</t>
  </si>
  <si>
    <t>3182955352</t>
  </si>
  <si>
    <t>3166555504</t>
  </si>
  <si>
    <t>CL 2 OESTE 89 40 AP 303B</t>
  </si>
  <si>
    <t>316 6565168</t>
  </si>
  <si>
    <t>3707350</t>
  </si>
  <si>
    <t>CL 2A 78B 30</t>
  </si>
  <si>
    <t>CALI VALLE</t>
  </si>
  <si>
    <t>3216074631</t>
  </si>
  <si>
    <t>3135846902</t>
  </si>
  <si>
    <t>CR 2 B 46 A 05</t>
  </si>
  <si>
    <t>CR 2B 46 A 05</t>
  </si>
  <si>
    <t>4463884</t>
  </si>
  <si>
    <t>.3105377945</t>
  </si>
  <si>
    <t>CL 76 26 B 2 19</t>
  </si>
  <si>
    <t>4225119</t>
  </si>
  <si>
    <t>3167479655</t>
  </si>
  <si>
    <t>CL 41 B 54 A 10</t>
  </si>
  <si>
    <t>3057683373</t>
  </si>
  <si>
    <t>CL 39 25 B 40</t>
  </si>
  <si>
    <t>3205544338</t>
  </si>
  <si>
    <t>3205855814</t>
  </si>
  <si>
    <t>DG 70 C 24 39</t>
  </si>
  <si>
    <t>DG 70C 24 39</t>
  </si>
  <si>
    <t>6626167</t>
  </si>
  <si>
    <t>3127561425</t>
  </si>
  <si>
    <t>CR 30 45 53</t>
  </si>
  <si>
    <t>3014776325</t>
  </si>
  <si>
    <t>AUXILIAR DE CONTABILIDAD</t>
  </si>
  <si>
    <t>CL 23 41D 05</t>
  </si>
  <si>
    <t>CL 69 1 152</t>
  </si>
  <si>
    <t>3186025938</t>
  </si>
  <si>
    <t>3176577635</t>
  </si>
  <si>
    <t>CL 52 24C 30</t>
  </si>
  <si>
    <t>3186827886</t>
  </si>
  <si>
    <t>3118578350</t>
  </si>
  <si>
    <t>AUXILIAR ADMINISTRATIVO DE TESORERIA</t>
  </si>
  <si>
    <t>CR 2A 76 114</t>
  </si>
  <si>
    <t>CR 17C 21 53</t>
  </si>
  <si>
    <t>3176648914</t>
  </si>
  <si>
    <t>3173200349</t>
  </si>
  <si>
    <t>CL 83 BIS 83 13</t>
  </si>
  <si>
    <t>CL 3 OESTE BIS 83 13</t>
  </si>
  <si>
    <t>3172951422</t>
  </si>
  <si>
    <t>3147093196</t>
  </si>
  <si>
    <t>DG 70 23 A 31</t>
  </si>
  <si>
    <t>3143105728</t>
  </si>
  <si>
    <t>3186827908</t>
  </si>
  <si>
    <t>CR 25 C BIS 121 42</t>
  </si>
  <si>
    <t>4202256</t>
  </si>
  <si>
    <t>3153307496</t>
  </si>
  <si>
    <t>CRA 20 # 33 E 29</t>
  </si>
  <si>
    <t>CR 20 33 E 29</t>
  </si>
  <si>
    <t>3186128802</t>
  </si>
  <si>
    <t>3113860025</t>
  </si>
  <si>
    <t>CALLE 7 # 12-69</t>
  </si>
  <si>
    <t>CL 7 12 69</t>
  </si>
  <si>
    <t>3225915502</t>
  </si>
  <si>
    <t>3127931520</t>
  </si>
  <si>
    <t>CR 43 47A 44</t>
  </si>
  <si>
    <t>CR 48 44 42</t>
  </si>
  <si>
    <t>3174237555</t>
  </si>
  <si>
    <t>3127043100</t>
  </si>
  <si>
    <t>CL 35 B 2B 16</t>
  </si>
  <si>
    <t>3195440601</t>
  </si>
  <si>
    <t>CRA 26 G 1 # 121-15</t>
  </si>
  <si>
    <t>CR 26 G 1 121 15</t>
  </si>
  <si>
    <t>3103022521</t>
  </si>
  <si>
    <t>3108359264</t>
  </si>
  <si>
    <t>CRR 26 OESTE # 10-83</t>
  </si>
  <si>
    <t>CRR 26 OESTE 10 83</t>
  </si>
  <si>
    <t>3059438469</t>
  </si>
  <si>
    <t>AV 2FN 47 29</t>
  </si>
  <si>
    <t>3205465239</t>
  </si>
  <si>
    <t>3184956009</t>
  </si>
  <si>
    <t>CL14A 22</t>
  </si>
  <si>
    <t>3188103358</t>
  </si>
  <si>
    <t>CR 12  38 47</t>
  </si>
  <si>
    <t>CR 12 38 47</t>
  </si>
  <si>
    <t>3165788161</t>
  </si>
  <si>
    <t>CL 65D  31B-14</t>
  </si>
  <si>
    <t>CR 41 64 111</t>
  </si>
  <si>
    <t>3176753727</t>
  </si>
  <si>
    <t>3156343054</t>
  </si>
  <si>
    <t>CR 30G 5 29</t>
  </si>
  <si>
    <t>CR 2 14 34</t>
  </si>
  <si>
    <t>3185741466</t>
  </si>
  <si>
    <t>3127667185</t>
  </si>
  <si>
    <t>CR 32 B 26 B 108</t>
  </si>
  <si>
    <t>CR 32 B 26 B 116</t>
  </si>
  <si>
    <t>3042989</t>
  </si>
  <si>
    <t>3186083043</t>
  </si>
  <si>
    <t>CR 2 34 22</t>
  </si>
  <si>
    <t>CR 1A 32 58</t>
  </si>
  <si>
    <t>3154796779</t>
  </si>
  <si>
    <t>3183601680</t>
  </si>
  <si>
    <t>CL 101D 24B 44</t>
  </si>
  <si>
    <t>CL 101 B 24B 44</t>
  </si>
  <si>
    <t>3123206927</t>
  </si>
  <si>
    <t>3217305791</t>
  </si>
  <si>
    <t>CL 80 27 D 69</t>
  </si>
  <si>
    <t>4017243</t>
  </si>
  <si>
    <t>3155915819</t>
  </si>
  <si>
    <t>CR 11 30 77</t>
  </si>
  <si>
    <t>3208877691</t>
  </si>
  <si>
    <t>CR 49 52 53</t>
  </si>
  <si>
    <t>CR 49A 52 5</t>
  </si>
  <si>
    <t>3924191</t>
  </si>
  <si>
    <t>3148347919</t>
  </si>
  <si>
    <t>CL18 35 97</t>
  </si>
  <si>
    <t>3115301629</t>
  </si>
  <si>
    <t>CR 26 1 72P 75</t>
  </si>
  <si>
    <t>3126956722</t>
  </si>
  <si>
    <t>PERDOMO COLINA LINA MARCELA</t>
  </si>
  <si>
    <t>lmperdomo@gane.com.co</t>
  </si>
  <si>
    <t>CR 26 61 90 C 16</t>
  </si>
  <si>
    <t>3194948450</t>
  </si>
  <si>
    <t>CR 43 A B 48 A 138</t>
  </si>
  <si>
    <t>3127336815</t>
  </si>
  <si>
    <t>CR 1C SUR 10 C 50</t>
  </si>
  <si>
    <t>3218379618</t>
  </si>
  <si>
    <t>CL 33D 16 27</t>
  </si>
  <si>
    <t>3116049937</t>
  </si>
  <si>
    <t>CRR 82 F 1 B 50</t>
  </si>
  <si>
    <t>3126398089</t>
  </si>
  <si>
    <t>CR 28 D 3 125 A 64</t>
  </si>
  <si>
    <t>3207253699</t>
  </si>
  <si>
    <t>AV 8 A OESTE 30 62</t>
  </si>
  <si>
    <t>3176965992</t>
  </si>
  <si>
    <t>CR 1 IBIS 70 24</t>
  </si>
  <si>
    <t>4325728</t>
  </si>
  <si>
    <t>3187355455</t>
  </si>
  <si>
    <t>CL 701 10 30</t>
  </si>
  <si>
    <t>3197349299</t>
  </si>
  <si>
    <t>CR  5  5 34</t>
  </si>
  <si>
    <t>CR 5 5 34</t>
  </si>
  <si>
    <t>3215954369</t>
  </si>
  <si>
    <t>3165738657</t>
  </si>
  <si>
    <t>CR 49  111 28 AP 1-808</t>
  </si>
  <si>
    <t>CR 49 111 28 AP 1 808</t>
  </si>
  <si>
    <t>3154600996</t>
  </si>
  <si>
    <t>AV 2 N 75N 07</t>
  </si>
  <si>
    <t>AV 2 A 2 75 E 05</t>
  </si>
  <si>
    <t>3186827856</t>
  </si>
  <si>
    <t>3177327650</t>
  </si>
  <si>
    <t>CL 11 # 23A - 65</t>
  </si>
  <si>
    <t>CL 11 23A 65</t>
  </si>
  <si>
    <t>3163450431</t>
  </si>
  <si>
    <t>3840994</t>
  </si>
  <si>
    <t>CRA 38 5 E 28</t>
  </si>
  <si>
    <t>CR 38 5 E 28</t>
  </si>
  <si>
    <t>3122745637</t>
  </si>
  <si>
    <t>CR 31 101 15</t>
  </si>
  <si>
    <t>3146624690</t>
  </si>
  <si>
    <t>3148653475</t>
  </si>
  <si>
    <t>CR 19N 19C 68</t>
  </si>
  <si>
    <t>3152074582</t>
  </si>
  <si>
    <t>CR 34B 39 36</t>
  </si>
  <si>
    <t>3176806109</t>
  </si>
  <si>
    <t>ASTAIZA ESPINOSA RONALD</t>
  </si>
  <si>
    <t>rastaiza@gane.com.co</t>
  </si>
  <si>
    <t>CL 53 14 A 13</t>
  </si>
  <si>
    <t>3178236671</t>
  </si>
  <si>
    <t>CR 28 52 63</t>
  </si>
  <si>
    <t>4452091</t>
  </si>
  <si>
    <t>.3186827894</t>
  </si>
  <si>
    <t>AV 2B2 74N-34</t>
  </si>
  <si>
    <t>AV 2B2 74N 34</t>
  </si>
  <si>
    <t>3187234904</t>
  </si>
  <si>
    <t>CR 40 A 15 34</t>
  </si>
  <si>
    <t>3187759496</t>
  </si>
  <si>
    <t>3162944353</t>
  </si>
  <si>
    <t>CR 26 R 122 81</t>
  </si>
  <si>
    <t>4029330</t>
  </si>
  <si>
    <t>3186827879</t>
  </si>
  <si>
    <t>KRA17D 26-50</t>
  </si>
  <si>
    <t>CR17D 26 50</t>
  </si>
  <si>
    <t>3178913983</t>
  </si>
  <si>
    <t>CL 16 B # 36 C 52</t>
  </si>
  <si>
    <t>CL 16 B 36 C 52</t>
  </si>
  <si>
    <t>3157889228</t>
  </si>
  <si>
    <t>3108315496</t>
  </si>
  <si>
    <t>CRA49 42 54</t>
  </si>
  <si>
    <t>CR49 42 54</t>
  </si>
  <si>
    <t>3216322676</t>
  </si>
  <si>
    <t>CL 54A 44G 04</t>
  </si>
  <si>
    <t>CR 46 A 41 61</t>
  </si>
  <si>
    <t>3166965215</t>
  </si>
  <si>
    <t>3286183</t>
  </si>
  <si>
    <t>CR 1B 2 73A 29</t>
  </si>
  <si>
    <t>3028671893</t>
  </si>
  <si>
    <t>MZ 21C CASA 34</t>
  </si>
  <si>
    <t>3004858356</t>
  </si>
  <si>
    <t>3117521516</t>
  </si>
  <si>
    <t>CRA 36 # 101-46</t>
  </si>
  <si>
    <t>CR 36 101 46</t>
  </si>
  <si>
    <t>3233700259</t>
  </si>
  <si>
    <t>3138492489</t>
  </si>
  <si>
    <t>CL 69 7 60</t>
  </si>
  <si>
    <t>3173820914</t>
  </si>
  <si>
    <t>3164980576</t>
  </si>
  <si>
    <t>CL 6G OESTE 50 39</t>
  </si>
  <si>
    <t>3089890</t>
  </si>
  <si>
    <t>3186827907</t>
  </si>
  <si>
    <t>MZ 32C CA 59</t>
  </si>
  <si>
    <t>3186619606</t>
  </si>
  <si>
    <t>3187111149</t>
  </si>
  <si>
    <t>CL 48 39H 09</t>
  </si>
  <si>
    <t>3054169461</t>
  </si>
  <si>
    <t>CR 19 74 11</t>
  </si>
  <si>
    <t>3017173200</t>
  </si>
  <si>
    <t>3146483148</t>
  </si>
  <si>
    <t>CR 4B 35 36</t>
  </si>
  <si>
    <t>8841460</t>
  </si>
  <si>
    <t>3186827899</t>
  </si>
  <si>
    <t>CRA 26 P 9 83 46</t>
  </si>
  <si>
    <t>CR 26 P 9 83 46</t>
  </si>
  <si>
    <t>3160264089</t>
  </si>
  <si>
    <t>CR 42 C 2 54 64</t>
  </si>
  <si>
    <t>4873511</t>
  </si>
  <si>
    <t>.3186827906</t>
  </si>
  <si>
    <t>CL 67 5 52</t>
  </si>
  <si>
    <t>3023606210</t>
  </si>
  <si>
    <t>3022934206</t>
  </si>
  <si>
    <t>CR 53 13 15 APTO 501</t>
  </si>
  <si>
    <t>3183514581</t>
  </si>
  <si>
    <t>CL 14 BIS 50 32</t>
  </si>
  <si>
    <t>CL 14 BIS 50 36</t>
  </si>
  <si>
    <t>3104280445</t>
  </si>
  <si>
    <t>4456918</t>
  </si>
  <si>
    <t>CRA 23 B # 25-77</t>
  </si>
  <si>
    <t>CR 23 B 25 77</t>
  </si>
  <si>
    <t>3168796659</t>
  </si>
  <si>
    <t>3157591539</t>
  </si>
  <si>
    <t>CR 7 M BIS 74 16</t>
  </si>
  <si>
    <t>3162379150</t>
  </si>
  <si>
    <t>CL 19 3 18</t>
  </si>
  <si>
    <t>3186827855</t>
  </si>
  <si>
    <t>3173350869</t>
  </si>
  <si>
    <t>CL 75 3 N 44</t>
  </si>
  <si>
    <t>CR 11 G 27 B 04</t>
  </si>
  <si>
    <t>4337396</t>
  </si>
  <si>
    <t>3186619610</t>
  </si>
  <si>
    <t>CALLE 9 E # 24-12</t>
  </si>
  <si>
    <t>CL 9 E 24 12</t>
  </si>
  <si>
    <t>3195766422</t>
  </si>
  <si>
    <t>3186375419</t>
  </si>
  <si>
    <t>DIAGONAL 22 17C-84</t>
  </si>
  <si>
    <t>CR 27 33 F 87</t>
  </si>
  <si>
    <t>3186619624</t>
  </si>
  <si>
    <t>3156887953</t>
  </si>
  <si>
    <t>CR 26R1 # 123 - 67</t>
  </si>
  <si>
    <t>CR 26R1 123 67</t>
  </si>
  <si>
    <t>3215622640</t>
  </si>
  <si>
    <t>3187023088</t>
  </si>
  <si>
    <t>CL 17 B 35 A 26</t>
  </si>
  <si>
    <t>CR 8 46 BN 35</t>
  </si>
  <si>
    <t>3186619602</t>
  </si>
  <si>
    <t>CR 47 C 54 C 57</t>
  </si>
  <si>
    <t>3383203</t>
  </si>
  <si>
    <t>3175114018</t>
  </si>
  <si>
    <t>CR 26 H4 123 71B</t>
  </si>
  <si>
    <t>3246160948</t>
  </si>
  <si>
    <t>AV CIRCUNVALAR 6 45</t>
  </si>
  <si>
    <t>CR 1 1 A 66</t>
  </si>
  <si>
    <t>3186827864</t>
  </si>
  <si>
    <t>3164043220</t>
  </si>
  <si>
    <t>SILVA VARON JEFFRY STIWAR</t>
  </si>
  <si>
    <t>jssilva@gane.com.co</t>
  </si>
  <si>
    <t>CR 30 42 A 28</t>
  </si>
  <si>
    <t>3207194367</t>
  </si>
  <si>
    <t>CR 3  91 32</t>
  </si>
  <si>
    <t>CR 3A  40  15</t>
  </si>
  <si>
    <t>3014193944</t>
  </si>
  <si>
    <t>3145262042</t>
  </si>
  <si>
    <t>CR 15A 13 33B</t>
  </si>
  <si>
    <t>3160264105</t>
  </si>
  <si>
    <t>CARRERA 41B # 48 - 65</t>
  </si>
  <si>
    <t>CR 41B 48 65</t>
  </si>
  <si>
    <t>3162987638</t>
  </si>
  <si>
    <t>3281539</t>
  </si>
  <si>
    <t>CALLE 5 1B  # MANZANA C CASA 10 A</t>
  </si>
  <si>
    <t>MANZANA 5 CASA 10 A</t>
  </si>
  <si>
    <t>2681613</t>
  </si>
  <si>
    <t>3228330786</t>
  </si>
  <si>
    <t>CR 22A 72B 111</t>
  </si>
  <si>
    <t>3166719610|</t>
  </si>
  <si>
    <t>6632140</t>
  </si>
  <si>
    <t>CRA 22 # 3E BIS 155</t>
  </si>
  <si>
    <t>CR 22 3E BIS 155</t>
  </si>
  <si>
    <t>3122579341</t>
  </si>
  <si>
    <t>3007546175</t>
  </si>
  <si>
    <t>EAVASQUEZ@GANE.COM.CO</t>
  </si>
  <si>
    <t>CL 83 27E 18</t>
  </si>
  <si>
    <t>3245876350</t>
  </si>
  <si>
    <t>CL 18A 55 105</t>
  </si>
  <si>
    <t>3232229413</t>
  </si>
  <si>
    <t>CR 26 M2 124 33</t>
  </si>
  <si>
    <t>4025868</t>
  </si>
  <si>
    <t>3105034347</t>
  </si>
  <si>
    <t>CR 82 OESTE # 1 B 24</t>
  </si>
  <si>
    <t>3234992462</t>
  </si>
  <si>
    <t>3238001</t>
  </si>
  <si>
    <t>CR 1H 38 24</t>
  </si>
  <si>
    <t>3147603717</t>
  </si>
  <si>
    <t>CR 23 12A 39</t>
  </si>
  <si>
    <t>3017561587</t>
  </si>
  <si>
    <t>CASA 27 EL TRAPICHE</t>
  </si>
  <si>
    <t>CL 10 C 1 B SUR15</t>
  </si>
  <si>
    <t>3197106982</t>
  </si>
  <si>
    <t>CALLE 118 # 28 E 48</t>
  </si>
  <si>
    <t>CL 118 28 E 48</t>
  </si>
  <si>
    <t>3113200279</t>
  </si>
  <si>
    <t>3136454426</t>
  </si>
  <si>
    <t>CLL 8 19 76</t>
  </si>
  <si>
    <t>3196408228</t>
  </si>
  <si>
    <t>CRA 42 A # 16-60</t>
  </si>
  <si>
    <t>CR 42 A 16 60</t>
  </si>
  <si>
    <t>3240045</t>
  </si>
  <si>
    <t>3135113128</t>
  </si>
  <si>
    <t>CR 32 BIS 46 82</t>
  </si>
  <si>
    <t>3226138965</t>
  </si>
  <si>
    <t>CR 1B 11 39</t>
  </si>
  <si>
    <t>3214324104</t>
  </si>
  <si>
    <t>CRA 2E # 47 - 64</t>
  </si>
  <si>
    <t>CR 2E 47 64</t>
  </si>
  <si>
    <t>3207035137</t>
  </si>
  <si>
    <t>3206327350</t>
  </si>
  <si>
    <t>CRA 57A 13 107</t>
  </si>
  <si>
    <t>CR 57A 13 107</t>
  </si>
  <si>
    <t>3128322999</t>
  </si>
  <si>
    <t>CR 26 F 121 42</t>
  </si>
  <si>
    <t>3431924</t>
  </si>
  <si>
    <t>3142969300</t>
  </si>
  <si>
    <t>CR 30 A 44 28</t>
  </si>
  <si>
    <t>3127181976</t>
  </si>
  <si>
    <t>4260018</t>
  </si>
  <si>
    <t>CL 22 A  11 D 36</t>
  </si>
  <si>
    <t>3085134</t>
  </si>
  <si>
    <t>CL 33 29 47</t>
  </si>
  <si>
    <t>3153446059</t>
  </si>
  <si>
    <t>CR 27B 105 109</t>
  </si>
  <si>
    <t>3183080622</t>
  </si>
  <si>
    <t>CL 42 A 43 B 27</t>
  </si>
  <si>
    <t>3233156808</t>
  </si>
  <si>
    <t>CR 74G  3B07</t>
  </si>
  <si>
    <t>6023236061</t>
  </si>
  <si>
    <t>CALLE 13 A # 18-35</t>
  </si>
  <si>
    <t>CL 13 A 18 35</t>
  </si>
  <si>
    <t>5574094</t>
  </si>
  <si>
    <t>3116240244</t>
  </si>
  <si>
    <t>CL 34 42 42</t>
  </si>
  <si>
    <t>4264286</t>
  </si>
  <si>
    <t>3184936010</t>
  </si>
  <si>
    <t>CR 73D 1B 29</t>
  </si>
  <si>
    <t>6023231969</t>
  </si>
  <si>
    <t>CL 33H 28 32</t>
  </si>
  <si>
    <t>CL 33 28 32</t>
  </si>
  <si>
    <t>3104930944</t>
  </si>
  <si>
    <t>3073937</t>
  </si>
  <si>
    <t>CRA 24 K  8510</t>
  </si>
  <si>
    <t>3182423798</t>
  </si>
  <si>
    <t>CL 61 NORTE # 2BN-68</t>
  </si>
  <si>
    <t>CL 2 OESTE 89 40</t>
  </si>
  <si>
    <t>3206662387</t>
  </si>
  <si>
    <t>3148898596</t>
  </si>
  <si>
    <t>CR  74 1 B 70</t>
  </si>
  <si>
    <t>3147162061</t>
  </si>
  <si>
    <t>CR 46 B 51 52</t>
  </si>
  <si>
    <t>3116529509</t>
  </si>
  <si>
    <t>3135210739</t>
  </si>
  <si>
    <t>CL 9 B 45S 63</t>
  </si>
  <si>
    <t>3168970753</t>
  </si>
  <si>
    <t>CR 26I 90 37</t>
  </si>
  <si>
    <t>3186151564</t>
  </si>
  <si>
    <t>3175066146</t>
  </si>
  <si>
    <t>CRA 16 24 85</t>
  </si>
  <si>
    <t>3162995616</t>
  </si>
  <si>
    <t>CL 30 11 B 32</t>
  </si>
  <si>
    <t>4412621</t>
  </si>
  <si>
    <t>3208460202</t>
  </si>
  <si>
    <t>CL 16 16 24</t>
  </si>
  <si>
    <t>3207599257</t>
  </si>
  <si>
    <t>3105425174</t>
  </si>
  <si>
    <t>CL 75 8N 31</t>
  </si>
  <si>
    <t>3176407217</t>
  </si>
  <si>
    <t>CR 32B 41 35</t>
  </si>
  <si>
    <t>6023939838</t>
  </si>
  <si>
    <t>CR 53 D 12 08</t>
  </si>
  <si>
    <t>6025517153</t>
  </si>
  <si>
    <t>CL 8  2287</t>
  </si>
  <si>
    <t>6024490190</t>
  </si>
  <si>
    <t>CR 7 P BIS 72 28</t>
  </si>
  <si>
    <t>3103347506</t>
  </si>
  <si>
    <t>3128720190</t>
  </si>
  <si>
    <t>CRA 26 J 2  12366</t>
  </si>
  <si>
    <t>3192273416</t>
  </si>
  <si>
    <t>CL 2 C OESTE 76B 60</t>
  </si>
  <si>
    <t>3196762493</t>
  </si>
  <si>
    <t>CR 7C  8218</t>
  </si>
  <si>
    <t>3044108</t>
  </si>
  <si>
    <t>CL 36 32 46</t>
  </si>
  <si>
    <t>3188830084</t>
  </si>
  <si>
    <t>CL  32 A  1544</t>
  </si>
  <si>
    <t>3136436191</t>
  </si>
  <si>
    <t>CR 30 A 44 14</t>
  </si>
  <si>
    <t>6024371567</t>
  </si>
  <si>
    <t>CR 73D 1A 19</t>
  </si>
  <si>
    <t>3044717387</t>
  </si>
  <si>
    <t>DIG 26H 4   7367</t>
  </si>
  <si>
    <t>3234884012</t>
  </si>
  <si>
    <t>CR 1 B 2 69 63</t>
  </si>
  <si>
    <t>3207005108</t>
  </si>
  <si>
    <t>3066661</t>
  </si>
  <si>
    <t>CRA 29 A  26 B 122</t>
  </si>
  <si>
    <t>3177463836</t>
  </si>
  <si>
    <t>CRA 3 18 10</t>
  </si>
  <si>
    <t>3135708033</t>
  </si>
  <si>
    <t>CR 27D 85 10</t>
  </si>
  <si>
    <t>3003277791</t>
  </si>
  <si>
    <t>4004818</t>
  </si>
  <si>
    <t>CR 28 T 29 16</t>
  </si>
  <si>
    <t>6024451578</t>
  </si>
  <si>
    <t>CRA 90  486</t>
  </si>
  <si>
    <t>6023599016</t>
  </si>
  <si>
    <t>AV 6 OESTE 19 20</t>
  </si>
  <si>
    <t>3790079</t>
  </si>
  <si>
    <t>.3122548718</t>
  </si>
  <si>
    <t>CL 78 # 26-61</t>
  </si>
  <si>
    <t>CL 78 26 61</t>
  </si>
  <si>
    <t>3158253905</t>
  </si>
  <si>
    <t>3188760339</t>
  </si>
  <si>
    <t>CL 44 18 18</t>
  </si>
  <si>
    <t>3053556420</t>
  </si>
  <si>
    <t>CL 49 7N 55</t>
  </si>
  <si>
    <t>3003813453</t>
  </si>
  <si>
    <t>3122821638</t>
  </si>
  <si>
    <t>CL 83 5N 10</t>
  </si>
  <si>
    <t>6023890433</t>
  </si>
  <si>
    <t>DIAG 72 C  26 J 55 APTO 504B</t>
  </si>
  <si>
    <t>6023767385</t>
  </si>
  <si>
    <t>CR 26 A 78 46</t>
  </si>
  <si>
    <t>3233260837</t>
  </si>
  <si>
    <t>CRA 22 13 01</t>
  </si>
  <si>
    <t>3154446436</t>
  </si>
  <si>
    <t>CL 86 27 A 19</t>
  </si>
  <si>
    <t>3204425609</t>
  </si>
  <si>
    <t>CARRERA 31  17 07</t>
  </si>
  <si>
    <t>CRA 31 17 07</t>
  </si>
  <si>
    <t>3015634293</t>
  </si>
  <si>
    <t>3163652830</t>
  </si>
  <si>
    <t>CL 40 6N- 36</t>
  </si>
  <si>
    <t>CL 40 6 36</t>
  </si>
  <si>
    <t>3166273090</t>
  </si>
  <si>
    <t>3829481</t>
  </si>
  <si>
    <t>CRA 27 A  5060</t>
  </si>
  <si>
    <t>3158321930</t>
  </si>
  <si>
    <t>CL 32A 1667</t>
  </si>
  <si>
    <t>3127900989</t>
  </si>
  <si>
    <t>CR 9N  56A07</t>
  </si>
  <si>
    <t>3127569390</t>
  </si>
  <si>
    <t>CRA 24R 85 50</t>
  </si>
  <si>
    <t>3214563794</t>
  </si>
  <si>
    <t>CR 2B 36A 14</t>
  </si>
  <si>
    <t>CR 2B 36 A 12</t>
  </si>
  <si>
    <t>3174335604</t>
  </si>
  <si>
    <t>CR 1B1 73 09</t>
  </si>
  <si>
    <t>3755215</t>
  </si>
  <si>
    <t>3173790774</t>
  </si>
  <si>
    <t>CRA 26I1 80 66</t>
  </si>
  <si>
    <t>CR 26 I 87 39</t>
  </si>
  <si>
    <t>4234319</t>
  </si>
  <si>
    <t>3187714461</t>
  </si>
  <si>
    <t>CL 67 4AN 20</t>
  </si>
  <si>
    <t>3172512521</t>
  </si>
  <si>
    <t>3811584</t>
  </si>
  <si>
    <t>CALLE 5 B 4 # 37-24</t>
  </si>
  <si>
    <t>CL 5 B 4 37 24</t>
  </si>
  <si>
    <t>3126856281</t>
  </si>
  <si>
    <t>3143663866</t>
  </si>
  <si>
    <t>CL 115A  26-40</t>
  </si>
  <si>
    <t>CL 115 26 40</t>
  </si>
  <si>
    <t>4239118</t>
  </si>
  <si>
    <t>3212112957</t>
  </si>
  <si>
    <t>CR 8N 45N 21</t>
  </si>
  <si>
    <t>3122373546</t>
  </si>
  <si>
    <t>CR 11 39 42</t>
  </si>
  <si>
    <t>CR 41 41 54</t>
  </si>
  <si>
    <t>3086225</t>
  </si>
  <si>
    <t>3135967140</t>
  </si>
  <si>
    <t>CRA 50 # 13E - 06</t>
  </si>
  <si>
    <t>CR 50 13E 06</t>
  </si>
  <si>
    <t>3153589383</t>
  </si>
  <si>
    <t>3016475779</t>
  </si>
  <si>
    <t>CL 1 C OESTE 82 17</t>
  </si>
  <si>
    <t>3238400</t>
  </si>
  <si>
    <t>3143012751</t>
  </si>
  <si>
    <t>CL 54 41E 32</t>
  </si>
  <si>
    <t>3128724710</t>
  </si>
  <si>
    <t>CRA 26H1 # 72U - 73</t>
  </si>
  <si>
    <t>CR 26H1 72U 73</t>
  </si>
  <si>
    <t>3166693742</t>
  </si>
  <si>
    <t>3961175</t>
  </si>
  <si>
    <t>CR 33 96 A 66</t>
  </si>
  <si>
    <t>3178939127</t>
  </si>
  <si>
    <t>3176812036</t>
  </si>
  <si>
    <t>CR 28 E5 BIS 72 54</t>
  </si>
  <si>
    <t>CR 28 E 6 72 S 27</t>
  </si>
  <si>
    <t>4036366</t>
  </si>
  <si>
    <t>3186827880</t>
  </si>
  <si>
    <t>CL 78 28E 129</t>
  </si>
  <si>
    <t>3117254381</t>
  </si>
  <si>
    <t>CRA 39  1847</t>
  </si>
  <si>
    <t>3207053013</t>
  </si>
  <si>
    <t>CALLE 10 # 41-20</t>
  </si>
  <si>
    <t>CL 100 41 20</t>
  </si>
  <si>
    <t>3002984140</t>
  </si>
  <si>
    <t>CL 123A 28B1 73</t>
  </si>
  <si>
    <t>3207586170</t>
  </si>
  <si>
    <t>CR 38 A 55 A 68</t>
  </si>
  <si>
    <t>3126584898</t>
  </si>
  <si>
    <t>CALLE 87  2812</t>
  </si>
  <si>
    <t>3137033705</t>
  </si>
  <si>
    <t>CRA 2 N  34 N 15</t>
  </si>
  <si>
    <t>3103637333</t>
  </si>
  <si>
    <t>CRA 26 A 2 # 78-81</t>
  </si>
  <si>
    <t>CR 26 A 2 78 81</t>
  </si>
  <si>
    <t>3147418970</t>
  </si>
  <si>
    <t>CL 72 A N 3 75</t>
  </si>
  <si>
    <t>3128130115</t>
  </si>
  <si>
    <t>3742018</t>
  </si>
  <si>
    <t>CR 42 C 54 17</t>
  </si>
  <si>
    <t>3170772979</t>
  </si>
  <si>
    <t>CL 52 32A 44</t>
  </si>
  <si>
    <t>3155151408</t>
  </si>
  <si>
    <t>3175498355</t>
  </si>
  <si>
    <t>CRA 74 # 1 B 56</t>
  </si>
  <si>
    <t>CR 74 1 B 56</t>
  </si>
  <si>
    <t>3152612044</t>
  </si>
  <si>
    <t>3163486972</t>
  </si>
  <si>
    <t>CR 26J 116 52</t>
  </si>
  <si>
    <t>3005522263</t>
  </si>
  <si>
    <t>CR 36C CL 18 BIS 14</t>
  </si>
  <si>
    <t>3024016129</t>
  </si>
  <si>
    <t>CL 56 D 48 B 33</t>
  </si>
  <si>
    <t>3184047124</t>
  </si>
  <si>
    <t>CL 13 4 25</t>
  </si>
  <si>
    <t>3237056548</t>
  </si>
  <si>
    <t>CL 55 47C 60</t>
  </si>
  <si>
    <t>3127401843</t>
  </si>
  <si>
    <t>CR 30 32 87</t>
  </si>
  <si>
    <t>3183299075</t>
  </si>
  <si>
    <t>CR 26 F 78 38</t>
  </si>
  <si>
    <t>3104760035</t>
  </si>
  <si>
    <t>CR 1 A 2 73 83</t>
  </si>
  <si>
    <t>3164348373</t>
  </si>
  <si>
    <t>CALLE 24  19 A 44</t>
  </si>
  <si>
    <t>6023739154</t>
  </si>
  <si>
    <t>CL 13 OESTE 50 06</t>
  </si>
  <si>
    <t>3153228830</t>
  </si>
  <si>
    <t>CR 11 B  19 51</t>
  </si>
  <si>
    <t>CR 11 B 19 51</t>
  </si>
  <si>
    <t>3117947791</t>
  </si>
  <si>
    <t>3147926450</t>
  </si>
  <si>
    <t>CL 14 10 22</t>
  </si>
  <si>
    <t>CL 14 10 20</t>
  </si>
  <si>
    <t>5929515</t>
  </si>
  <si>
    <t>3207546725</t>
  </si>
  <si>
    <t>CALLE 1 B BIS 7102</t>
  </si>
  <si>
    <t>3114049314</t>
  </si>
  <si>
    <t>AVENIDA LAS PALMAS ZONA 5 CASA 517</t>
  </si>
  <si>
    <t>3216202331</t>
  </si>
  <si>
    <t>CALLE 114 26 89</t>
  </si>
  <si>
    <t>3155761887</t>
  </si>
  <si>
    <t>CR 7 B 70 85</t>
  </si>
  <si>
    <t>3175191414</t>
  </si>
  <si>
    <t>TV 6N 13 38</t>
  </si>
  <si>
    <t>3041028355</t>
  </si>
  <si>
    <t>CR 42B 41 19</t>
  </si>
  <si>
    <t>3182946187</t>
  </si>
  <si>
    <t>CR 22 41 96</t>
  </si>
  <si>
    <t>3048975</t>
  </si>
  <si>
    <t>3136210491</t>
  </si>
  <si>
    <t>CL 40 25 B 118</t>
  </si>
  <si>
    <t>3176529930</t>
  </si>
  <si>
    <t>CL 13C  2357</t>
  </si>
  <si>
    <t>3054864400</t>
  </si>
  <si>
    <t>CRA 26M2  49  63</t>
  </si>
  <si>
    <t>3117192351</t>
  </si>
  <si>
    <t>CL 118 # 26 - 106</t>
  </si>
  <si>
    <t>CL 118 26 106</t>
  </si>
  <si>
    <t>4230418</t>
  </si>
  <si>
    <t>3207144653</t>
  </si>
  <si>
    <t>CR 26 C 1 97 96</t>
  </si>
  <si>
    <t>4067338</t>
  </si>
  <si>
    <t>3113032919</t>
  </si>
  <si>
    <t>TV 8 # 19 72</t>
  </si>
  <si>
    <t>TV 8 19 72</t>
  </si>
  <si>
    <t>3861170</t>
  </si>
  <si>
    <t>AVENIDA 5 OESTE # 13-20</t>
  </si>
  <si>
    <t>AV 8 OE 13 20</t>
  </si>
  <si>
    <t>3106902814</t>
  </si>
  <si>
    <t>8943243</t>
  </si>
  <si>
    <t>CL 112 28D  921</t>
  </si>
  <si>
    <t>3135797279</t>
  </si>
  <si>
    <t>CR .30 57 A 38</t>
  </si>
  <si>
    <t>3138933329</t>
  </si>
  <si>
    <t>CALLE 3 OESTE  5304</t>
  </si>
  <si>
    <t>3145721247</t>
  </si>
  <si>
    <t>CR 50 B 13 46</t>
  </si>
  <si>
    <t>3175850634</t>
  </si>
  <si>
    <t>CR 7C BIS 81 31</t>
  </si>
  <si>
    <t>3136643232</t>
  </si>
  <si>
    <t>CL 10 OESTE 20 19</t>
  </si>
  <si>
    <t>3177505223</t>
  </si>
  <si>
    <t>CR 26 M 42 B 13</t>
  </si>
  <si>
    <t>3152092243</t>
  </si>
  <si>
    <t>3157062896</t>
  </si>
  <si>
    <t>CL 47 # 46 A 05</t>
  </si>
  <si>
    <t>CL 47 46 A 05</t>
  </si>
  <si>
    <t>3147594460</t>
  </si>
  <si>
    <t>3122100346</t>
  </si>
  <si>
    <t>CR 49  44 40</t>
  </si>
  <si>
    <t>3139200688</t>
  </si>
  <si>
    <t>CL 16 36C 22</t>
  </si>
  <si>
    <t>3166971015</t>
  </si>
  <si>
    <t>3165741661</t>
  </si>
  <si>
    <t>AV 6N 13N 62</t>
  </si>
  <si>
    <t>CR 20 9 12</t>
  </si>
  <si>
    <t>3164788629</t>
  </si>
  <si>
    <t>3104133062</t>
  </si>
  <si>
    <t>AV 8 A 1  53 B 26</t>
  </si>
  <si>
    <t>60232301841</t>
  </si>
  <si>
    <t>CL 2C 68 27</t>
  </si>
  <si>
    <t>CL 15 A 44 19</t>
  </si>
  <si>
    <t>3065016</t>
  </si>
  <si>
    <t>3104311811</t>
  </si>
  <si>
    <t>CR 30 A 45 11</t>
  </si>
  <si>
    <t>3135894206</t>
  </si>
  <si>
    <t>CR 1B 57 111</t>
  </si>
  <si>
    <t>3122537673</t>
  </si>
  <si>
    <t>CR 46B 51 46</t>
  </si>
  <si>
    <t>3184852181</t>
  </si>
  <si>
    <t>CL 79 E 20 54</t>
  </si>
  <si>
    <t>3043327907</t>
  </si>
  <si>
    <t>CLL 72J 28E 2 121</t>
  </si>
  <si>
    <t>3166968548</t>
  </si>
  <si>
    <t>CR 26 P 9 93 45</t>
  </si>
  <si>
    <t>3182797860</t>
  </si>
  <si>
    <t>CR 7C BIS 81 10</t>
  </si>
  <si>
    <t>3185290466</t>
  </si>
  <si>
    <t>CR 25 A 126 16</t>
  </si>
  <si>
    <t>3136689932</t>
  </si>
  <si>
    <t>CR 62C 7 39</t>
  </si>
  <si>
    <t>3170069565</t>
  </si>
  <si>
    <t>CRR 26D 94 81</t>
  </si>
  <si>
    <t>3163255362</t>
  </si>
  <si>
    <t>CR 100A OESTE 23B 42</t>
  </si>
  <si>
    <t>3505420712</t>
  </si>
  <si>
    <t>CR 14 A 53 50</t>
  </si>
  <si>
    <t>3225295761</t>
  </si>
  <si>
    <t>CRA 45  96 B 18</t>
  </si>
  <si>
    <t>3137459596</t>
  </si>
  <si>
    <t>CL 110 # 27 - 100</t>
  </si>
  <si>
    <t>CL 110 27 100</t>
  </si>
  <si>
    <t>3117869239</t>
  </si>
  <si>
    <t>CL 18 OESTE 49C 140 PISO2</t>
  </si>
  <si>
    <t>3244448401</t>
  </si>
  <si>
    <t>CALLE 28  3217</t>
  </si>
  <si>
    <t>6023791097</t>
  </si>
  <si>
    <t>CALLE 72 H 28 B 2 17</t>
  </si>
  <si>
    <t>3154582346</t>
  </si>
  <si>
    <t>CRA 75 OESTE  2 C4 27</t>
  </si>
  <si>
    <t>3135082750</t>
  </si>
  <si>
    <t>MZ 22 A CASA 32</t>
  </si>
  <si>
    <t>MZ C 32 B ARBOLEDA</t>
  </si>
  <si>
    <t>2600227</t>
  </si>
  <si>
    <t>3216376123</t>
  </si>
  <si>
    <t>CR 94 A OESTE 1A 18</t>
  </si>
  <si>
    <t>3042328847</t>
  </si>
  <si>
    <t>CRA 80 OESTE 2A BIS 26</t>
  </si>
  <si>
    <t>CR 80 OESTE 2A BIS 26</t>
  </si>
  <si>
    <t>3216114183</t>
  </si>
  <si>
    <t>CALLE 34  225</t>
  </si>
  <si>
    <t>3185860641</t>
  </si>
  <si>
    <t>CL 26 41B 35</t>
  </si>
  <si>
    <t>3015217362</t>
  </si>
  <si>
    <t>CR 4 E 44 B 32</t>
  </si>
  <si>
    <t>3022668629</t>
  </si>
  <si>
    <t>CR 1 C 58 60</t>
  </si>
  <si>
    <t>6024493020</t>
  </si>
  <si>
    <t>CRA  19 A  1721</t>
  </si>
  <si>
    <t>3117824026</t>
  </si>
  <si>
    <t>CR 26 P 72 T 51</t>
  </si>
  <si>
    <t>6024362402</t>
  </si>
  <si>
    <t>CLL 5A 33 27</t>
  </si>
  <si>
    <t>3156073395</t>
  </si>
  <si>
    <t>CRA 28E 121D 35</t>
  </si>
  <si>
    <t>3117799774</t>
  </si>
  <si>
    <t>CRA 4N  83B 21</t>
  </si>
  <si>
    <t>3176157986</t>
  </si>
  <si>
    <t>CR 27A 83 53</t>
  </si>
  <si>
    <t>CR 28 D8 122 D 32</t>
  </si>
  <si>
    <t>3184256312</t>
  </si>
  <si>
    <t>3023519858</t>
  </si>
  <si>
    <t>CRA 35 N 14 43</t>
  </si>
  <si>
    <t>3124468556</t>
  </si>
  <si>
    <t>CR 24Q  85  100</t>
  </si>
  <si>
    <t>3228842421</t>
  </si>
  <si>
    <t>CL 89 20A 57</t>
  </si>
  <si>
    <t>3157228114</t>
  </si>
  <si>
    <t>CR 2 64 08</t>
  </si>
  <si>
    <t>CR 75 35 15</t>
  </si>
  <si>
    <t>3167937403</t>
  </si>
  <si>
    <t>3207246138</t>
  </si>
  <si>
    <t>CALLE 72 P  28 B 2 94</t>
  </si>
  <si>
    <t>3123414151</t>
  </si>
  <si>
    <t>CL 72 S 28DA 30</t>
  </si>
  <si>
    <t>3122363853</t>
  </si>
  <si>
    <t>CALLE 72 P  28 B 294</t>
  </si>
  <si>
    <t>3233780649</t>
  </si>
  <si>
    <t>CALLE 72 B  26 D 37</t>
  </si>
  <si>
    <t>3135493313</t>
  </si>
  <si>
    <t>CR 16 17 39</t>
  </si>
  <si>
    <t>3182223564</t>
  </si>
  <si>
    <t>CL 72  7 R BIS 46</t>
  </si>
  <si>
    <t>3107975540</t>
  </si>
  <si>
    <t>CR 74 G OESTE 2D 52</t>
  </si>
  <si>
    <t>3206287484</t>
  </si>
  <si>
    <t>CL 2 C OESTE 74 B 37</t>
  </si>
  <si>
    <t>6023234684</t>
  </si>
  <si>
    <t>CL 77 A  20 86</t>
  </si>
  <si>
    <t>3206852007</t>
  </si>
  <si>
    <t>CR 28 A BIS 12</t>
  </si>
  <si>
    <t>3173495539</t>
  </si>
  <si>
    <t>CL 4  71  05</t>
  </si>
  <si>
    <t>3127048710</t>
  </si>
  <si>
    <t>CRA 26 P  112112</t>
  </si>
  <si>
    <t>3185750662</t>
  </si>
  <si>
    <t>CALLE 70 E  2883</t>
  </si>
  <si>
    <t>6024052277</t>
  </si>
  <si>
    <t>CRA 33 B  42 A13</t>
  </si>
  <si>
    <t>3057110610</t>
  </si>
  <si>
    <t>CL 55 41D 132</t>
  </si>
  <si>
    <t>3153539158</t>
  </si>
  <si>
    <t>CL 26 1 180 25</t>
  </si>
  <si>
    <t>3206877394</t>
  </si>
  <si>
    <t>CL 88 28E 24</t>
  </si>
  <si>
    <t>3145232935</t>
  </si>
  <si>
    <t>CR 42D1 52 10</t>
  </si>
  <si>
    <t>3234218358</t>
  </si>
  <si>
    <t>CR 100 B 1 OESTE 21</t>
  </si>
  <si>
    <t>3124636161</t>
  </si>
  <si>
    <t>CR 43A 46 03</t>
  </si>
  <si>
    <t>3126890305</t>
  </si>
  <si>
    <t>CR 2B 23 32</t>
  </si>
  <si>
    <t>3105128845</t>
  </si>
  <si>
    <t>CRR 46A 46 62</t>
  </si>
  <si>
    <t>3113201375</t>
  </si>
  <si>
    <t>CL 81  7J BIS  18</t>
  </si>
  <si>
    <t>3233526428</t>
  </si>
  <si>
    <t>CL 72 1L 04</t>
  </si>
  <si>
    <t>3178412427</t>
  </si>
  <si>
    <t>3188254151</t>
  </si>
  <si>
    <t>CR 28 E2 124 37</t>
  </si>
  <si>
    <t>3045712468</t>
  </si>
  <si>
    <t>CR 40 96B 11</t>
  </si>
  <si>
    <t>3122648730</t>
  </si>
  <si>
    <t>CL 124B 28D5 24</t>
  </si>
  <si>
    <t>3167606397</t>
  </si>
  <si>
    <t>RAMIREZ RENTERIA MAIRA SIRLEY</t>
  </si>
  <si>
    <t>CR 27 J 121 14</t>
  </si>
  <si>
    <t>3174545389</t>
  </si>
  <si>
    <t>AV 2B 73 N BIS 99</t>
  </si>
  <si>
    <t>3206200807</t>
  </si>
  <si>
    <t>CALLE 71 B # 28 E BIS 08</t>
  </si>
  <si>
    <t>CL 71 B 28 E BIS 08</t>
  </si>
  <si>
    <t>3167905254</t>
  </si>
  <si>
    <t>DIAGONAL 72 C LOTE 95</t>
  </si>
  <si>
    <t>6621545</t>
  </si>
  <si>
    <t>3148669437</t>
  </si>
  <si>
    <t>CL 23 41 B 23</t>
  </si>
  <si>
    <t>3163323546</t>
  </si>
  <si>
    <t>3161319897</t>
  </si>
  <si>
    <t>CL 122D 28D4 42</t>
  </si>
  <si>
    <t>3162348148</t>
  </si>
  <si>
    <t>CLL 56 27 23</t>
  </si>
  <si>
    <t>CR 33A 35 25</t>
  </si>
  <si>
    <t>CR 32 B 26 B 49</t>
  </si>
  <si>
    <t>3205967042</t>
  </si>
  <si>
    <t>3052329016</t>
  </si>
  <si>
    <t>CRA 52 A SUR  2211</t>
  </si>
  <si>
    <t>3108393636</t>
  </si>
  <si>
    <t>CRA 42 B  4386</t>
  </si>
  <si>
    <t>3166113873</t>
  </si>
  <si>
    <t>CL 55A  32A  39</t>
  </si>
  <si>
    <t>3205740139</t>
  </si>
  <si>
    <t>CL 3 OESTE 74 E 26</t>
  </si>
  <si>
    <t>6023235937</t>
  </si>
  <si>
    <t>CR 24 C 11 160</t>
  </si>
  <si>
    <t>3234601914</t>
  </si>
  <si>
    <t>CRA 25 C # 121-48</t>
  </si>
  <si>
    <t>CR 25 C 121 48</t>
  </si>
  <si>
    <t>3107035698</t>
  </si>
  <si>
    <t>AVENIDA 2 B 2 BIS  73 BIS N 59</t>
  </si>
  <si>
    <t>3116335335</t>
  </si>
  <si>
    <t>CRA 31 C OESTE  1024</t>
  </si>
  <si>
    <t>3154559595</t>
  </si>
  <si>
    <t>ALTOS EDEN MANZANA A CASA 26</t>
  </si>
  <si>
    <t>3145719870</t>
  </si>
  <si>
    <t>3027707695</t>
  </si>
  <si>
    <t>CRA 32 101-70</t>
  </si>
  <si>
    <t>CR 32 101 70</t>
  </si>
  <si>
    <t>3127382404</t>
  </si>
  <si>
    <t>3186963045</t>
  </si>
  <si>
    <t>CR 68 CL 33 56</t>
  </si>
  <si>
    <t>3173078446</t>
  </si>
  <si>
    <t>CL 31 N 2 A N 25</t>
  </si>
  <si>
    <t>3197267911</t>
  </si>
  <si>
    <t>CRA 28 C # 72 W 31</t>
  </si>
  <si>
    <t>CR 28 C 72 W 31</t>
  </si>
  <si>
    <t>3167876982</t>
  </si>
  <si>
    <t>CRA 56  2525</t>
  </si>
  <si>
    <t>6023325968</t>
  </si>
  <si>
    <t>CRA 28 D 2  72 P 39</t>
  </si>
  <si>
    <t>3116171766</t>
  </si>
  <si>
    <t>CR 30 34 18</t>
  </si>
  <si>
    <t>3107190939</t>
  </si>
  <si>
    <t>CL 2 OESTE 93 60</t>
  </si>
  <si>
    <t>3205225636</t>
  </si>
  <si>
    <t>CALLE 102 E  24 B 63</t>
  </si>
  <si>
    <t>314635912</t>
  </si>
  <si>
    <t>CR 48C 55A 56</t>
  </si>
  <si>
    <t>3245216777</t>
  </si>
  <si>
    <t>CL 471 1A 4A 29</t>
  </si>
  <si>
    <t>3168927951</t>
  </si>
  <si>
    <t>CLL 33D 17 22</t>
  </si>
  <si>
    <t>3045446563</t>
  </si>
  <si>
    <t>CL 56 I 49 G 04</t>
  </si>
  <si>
    <t>3185717529</t>
  </si>
  <si>
    <t>CR 49 A 49 60</t>
  </si>
  <si>
    <t>3136192517</t>
  </si>
  <si>
    <t>CRA 29 B # 14-09</t>
  </si>
  <si>
    <t>CR 29 B 14 09</t>
  </si>
  <si>
    <t>3126256527</t>
  </si>
  <si>
    <t>3123929368</t>
  </si>
  <si>
    <t>CL 3 A 1 OESTE 91 11</t>
  </si>
  <si>
    <t>3207620316</t>
  </si>
  <si>
    <t>CL 72 B 8 C 33</t>
  </si>
  <si>
    <t>3004913985</t>
  </si>
  <si>
    <t>CL83 5N 27</t>
  </si>
  <si>
    <t>3217427740</t>
  </si>
  <si>
    <t>CALLEJON GALILEA</t>
  </si>
  <si>
    <t>CLJON GALILEA</t>
  </si>
  <si>
    <t>3177118934</t>
  </si>
  <si>
    <t>CALLE 61  4 D BIS 53</t>
  </si>
  <si>
    <t>3168083202</t>
  </si>
  <si>
    <t>CR 27 A 49 51 P 2</t>
  </si>
  <si>
    <t>3203874814</t>
  </si>
  <si>
    <t>CR 27 A  49  51</t>
  </si>
  <si>
    <t>3137018189</t>
  </si>
  <si>
    <t>CALLE 72 R # 28 E 4-47</t>
  </si>
  <si>
    <t>CL 72 R 28 E 4 47</t>
  </si>
  <si>
    <t>3136247638</t>
  </si>
  <si>
    <t>3243836275</t>
  </si>
  <si>
    <t>CALLE 80 3BN 93</t>
  </si>
  <si>
    <t>3024536725</t>
  </si>
  <si>
    <t>CALLE 19  17 C 35</t>
  </si>
  <si>
    <t>3174119244</t>
  </si>
  <si>
    <t>CARRERA 26 G 6  72 T 117</t>
  </si>
  <si>
    <t>3157262160</t>
  </si>
  <si>
    <t>CR 94 2 OESTE  2 B 50</t>
  </si>
  <si>
    <t>3217098904</t>
  </si>
  <si>
    <t>CALLE 38 # 29-30</t>
  </si>
  <si>
    <t>CL 38 29 30</t>
  </si>
  <si>
    <t>3168078465</t>
  </si>
  <si>
    <t>3153110251</t>
  </si>
  <si>
    <t>CL 112 26G 10</t>
  </si>
  <si>
    <t>3107368947</t>
  </si>
  <si>
    <t>DG 26P 18 103 38</t>
  </si>
  <si>
    <t>3176780312</t>
  </si>
  <si>
    <t>CR 2E 77 33</t>
  </si>
  <si>
    <t>3187334231</t>
  </si>
  <si>
    <t>CRA 1 A 9  71106</t>
  </si>
  <si>
    <t>3193264728</t>
  </si>
  <si>
    <t>CRA 28 I # 34 A 24</t>
  </si>
  <si>
    <t>CR 28 I 34 A 24</t>
  </si>
  <si>
    <t>3113800182</t>
  </si>
  <si>
    <t>CALLE 52  3319</t>
  </si>
  <si>
    <t>6024269972</t>
  </si>
  <si>
    <t>CR 30 46 16</t>
  </si>
  <si>
    <t>3202374729</t>
  </si>
  <si>
    <t>CL 22 OESTE 49 B 21</t>
  </si>
  <si>
    <t>3217928619</t>
  </si>
  <si>
    <t>CARVAJAL PATINOá DAISURY KATHERINE</t>
  </si>
  <si>
    <t>dkcarvajal@gane.com.co</t>
  </si>
  <si>
    <t>CR 7 B 72 B 25</t>
  </si>
  <si>
    <t>3155817224</t>
  </si>
  <si>
    <t>CL 10A 27B OESTE 45</t>
  </si>
  <si>
    <t>3183862471</t>
  </si>
  <si>
    <t>CL 18 A 9 A 34</t>
  </si>
  <si>
    <t>3176779636</t>
  </si>
  <si>
    <t>3194137919</t>
  </si>
  <si>
    <t>CR 26 M 107C 32</t>
  </si>
  <si>
    <t>3104863271</t>
  </si>
  <si>
    <t>CALLE 78 71 BIS 10</t>
  </si>
  <si>
    <t>CL 78 71 BIS 10</t>
  </si>
  <si>
    <t>3205699262</t>
  </si>
  <si>
    <t>VARON SUAREZ JUANA VALENTINA</t>
  </si>
  <si>
    <t>jvvaron@gane.com.co</t>
  </si>
  <si>
    <t>CR 90 B 2 OESTE 223</t>
  </si>
  <si>
    <t>3006492579</t>
  </si>
  <si>
    <t>CL 93 # 28D2 - 49</t>
  </si>
  <si>
    <t>CL 93 28D2 49</t>
  </si>
  <si>
    <t>3117855498</t>
  </si>
  <si>
    <t>3184861462</t>
  </si>
  <si>
    <t>CR 7 R 76 68</t>
  </si>
  <si>
    <t>3186827853</t>
  </si>
  <si>
    <t>3104516396</t>
  </si>
  <si>
    <t>CRA 116 # 28-39</t>
  </si>
  <si>
    <t>CR 116 28 39</t>
  </si>
  <si>
    <t>3167709808</t>
  </si>
  <si>
    <t>CR 1 BIS 56 50</t>
  </si>
  <si>
    <t>3108976590</t>
  </si>
  <si>
    <t>CL 44 33 C 39</t>
  </si>
  <si>
    <t>4366669</t>
  </si>
  <si>
    <t>3187347628</t>
  </si>
  <si>
    <t>CR 11E 69 09</t>
  </si>
  <si>
    <t>CR 11 E 62 09</t>
  </si>
  <si>
    <t>3186827846</t>
  </si>
  <si>
    <t>3146087480</t>
  </si>
  <si>
    <t>CL 12 B 48 A 07</t>
  </si>
  <si>
    <t>3167422399</t>
  </si>
  <si>
    <t>3127870804</t>
  </si>
  <si>
    <t>CL 25 14 A 81</t>
  </si>
  <si>
    <t>3762107</t>
  </si>
  <si>
    <t>3186619631</t>
  </si>
  <si>
    <t>CL 33 H 15 36</t>
  </si>
  <si>
    <t>3135456197</t>
  </si>
  <si>
    <t>CL 18 53 B 88 APTO 101 E</t>
  </si>
  <si>
    <t>3226751289</t>
  </si>
  <si>
    <t>CR 1 C 4 58 A 1 61</t>
  </si>
  <si>
    <t>3113408184</t>
  </si>
  <si>
    <t>3113005326</t>
  </si>
  <si>
    <t>CRA 30 # 40 - 95</t>
  </si>
  <si>
    <t>CR 30 40 95</t>
  </si>
  <si>
    <t>3162202953</t>
  </si>
  <si>
    <t>4373367</t>
  </si>
  <si>
    <t>CALLE 44 A # 6 B 37</t>
  </si>
  <si>
    <t>CL 44 A 6 B 37</t>
  </si>
  <si>
    <t>3017214409</t>
  </si>
  <si>
    <t>6655354</t>
  </si>
  <si>
    <t>CR 3C 71 52</t>
  </si>
  <si>
    <t>3163198942</t>
  </si>
  <si>
    <t>CALLE 21 NTE # 6N-13</t>
  </si>
  <si>
    <t>CL 21 NTE 6 N 13</t>
  </si>
  <si>
    <t>3105105019</t>
  </si>
  <si>
    <t>3146772082</t>
  </si>
  <si>
    <t>KM 3 3 56</t>
  </si>
  <si>
    <t>3136162352</t>
  </si>
  <si>
    <t>kgvelasquez@gane.com.co</t>
  </si>
  <si>
    <t>CR 12 38 65</t>
  </si>
  <si>
    <t>3172388595</t>
  </si>
  <si>
    <t>CONTRERAS ORTIZ HEILEN KATHIUSCA</t>
  </si>
  <si>
    <t>hkcontreras@gane.com.co</t>
  </si>
  <si>
    <t>CR 1 D 72 68</t>
  </si>
  <si>
    <t>3042971827</t>
  </si>
  <si>
    <t>CR 33A 34-36</t>
  </si>
  <si>
    <t>CR 33A 34 36</t>
  </si>
  <si>
    <t>3207975889</t>
  </si>
  <si>
    <t>CR 28E 5B 72Y 54</t>
  </si>
  <si>
    <t>3135524018</t>
  </si>
  <si>
    <t>CR 15 A 33 B 86</t>
  </si>
  <si>
    <t>3178882554</t>
  </si>
  <si>
    <t>CR 13 50 36</t>
  </si>
  <si>
    <t>3113986818</t>
  </si>
  <si>
    <t>CR 26J 72J 87</t>
  </si>
  <si>
    <t>3127678367</t>
  </si>
  <si>
    <t>CRA 17C 41 5</t>
  </si>
  <si>
    <t>CR 17C 41 5</t>
  </si>
  <si>
    <t>3246031838</t>
  </si>
  <si>
    <t>CL 54 D 41 E 3 79</t>
  </si>
  <si>
    <t>3128676582</t>
  </si>
  <si>
    <t>mccordoba@gane.com.co</t>
  </si>
  <si>
    <t>CR 34 C 18 93</t>
  </si>
  <si>
    <t>3155224957</t>
  </si>
  <si>
    <t>CR 41 E 2 54 60</t>
  </si>
  <si>
    <t>3186246564</t>
  </si>
  <si>
    <t>CR 93 OESTE 2 C 17</t>
  </si>
  <si>
    <t>3146075774</t>
  </si>
  <si>
    <t>CL 10 B N 14 15</t>
  </si>
  <si>
    <t>3124956167</t>
  </si>
  <si>
    <t>CL 32 A 11 G 84</t>
  </si>
  <si>
    <t>3207487738</t>
  </si>
  <si>
    <t>DG 72C 26J 55</t>
  </si>
  <si>
    <t>3155217556</t>
  </si>
  <si>
    <t>CR 14 40 02</t>
  </si>
  <si>
    <t>3215453268</t>
  </si>
  <si>
    <t>CL 62 8 100 T19 APTO 102</t>
  </si>
  <si>
    <t>3113626825</t>
  </si>
  <si>
    <t>CL 49 # 12 - 37</t>
  </si>
  <si>
    <t>CL 49 12 37</t>
  </si>
  <si>
    <t>3137591786</t>
  </si>
  <si>
    <t>3157223036</t>
  </si>
  <si>
    <t>17 A SUR 10 54</t>
  </si>
  <si>
    <t>3113942845</t>
  </si>
  <si>
    <t>CL 105 27 O 25</t>
  </si>
  <si>
    <t>3205105729</t>
  </si>
  <si>
    <t>CLL 53 30 A 25</t>
  </si>
  <si>
    <t>3103576955</t>
  </si>
  <si>
    <t>TV 103 86 A 47</t>
  </si>
  <si>
    <t>CL 79 3 BN 5</t>
  </si>
  <si>
    <t>3173578167</t>
  </si>
  <si>
    <t>3218844531</t>
  </si>
  <si>
    <t>CL 14A 67 37</t>
  </si>
  <si>
    <t>3188793474</t>
  </si>
  <si>
    <t>AV 2AN 52N 75</t>
  </si>
  <si>
    <t>3155446781</t>
  </si>
  <si>
    <t>CL 80 C 26 G 3 04</t>
  </si>
  <si>
    <t>3188719648</t>
  </si>
  <si>
    <t>CRR 1 B 56 35</t>
  </si>
  <si>
    <t>3024216200</t>
  </si>
  <si>
    <t>CR 3  40-16</t>
  </si>
  <si>
    <t>AV 6 SUR 10 C 65</t>
  </si>
  <si>
    <t>3187915647</t>
  </si>
  <si>
    <t>CR 48 A 51 28</t>
  </si>
  <si>
    <t>3134949855</t>
  </si>
  <si>
    <t>3168780699</t>
  </si>
  <si>
    <t>CR 4F 62B 11</t>
  </si>
  <si>
    <t>3135118940</t>
  </si>
  <si>
    <t>CR 1C1 52 42</t>
  </si>
  <si>
    <t>3183126503</t>
  </si>
  <si>
    <t>CL 72K 8N 30</t>
  </si>
  <si>
    <t>3155722067</t>
  </si>
  <si>
    <t>3164441511</t>
  </si>
  <si>
    <t>CL 25 47A 20</t>
  </si>
  <si>
    <t>3144309761</t>
  </si>
  <si>
    <t>CR 93 OESTE 2 30</t>
  </si>
  <si>
    <t>3153353212</t>
  </si>
  <si>
    <t>CL 32B 1B 25</t>
  </si>
  <si>
    <t>3137977768</t>
  </si>
  <si>
    <t>3116213176</t>
  </si>
  <si>
    <t>CRA 4 C # 59 C BIS 59</t>
  </si>
  <si>
    <t>CR 4 C 59 C BIS 59</t>
  </si>
  <si>
    <t>3775127</t>
  </si>
  <si>
    <t>3178642346</t>
  </si>
  <si>
    <t>CRA 65 # 14-50</t>
  </si>
  <si>
    <t>CR 65 14 50</t>
  </si>
  <si>
    <t>3166263666</t>
  </si>
  <si>
    <t>3313347</t>
  </si>
  <si>
    <t>CR 42A 30A 10</t>
  </si>
  <si>
    <t>CL 45 39 48</t>
  </si>
  <si>
    <t>3155252674</t>
  </si>
  <si>
    <t>CL 2  14 24</t>
  </si>
  <si>
    <t>CL 2 14 24</t>
  </si>
  <si>
    <t>3233506413</t>
  </si>
  <si>
    <t>CR 73 D 2 C 16</t>
  </si>
  <si>
    <t>3128352935</t>
  </si>
  <si>
    <t>LA REFORMA</t>
  </si>
  <si>
    <t>3184375654</t>
  </si>
  <si>
    <t>CALLEJON LOS VETERINARIOS CASA 436</t>
  </si>
  <si>
    <t>CLJON LOS VETERINARIOS CASA 436</t>
  </si>
  <si>
    <t>3168004079</t>
  </si>
  <si>
    <t>CR 49 56I 37</t>
  </si>
  <si>
    <t>3163131202</t>
  </si>
  <si>
    <t>CR 46 C 38 A 29 BRR MARIANO RAMOS</t>
  </si>
  <si>
    <t>3186827911</t>
  </si>
  <si>
    <t>3022949905</t>
  </si>
  <si>
    <t>CRA 7 M BIS # 74-35</t>
  </si>
  <si>
    <t>CR 7 M BIS 74 35</t>
  </si>
  <si>
    <t>3162496664</t>
  </si>
  <si>
    <t>3148197057</t>
  </si>
  <si>
    <t>AV 3 CN 40 98</t>
  </si>
  <si>
    <t>3233957029</t>
  </si>
  <si>
    <t>CRA 101 42 75</t>
  </si>
  <si>
    <t>CR 101 42 75</t>
  </si>
  <si>
    <t>3243513047</t>
  </si>
  <si>
    <t>3148210218</t>
  </si>
  <si>
    <t>CARDONA RUIZ JUAN DAVID</t>
  </si>
  <si>
    <t>jdcardona@gane.com.co</t>
  </si>
  <si>
    <t>CR 98 E 60 66</t>
  </si>
  <si>
    <t>3186289296</t>
  </si>
  <si>
    <t>CALLE 19 # 18-85</t>
  </si>
  <si>
    <t>CL 19 18 85</t>
  </si>
  <si>
    <t>3205046415</t>
  </si>
  <si>
    <t>3104571331</t>
  </si>
  <si>
    <t>CATANO JARAMILLO ESTIVEN ANDREY</t>
  </si>
  <si>
    <t>eacatano@gane.com.co</t>
  </si>
  <si>
    <t>DG 65 33 09</t>
  </si>
  <si>
    <t>3213784272</t>
  </si>
  <si>
    <t>CHANTRE OBANDO YORMAN</t>
  </si>
  <si>
    <t>ychantre@gane.com.co</t>
  </si>
  <si>
    <t>CR 28 E 2 72 R 02</t>
  </si>
  <si>
    <t>3137418622</t>
  </si>
  <si>
    <t>CRR 34 40 85</t>
  </si>
  <si>
    <t>3008407139</t>
  </si>
  <si>
    <t>DIAZ DURANGO PAULA ANDREA</t>
  </si>
  <si>
    <t>padiaz@gane.com.co</t>
  </si>
  <si>
    <t>3137996894</t>
  </si>
  <si>
    <t>CL 30 A 12 95</t>
  </si>
  <si>
    <t>3165820815</t>
  </si>
  <si>
    <t>ESCOBAR ESCOBAR LUIS ALBERTO</t>
  </si>
  <si>
    <t>laescobar@gane.com.co</t>
  </si>
  <si>
    <t>CR 1 D 77 54</t>
  </si>
  <si>
    <t>3225131972</t>
  </si>
  <si>
    <t>CR 1 A 6 # 93-15</t>
  </si>
  <si>
    <t>CR 1 A 6 93 15</t>
  </si>
  <si>
    <t>3205599142</t>
  </si>
  <si>
    <t>3207154929</t>
  </si>
  <si>
    <t>CL 46 AN 8 AN 22</t>
  </si>
  <si>
    <t>3162243345</t>
  </si>
  <si>
    <t>CR 28 D 2 72 L 101</t>
  </si>
  <si>
    <t>3152674947</t>
  </si>
  <si>
    <t>CLL 62 B 9 250</t>
  </si>
  <si>
    <t>3166251418</t>
  </si>
  <si>
    <t>CR 261 72 W 52</t>
  </si>
  <si>
    <t>3165358603</t>
  </si>
  <si>
    <t>3154049166</t>
  </si>
  <si>
    <t>CR 42A 38 80</t>
  </si>
  <si>
    <t>3176711340</t>
  </si>
  <si>
    <t>cherrera@gane.com.co</t>
  </si>
  <si>
    <t>CRA 7M 76 51</t>
  </si>
  <si>
    <t>CR 7M 76 51</t>
  </si>
  <si>
    <t>3176626092</t>
  </si>
  <si>
    <t>CR 26T # 72T - 25</t>
  </si>
  <si>
    <t>CR 26T 72T 25</t>
  </si>
  <si>
    <t>3156600611</t>
  </si>
  <si>
    <t>3127531865</t>
  </si>
  <si>
    <t>CL 44 19 11</t>
  </si>
  <si>
    <t>3184707911</t>
  </si>
  <si>
    <t>3146253897</t>
  </si>
  <si>
    <t>CL 15 53 56</t>
  </si>
  <si>
    <t>CL 18 A 56 20</t>
  </si>
  <si>
    <t>3178939041</t>
  </si>
  <si>
    <t>3137109729</t>
  </si>
  <si>
    <t>CR 25A BIS # 123 - 09</t>
  </si>
  <si>
    <t>CR 25A BIS 123 09</t>
  </si>
  <si>
    <t>3126457010</t>
  </si>
  <si>
    <t>3217022926</t>
  </si>
  <si>
    <t>LOPERA TORRES GABRIELA</t>
  </si>
  <si>
    <t>glopera@gane.com.co</t>
  </si>
  <si>
    <t>CL 3 OESTE 39 A 26</t>
  </si>
  <si>
    <t>3167264652</t>
  </si>
  <si>
    <t>CL 60 A 119 140</t>
  </si>
  <si>
    <t>3163581969</t>
  </si>
  <si>
    <t>YLUCUMI@GANE.COM.CO</t>
  </si>
  <si>
    <t>CRA 7E 32 109</t>
  </si>
  <si>
    <t>CR 7E 32 109</t>
  </si>
  <si>
    <t>3234426589</t>
  </si>
  <si>
    <t>MATEUS MUNOZ MICHEL FERNANDO</t>
  </si>
  <si>
    <t>mfmateus@gane.com.co</t>
  </si>
  <si>
    <t>CR 28 D 3 76 L 2 25</t>
  </si>
  <si>
    <t>3147403696</t>
  </si>
  <si>
    <t>CR 48 B N 56 D 10</t>
  </si>
  <si>
    <t>3165755716</t>
  </si>
  <si>
    <t>3163333182</t>
  </si>
  <si>
    <t>CR 12 5 21</t>
  </si>
  <si>
    <t>3126608402</t>
  </si>
  <si>
    <t>AMONTENEGRO@GANE.COM.CO</t>
  </si>
  <si>
    <t>CR 41A 18 71</t>
  </si>
  <si>
    <t>3123970013</t>
  </si>
  <si>
    <t>DG 26 103D 46</t>
  </si>
  <si>
    <t>3113481921</t>
  </si>
  <si>
    <t>CALLE 11 1 BS 04</t>
  </si>
  <si>
    <t>CL 11 1 BS 04</t>
  </si>
  <si>
    <t>3122237392</t>
  </si>
  <si>
    <t>CARRERA 22A 75B 28</t>
  </si>
  <si>
    <t>CR 22A 75B 28</t>
  </si>
  <si>
    <t>3162970473</t>
  </si>
  <si>
    <t>CR 7 C 2 BIS  64 15</t>
  </si>
  <si>
    <t>3245079073</t>
  </si>
  <si>
    <t>CR 27 C 72 04</t>
  </si>
  <si>
    <t>CR 39H 55 08</t>
  </si>
  <si>
    <t>3167015825</t>
  </si>
  <si>
    <t>CR 25 75B 11</t>
  </si>
  <si>
    <t>3023944280</t>
  </si>
  <si>
    <t>CL 65 B 4C 65</t>
  </si>
  <si>
    <t>3164825764</t>
  </si>
  <si>
    <t>3716577</t>
  </si>
  <si>
    <t>CL 54 A 29 A 45</t>
  </si>
  <si>
    <t>3152662146</t>
  </si>
  <si>
    <t>3206463970</t>
  </si>
  <si>
    <t>CLL 11A 43 67</t>
  </si>
  <si>
    <t>3207293405</t>
  </si>
  <si>
    <t>CRA 2 B NTE # 30-54</t>
  </si>
  <si>
    <t>CR 2 B N 30 54</t>
  </si>
  <si>
    <t>3192119157</t>
  </si>
  <si>
    <t>3188426058</t>
  </si>
  <si>
    <t>CR 4 B 45 28</t>
  </si>
  <si>
    <t>3015315311</t>
  </si>
  <si>
    <t>CR 25 48 22</t>
  </si>
  <si>
    <t>3178956675</t>
  </si>
  <si>
    <t>CR 42 OESTE  3-35</t>
  </si>
  <si>
    <t>CL 10 49B 14</t>
  </si>
  <si>
    <t>3223072046</t>
  </si>
  <si>
    <t>3118775256</t>
  </si>
  <si>
    <t>CR 13 51 52</t>
  </si>
  <si>
    <t>3006512384</t>
  </si>
  <si>
    <t>CL 59B 2 39</t>
  </si>
  <si>
    <t>3164455446</t>
  </si>
  <si>
    <t>CL 10AN 4N 04</t>
  </si>
  <si>
    <t>3152546081</t>
  </si>
  <si>
    <t>CR 28 3 108 34</t>
  </si>
  <si>
    <t>3113443996</t>
  </si>
  <si>
    <t>CR 27 D 124 98</t>
  </si>
  <si>
    <t>3005645485</t>
  </si>
  <si>
    <t>CR 39 18 23</t>
  </si>
  <si>
    <t>5922410</t>
  </si>
  <si>
    <t>3146092009</t>
  </si>
  <si>
    <t>CR 18 43 81</t>
  </si>
  <si>
    <t>CL 27 B 11 G 32</t>
  </si>
  <si>
    <t>3164813711</t>
  </si>
  <si>
    <t>3168475469</t>
  </si>
  <si>
    <t>CALLE 75 AN # 2-78</t>
  </si>
  <si>
    <t>CL 75 AN 2 78</t>
  </si>
  <si>
    <t>3156511741</t>
  </si>
  <si>
    <t>3102127024</t>
  </si>
  <si>
    <t>CRA 26 G 3 # 76-69</t>
  </si>
  <si>
    <t>CR 26 G 3 76 69</t>
  </si>
  <si>
    <t>3148480845</t>
  </si>
  <si>
    <t>CRA 12 C # 22-30</t>
  </si>
  <si>
    <t>CR 12 C 22 30</t>
  </si>
  <si>
    <t>3163894346</t>
  </si>
  <si>
    <t>3186038356</t>
  </si>
  <si>
    <t>CL 9D 54 SUR 56</t>
  </si>
  <si>
    <t>3022622664</t>
  </si>
  <si>
    <t>CL 16 B 36C 52</t>
  </si>
  <si>
    <t>3177635624</t>
  </si>
  <si>
    <t>CRA 9 3 03</t>
  </si>
  <si>
    <t>CR 9 3 03</t>
  </si>
  <si>
    <t>3217245980</t>
  </si>
  <si>
    <t>CL 62B 1A 9</t>
  </si>
  <si>
    <t>3165273853</t>
  </si>
  <si>
    <t>CR 31 A  14 17</t>
  </si>
  <si>
    <t>CR 31 A 14 17</t>
  </si>
  <si>
    <t>3113383845</t>
  </si>
  <si>
    <t>CR 33 C 46 B 25</t>
  </si>
  <si>
    <t>3155371601</t>
  </si>
  <si>
    <t>CL 12 OESTE 45 84</t>
  </si>
  <si>
    <t>3113541038</t>
  </si>
  <si>
    <t>DG 14 71 93</t>
  </si>
  <si>
    <t>6626364</t>
  </si>
  <si>
    <t>3157999658</t>
  </si>
  <si>
    <t>CR 17 36 83</t>
  </si>
  <si>
    <t>CR 14 54 03</t>
  </si>
  <si>
    <t>3186827905</t>
  </si>
  <si>
    <t>3185382087</t>
  </si>
  <si>
    <t>CR 1A4A  70C BIS-45</t>
  </si>
  <si>
    <t>CL 23 13 A 36</t>
  </si>
  <si>
    <t>440 47 91</t>
  </si>
  <si>
    <t>3128022011</t>
  </si>
  <si>
    <t>CR 42 D 43 43L</t>
  </si>
  <si>
    <t>373 83 76</t>
  </si>
  <si>
    <t>3186827847</t>
  </si>
  <si>
    <t>DG 25 T25 33</t>
  </si>
  <si>
    <t>CR 23 C  29 27</t>
  </si>
  <si>
    <t>3175386768</t>
  </si>
  <si>
    <t>3104930532</t>
  </si>
  <si>
    <t>CR 43 A 48 23</t>
  </si>
  <si>
    <t>3186827889</t>
  </si>
  <si>
    <t>4426067</t>
  </si>
  <si>
    <t>CR 31 # 16-23</t>
  </si>
  <si>
    <t>CR 31 16 23</t>
  </si>
  <si>
    <t>3731696</t>
  </si>
  <si>
    <t>3175153012</t>
  </si>
  <si>
    <t>CR 28 2 78 11</t>
  </si>
  <si>
    <t>3922901</t>
  </si>
  <si>
    <t>3186619400</t>
  </si>
  <si>
    <t>TV 28 E 72 F 1 50</t>
  </si>
  <si>
    <t>3178938844</t>
  </si>
  <si>
    <t>3701025</t>
  </si>
  <si>
    <t>CR 110 44 36</t>
  </si>
  <si>
    <t>3245892162</t>
  </si>
  <si>
    <t>3183750104</t>
  </si>
  <si>
    <t>CL 62B # 1A9 - 275</t>
  </si>
  <si>
    <t>CL 62B 1A9 275</t>
  </si>
  <si>
    <t>3113326841</t>
  </si>
  <si>
    <t>3148804783</t>
  </si>
  <si>
    <t>CRA 40C # 56 - 26</t>
  </si>
  <si>
    <t>CR 40C 56 26</t>
  </si>
  <si>
    <t>3204391062</t>
  </si>
  <si>
    <t>3277897</t>
  </si>
  <si>
    <t>CL 2 OESTE 6 133</t>
  </si>
  <si>
    <t>3225152048</t>
  </si>
  <si>
    <t>CL 47 5 N 114</t>
  </si>
  <si>
    <t>CR 1B3 59 125</t>
  </si>
  <si>
    <t>3186827875</t>
  </si>
  <si>
    <t>3104517356</t>
  </si>
  <si>
    <t>CL 62 # 2B - 32</t>
  </si>
  <si>
    <t>CL 62 2B 32</t>
  </si>
  <si>
    <t>3165312463</t>
  </si>
  <si>
    <t>4395410</t>
  </si>
  <si>
    <t>COORDINADOR DE MERCADEO Y COMUNICACIONES</t>
  </si>
  <si>
    <t>CL 24 E 85 37</t>
  </si>
  <si>
    <t>3175686321</t>
  </si>
  <si>
    <t>DG 52 11 12</t>
  </si>
  <si>
    <t>6025516138</t>
  </si>
  <si>
    <t>CL48 OESTE  5A 16</t>
  </si>
  <si>
    <t>3045644124</t>
  </si>
  <si>
    <t>CL 32 32 A 25</t>
  </si>
  <si>
    <t>3126022281</t>
  </si>
  <si>
    <t>CR 1 C 2 70 B 40</t>
  </si>
  <si>
    <t>CRA 76 B  351</t>
  </si>
  <si>
    <t>6023235478</t>
  </si>
  <si>
    <t>CL 2 OESRE 89 40</t>
  </si>
  <si>
    <t>CL 16 43 25</t>
  </si>
  <si>
    <t>3162827517</t>
  </si>
  <si>
    <t>CL 36B 17F1 38</t>
  </si>
  <si>
    <t>CL 14 C 36 B 09</t>
  </si>
  <si>
    <t>3104700768</t>
  </si>
  <si>
    <t>3206774907</t>
  </si>
  <si>
    <t>CALLE 54A # 30B-03 COMUNEROS 1</t>
  </si>
  <si>
    <t>DG 29 G 11 80 31</t>
  </si>
  <si>
    <t>3022887833</t>
  </si>
  <si>
    <t>3163897958</t>
  </si>
  <si>
    <t>AV 7B OESTE 19 102</t>
  </si>
  <si>
    <t>3148570348</t>
  </si>
  <si>
    <t>8942953</t>
  </si>
  <si>
    <t>3105424985</t>
  </si>
  <si>
    <t>CR 28 M 1 31 A 31</t>
  </si>
  <si>
    <t>3156142546</t>
  </si>
  <si>
    <t>CL 18 OE 06 55</t>
  </si>
  <si>
    <t>3187881218</t>
  </si>
  <si>
    <t>8944766</t>
  </si>
  <si>
    <t>CL 62 B 2E1 59</t>
  </si>
  <si>
    <t>3224944279</t>
  </si>
  <si>
    <t>CRA 23B # 43 - 05</t>
  </si>
  <si>
    <t>CR 23B 43 05</t>
  </si>
  <si>
    <t>3174212498</t>
  </si>
  <si>
    <t>3837067</t>
  </si>
  <si>
    <t>CR 26 G 121 54</t>
  </si>
  <si>
    <t>3745745</t>
  </si>
  <si>
    <t>3182148674</t>
  </si>
  <si>
    <t>CRA 129 # 11-388</t>
  </si>
  <si>
    <t>CR 129 11 388</t>
  </si>
  <si>
    <t>3108838989</t>
  </si>
  <si>
    <t>AV MONTEBELLO ETAPA 3 1 76</t>
  </si>
  <si>
    <t>3165791406</t>
  </si>
  <si>
    <t>COORDINADOR CANAL ALTERNATIVO</t>
  </si>
  <si>
    <t>CR 35 B 65 A 112</t>
  </si>
  <si>
    <t>3184636342</t>
  </si>
  <si>
    <t>3188604372</t>
  </si>
  <si>
    <t>CL 78B  T 103-45</t>
  </si>
  <si>
    <t>CL 79 26 G 3 16</t>
  </si>
  <si>
    <t>3183706892</t>
  </si>
  <si>
    <t>4040258</t>
  </si>
  <si>
    <t>CR 45 14 A 21</t>
  </si>
  <si>
    <t>3374635</t>
  </si>
  <si>
    <t>3186619615</t>
  </si>
  <si>
    <t>CLL 32 # 2 29 APTO 202</t>
  </si>
  <si>
    <t>CL 32 2 29</t>
  </si>
  <si>
    <t>3104009246</t>
  </si>
  <si>
    <t>CALLE 6A # 54 - 24</t>
  </si>
  <si>
    <t>CL 6A 54 24</t>
  </si>
  <si>
    <t>3103457072</t>
  </si>
  <si>
    <t>CL 34 11 D 49</t>
  </si>
  <si>
    <t>CR 11 D 34 26</t>
  </si>
  <si>
    <t>4861469</t>
  </si>
  <si>
    <t>3205208968</t>
  </si>
  <si>
    <t>CL 19 3 OESTE # 8 A-85</t>
  </si>
  <si>
    <t>CL 19 3 OESTE 8 A 85</t>
  </si>
  <si>
    <t>3152879978</t>
  </si>
  <si>
    <t>3185513006</t>
  </si>
  <si>
    <t>CR 28 B 4 72 Z 3 28</t>
  </si>
  <si>
    <t>DG 26 TV P14 106 53</t>
  </si>
  <si>
    <t>3186619605</t>
  </si>
  <si>
    <t>4362968</t>
  </si>
  <si>
    <t>AVENIDA 4 BIS 21 A 17</t>
  </si>
  <si>
    <t>3215507093</t>
  </si>
  <si>
    <t>3217615963</t>
  </si>
  <si>
    <t>DG 71 26 H 09</t>
  </si>
  <si>
    <t>6638818</t>
  </si>
  <si>
    <t>3127045143</t>
  </si>
  <si>
    <t>CALLE 94 A # 22 A 35</t>
  </si>
  <si>
    <t>CL 94 A 22 A 35</t>
  </si>
  <si>
    <t>3007334762</t>
  </si>
  <si>
    <t>CR 94 A 1 1 49</t>
  </si>
  <si>
    <t>3177435932</t>
  </si>
  <si>
    <t>CR 76 C OESTE 2 D 53</t>
  </si>
  <si>
    <t>3184998831</t>
  </si>
  <si>
    <t>3159272926</t>
  </si>
  <si>
    <t>CL 2 OESTE # 75-79</t>
  </si>
  <si>
    <t>CL 18 18 A 82</t>
  </si>
  <si>
    <t>3188067256</t>
  </si>
  <si>
    <t>3015575101</t>
  </si>
  <si>
    <t>CL 58 24 C 60</t>
  </si>
  <si>
    <t>CR 26 A D70 D24</t>
  </si>
  <si>
    <t>6621968</t>
  </si>
  <si>
    <t>3183706860</t>
  </si>
  <si>
    <t>CR 77 1B 39</t>
  </si>
  <si>
    <t>3127173688</t>
  </si>
  <si>
    <t>CR 1 E 5 60</t>
  </si>
  <si>
    <t>3186827891</t>
  </si>
  <si>
    <t>3148557350</t>
  </si>
  <si>
    <t>CR 12A 5 41</t>
  </si>
  <si>
    <t>6696901</t>
  </si>
  <si>
    <t>3196883506</t>
  </si>
  <si>
    <t>TR 26 J # D70-97</t>
  </si>
  <si>
    <t>TR 26 J 36 D 70 97</t>
  </si>
  <si>
    <t>4846861</t>
  </si>
  <si>
    <t>3117551025</t>
  </si>
  <si>
    <t>CL 101 D  24B-35</t>
  </si>
  <si>
    <t>CR 24 60 07</t>
  </si>
  <si>
    <t>3734274</t>
  </si>
  <si>
    <t>3183706863</t>
  </si>
  <si>
    <t>CARRERA 26L # 56A - 10</t>
  </si>
  <si>
    <t>CR 26L 56A 10</t>
  </si>
  <si>
    <t>3152325766</t>
  </si>
  <si>
    <t>3126937447</t>
  </si>
  <si>
    <t>CRA 46C # 42 - 39</t>
  </si>
  <si>
    <t>CR 46C 42 39</t>
  </si>
  <si>
    <t>3154142803</t>
  </si>
  <si>
    <t>3154142599</t>
  </si>
  <si>
    <t>CALLE 33 B OESTE # 85 A 44</t>
  </si>
  <si>
    <t>CL 33 B OESTE 85 A 44</t>
  </si>
  <si>
    <t>3216260399</t>
  </si>
  <si>
    <t>3217903959</t>
  </si>
  <si>
    <t>CL 10 10 C 17</t>
  </si>
  <si>
    <t>5131458</t>
  </si>
  <si>
    <t>3186619601</t>
  </si>
  <si>
    <t>CL 13A 13 41</t>
  </si>
  <si>
    <t>3183616747</t>
  </si>
  <si>
    <t>CALLE 72 J1 # 27B - 23</t>
  </si>
  <si>
    <t>CL 72 J1 27B 23</t>
  </si>
  <si>
    <t>3012616853</t>
  </si>
  <si>
    <t>3127318326</t>
  </si>
  <si>
    <t>CR 7 C 84 18</t>
  </si>
  <si>
    <t>3183238828</t>
  </si>
  <si>
    <t>CALLE 13 35 OE 133</t>
  </si>
  <si>
    <t>CL 13 35 OE 133</t>
  </si>
  <si>
    <t>3105382220</t>
  </si>
  <si>
    <t>3128847892</t>
  </si>
  <si>
    <t>CRA 26U # 88 - 46</t>
  </si>
  <si>
    <t>CR 26U 88 46</t>
  </si>
  <si>
    <t>3003182992</t>
  </si>
  <si>
    <t>3217262457</t>
  </si>
  <si>
    <t>CL 69 1 132</t>
  </si>
  <si>
    <t>3167246679</t>
  </si>
  <si>
    <t>CR 11 22 57</t>
  </si>
  <si>
    <t>5578074</t>
  </si>
  <si>
    <t>3005355534</t>
  </si>
  <si>
    <t>CRA 8A 56 57</t>
  </si>
  <si>
    <t>3207475357</t>
  </si>
  <si>
    <t>4435836</t>
  </si>
  <si>
    <t>CARRERA 40 # 1 - 58</t>
  </si>
  <si>
    <t>CR 40 1 58</t>
  </si>
  <si>
    <t>3188627734</t>
  </si>
  <si>
    <t>3157188547</t>
  </si>
  <si>
    <t>AV 6 OESTE 23 19</t>
  </si>
  <si>
    <t>3163900330</t>
  </si>
  <si>
    <t>CL 42 43 B 78</t>
  </si>
  <si>
    <t>CL 43 43 B 78</t>
  </si>
  <si>
    <t>4838756</t>
  </si>
  <si>
    <t>3123388817</t>
  </si>
  <si>
    <t>CRA 26H # 72E - 20</t>
  </si>
  <si>
    <t>CR 26H 72E 20</t>
  </si>
  <si>
    <t>3225246809</t>
  </si>
  <si>
    <t>3122088574</t>
  </si>
  <si>
    <t>CR 83C 53A 34</t>
  </si>
  <si>
    <t>CR 50 5 51</t>
  </si>
  <si>
    <t>3186619594</t>
  </si>
  <si>
    <t>3013300095</t>
  </si>
  <si>
    <t>CARRERA 28 G # 72J - 18</t>
  </si>
  <si>
    <t>CR 28 G 72J 18</t>
  </si>
  <si>
    <t>3206921212</t>
  </si>
  <si>
    <t>3168450007</t>
  </si>
  <si>
    <t>CL 2 OE # 89 - 21</t>
  </si>
  <si>
    <t>CL 2 OE 89 21</t>
  </si>
  <si>
    <t>3116547336</t>
  </si>
  <si>
    <t>3106418445</t>
  </si>
  <si>
    <t>CL 73A 2A 40</t>
  </si>
  <si>
    <t>3122231602</t>
  </si>
  <si>
    <t>CL4 5 80</t>
  </si>
  <si>
    <t>311782017</t>
  </si>
  <si>
    <t>CL 1C OESTE 100 BIS 37</t>
  </si>
  <si>
    <t>3155704669</t>
  </si>
  <si>
    <t>CR 53 D 12 21</t>
  </si>
  <si>
    <t>3043205560</t>
  </si>
  <si>
    <t>CR 30 D 4 C 56</t>
  </si>
  <si>
    <t>3115286245</t>
  </si>
  <si>
    <t>RINCON MORENO LUIS CAMILO</t>
  </si>
  <si>
    <t>CRA 1A1 73 BIS 43</t>
  </si>
  <si>
    <t>CR 1A1 73 BIS 43</t>
  </si>
  <si>
    <t>3054555388</t>
  </si>
  <si>
    <t>CR 32 A 31 A 12</t>
  </si>
  <si>
    <t>3226228800</t>
  </si>
  <si>
    <t>TR 4 D 12 - 68</t>
  </si>
  <si>
    <t>CL 13 A 50 A SUR 71</t>
  </si>
  <si>
    <t>3175310186</t>
  </si>
  <si>
    <t>3175940267</t>
  </si>
  <si>
    <t>CRA 76 # 1 B 20</t>
  </si>
  <si>
    <t>CR 76 1 B 20</t>
  </si>
  <si>
    <t>3736385</t>
  </si>
  <si>
    <t>3122006181</t>
  </si>
  <si>
    <t>CR 28F  78-23</t>
  </si>
  <si>
    <t>CLL 55 29A 88</t>
  </si>
  <si>
    <t>3163497852</t>
  </si>
  <si>
    <t>3193200432</t>
  </si>
  <si>
    <t>TR 2 1C 140</t>
  </si>
  <si>
    <t>3175047174</t>
  </si>
  <si>
    <t>3755529</t>
  </si>
  <si>
    <t>CR 4 71D 20</t>
  </si>
  <si>
    <t>3016084251</t>
  </si>
  <si>
    <t>3152158854</t>
  </si>
  <si>
    <t>CALLE 72 C # 3 A NORTE 62</t>
  </si>
  <si>
    <t>CL 72 C 3 A NORTE 62</t>
  </si>
  <si>
    <t>4407278</t>
  </si>
  <si>
    <t>3127284537</t>
  </si>
  <si>
    <t>CR 52C BIS 9A 69</t>
  </si>
  <si>
    <t>CR 53 C 12D 18</t>
  </si>
  <si>
    <t>3166931276</t>
  </si>
  <si>
    <t>3147987849</t>
  </si>
  <si>
    <t>CL 80C 26D 28</t>
  </si>
  <si>
    <t>3162885222</t>
  </si>
  <si>
    <t>CR 121A 42 16</t>
  </si>
  <si>
    <t>3183099216</t>
  </si>
  <si>
    <t>CL 102 G 22 A 05</t>
  </si>
  <si>
    <t>318557550</t>
  </si>
  <si>
    <t>CR 1I  69-62</t>
  </si>
  <si>
    <t>CL 51 B 4 N 51</t>
  </si>
  <si>
    <t>3188067254</t>
  </si>
  <si>
    <t>3053574879</t>
  </si>
  <si>
    <t>CRA 15 # 71-25</t>
  </si>
  <si>
    <t>CR 15 71 25</t>
  </si>
  <si>
    <t>3178514034</t>
  </si>
  <si>
    <t>3178248341</t>
  </si>
  <si>
    <t>CRA 90A OE # 3C - 15</t>
  </si>
  <si>
    <t>CR 90A OE 3C 15</t>
  </si>
  <si>
    <t>3187404870</t>
  </si>
  <si>
    <t>3147945275</t>
  </si>
  <si>
    <t>CARRERA 43 # 49 - 59</t>
  </si>
  <si>
    <t>CR 43 49 59</t>
  </si>
  <si>
    <t>3183773810</t>
  </si>
  <si>
    <t>4012369</t>
  </si>
  <si>
    <t>CL 55 1E 70</t>
  </si>
  <si>
    <t>CL 55 1E 70 LOS ANDES</t>
  </si>
  <si>
    <t>3732124</t>
  </si>
  <si>
    <t>3127056895</t>
  </si>
  <si>
    <t>CALLE 46 # 113-21</t>
  </si>
  <si>
    <t>CL 46 113 21</t>
  </si>
  <si>
    <t>3113553595</t>
  </si>
  <si>
    <t>3142807561</t>
  </si>
  <si>
    <t>CRA 20 # 43 -71</t>
  </si>
  <si>
    <t>CL 35 8A 66</t>
  </si>
  <si>
    <t>3187321152</t>
  </si>
  <si>
    <t>3042567</t>
  </si>
  <si>
    <t>CRA 85A # 28 - 73</t>
  </si>
  <si>
    <t>CR 85A 28 73</t>
  </si>
  <si>
    <t>3233519039</t>
  </si>
  <si>
    <t>3760935</t>
  </si>
  <si>
    <t>CL 75 AN 2 110</t>
  </si>
  <si>
    <t>3197844925</t>
  </si>
  <si>
    <t>3219760313</t>
  </si>
  <si>
    <t>DG 61 31A 21</t>
  </si>
  <si>
    <t>3174168606</t>
  </si>
  <si>
    <t>3173633132</t>
  </si>
  <si>
    <t>CL 13 44 32</t>
  </si>
  <si>
    <t>3044958680</t>
  </si>
  <si>
    <t>CRA 11B # 36 - 12</t>
  </si>
  <si>
    <t>CR 11B 36 12</t>
  </si>
  <si>
    <t>3156410982</t>
  </si>
  <si>
    <t>3967723</t>
  </si>
  <si>
    <t>CR 17B  21 39</t>
  </si>
  <si>
    <t>3215097820</t>
  </si>
  <si>
    <t>CR 76 C OESTE 4B 23</t>
  </si>
  <si>
    <t>3217780373</t>
  </si>
  <si>
    <t>CRA 83 E N 53 33</t>
  </si>
  <si>
    <t>CR 83 E N 53 33</t>
  </si>
  <si>
    <t>3233507980</t>
  </si>
  <si>
    <t>CR 42 46 BIS 15</t>
  </si>
  <si>
    <t>3007285604</t>
  </si>
  <si>
    <t>AV 5 OESTE 46 120</t>
  </si>
  <si>
    <t>3168742319</t>
  </si>
  <si>
    <t>3184133779</t>
  </si>
  <si>
    <t>CL 5 C # 26-23</t>
  </si>
  <si>
    <t>CL 5 C 26 23</t>
  </si>
  <si>
    <t>3045701959</t>
  </si>
  <si>
    <t>3117530995</t>
  </si>
  <si>
    <t>CALLE 33A NORTE 3N - 95</t>
  </si>
  <si>
    <t>CLE 33AN 3N 107</t>
  </si>
  <si>
    <t>3215020420</t>
  </si>
  <si>
    <t>3102653823</t>
  </si>
  <si>
    <t>CL 6 OESTE 6 63</t>
  </si>
  <si>
    <t>CL 6 OESTE 6 89 AP 301</t>
  </si>
  <si>
    <t>3259615</t>
  </si>
  <si>
    <t>3187483862</t>
  </si>
  <si>
    <t>CR 1 A 10 61 A 95</t>
  </si>
  <si>
    <t>4463691</t>
  </si>
  <si>
    <t>3113333372</t>
  </si>
  <si>
    <t>CL 30 125 CASA 50</t>
  </si>
  <si>
    <t>3153354379</t>
  </si>
  <si>
    <t>3143592282</t>
  </si>
  <si>
    <t>CL 8 H 50 75</t>
  </si>
  <si>
    <t>3155766157</t>
  </si>
  <si>
    <t>CALLE 8 B 47 - 95</t>
  </si>
  <si>
    <t>CL 8B 47 95</t>
  </si>
  <si>
    <t>3045605753</t>
  </si>
  <si>
    <t>3818624</t>
  </si>
  <si>
    <t>CR 31 C 5 24</t>
  </si>
  <si>
    <t>3163514524</t>
  </si>
  <si>
    <t>CR 18E 7 26</t>
  </si>
  <si>
    <t>3154704303</t>
  </si>
  <si>
    <t>CL 16 B 124 80 CA 11</t>
  </si>
  <si>
    <t>3749656</t>
  </si>
  <si>
    <t>3186053276</t>
  </si>
  <si>
    <t>CL 66 1 109 AP 202 BL 9</t>
  </si>
  <si>
    <t>4839187</t>
  </si>
  <si>
    <t>3186827858</t>
  </si>
  <si>
    <t>CR 14A 52 60</t>
  </si>
  <si>
    <t>3234371626</t>
  </si>
  <si>
    <t>CR 20 33 F 04</t>
  </si>
  <si>
    <t>3158191008</t>
  </si>
  <si>
    <t>CALLE 97 # 16-54</t>
  </si>
  <si>
    <t>CL 97 16 54</t>
  </si>
  <si>
    <t>3167165402</t>
  </si>
  <si>
    <t>3104023183</t>
  </si>
  <si>
    <t>CALLE 7 M #  20 A 110</t>
  </si>
  <si>
    <t>CL 7 M 20 A 110</t>
  </si>
  <si>
    <t>3218323466</t>
  </si>
  <si>
    <t>3154633180</t>
  </si>
  <si>
    <t>CL 13 C 36 A 19</t>
  </si>
  <si>
    <t>3378241</t>
  </si>
  <si>
    <t>3155428178</t>
  </si>
  <si>
    <t>ORDONEZ ESCOBAR ADRIANA MARIA</t>
  </si>
  <si>
    <t>amordones@gane.com.co</t>
  </si>
  <si>
    <t>CR 80 14 C107</t>
  </si>
  <si>
    <t>3012585767</t>
  </si>
  <si>
    <t>CR 26 G 6 72 T2 54</t>
  </si>
  <si>
    <t>3137417352</t>
  </si>
  <si>
    <t>CL 59 11 B 12</t>
  </si>
  <si>
    <t>3017750379</t>
  </si>
  <si>
    <t>VALIDACIÓN RETIRO</t>
  </si>
  <si>
    <t>IBB47D</t>
  </si>
  <si>
    <t>WDE72D</t>
  </si>
  <si>
    <t>MBLHA11ADF9X00115</t>
  </si>
  <si>
    <t>HA11EFE9K00520</t>
  </si>
  <si>
    <t>IHA06D</t>
  </si>
  <si>
    <t>9FLJZC1ZXEAL31435</t>
  </si>
  <si>
    <t>JZZWDE14981</t>
  </si>
  <si>
    <t>C1, A2, B1</t>
  </si>
  <si>
    <t>NDE23E</t>
  </si>
  <si>
    <t>MARIA LUCIA CUERO</t>
  </si>
  <si>
    <t>9FLA66DZ5JDF16672</t>
  </si>
  <si>
    <t>JEZCFF47711</t>
  </si>
  <si>
    <t>AOH12G</t>
  </si>
  <si>
    <t>JOHN WILLIAM CARDONA CHUNGA</t>
  </si>
  <si>
    <t>9FKSG6711N2791739</t>
  </si>
  <si>
    <t>G3L8E0791739</t>
  </si>
  <si>
    <t>A2, B1</t>
  </si>
  <si>
    <t>SGS35F</t>
  </si>
  <si>
    <t>ALDA LIBEY ERAZO CORTEZ</t>
  </si>
  <si>
    <t>9FMJA2594NF002899</t>
  </si>
  <si>
    <t>JA25E4746759</t>
  </si>
  <si>
    <t>IQV55E</t>
  </si>
  <si>
    <t>9FMJC4721HF020710</t>
  </si>
  <si>
    <t>JC47E76089623</t>
  </si>
  <si>
    <t>9FMKC35919F00177</t>
  </si>
  <si>
    <t>KC35EA3037179</t>
  </si>
  <si>
    <t>EUF40F</t>
  </si>
  <si>
    <t>9F2C91258M5000244</t>
  </si>
  <si>
    <t>ZS154FMI38M104655</t>
  </si>
  <si>
    <t>TYG54F</t>
  </si>
  <si>
    <t>9FLB3A1H4PEC05975</t>
  </si>
  <si>
    <t>0H2HM1003225</t>
  </si>
  <si>
    <t>HFS26D</t>
  </si>
  <si>
    <t>ALBEIRO ALVAREZ BRAND</t>
  </si>
  <si>
    <t>9FKKE1370E2046919</t>
  </si>
  <si>
    <t>E3H4E046919</t>
  </si>
  <si>
    <t>Los datos registrados no corresponden con los propietarios activos para el vehículo consultado (Placa LPI28F).</t>
  </si>
  <si>
    <t>ES CONDUCTOR</t>
  </si>
  <si>
    <t>RIVAS AMARIS JULIO CESAR</t>
  </si>
  <si>
    <t>jcrivas@gane.com.co</t>
  </si>
  <si>
    <t>SILVA  VARONá JEFFRY  STIWAR</t>
  </si>
  <si>
    <t>BENAVIDES ARAUJOá YENNY FERNANDA</t>
  </si>
  <si>
    <t>BARONA ESCOBAR MARIA DEL ROSARIO</t>
  </si>
  <si>
    <t>PAZ ESTUPINAN SINDY PAOLA</t>
  </si>
  <si>
    <t>ARANDA VARELA ROSSANA</t>
  </si>
  <si>
    <t>raranda@gane.com.co</t>
  </si>
  <si>
    <t>CLAVIJO CARDONA SANTIAGO</t>
  </si>
  <si>
    <t>sclavijo@gane.com.co</t>
  </si>
  <si>
    <t>OLAVE CORTES OWEN GAEL</t>
  </si>
  <si>
    <t>ogolave@gane.com.co</t>
  </si>
  <si>
    <t>PANAMENO RAMOS MABEL TATIANA</t>
  </si>
  <si>
    <t>mtpanameno@gane.com.co</t>
  </si>
  <si>
    <t>RINCON BATALLA JOEL DAVID</t>
  </si>
  <si>
    <t>JDRINCON@GANE.COM.CO</t>
  </si>
  <si>
    <t>FIGUEROA OSPINA SEBASTIAN</t>
  </si>
  <si>
    <t>sfigueroa@gane.com.co</t>
  </si>
  <si>
    <t>HERRERA OSORNO JENIFER</t>
  </si>
  <si>
    <t>jherrera@gane.com.co</t>
  </si>
  <si>
    <t>PINEROS CARRERO MARIA MILENA</t>
  </si>
  <si>
    <t>mmpineros@gane.com.co</t>
  </si>
  <si>
    <t>MORALES GONZALEZ MICHELLE</t>
  </si>
  <si>
    <t>mmorales@gane.com.co</t>
  </si>
  <si>
    <t>CELIS SERNA JHON ALEXANDER</t>
  </si>
  <si>
    <t>jacelis@game.com.co</t>
  </si>
  <si>
    <t>DELGADO ARISMENDI SANDY LORENA</t>
  </si>
  <si>
    <t>sldelgado@gane.com.co</t>
  </si>
  <si>
    <t>MENESES BETANCOURTH ALBENIS EDISSON</t>
  </si>
  <si>
    <t>RUANO BRAVO NICK ROGER</t>
  </si>
  <si>
    <t>nrruano@gane.com.co</t>
  </si>
  <si>
    <t>LIDER DE VENTAS CRM</t>
  </si>
  <si>
    <t>HOYOS SALAZAR CHRISTIAN</t>
  </si>
  <si>
    <t>chsalazar@gane.com.co</t>
  </si>
  <si>
    <t>MARQUINEZ SEVILLANO IDER MIGUEL</t>
  </si>
  <si>
    <t>IMMARQUINEZ@GANE.COM.CO</t>
  </si>
  <si>
    <t>lrincon@gane.com.co</t>
  </si>
  <si>
    <t>CASAMACHIN NOSCUE CLAUDIA VANESSA</t>
  </si>
  <si>
    <t>CVCASAMACHIN@GANE.COM.CO</t>
  </si>
  <si>
    <t>ORDOÐEZ ESCOBAR ADRIANA MARIA</t>
  </si>
  <si>
    <t>OSORIO DIANA CAROLINA</t>
  </si>
  <si>
    <t>PENDIENTE</t>
  </si>
  <si>
    <t>Moto nueva, debe expedir RTM a los 2 años a partir de la fecha de matricula 4/4/2023</t>
  </si>
  <si>
    <t>Moto nueva, debe expedir RTM a los 2 años a partir de la fecha de matricula 27/3/2023</t>
  </si>
  <si>
    <t>Moto nueva, debe expedir RTM a los 2 años a partir de la fecha de matricula 27/4/2024</t>
  </si>
  <si>
    <t>Moto nueva, debe expedir RTM a los 2 años a partir de la fecha de matricula 12/04/2024</t>
  </si>
  <si>
    <t>Moto nueva, debe expedir RTM a los 2 años a partir de la fecha de matricula 10/04/2024</t>
  </si>
  <si>
    <t>DVM84H</t>
  </si>
  <si>
    <t xml:space="preserve">9FKUE1615S2108956 </t>
  </si>
  <si>
    <t xml:space="preserve">E3S9E0108956 </t>
  </si>
  <si>
    <t xml:space="preserve">Sin acuerdo de pago </t>
  </si>
  <si>
    <t>AXT77F</t>
  </si>
  <si>
    <t xml:space="preserve">9FKRG5813L2001877 </t>
  </si>
  <si>
    <t xml:space="preserve">G3L3E0001877 </t>
  </si>
  <si>
    <t xml:space="preserve"> 04/07/2029</t>
  </si>
  <si>
    <t>Conducir motocicleta sin observar las normas establecidas en el presente código.</t>
  </si>
  <si>
    <t>OSSA LASSO MARIA ALEJANDRA</t>
  </si>
  <si>
    <t xml:space="preserve">9GJB37PF7SP030555 </t>
  </si>
  <si>
    <t xml:space="preserve">B1 27/12/2027 </t>
  </si>
  <si>
    <t>B1 20/11/2033</t>
  </si>
  <si>
    <t>SEH15G</t>
  </si>
  <si>
    <t xml:space="preserve">9FKUE1617R2091121 </t>
  </si>
  <si>
    <t xml:space="preserve">E3S9E0091121 </t>
  </si>
  <si>
    <t>HPV54H</t>
  </si>
  <si>
    <t>RUIZ GONZALEZ MAIYURI</t>
  </si>
  <si>
    <t xml:space="preserve">9GJA67JF5SP002264 </t>
  </si>
  <si>
    <t xml:space="preserve">JFXCPH06944 </t>
  </si>
  <si>
    <t>MIT20H</t>
  </si>
  <si>
    <t xml:space="preserve">9GFXCJTC6RHM13559 </t>
  </si>
  <si>
    <t xml:space="preserve">1P53FMIHR1009197 </t>
  </si>
  <si>
    <t>UWM17E</t>
  </si>
  <si>
    <t>9FMKC2328KF003053</t>
  </si>
  <si>
    <t>KC23E-7-3015212</t>
  </si>
  <si>
    <t>LIX76H</t>
  </si>
  <si>
    <t>9G5LDL02XTVSB0007</t>
  </si>
  <si>
    <t>MC20ABRGB00281</t>
  </si>
  <si>
    <t>MERA FLOREZ JONNY ALEXANDER</t>
  </si>
  <si>
    <t>jamera@gane.com.co</t>
  </si>
  <si>
    <t>HERRERA TUZARMA ALEJANDRA</t>
  </si>
  <si>
    <t>aherrera@gane.com.co</t>
  </si>
  <si>
    <t>MERCADEO</t>
  </si>
  <si>
    <t>raespinosa@gane.com.co</t>
  </si>
  <si>
    <t>TORRES GIRALDO EUDES CAMILO</t>
  </si>
  <si>
    <t>GALVIS  DE LA CRUZ LEYDI  JHOANA</t>
  </si>
  <si>
    <t>BENAVIDES ARAUJO YENNY FERNANDA</t>
  </si>
  <si>
    <t>FRANCO MARTINEZ TANIA MELISA</t>
  </si>
  <si>
    <t>VELEZ FORERO MANUELA</t>
  </si>
  <si>
    <t>mvelez@gane.com.co</t>
  </si>
  <si>
    <t>IBARGUEN RAMIREZ EVERNIS</t>
  </si>
  <si>
    <t>eibarguen@gane.com.co</t>
  </si>
  <si>
    <t>sospina@gane.com.co</t>
  </si>
  <si>
    <t>BANGUERO SOTO ANTONY</t>
  </si>
  <si>
    <t>abanguero@gane.com.co</t>
  </si>
  <si>
    <t>CIFUENTES CARMONA YESSICA DURLEY</t>
  </si>
  <si>
    <t>GONZALEZ NINO RICARDO</t>
  </si>
  <si>
    <t>rgonzalez@gane.com.co</t>
  </si>
  <si>
    <t>OSORIO PALACIO SULAY AMPARO</t>
  </si>
  <si>
    <t>saosorio@gane.com.co</t>
  </si>
  <si>
    <t>RIASCO CAMPO DIEGO ARMANDO</t>
  </si>
  <si>
    <t>dariasco@gane.com.co</t>
  </si>
  <si>
    <t>RODRIGUEZ RENGIFO BLEIMER ADOLFO</t>
  </si>
  <si>
    <t>barodriguez@gane.com.co</t>
  </si>
  <si>
    <t>FIGUEROA DELGADO RODOLFO</t>
  </si>
  <si>
    <t>rfigueroa@gane.com.co</t>
  </si>
  <si>
    <t>ASISTENTE DE APLICACIONES MESA DE AYUDA</t>
  </si>
  <si>
    <t>CORDOBA ECHANDIA JESUS FELIPE</t>
  </si>
  <si>
    <t>jfcordoba@gane.com.co</t>
  </si>
  <si>
    <t>GOMEZ PEREZ DAVID STEVEN</t>
  </si>
  <si>
    <t>dsgomez@gane.com.co</t>
  </si>
  <si>
    <t>QUINTERO CARABALI JOAQUIN EMILIO</t>
  </si>
  <si>
    <t>jequintero@gane.com.co</t>
  </si>
  <si>
    <t>amordonez@gane.com.co</t>
  </si>
  <si>
    <t>Moto nueva, debe expedir RTM a los 2 años a partir de la fecha de matricula 20/5/2024</t>
  </si>
  <si>
    <t>Moto nueva, debe expedir RTM a los 2 años a partir de la fecha de matricula 24/5/2024</t>
  </si>
  <si>
    <t>Se realizo actualizacion de cambio de motocicleta el dia 31/03/2025 (moto nueva).
Moto nueva, debe expedir RTM a los 2 años a partir de la fecha de matricula 21/2/2025</t>
  </si>
  <si>
    <t>Moto nueva, debe expedir RTM a los 2 años a partir de la fecha de matricula 20/05/2024</t>
  </si>
  <si>
    <t>ZSJ44G</t>
  </si>
  <si>
    <t>9FL25AF31SDB36233</t>
  </si>
  <si>
    <t>AF3AR1XF0429</t>
  </si>
  <si>
    <t>Se actualizo informacion de la nueva moto el dia 22/04/2025. La motocicleta es nueva, debe de expedir RTM en el año 2026.</t>
  </si>
  <si>
    <t>BKC27D</t>
  </si>
  <si>
    <t>Carvajal Diana Mileydy</t>
  </si>
  <si>
    <t>9FMHA1224DF007485</t>
  </si>
  <si>
    <t>HA12EFC9F01064</t>
  </si>
  <si>
    <t>B1 - 09/02/2032
A2 - 21/06/2029</t>
  </si>
  <si>
    <t>GOMEZ  OCAMPO JAIRO</t>
  </si>
  <si>
    <t>jgomez@gane.com.co</t>
  </si>
  <si>
    <t>AUXILIAR CONTABLE DE NOMINA (SEGURIDAD SOCIAL)</t>
  </si>
  <si>
    <t>FERNANDEZ GIRALDO JOSE IVAN</t>
  </si>
  <si>
    <t>jifernandez@gane.com.co</t>
  </si>
  <si>
    <t>SOTELO ORDONEZ ADRIAN LEANDRO</t>
  </si>
  <si>
    <t>alsotelo@gane.com.co</t>
  </si>
  <si>
    <t>VARGAS DELGADO JOSE MANUEL</t>
  </si>
  <si>
    <t>jmvargas@gane.com.co</t>
  </si>
  <si>
    <t>CARVAJAL PATINO DAISURY KATHERINE</t>
  </si>
  <si>
    <t>RIASCOS SARRIA YANINETH SOFIA</t>
  </si>
  <si>
    <t>ysriascos@gane.com.co</t>
  </si>
  <si>
    <t>VELEZ ALVAREZ LUIS EDUARDO</t>
  </si>
  <si>
    <t>lvelez@gane.com.co</t>
  </si>
  <si>
    <t>CARABALI MENA KENNY JOHANY</t>
  </si>
  <si>
    <t>kjcarabali@gane.com.co</t>
  </si>
  <si>
    <t>MUNOZ PINZON ANGIE TATIANA</t>
  </si>
  <si>
    <t>NARANJO MUNOZ BRYAN STIVEN</t>
  </si>
  <si>
    <t>QUINONES TENORIO DIANNY LIZETT</t>
  </si>
  <si>
    <t>SERNA SANCHEZ AYCARDO ANDRES</t>
  </si>
  <si>
    <t>aaserna@gane.com.co</t>
  </si>
  <si>
    <t>VALENCIA HURTADO CAROLINA</t>
  </si>
  <si>
    <t>cvalencia@gane.com.co</t>
  </si>
  <si>
    <t>VALENCIA ARROYAVE FRANK ROBEIROT</t>
  </si>
  <si>
    <t>frvalencia@gane.com.co</t>
  </si>
  <si>
    <t>PEREZ SERGIO ANDRES</t>
  </si>
  <si>
    <t>aperez@gane.com.co</t>
  </si>
  <si>
    <t>CARDENAS DAVILA OSCAR EDUARDO</t>
  </si>
  <si>
    <t>oecardenas@gane.com.co</t>
  </si>
  <si>
    <t>HZS506</t>
  </si>
  <si>
    <t>Moto nueva, debe expedir RTM a los 2 años a partir de la fecha de matricula 12/10/2023</t>
  </si>
  <si>
    <t>Moto nueva, debe expedir RTM a los 2 años a partir de la fecha de matricula 11/06/2024</t>
  </si>
  <si>
    <t>A2 (09/05/2032) B1 (24/01/2024) C1 (29/04/2017)</t>
  </si>
  <si>
    <t>A2 (02/11/2032) B2 (24/04/2030) C2 (24/07/2023)</t>
  </si>
  <si>
    <t>CONDUCIR CON DISEÑO ESPECIAL DE VEHÍCULO Y MODIFICACIÓN DE ESPEJOS</t>
  </si>
  <si>
    <t>GLR69H</t>
  </si>
  <si>
    <t>9G5HAR027SVRH0394</t>
  </si>
  <si>
    <t>HA11EPR9D00986</t>
  </si>
  <si>
    <t>VDO71E</t>
  </si>
  <si>
    <t>9FLA36FY4KDE16755</t>
  </si>
  <si>
    <t>JLYCHF95784</t>
  </si>
  <si>
    <t>SFW62C</t>
  </si>
  <si>
    <t>Dagoberto Diaz Suarez</t>
  </si>
  <si>
    <t>9FLA37CZ4ECK36363</t>
  </si>
  <si>
    <t>JEZWDD47558</t>
  </si>
  <si>
    <t>A2 - 07/11/2025
B1 - 07/11/2025
C1 - 07/11/2018</t>
  </si>
  <si>
    <t>MUQ02D</t>
  </si>
  <si>
    <t>9FKKE1998E2078879</t>
  </si>
  <si>
    <t>E3F4E078879</t>
  </si>
  <si>
    <t>YHF12E</t>
  </si>
  <si>
    <t>9FSNE43BXKC169068</t>
  </si>
  <si>
    <t>E467-281351</t>
  </si>
  <si>
    <t>C1 - 19/01/2019
A2 - 27/10/2025
B1 - 19/01/2026</t>
  </si>
  <si>
    <t>A2 - 19/3/2035
C1 - 19/03/2028
19/03/2035</t>
  </si>
  <si>
    <t>B1 - 08/09/2033
A2 - 08/09/2033</t>
  </si>
  <si>
    <t>AXE97F</t>
  </si>
  <si>
    <t xml:space="preserve">9F2A61104L5001492 </t>
  </si>
  <si>
    <t xml:space="preserve">152FMHRQ519467 </t>
  </si>
  <si>
    <t>FRM306</t>
  </si>
  <si>
    <t>THC22G</t>
  </si>
  <si>
    <t>Liliana Mena Lugo</t>
  </si>
  <si>
    <t xml:space="preserve">9GJA36JL0RT060583 </t>
  </si>
  <si>
    <t xml:space="preserve">JLXCPL40090 </t>
  </si>
  <si>
    <t xml:space="preserve">WVL67D </t>
  </si>
  <si>
    <t>Ronald Francisco Martinez Muñoz</t>
  </si>
  <si>
    <t xml:space="preserve">MD625MF55G1A02038 </t>
  </si>
  <si>
    <t xml:space="preserve">DF5AG1182826 </t>
  </si>
  <si>
    <t>Ana Maria Posso Osorio</t>
  </si>
  <si>
    <t xml:space="preserve">9FB5SRC9GKM480818 </t>
  </si>
  <si>
    <t xml:space="preserve">2842Q189246 </t>
  </si>
  <si>
    <t xml:space="preserve">HPL46G </t>
  </si>
  <si>
    <t>9GJB37PF3PT094347</t>
  </si>
  <si>
    <t xml:space="preserve">PFXWNM92645 </t>
  </si>
  <si>
    <t>KLN45F</t>
  </si>
  <si>
    <t xml:space="preserve">9F2C11257M5003756 </t>
  </si>
  <si>
    <t xml:space="preserve">ZS154FMI-38M103618 </t>
  </si>
  <si>
    <t xml:space="preserve">TFK64G </t>
  </si>
  <si>
    <t xml:space="preserve">9FMKC3591RF000988 </t>
  </si>
  <si>
    <t xml:space="preserve">KC35E-A-3044394 </t>
  </si>
  <si>
    <t xml:space="preserve">MKS14G </t>
  </si>
  <si>
    <t>Maria Gladys Giraldo Aristizabal</t>
  </si>
  <si>
    <t xml:space="preserve">9G5HAR029PVNL0382 </t>
  </si>
  <si>
    <t xml:space="preserve">HA11EPN9G01319 </t>
  </si>
  <si>
    <t>Moto nueva, debe expedir RTM a los 2 años a partir de la fecha de matricula 17/02/2022</t>
  </si>
  <si>
    <t>Moto nueva, debe expedir RTM a los 2 años a partir de la fecha de matricula 19/6/2024</t>
  </si>
  <si>
    <t>JRV43H</t>
  </si>
  <si>
    <t>9FLRP1JB4SHL01009</t>
  </si>
  <si>
    <t>RW154FMI230002145</t>
  </si>
  <si>
    <t>Moto nueva, debe expedir RTM a los 2 años a partir de la fecha de matricula 26/12/2024</t>
  </si>
  <si>
    <t>PXW86D</t>
  </si>
  <si>
    <t>Kimberly isabel gaitan toro</t>
  </si>
  <si>
    <t>9F2C11253F5010027</t>
  </si>
  <si>
    <t>ZS154FMI-38F110453</t>
  </si>
  <si>
    <t>Incapacitado</t>
  </si>
  <si>
    <t>No ha expedido el SOAT, se le aviso por Whatsapp el 07062025</t>
  </si>
  <si>
    <t>SALARIO</t>
  </si>
  <si>
    <t>ARIAS DIEGO ALEJANDRO</t>
  </si>
  <si>
    <t>HOYOS GUERRERO MARIA SORANGELA</t>
  </si>
  <si>
    <t>mshoyos@gane.com.co</t>
  </si>
  <si>
    <t>OSPINA RIOS CINDY YESENIA</t>
  </si>
  <si>
    <t>cyospina@gane.com.co</t>
  </si>
  <si>
    <t>RAYO PINTO MILEYDDY</t>
  </si>
  <si>
    <t>mrayo@gane.com.co</t>
  </si>
  <si>
    <t>GUEVARA OREJUELA DIANA CAROLINA</t>
  </si>
  <si>
    <t>dcguevara@gane.com.co</t>
  </si>
  <si>
    <t>ALMANZA RIOS ANGELICA MARCELA</t>
  </si>
  <si>
    <t>amalmanza@gane.com.co</t>
  </si>
  <si>
    <t>BAHOS MUNOZ ANA XIMENA</t>
  </si>
  <si>
    <t>axbahos@gane.com.co</t>
  </si>
  <si>
    <t>CAMPO PRIETO IRENE</t>
  </si>
  <si>
    <t>icampo@gane.com.co</t>
  </si>
  <si>
    <t>CASTAÐO CASTRO MARCELA YADIRA</t>
  </si>
  <si>
    <t>mycastano@gane.com.co</t>
  </si>
  <si>
    <t>CORTES GOMEZ DANIELA</t>
  </si>
  <si>
    <t>dcortes@gane.com.co</t>
  </si>
  <si>
    <t>HENAO LARA VALERIA</t>
  </si>
  <si>
    <t>vhenao@gane.com.co</t>
  </si>
  <si>
    <t>JAIMES RAMIREZ YULY STELLA</t>
  </si>
  <si>
    <t>ysjaimes@gane.com.co</t>
  </si>
  <si>
    <t>MEJIA MONSALVE ELIZABETH</t>
  </si>
  <si>
    <t>emejia@gane.com.co</t>
  </si>
  <si>
    <t>MEJIA VERA LEIDY VALENTINA</t>
  </si>
  <si>
    <t>lvmejia@gane.com.co</t>
  </si>
  <si>
    <t>MENDOZA PENILLA VIVIANA ANDREA</t>
  </si>
  <si>
    <t>vamendoza@gane.com.co</t>
  </si>
  <si>
    <t>MONTENEGRO   KELLY DAHIANA</t>
  </si>
  <si>
    <t>kdmontenegro@gane.com.co</t>
  </si>
  <si>
    <t>MUNOZ SERNA ANGELA</t>
  </si>
  <si>
    <t>SABOGAL AGUILON MONICA</t>
  </si>
  <si>
    <t>msabogal@gane.com.co</t>
  </si>
  <si>
    <t>SALAZAR MURILLO KATERINE</t>
  </si>
  <si>
    <t>ksalazar@gane.com.co</t>
  </si>
  <si>
    <t>VARELA MUNOZ STEPHANIA</t>
  </si>
  <si>
    <t>svarela@gane.com.co</t>
  </si>
  <si>
    <t>kdfrankly@gane.com.co</t>
  </si>
  <si>
    <t>CABEZAS MOSQUERA MARIA DEL PILAR</t>
  </si>
  <si>
    <t>mcabezas@gane.com.co</t>
  </si>
  <si>
    <t>OSPINA CADAVID CLARA ISABEL</t>
  </si>
  <si>
    <t>ciospina@gane.com.co</t>
  </si>
  <si>
    <t>VASQUEZ GARCIA BRAYAN ESTEBAN</t>
  </si>
  <si>
    <t>bevasquez@gane.com.co</t>
  </si>
  <si>
    <t>AGUIRRE OSPINA JULIETH TATIANA</t>
  </si>
  <si>
    <t>jtaguirre@gane.com.co</t>
  </si>
  <si>
    <t>FAJARDO ARAGON HECTOR FABIO</t>
  </si>
  <si>
    <t>hfajardo@gane.com.co</t>
  </si>
  <si>
    <t>ROJAS LAVERDE SANTIAGO</t>
  </si>
  <si>
    <t>svelarde@gane.com.co</t>
  </si>
  <si>
    <t>nruano@gane.com.co</t>
  </si>
  <si>
    <t>OSORIO PRIETO EDGAR</t>
  </si>
  <si>
    <t>eosorio@gane.com.co</t>
  </si>
  <si>
    <t>BUITRAGO MOSQUERA MOISES</t>
  </si>
  <si>
    <t>mbuitrago@gane.com.co</t>
  </si>
  <si>
    <t>eherrera@gane.com.co</t>
  </si>
  <si>
    <t>HDY53A</t>
  </si>
  <si>
    <t>HHN24D</t>
  </si>
  <si>
    <t>PJC87E</t>
  </si>
  <si>
    <t>WBO59F</t>
  </si>
  <si>
    <t>UCK49F</t>
  </si>
  <si>
    <t>WVF50D</t>
  </si>
  <si>
    <t>-</t>
  </si>
  <si>
    <t>E441TH142977</t>
  </si>
  <si>
    <t>29/12/1899</t>
  </si>
  <si>
    <t>E3H4E056528</t>
  </si>
  <si>
    <t>9FSBE4EN7JC149546</t>
  </si>
  <si>
    <t>E482-314634</t>
  </si>
  <si>
    <t>9FSED13X4NC103200</t>
  </si>
  <si>
    <t>BGA1-739157</t>
  </si>
  <si>
    <t>9FLT22006NDB00544</t>
  </si>
  <si>
    <t>0R1AM22R1641</t>
  </si>
  <si>
    <t>9FKKE1370F2056528</t>
  </si>
  <si>
    <t>A2
C1
B1</t>
  </si>
  <si>
    <t>A2
B1
C1</t>
  </si>
  <si>
    <t>C1
A2
B1</t>
  </si>
  <si>
    <t>Debe expedir RTM a los 2 años a partir de la fecha de matricula 31/07/2023</t>
  </si>
  <si>
    <t>Debe expedir RTM a los 2 años a partir de la fecha de matricula 07/06/2024</t>
  </si>
  <si>
    <t xml:space="preserve">No acatar las señales de tránsito o requerimientos impartidos por los agentes de tránsito. 644.130
Sin acuerdo de pago </t>
  </si>
  <si>
    <t>Debe expedir RTM a los 2 años a partir de la fecha de matricula 06/07/2024</t>
  </si>
  <si>
    <t>IKH24H</t>
  </si>
  <si>
    <t>RXU71G</t>
  </si>
  <si>
    <t>C1 - 14/3/2027
A2 - 29/8/2026
B1 - 14/3/2034</t>
  </si>
  <si>
    <t>Ninguno</t>
  </si>
  <si>
    <t>Integrante que solicita el auxilio de RTM y SOAT, no utiliza la motocicleta para desplazamientos laborales. Se hara descuento por nomina.</t>
  </si>
  <si>
    <t>QEK53H</t>
  </si>
  <si>
    <t>Esperanza Muñoz</t>
  </si>
  <si>
    <t>No se le hizo firmar acta compromiso por cambio de moto, citarlo para firmarla</t>
  </si>
  <si>
    <t xml:space="preserve">9G5HAH024TVSE0034 </t>
  </si>
  <si>
    <t xml:space="preserve">HA11EPS9B00763 </t>
  </si>
  <si>
    <t>9F2D51252RB022006</t>
  </si>
  <si>
    <t>157FMI2E018706</t>
  </si>
  <si>
    <t>GDL506</t>
  </si>
  <si>
    <t xml:space="preserve">9FB5SREB4KM810856 </t>
  </si>
  <si>
    <t xml:space="preserve">A812UF10473 </t>
  </si>
  <si>
    <t>Se ingresa el dia 23/7/2025 a la base de datos, para solicitud del auxilio SOAT y RTM.</t>
  </si>
  <si>
    <t>XXF79D</t>
  </si>
  <si>
    <t>Edgar Jimenez Franco</t>
  </si>
  <si>
    <t>9FKKE2013G2143850</t>
  </si>
  <si>
    <t>E3M2E143850</t>
  </si>
  <si>
    <t>El integrante hace cambio de motocicleta y reporta el dia 1/8/2025</t>
  </si>
  <si>
    <t>ETJ13F</t>
  </si>
  <si>
    <t>LDL00521CM</t>
  </si>
  <si>
    <t>Envio evidencia de licencia el 08/01/2025.
Inscribe moto plata ETJ13F el 01/09/2025.</t>
  </si>
  <si>
    <t>9FLA67MY4LDL00521</t>
  </si>
  <si>
    <t>UBL99E</t>
  </si>
  <si>
    <t>9FKRG2161K2074149</t>
  </si>
  <si>
    <t>G3E9E0074149</t>
  </si>
  <si>
    <t>FSU96E</t>
  </si>
  <si>
    <t>9FMJF392HF000438</t>
  </si>
  <si>
    <t>JF39E-7-7007775</t>
  </si>
  <si>
    <t>HJF83G</t>
  </si>
  <si>
    <t>BOTECH DE COLOMBIA SAS</t>
  </si>
  <si>
    <t>9FMKD0791PF004884</t>
  </si>
  <si>
    <t>KD07E3068464</t>
  </si>
  <si>
    <t>URC75H</t>
  </si>
  <si>
    <t>9FMHC1532TF013489</t>
  </si>
  <si>
    <t>HC16E-2012808</t>
  </si>
  <si>
    <t>Se actualiza informacion de nueva motocicleta el dia 24/10/2025</t>
  </si>
  <si>
    <t xml:space="preserve">HFD26G </t>
  </si>
  <si>
    <t>9GFXCG7D7PCF34118</t>
  </si>
  <si>
    <t>1P50FMGN1089064</t>
  </si>
  <si>
    <t>MA3FL41S1PA373915</t>
  </si>
  <si>
    <t>K10BN5172298</t>
  </si>
  <si>
    <t>LTN810</t>
  </si>
  <si>
    <t>ACOSTA ZUNIGA JHON EDINSON</t>
  </si>
  <si>
    <t>ANGIE VALENTINA VIDAL ARIAS</t>
  </si>
  <si>
    <t>ANGULO MOSQUERA CLARIBEL</t>
  </si>
  <si>
    <t>ESTUPINAN PAZ KAROL MICHEL</t>
  </si>
  <si>
    <t>FRANCI LORENA SANCHEZ VARGAS</t>
  </si>
  <si>
    <t>LUIS HERNAN SATIZABAL SAAVEDRA</t>
  </si>
  <si>
    <t>MARIA CAROLINA ALVAREZ LOZANO</t>
  </si>
  <si>
    <t>MONTES CEBALLOS VALENTINA</t>
  </si>
  <si>
    <t>OSCAR EDUARDO LOPEZ RODRIGUEZ</t>
  </si>
  <si>
    <t>PAREDES CAICEDO JHENSSY LORENA</t>
  </si>
  <si>
    <t>PEJENDINO MARIN LAURA CRISTINA</t>
  </si>
  <si>
    <t>RENTERIA RODALLEGA MARYURY FERNANDA</t>
  </si>
  <si>
    <t>ROJAS DIAZ SINDY JOHANNA</t>
  </si>
  <si>
    <t>SANDOVAL GONGORA  KAREN DAYANA</t>
  </si>
  <si>
    <t>SANDRA VIVIANA BELALCAZAR FRANCO</t>
  </si>
  <si>
    <t>TOBAR ARIAS YERALDIN ANDREA</t>
  </si>
  <si>
    <t>ZULY CONSUELO ONOFRE RUIZ</t>
  </si>
  <si>
    <t>ESTADO ACTUAL_CON ERROR</t>
  </si>
  <si>
    <t>Documentos vencidos</t>
  </si>
  <si>
    <t>COLORADO RAMIREZ DORA PATRICIA</t>
  </si>
  <si>
    <t>ARANGO LENIS KAREN LIZETH</t>
  </si>
  <si>
    <t>CORTES   LEIDY JOANA</t>
  </si>
  <si>
    <t>MARIN REBELLON ESTEFANIA</t>
  </si>
  <si>
    <t>TASCON GOMEZ JOSE DANIEL</t>
  </si>
  <si>
    <t>VALLEJO GARCIA LUIS MICHEL</t>
  </si>
  <si>
    <t>GARCIA VELEZ OVER EDUARDO</t>
  </si>
  <si>
    <t>ARCE CRUZ JUAN SEBASTIAN</t>
  </si>
  <si>
    <t>CABEZAS MORENO MICHEL</t>
  </si>
  <si>
    <t>CABEZAS MURILLO MONICA FERNANDA</t>
  </si>
  <si>
    <t>CANDELO   CATALINA</t>
  </si>
  <si>
    <t>CORREA ESTRADA SHARID DAYAN</t>
  </si>
  <si>
    <t>DEL CASTILLO CAICEDO SONIA</t>
  </si>
  <si>
    <t>FLOREZ GALLEGO MONICA ISABEL</t>
  </si>
  <si>
    <t>GRISALES ARENAS DIANA</t>
  </si>
  <si>
    <t>MONSALVE PAZ LAURA MARCELA</t>
  </si>
  <si>
    <t>MORENO ARIAS MARIA FERNANDA</t>
  </si>
  <si>
    <t>PATINO MARQUEZ YUDY ELENA</t>
  </si>
  <si>
    <t>RODAS RIVERA OLGA CECILIA</t>
  </si>
  <si>
    <t>RODRIGUEZ SUAREZ CLAUDIA LORENA</t>
  </si>
  <si>
    <t>URQUIZA PRETEL LUZ AYDA</t>
  </si>
  <si>
    <t>VIVAS GIRALDO MARY LUZ</t>
  </si>
  <si>
    <t>IMPULSADOR BETPLAY</t>
  </si>
  <si>
    <t>BOLANOS MARTINEZ NICOLLE TATIANA</t>
  </si>
  <si>
    <t>RIASCOS ALEGRIA KAROLL MITCHELL</t>
  </si>
  <si>
    <t>IMPULSADOR MERCADEO</t>
  </si>
  <si>
    <t>ESCOBAR PANCHANA MARLYN ESTEFANY</t>
  </si>
  <si>
    <t>PINZON TORRES VICTOR HUGO</t>
  </si>
  <si>
    <t>JEFE DE MERCADEO DIGITAL</t>
  </si>
  <si>
    <t>BENITEZ QUINONEZ WENDY CAMILA</t>
  </si>
  <si>
    <t>FERNANDEZ MOYA SANDRA SUSANA</t>
  </si>
  <si>
    <t>RIVERA CAMPO YAMIR</t>
  </si>
  <si>
    <t>GOMEZ GARCIA DIANA ESTEFANIA</t>
  </si>
  <si>
    <t>OROZCO GIRALDO LINA MARCELA</t>
  </si>
  <si>
    <t>OVIEDO MUNOZ NANCY MARIA</t>
  </si>
  <si>
    <t>VELASQUEZ DIAZ ANA MARIA</t>
  </si>
  <si>
    <t>CARO MENESES ALBERTO</t>
  </si>
  <si>
    <t>CHAGUENDO BONILLA OSCAR ALBERTO</t>
  </si>
  <si>
    <t>IBARGUEN ASPRILLA SEBASTIAN</t>
  </si>
  <si>
    <t>MARIN RONALD ALEXIS</t>
  </si>
  <si>
    <t>MEDINA ERAZO JOSE LUIS</t>
  </si>
  <si>
    <t>MURILLO GIL LILLYS IRIS</t>
  </si>
  <si>
    <t>PIEDRAHITA RAMIREZ ALEXANDER</t>
  </si>
  <si>
    <t>SANDOVAL GUTIERREZ JENNIFER MERCEDES</t>
  </si>
  <si>
    <t>TORRES RODRIGUEZ CARLOS ALBERTO</t>
  </si>
  <si>
    <t>TRIANA HERNANDEZ ANDRES JULIAN</t>
  </si>
  <si>
    <t>PENALOZA RAMIREZ GERMAN ENRIQUE</t>
  </si>
  <si>
    <t>ESCOBAR CASTILLO GEOVANNY</t>
  </si>
  <si>
    <t>MOSQUERA CUBILLOS JOAN SEBASTIAN</t>
  </si>
  <si>
    <t>PINZON RAMIREZ ALEJANDRO</t>
  </si>
  <si>
    <t>RUEDA VENEGAS ALEJANDRO</t>
  </si>
  <si>
    <t>URRESTE GOMEZ EDILSON</t>
  </si>
  <si>
    <t>PENA QUINONEZ JHEFERSON ANDRES</t>
  </si>
  <si>
    <t>MOSQUERA URBANO ANA LIZETH</t>
  </si>
  <si>
    <t>GUERRERO CAICEDO MARIA CAMILA</t>
  </si>
  <si>
    <t>TAQUINAS BEJARANO LINA VANESSA</t>
  </si>
  <si>
    <t>MARIA ANGELICA MORENO LOPEZ</t>
  </si>
  <si>
    <t>ARBELAEZ ALZATE NATALIA</t>
  </si>
  <si>
    <t>ZEA PULGARIN MARIANA</t>
  </si>
  <si>
    <t>RAMIREZ TANGARIFE LUZ ADRIANA</t>
  </si>
  <si>
    <t>CASTANO CASTRO MARCELA YADIRA</t>
  </si>
  <si>
    <t>OROZCO ROJAS GEIDY YERALDIN</t>
  </si>
  <si>
    <t>VIVAS BARRERO ISLENY</t>
  </si>
  <si>
    <t>FECHA DE ACTUALIZACION</t>
  </si>
  <si>
    <t>JFV71E</t>
  </si>
  <si>
    <t>MARIA ADIELA GOMEZ</t>
  </si>
  <si>
    <t>9F2A81805H5004506</t>
  </si>
  <si>
    <t>163FMJPQ290193</t>
  </si>
  <si>
    <t>A2 - 05/03/2035
C1 - 05/03/2028
B1 - 05/03/2035</t>
  </si>
  <si>
    <t>MWN12D</t>
  </si>
  <si>
    <t>JHOAN SEBASTIAN CEBALLOS ESCOBAR</t>
  </si>
  <si>
    <t>9FLU62010FCK01813</t>
  </si>
  <si>
    <t>KN25SR2196666</t>
  </si>
  <si>
    <t>VQL95G</t>
  </si>
  <si>
    <t>9GFXCJTC4PCF08554</t>
  </si>
  <si>
    <t>1P53FMIHN1179454</t>
  </si>
  <si>
    <t>SSE70H</t>
  </si>
  <si>
    <t>9F2D51252TB032526</t>
  </si>
  <si>
    <t>157FMI060296E5</t>
  </si>
  <si>
    <t>A2 - 02/03/2034
B1 - 04/03/2031</t>
  </si>
  <si>
    <t>HHG02D</t>
  </si>
  <si>
    <t>LUIS GABRIEL GONZALEZ CASSIANI</t>
  </si>
  <si>
    <t>MD625MF54E1B00247</t>
  </si>
  <si>
    <t>DF5BE1117420</t>
  </si>
  <si>
    <t>RESTRICCIONES</t>
  </si>
  <si>
    <t>C1 - 25/7/2028
B1 - 25/7/2035
A2 - 2/8/2032</t>
  </si>
  <si>
    <t>FECHA VENCIMIENTO DE LICENCIA PARA LA LABOR</t>
  </si>
  <si>
    <t>ZLX70G</t>
  </si>
  <si>
    <t>9FKRG2180S2001131</t>
  </si>
  <si>
    <t>G3T2E0001131</t>
  </si>
  <si>
    <t>A2 - 02/07/2033	
C1 - 04/08/2024	
B1 - 04/08/2031</t>
  </si>
  <si>
    <t>NIV34D</t>
  </si>
  <si>
    <t>9FLE10001FCE18515</t>
  </si>
  <si>
    <t>KB222057207</t>
  </si>
  <si>
    <t>CONDUCIR CON LENTES</t>
  </si>
  <si>
    <t>A2 - 17/06/2034
B1 - 21/07/2030</t>
  </si>
  <si>
    <t>ZGG73F</t>
  </si>
  <si>
    <t>9FMJA2596NF020367</t>
  </si>
  <si>
    <t>JA25E-4768250</t>
  </si>
  <si>
    <t>RXQ06E</t>
  </si>
  <si>
    <t>LUIS DAVID CERON LLANTEN</t>
  </si>
  <si>
    <t>9FLA17CY5KAC04688</t>
  </si>
  <si>
    <t>JEYWHD38364</t>
  </si>
  <si>
    <t xml:space="preserve">	CONDUCIR CON LENTES</t>
  </si>
  <si>
    <t>A2 - 09/08/2033
B1 - 08/01/2026
C1 - 08/01/2019</t>
  </si>
  <si>
    <t>UEG31F</t>
  </si>
  <si>
    <t>9GFJCJLJ6NHD10756</t>
  </si>
  <si>
    <t>ZS152FMI55M109894</t>
  </si>
  <si>
    <t>A2 - 15/04/2029
B1 - 15/04/2029</t>
  </si>
  <si>
    <t>QOD69E</t>
  </si>
  <si>
    <t>9FLXCG7D6JCA03607</t>
  </si>
  <si>
    <t>1P50FMGJ1039257</t>
  </si>
  <si>
    <t>THI55F</t>
  </si>
  <si>
    <t>9GFTCJPR8NHF03306</t>
  </si>
  <si>
    <t>ZS1P52QMI2L330144</t>
  </si>
  <si>
    <t>GLI04H</t>
  </si>
  <si>
    <t>9FL37ET19SDF02724</t>
  </si>
  <si>
    <t>DT1AS22M7050</t>
  </si>
  <si>
    <t>LIS32H</t>
  </si>
  <si>
    <t>9G5KCU143TVSA0021</t>
  </si>
  <si>
    <t>KC13EMRGJ00627</t>
  </si>
  <si>
    <t>A2 - 07/05/2035
C1 - 07/05/2028
B1 - 07/05/2035</t>
  </si>
  <si>
    <t>MOD71H</t>
  </si>
  <si>
    <t>9G5HA032XTVSB0520</t>
  </si>
  <si>
    <t>HA11EER9L00361</t>
  </si>
  <si>
    <t>Reporta el cambio de vehiculo el dia 26/03/2025</t>
  </si>
  <si>
    <t>RTM vencido, se le informa por WhatsApp el dia 11/12/025</t>
  </si>
  <si>
    <t>XXA18D</t>
  </si>
  <si>
    <t>MAYERLIN BELTRAN ROZO</t>
  </si>
  <si>
    <t xml:space="preserve"> 9FSBE4ENXGC131339</t>
  </si>
  <si>
    <t>E482-204306</t>
  </si>
  <si>
    <t>Reporta el cambio de vehiculo el dia 11/12/2025</t>
  </si>
  <si>
    <t>TGP82F</t>
  </si>
  <si>
    <t>9F2C91253N5003229</t>
  </si>
  <si>
    <t>ZS154FMI-38N102182</t>
  </si>
  <si>
    <t>Reporta cambio de moto el dia 13/6/2025</t>
  </si>
  <si>
    <t>QXP04H</t>
  </si>
  <si>
    <t>ME4MC5690SA014988</t>
  </si>
  <si>
    <t>MC56E2028289</t>
  </si>
  <si>
    <t>Reporta cambio de moto el dia 11/12/2025</t>
  </si>
  <si>
    <t>Licencia de maternidad, restriccion para conducir.</t>
  </si>
  <si>
    <t>No ha expedido el SOAT, se le aviso por Whatsapp el 07062025.
Documentos vencidos.</t>
  </si>
  <si>
    <t>ZYF01E</t>
  </si>
  <si>
    <t>9FKDE0925K2025090</t>
  </si>
  <si>
    <t>E3Y2E025090</t>
  </si>
  <si>
    <t>Los datos registrados no corresponden con los propietarios activos para el vehículo consultado. El colaborador tiene acta de declaracion juramentada por notaria, donde indica que es el dueño del vehiculo.</t>
  </si>
  <si>
    <t>TJH65H</t>
  </si>
  <si>
    <t>EUGENIO PALACIOS ASPRILLA</t>
  </si>
  <si>
    <t>9FMMD439XTF027208</t>
  </si>
  <si>
    <t>MD43E-2366729</t>
  </si>
  <si>
    <t>Reporta el cambio de moto el dia 11/12/2025</t>
  </si>
  <si>
    <t>HRT17H</t>
  </si>
  <si>
    <t>9FKDG3616S2144936</t>
  </si>
  <si>
    <t>G3L1E144936</t>
  </si>
  <si>
    <t>Reporta cambio de vehiculo el dia 11/12/2025</t>
  </si>
  <si>
    <t>WHQ60A</t>
  </si>
  <si>
    <t>SANDRA JANETH ACHINTE OREJUELA</t>
  </si>
  <si>
    <t>SIN REGISTRO</t>
  </si>
  <si>
    <t>HA07E-32600806</t>
  </si>
  <si>
    <t>A2 - 26/07/2032
B1 - 26/07/2032</t>
  </si>
  <si>
    <t>LJH55H</t>
  </si>
  <si>
    <t>9G5KCU123TVSA0972</t>
  </si>
  <si>
    <t>KC01AERHK01404</t>
  </si>
  <si>
    <t>Reporta cambio de vehiculo el dia 12/12/2025</t>
  </si>
  <si>
    <t>ES CONDUCTOR LABORAL</t>
  </si>
  <si>
    <t>FNZ27E</t>
  </si>
  <si>
    <t>9FLA37CZ9GDB88519</t>
  </si>
  <si>
    <t>JEZWFF03317</t>
  </si>
  <si>
    <t>IFW589</t>
  </si>
  <si>
    <t>3FADP4FJ6FM151215</t>
  </si>
  <si>
    <t>FM151215</t>
  </si>
  <si>
    <t>FORD</t>
  </si>
  <si>
    <t>JAZ74G</t>
  </si>
  <si>
    <t>LUCY TATIANA RODAS NARVAEZ</t>
  </si>
  <si>
    <t>9FKUE161XP2067506</t>
  </si>
  <si>
    <t>E3S9E0067506</t>
  </si>
  <si>
    <t>Reporta el cambio de vehiculo el dia 12/12/2025</t>
  </si>
  <si>
    <t>TDJ88E</t>
  </si>
  <si>
    <t>JOAN FERNANDO HERNANDEZ SANTACRUZ</t>
  </si>
  <si>
    <t>9G5HAH022KVJD0808</t>
  </si>
  <si>
    <t>HA11ENJ9A08286</t>
  </si>
  <si>
    <t>EKV33E</t>
  </si>
  <si>
    <t>9F2C11253H5003505</t>
  </si>
  <si>
    <t>ZS154FMI-38G401067</t>
  </si>
  <si>
    <t>Incapacitado por FX</t>
  </si>
  <si>
    <t>QSV13F</t>
  </si>
  <si>
    <t>9GFXCJTC1MCM02930</t>
  </si>
  <si>
    <t>1P53FMIHM1039820</t>
  </si>
  <si>
    <t>A2
B2
C2</t>
  </si>
  <si>
    <t>N/A</t>
  </si>
  <si>
    <t>14/08/2033
14/08/2033
14/08/2026</t>
  </si>
  <si>
    <t>INFRACCIONES</t>
  </si>
  <si>
    <t>ANDRES MARIN RAMIREZ </t>
  </si>
  <si>
    <t>CAICEDO BUITRAGO GERMÁN ENRIQUE</t>
  </si>
  <si>
    <t>CANON SALINAS OSCAR ROLANDO</t>
  </si>
  <si>
    <t>DANNY YAIR MAIGUAL ERASO </t>
  </si>
  <si>
    <t>VALLEJO CAIZA  ANDRÉS FELIPE</t>
  </si>
  <si>
    <t>FREDDY VALENCIA CUERO</t>
  </si>
  <si>
    <t>PEREZ VILLA HELCIAS OMAR</t>
  </si>
  <si>
    <t>PAOLA BOTINA CUELLAR</t>
  </si>
  <si>
    <t>CHAVEZ VARGAS CRISTIAN MAURICIO</t>
  </si>
  <si>
    <t>MARTÍNEZ BARRERA JULIANA</t>
  </si>
  <si>
    <t>GARCIA GARCIA CRISTIAN</t>
  </si>
  <si>
    <t>Brayan Stiven Rivera Julian</t>
  </si>
  <si>
    <t>VANEGAS HOLGUIN CAMILA</t>
  </si>
  <si>
    <t>NARVAEZ   ANTONIO RAFAEL</t>
  </si>
  <si>
    <t>EDILSON URRESTE GOMEZ</t>
  </si>
  <si>
    <t>ALEJANDRO RUEDA VANEGAS</t>
  </si>
  <si>
    <t>JADER ANDREI MENESES PINEDA </t>
  </si>
  <si>
    <t>CIFUENTES PENA  JOSE ALEXANDER</t>
  </si>
  <si>
    <t>CASTAÑO BECERRA YULIANA</t>
  </si>
  <si>
    <t>CELORIO VERA VICTOR MANUEL</t>
  </si>
  <si>
    <t>ORDÓÑEZ CÓRDOBA CAROLINA</t>
  </si>
  <si>
    <t>VALENCIA GÓMEZ LAURA ESTHER</t>
  </si>
  <si>
    <t>WENDY CAMILA BENITEZ QUIÑONEZ</t>
  </si>
  <si>
    <t>DAVID RIAÑO ADAMES</t>
  </si>
  <si>
    <t xml:space="preserve"> Moises Buitrago Mosquera</t>
  </si>
  <si>
    <t>JUAN DAVID MUÑOZ MEDINA</t>
  </si>
  <si>
    <t xml:space="preserve">	QUINTERO CARABALI CAROLINA</t>
  </si>
  <si>
    <t>JOEL DAVID RINCON BATALLA</t>
  </si>
  <si>
    <t>KENER DANIEL FRANKLY RIVERA</t>
  </si>
  <si>
    <t>JESUS FELIPE CORDOBA ECHANDIA</t>
  </si>
  <si>
    <t xml:space="preserve">GOMEZ PEREZ DAVID STEVEN </t>
  </si>
  <si>
    <t>GUTIÉRREZ TRIANA ANDRÉS</t>
  </si>
  <si>
    <t>CASANOVA PAZ WEIMAR ANDRÉS</t>
  </si>
  <si>
    <t> VALBUENA CASTILLO CRISTIAN DAVID</t>
  </si>
  <si>
    <t xml:space="preserve">	TACUE IZQUIERDO VICTOR ANDRES</t>
  </si>
  <si>
    <t>ARCE SANCHEZ HELLEN DAYAN</t>
  </si>
  <si>
    <t>Zornosa Gallo Samantha</t>
  </si>
  <si>
    <t xml:space="preserve">CHRISTIAN HOYOS SALAZAR </t>
  </si>
  <si>
    <t>MABEL TATIANA PANAMEÑO RAMOS</t>
  </si>
  <si>
    <t>QUINONES TENORIO DIANNY LIZETT</t>
  </si>
  <si>
    <t>ANA XIMENA BAHOS MUÑOZ</t>
  </si>
  <si>
    <t>CAROLINA MONTENEGRO TRUQUE</t>
  </si>
  <si>
    <t>ZUÑIGA MOSQUERA YULIETH PATRICIA</t>
  </si>
  <si>
    <t>Clara isabel Ospina Cadavid</t>
  </si>
  <si>
    <t xml:space="preserve">Andres Felipe Narvaez Muñoz </t>
  </si>
  <si>
    <t xml:space="preserve">Katerine Salazar Murillo </t>
  </si>
  <si>
    <t xml:space="preserve">Julian Morales Gomez </t>
  </si>
  <si>
    <t>Alvaro Javier Urrea</t>
  </si>
  <si>
    <t>Luis Alfonso Asprilla</t>
  </si>
  <si>
    <t>Wuilliam Enrique Rivas Ramirez</t>
  </si>
  <si>
    <t>Jose Edwin Hernandez Herrera</t>
  </si>
  <si>
    <t>Andres Alvaro Cobos Vasquez</t>
  </si>
  <si>
    <t>Brayan Steven Gonzalez Torres</t>
  </si>
  <si>
    <t>Wendy Yuliana Chasqui Gomez</t>
  </si>
  <si>
    <t>Hawer Steven Vanegas Santofinio</t>
  </si>
  <si>
    <t>Diego Alberto Morales Mora</t>
  </si>
  <si>
    <t>Tania Filigrana Chaustre</t>
  </si>
  <si>
    <t>Triana Vargas Karen Veronica</t>
  </si>
  <si>
    <t>Jose Manuel Gutierrez Velasco</t>
  </si>
  <si>
    <t>Mayerlin Beltra Rozo</t>
  </si>
  <si>
    <t>Valencia Uzuriaga Yeison Andres</t>
  </si>
  <si>
    <t>Cabezas Cabezas Roddy Guisseppi</t>
  </si>
  <si>
    <t>Gomez Ramos Lina Marcela</t>
  </si>
  <si>
    <t>Linares Ortega Leidy Jovanna</t>
  </si>
  <si>
    <t>Vargas Lopez Vanessa Astrid</t>
  </si>
  <si>
    <t>Hoyos Guerrero Maria Sorangela</t>
  </si>
  <si>
    <t>Bolivar Cardenas Nhora Elena</t>
  </si>
  <si>
    <t>Bravo Ayda Luz</t>
  </si>
  <si>
    <t>Martinez Arias Adriana Paola</t>
  </si>
  <si>
    <t>ANDRES FELIPE BLANDÓN MONDRAGÓN</t>
  </si>
  <si>
    <t>EDGAR HERNAN PRADA VILLA</t>
  </si>
  <si>
    <t>MARIA DEL PILAR CABEZAS MOSQUERA</t>
  </si>
  <si>
    <t>JAIRO GOMEZ OCAMPO</t>
  </si>
  <si>
    <t>FERNANDEZ LULIGO LUZ DIONE</t>
  </si>
  <si>
    <t>ANA CRISTINA CARABALI MOSQUERA</t>
  </si>
  <si>
    <t>Lopez Garcia Michael Steven</t>
  </si>
  <si>
    <t>ANTONY BANGUERO SOTO</t>
  </si>
  <si>
    <t>QUIÑONES CASANOVA JOHN LEVIS</t>
  </si>
  <si>
    <t>NATALIA VANESSA SERNA AGUIRRE</t>
  </si>
  <si>
    <t>DAYANA HURTADO DIAGO</t>
  </si>
  <si>
    <t>KAREN LOREL TOVAR RESTREPO</t>
  </si>
  <si>
    <t>JAZMIN ROCIO ACEVEDO</t>
  </si>
  <si>
    <t>MIGUEL ANGEL MUÑOZ RIVERA</t>
  </si>
  <si>
    <t> Darly Yurani Hinestroza Mosquera</t>
  </si>
  <si>
    <t>Sebastian Ospina Figueroa</t>
  </si>
  <si>
    <t>TANIA MELISSA FRANCO MARTINEZ</t>
  </si>
  <si>
    <t xml:space="preserve">ELVIA TATIANA PIZARA HOLGUIN </t>
  </si>
  <si>
    <t xml:space="preserve">	BENITES MURILLO JACKELINE</t>
  </si>
  <si>
    <t>DIANA ALEJANDRA SAAVEDRA CUBIDES</t>
  </si>
  <si>
    <t>CRISTIAN ANDRES CAICEDO RESTREPO</t>
  </si>
  <si>
    <t>RAVE  HOYOS LINA  MARCELA</t>
  </si>
  <si>
    <t>FAGER RIOS JALIMA </t>
  </si>
  <si>
    <t>JULIAN GIL RENDON</t>
  </si>
  <si>
    <t>ROLANDO ESAU MORERA CRUZ</t>
  </si>
  <si>
    <t xml:space="preserve">	OCAMPO ORTIZ JESSICA ALEXANDRA</t>
  </si>
  <si>
    <t>MONTENEGRO ABARCA ANLLY VALERIA</t>
  </si>
  <si>
    <t>VERY YELEIS ROJAS LENIS</t>
  </si>
  <si>
    <t>NICOLE VANESSA OTALVARO CANIZALES</t>
  </si>
  <si>
    <t>WIELK MARIA NAVAS TRUJILLO</t>
  </si>
  <si>
    <t>YICELA RODRIGUEZ RIASCOS</t>
  </si>
  <si>
    <t>Diaz Escobar Karen Tatiana</t>
  </si>
  <si>
    <t>Lotero Perez Katherine</t>
  </si>
  <si>
    <t>Amaya Trujillo Yasser Harbey</t>
  </si>
  <si>
    <t>Ceballos Umana Isabella</t>
  </si>
  <si>
    <t>Montenegro Murillo Lina Marcela</t>
  </si>
  <si>
    <t>Correa Mejia Carlos Eduardo</t>
  </si>
  <si>
    <t>Albornoz Asprilla Daniela</t>
  </si>
  <si>
    <t>Romero Valencia Valentina</t>
  </si>
  <si>
    <t>Bernal Rivera Gabriela</t>
  </si>
  <si>
    <t>Garcia Duque Angie Melissa</t>
  </si>
  <si>
    <t>Alban Marin Carolina</t>
  </si>
  <si>
    <t xml:space="preserve">MUÑOZ SOTELO JUAN DAVID </t>
  </si>
  <si>
    <t>WILSON ALEXANDER RAMIREZ MONROY</t>
  </si>
  <si>
    <t>MARIA ERIKA MORENO QUIÑONES</t>
  </si>
  <si>
    <t>AGREDO GIL KELLY JOHANA</t>
  </si>
  <si>
    <t>BONILLA BOLAÑOS DEICY BENILDA</t>
  </si>
  <si>
    <t>LOZANO  FIGUEROA ALEJANDRA</t>
  </si>
  <si>
    <t>ROA PADILLA KELLYS JOHANNA</t>
  </si>
  <si>
    <t>ORJUELA MUNERA DANIA GIRLEY</t>
  </si>
  <si>
    <t>BASTO SERNA YURANY</t>
  </si>
  <si>
    <t>VILLA MURCIA ANDRES</t>
  </si>
  <si>
    <t xml:space="preserve">PORTILLO OJEDA JOYCE DANIELA </t>
  </si>
  <si>
    <t>PALACIOS  MUÐOZ  ANGIE  PAOLA</t>
  </si>
  <si>
    <t xml:space="preserve">SANCHEZ BERMUDEZ CARLOS ALBERTO </t>
  </si>
  <si>
    <t>VELASQUEZ GALLEGO LAURA CAROLINA</t>
  </si>
  <si>
    <t>ANGULO VANESSA LORENA</t>
  </si>
  <si>
    <t>RIVERA POPAYAN MARIA LISBETH</t>
  </si>
  <si>
    <t>GUALGUAN BUESAQUILLO DARWIN ARBEY</t>
  </si>
  <si>
    <t>MORENO PALADINES OMAR AUGUSTO</t>
  </si>
  <si>
    <t>ELEJALDE RAMIREZ NELLI ZORAIDA</t>
  </si>
  <si>
    <t>OCAMPO RENGIFO  JEFFERSON ALEXANDER</t>
  </si>
  <si>
    <t>VALENCIA CHAVEZ LISETH</t>
  </si>
  <si>
    <t>OROZCO ERASO JEFFERSON</t>
  </si>
  <si>
    <t>DIAZ MARTINEZ JEFFERSON</t>
  </si>
  <si>
    <t>CORRALES PINEDA FABIAN ANDRES</t>
  </si>
  <si>
    <t>VALENCIA PARRA DARCY SELENNA</t>
  </si>
  <si>
    <t>MESTIZO DAGUA RUBEN DARIO</t>
  </si>
  <si>
    <t>CASTILLO CIRO GABRIELA</t>
  </si>
  <si>
    <t xml:space="preserve">CHAGUENDO IPIA YASMIN EDILSA </t>
  </si>
  <si>
    <t xml:space="preserve">RUIZ QUIÑONES MAYRA ALEJANDRA </t>
  </si>
  <si>
    <t>CASTRO MARTINEZ ALEX DAVID</t>
  </si>
  <si>
    <t>SUAREZ MUÑOZ JHON STEVEN</t>
  </si>
  <si>
    <t>RUBIO CASTILLA LADY ZHARICK</t>
  </si>
  <si>
    <t>ACEVEDO BETANCOURT OSCAR EDUARDO</t>
  </si>
  <si>
    <t>MARYI LOAIZA BALCAZAR</t>
  </si>
  <si>
    <t>LEIDY VIVIANA FLOREZ VELEZ</t>
  </si>
  <si>
    <t xml:space="preserve">	OCAMPO PEREZ TATIANA ALEJANDRA</t>
  </si>
  <si>
    <t xml:space="preserve">OSPINA RUBIANO ELIJHORDANY	</t>
  </si>
  <si>
    <t>MONROY LUZ ELENA</t>
  </si>
  <si>
    <t>CHACHINOY BECERRA LAURA CAMILA</t>
  </si>
  <si>
    <t>RUEDA ROSERO JOAN FELIPE</t>
  </si>
  <si>
    <t>GALLARDO VALENCIA MARYURI</t>
  </si>
  <si>
    <t>PLAZA RODRIGUEZ ALLISON DAYANA</t>
  </si>
  <si>
    <t>HINESTROZA CAICEDO EDUARD ALEXIS</t>
  </si>
  <si>
    <t>CARABALI RODRIGUEZ ANYIE PAOLA</t>
  </si>
  <si>
    <t>RODRIGUEZ VARGAS JULIO CESAR</t>
  </si>
  <si>
    <t>ANGGIE STEFANY LOPEZ COBO</t>
  </si>
  <si>
    <t xml:space="preserve">	RODRIGUEZ VARGAS JULIO CESAR</t>
  </si>
  <si>
    <t>CASTRO RIOS WILMER</t>
  </si>
  <si>
    <t>ZUÑIGA QUINTERO ANA SOFIA</t>
  </si>
  <si>
    <t>JIMENEZ HERRERA KARLYN SOFIA</t>
  </si>
  <si>
    <t>RENGIFO VALENCIA LINA MARIA</t>
  </si>
  <si>
    <t>MOSQUERA CUERVO ALEXANDER</t>
  </si>
  <si>
    <t>ORTIZ BECERRA DANIELA</t>
  </si>
  <si>
    <t>CALLEJAS GIRALDO ANDRES FELIPE</t>
  </si>
  <si>
    <t>MERA MOSQUERA STHEVEN</t>
  </si>
  <si>
    <t>CRISTIAN DARIO SOLARTE NOGUERA</t>
  </si>
  <si>
    <t>NARANJO CANTERO CAMILO ALEXANDER</t>
  </si>
  <si>
    <t>MARIA ALEJANDRA MONTILLA TENORIO</t>
  </si>
  <si>
    <t>GIRALDO LOPEZ YIMI ALEXANDER</t>
  </si>
  <si>
    <t>MOSQUERA ANGULO JAMINTON</t>
  </si>
  <si>
    <t>MARIA FERNANDA RAMON CAICEDO</t>
  </si>
  <si>
    <t>SALAZAR VASQUEZ JEEFRI ALEXANDER</t>
  </si>
  <si>
    <t>CALDON ACHIPIS MICHAEL ESTEVEN</t>
  </si>
  <si>
    <t>DARAVINA TALAGA KATHERINE</t>
  </si>
  <si>
    <t>VELASQUEZ FIGUEROA DANNY</t>
  </si>
  <si>
    <t>HERNANDEZ PECHENE ANGEL DAVID</t>
  </si>
  <si>
    <t>SUAREZ OSPINA JOHAN LEONARDO</t>
  </si>
  <si>
    <t xml:space="preserve">LINA MARCELA RODRIGUEZ MAFLA </t>
  </si>
  <si>
    <t xml:space="preserve">	MUNOZ CASTRO  HELEN NATALIA</t>
  </si>
  <si>
    <t>TOBON OREJUELA JEFFERSON RAMIRO</t>
  </si>
  <si>
    <t>AGUILAR YINA PAOLA</t>
  </si>
  <si>
    <t>MALAGON ACOSTA JUAN CAMILO</t>
  </si>
  <si>
    <t>SANCHEZ GARZON HILDA JOHANA</t>
  </si>
  <si>
    <t>SEVILLANO AGUDELO NATHALIA</t>
  </si>
  <si>
    <t>QUINTERO SANCHEZ DAMARIS</t>
  </si>
  <si>
    <t>MUNOZ GARCES MARIA ALEJANDRA</t>
  </si>
  <si>
    <t>DIAZ CATAMUSCAY ASHLY DAYANA</t>
  </si>
  <si>
    <t>ARCOS MUÐOZ SUSAN ALEJANDRA</t>
  </si>
  <si>
    <t>BALANTA  CARABALI  JORGE  EDUARDO</t>
  </si>
  <si>
    <t>SANCHEZ MENESES ANDRES FELIPE</t>
  </si>
  <si>
    <t>MEJIA LOPEZ ALFREDO</t>
  </si>
  <si>
    <t>VALENCIA CRUZ DAYSI</t>
  </si>
  <si>
    <t>TIGREROS SAAVEDRA ZHARICK DAYAN</t>
  </si>
  <si>
    <t>PADILLA SALINAS KAREN LIZETH</t>
  </si>
  <si>
    <t>CAMILO MOSQUERA JEFFERSON</t>
  </si>
  <si>
    <t>GARCIA CARDONA VOLGAN</t>
  </si>
  <si>
    <t>VASQUEZ IGLESIAS JAIME</t>
  </si>
  <si>
    <t>VARGAS RIASCOS GUSTAVO ADOLFO</t>
  </si>
  <si>
    <t>URREA DE LA PAVA DANIEL ESCIPION</t>
  </si>
  <si>
    <t>TRUJILLO VIDAL JORGE ANDRES</t>
  </si>
  <si>
    <t>SOTO GERARDO</t>
  </si>
  <si>
    <t>RUIZ BELTRAN RODRIGO</t>
  </si>
  <si>
    <t>ROJAS ARIAS JOSE WALTER</t>
  </si>
  <si>
    <t>RODRIGUEZ PUENTES EDWARD</t>
  </si>
  <si>
    <t>RODRIGUEZ OSPINA JONATHAN WALBERTO</t>
  </si>
  <si>
    <t>RIOS GRAJALES LUIS ALFONSO</t>
  </si>
  <si>
    <t>RAMIREZ BEJARANO CARLOS FERNANDO</t>
  </si>
  <si>
    <t>QUIJANO TENORIO HUGO LEON</t>
  </si>
  <si>
    <t>PERLAZA CRUZ ALDAIR</t>
  </si>
  <si>
    <t>ORTIZ PRADO WILLIAM</t>
  </si>
  <si>
    <t>ORDONEZ MONTOYA JHORDAN ANDRES</t>
  </si>
  <si>
    <t>MUNOZ DIAZ MILLER ALFONSO</t>
  </si>
  <si>
    <t>MORENO LOPEZ MARISOL</t>
  </si>
  <si>
    <t>MERA NUNEZ MAICOL</t>
  </si>
  <si>
    <t>LOPEZ VELASQUEZ DAGOBERTO</t>
  </si>
  <si>
    <t>GALLEGO GALLEGO EDGAR ALEJANDRO</t>
  </si>
  <si>
    <t>DUVAN ALBEIRO GALLEGO MALDONADO</t>
  </si>
  <si>
    <t>DIAZ BARRENECHE RIGOBERTO</t>
  </si>
  <si>
    <t>DELGADO ORTEGA JAIR ARMANDO</t>
  </si>
  <si>
    <t>DELGADO LOPEZ ARLEX ALEXANDER</t>
  </si>
  <si>
    <t>DE JESUS TASAMA SERGIO ANDRES</t>
  </si>
  <si>
    <t>CASTILLO JHOAN ANDRES</t>
  </si>
  <si>
    <t>CASTANEDA PEREZ LUIS DAVID</t>
  </si>
  <si>
    <t>CAMPINO CUETIA MARISOL</t>
  </si>
  <si>
    <t>BUITRAGO TORO RIGOBERTO</t>
  </si>
  <si>
    <t>ARTIAGA GOMEZ JAIRO ALEJANDRO</t>
  </si>
  <si>
    <t>ARIS DELSON MELENJE SAUCA</t>
  </si>
  <si>
    <t>ARANGO LOAIZA PEDRO JULIO</t>
  </si>
  <si>
    <t>ALVAREZ URRUTIA JHONATAN</t>
  </si>
  <si>
    <t>VELASCO MORALES SEBASTIAN</t>
  </si>
  <si>
    <t>LEON ANGEL ARBOLEDA VALENCIA</t>
  </si>
  <si>
    <t>ROJAS PALACIO KATHERINE DANIELA</t>
  </si>
  <si>
    <t>RIVERA RUIZ CLAUDIA MELISSA</t>
  </si>
  <si>
    <t>RENDON FIGUEROA YEISON FABIAN</t>
  </si>
  <si>
    <t>CHARA SANCHEZ LIYEN ALEJANDRA</t>
  </si>
  <si>
    <t>ATAHUALPA LUIS FERNANDO</t>
  </si>
  <si>
    <t>CESPEDES YESIKA PAOLA</t>
  </si>
  <si>
    <t>GIRALDO LOZANO JUAN SEBASTIAN</t>
  </si>
  <si>
    <t>CAMILO CAICEDO CAMILA ALEJANDRA</t>
  </si>
  <si>
    <t>OSMAR SHADID LERMA</t>
  </si>
  <si>
    <t>MOSQUERA LOPEZ ANDRES MAURICIO</t>
  </si>
  <si>
    <t>ZAMORA EDUAR STERLIN</t>
  </si>
  <si>
    <t>TORRES GONZALEZ EFRAIN</t>
  </si>
  <si>
    <t>TOLEDO CARO JAIR ARMANDO</t>
  </si>
  <si>
    <t>ROJAS PALACIOS JOSE LUIS</t>
  </si>
  <si>
    <t>RODRIGUEZ ZAPATA GEOVANI WILTE</t>
  </si>
  <si>
    <t>RESTREPO GOMEZ LUIS ALBERTO</t>
  </si>
  <si>
    <t>RENGIFO GIL ANDRES FELIPE</t>
  </si>
  <si>
    <t>OSORIO EIDER</t>
  </si>
  <si>
    <t>MUNOZ DELGADO DANY ANDRES</t>
  </si>
  <si>
    <t>MOSQUERA BRITTO FABIAN</t>
  </si>
  <si>
    <t>MAJIN PALECHOR NIXON</t>
  </si>
  <si>
    <t>MAFLA CHAMBO MICHAEL ALEXANDER</t>
  </si>
  <si>
    <t>GAVIRIA BUSTOS EDWIN JAVIER</t>
  </si>
  <si>
    <t>FAJARDO GOMEZ ROBERT ALEXANDER</t>
  </si>
  <si>
    <t>DEVIA GUEVARA LUIS EDUARDO</t>
  </si>
  <si>
    <t>BERNAL PULIDO CRISTHIAN ALEXANDER</t>
  </si>
  <si>
    <t>JIMENEZ SANTAMARIA JHON ALEXANDER</t>
  </si>
  <si>
    <t>GAVIRIA LASSO DANA CATALINA</t>
  </si>
  <si>
    <t>SALGADO HERRERA DIEGO ANDRÉS</t>
  </si>
  <si>
    <t>VALENCIA SEGURA JULIO CESAR</t>
  </si>
  <si>
    <t>VALENCIA ERAZO JOHN SNEYDER</t>
  </si>
  <si>
    <t>BUSTAMANTE MARTINEZ LAURA INES</t>
  </si>
  <si>
    <t xml:space="preserve">RESTREPO OSORIO YENNY LORENA	</t>
  </si>
  <si>
    <t>VELEZ AGUDELO LUISA FERNANDA</t>
  </si>
  <si>
    <t>FAJARDO GAMBOA DANIEL ALEJANDRO</t>
  </si>
  <si>
    <t>LERMA MORENO JOSE ANIBAL</t>
  </si>
  <si>
    <t>TORRES HOYOS WILSON ORLANDO</t>
  </si>
  <si>
    <t>MOLANO OSPINA MAURICIO</t>
  </si>
  <si>
    <t>RODRIGUEZ  SUAREZ YAMILE  ANDREA</t>
  </si>
  <si>
    <t>VALENCIA CABRERA JHONNATHAN EDUARDO</t>
  </si>
  <si>
    <t>ORTIZ ROJAS ALBA NELLY</t>
  </si>
  <si>
    <t>HERNANDEZ ZAPATA CATALINA</t>
  </si>
  <si>
    <t>TRILLERAS GARCIA SHARON TALIANA</t>
  </si>
  <si>
    <t>QUINONEZ DIAZ EVER DANILO</t>
  </si>
  <si>
    <t>GUZMAN BARRERA DANIELA</t>
  </si>
  <si>
    <t>ARBOLEDA ROMAN SANTIAGO</t>
  </si>
  <si>
    <t>SALAZAR RODAS BRENDA</t>
  </si>
  <si>
    <t>CATANO GARCIA BRANDON</t>
  </si>
  <si>
    <t>RENGIFO RODRIGUEZ LADY DANIELA</t>
  </si>
  <si>
    <t>OROZCO TRIVINO INGRITH JOHANNA</t>
  </si>
  <si>
    <t>TRUJILLO GIRALDO JEAN POOL</t>
  </si>
  <si>
    <t>CABEZAS VILLAGOMEZ JHON STEVAN</t>
  </si>
  <si>
    <t xml:space="preserve">QUICENO MARTÍNEZ JUAN SEBASTIAN </t>
  </si>
  <si>
    <t>MARIN ARREDONDO MICHAEL ANDRES</t>
  </si>
  <si>
    <t>CASTRO ARBOLEDA EDUARDO FELIPE</t>
  </si>
  <si>
    <t>ZAMBONI RUIZ KAROL DAYANA</t>
  </si>
  <si>
    <t>ORTIZ ROJAS OSCAR EDUARDO</t>
  </si>
  <si>
    <t>MEDINA ALVAREZ EVELYN ANDREA</t>
  </si>
  <si>
    <t>QUINTERO PESCADOR WILBER</t>
  </si>
  <si>
    <t>CUESTA CORTES BORIS STEVE</t>
  </si>
  <si>
    <t>IPIA LULIGO INGRI KARELY</t>
  </si>
  <si>
    <t>GALLEGO AGUILERA YIRED FABIOLA</t>
  </si>
  <si>
    <t>CASTRO COSSIO ANA CIELO</t>
  </si>
  <si>
    <t>BETANCOURT MATURANA JOSE LUIS</t>
  </si>
  <si>
    <t>MORENO IVITO JUAN CARLOS</t>
  </si>
  <si>
    <t>VELEZ ÁLVAREZ LUIS EDUARDO</t>
  </si>
  <si>
    <t>JARAMILLO HERRERA JULIANA ANDREA</t>
  </si>
  <si>
    <t>OCORO LERMA CESAR STIVEN</t>
  </si>
  <si>
    <t>IPIALES TORIJANO LINA MARIA</t>
  </si>
  <si>
    <t>URREA GOMEZ LUCIA MARGOTH</t>
  </si>
  <si>
    <t xml:space="preserve">RAMIREZ GRAJALES ANA LUCIA	</t>
  </si>
  <si>
    <t>MONTILLA CUERO KAREN LIZETH</t>
  </si>
  <si>
    <t>CEBALLOS GRAJALES LUZ ENITH</t>
  </si>
  <si>
    <t xml:space="preserve">FLOREZ CUELLAR YURY JOHANNA	</t>
  </si>
  <si>
    <t>MELO GARCIA LIZETH JOHANA</t>
  </si>
  <si>
    <t>Diana Marcela Henao Chicangana</t>
  </si>
  <si>
    <t>Cristian Gonzalez Asprilla</t>
  </si>
  <si>
    <t>Ana Lorena Cortes Forys</t>
  </si>
  <si>
    <t>Sonia Marcela Vasquez Mosquera</t>
  </si>
  <si>
    <t>Danirys Tatiana Ponce Villamar</t>
  </si>
  <si>
    <t>BONILLA MAYORGA DUVAN</t>
  </si>
  <si>
    <t>RIAZCOS IBARGUEN YUDI VANESSA</t>
  </si>
  <si>
    <t>PEÑA GONZALEZ LIZETH FERNANDA</t>
  </si>
  <si>
    <t>DELGADO BOLAÑOS SANDRA PATRICIA</t>
  </si>
  <si>
    <t>CRUZ VALENCIA CAROL ELENA</t>
  </si>
  <si>
    <t>CORDOBA REALPE EDUAN FELIPE</t>
  </si>
  <si>
    <t>CALDERON SOTO DIEGO ALEJANDRO</t>
  </si>
  <si>
    <t>AGUIRRE CORREA  WILLIAM</t>
  </si>
  <si>
    <t>LOPEZ DUQUE DAISY JOHANA</t>
  </si>
  <si>
    <t xml:space="preserve">	ROSERO MINA LINA MARCELA</t>
  </si>
  <si>
    <t>RINCON ANGULO JAIME IVAN</t>
  </si>
  <si>
    <t>LEMOS FLOREZ JENNIFER</t>
  </si>
  <si>
    <t>MONTANO BONILLA NAIROBY</t>
  </si>
  <si>
    <t>LUCUMI LOPEZ FABER ALBERTO</t>
  </si>
  <si>
    <t xml:space="preserve">	VELASQUEZ SERNA CHRISTIAN</t>
  </si>
  <si>
    <t>SANCHEZ LEON MYRIAM</t>
  </si>
  <si>
    <t>PEREZ MARTINEZ ERICA MARIA</t>
  </si>
  <si>
    <t>JIMENEZ GARCIA YAMILETH</t>
  </si>
  <si>
    <t>CASTRO MONTEZUMA DANIEL ANDRES</t>
  </si>
  <si>
    <t>CABRERA GUEGIA ANA MIREYA</t>
  </si>
  <si>
    <t>AGUIRRE ORTIZ HOFMMAN RODOLFO</t>
  </si>
  <si>
    <t>MONTENEGRO IBARRA ANGELICA</t>
  </si>
  <si>
    <t xml:space="preserve">	NICOLE HENAO STACEY</t>
  </si>
  <si>
    <t>TASCON BASTIDAS JESSICA</t>
  </si>
  <si>
    <t>QUIÑONES PARRA PAOLA ANDREA</t>
  </si>
  <si>
    <t>LENIS OBANDO LEIDY MARCELA</t>
  </si>
  <si>
    <t>HOLGUIN RESPTREPO DIANA PATRICIA</t>
  </si>
  <si>
    <t>GIRALDO RICAURTE GLORIA STEPHANY</t>
  </si>
  <si>
    <t>GALLEGO PALMA CAROLINA</t>
  </si>
  <si>
    <t>CALDERON PITRE CAROLINA</t>
  </si>
  <si>
    <t>ZULETA GONZALEZ AURA CRISTINA</t>
  </si>
  <si>
    <t>GONZALEZ GUTIERREZ JUAN SEBASTIAN</t>
  </si>
  <si>
    <t>ZAPATA ZAPATA LUCIA</t>
  </si>
  <si>
    <t>LEDESMA MORENO YADIRA</t>
  </si>
  <si>
    <t xml:space="preserve">	TORO ROJAS DIANA PATRICIA</t>
  </si>
  <si>
    <t>BENJUMEA BOLANOS KATHERIN VANEZZA</t>
  </si>
  <si>
    <t>TOMBE GOMEZ JOHNNIER STIVEN</t>
  </si>
  <si>
    <t>IBARRA RODRIGUEZ ROSANA NANCIREH</t>
  </si>
  <si>
    <t>BULLA CASTRO SANDRA PAOLA</t>
  </si>
  <si>
    <t>BARCO MONTOYA ALEXANDER</t>
  </si>
  <si>
    <t xml:space="preserve">	MOSQUERA MOSQUERA HEYNER</t>
  </si>
  <si>
    <t xml:space="preserve">	LULIGO FOCACIO GUILLERMO</t>
  </si>
  <si>
    <t>GONZALEZ MURIEL IVETTE CATHERINE</t>
  </si>
  <si>
    <t>ZUNIGA HOLGUIN CHRISTIAN EFREN</t>
  </si>
  <si>
    <t>ORREGO HERNANDEZ MARIA ELSURY</t>
  </si>
  <si>
    <t xml:space="preserve">	NARANJO MONTALVO JOHN JAIRO</t>
  </si>
  <si>
    <t>MARTINEZ CASTILLO LINA VANESA</t>
  </si>
  <si>
    <t>MARULANDA PERDIGON  DIEGO ALEJANDRO</t>
  </si>
  <si>
    <t>DIAZ SALAZAR LUISA MARIA</t>
  </si>
  <si>
    <t>RAMOS HOYOS MIGUEL ESNEIDER</t>
  </si>
  <si>
    <t>LOPEZ ZAPATA VANESSA</t>
  </si>
  <si>
    <t>GARCIA LIMA CESAR FELIPE</t>
  </si>
  <si>
    <t>CABEZAS TENORIO JERSON DANIEL</t>
  </si>
  <si>
    <t>ESPINOSA PANCHO CARMENZA</t>
  </si>
  <si>
    <t>NOMBRE INTEGRANTE</t>
  </si>
  <si>
    <r>
      <t>RUIZ ERAZO ANA </t>
    </r>
    <r>
      <rPr>
        <sz val="10"/>
        <color rgb="FF005A95"/>
        <rFont val="Arial"/>
        <family val="2"/>
      </rPr>
      <t>MAR</t>
    </r>
    <r>
      <rPr>
        <sz val="10"/>
        <color rgb="FF000000"/>
        <rFont val="Arial"/>
        <family val="2"/>
      </rPr>
      <t>ÍA</t>
    </r>
  </si>
  <si>
    <t>ESTADO ACTUAL
(La fecha es el dia del retiro)</t>
  </si>
  <si>
    <t>CUMPLIMIENTO
(3 CUMPLE TOTALMENTE)</t>
  </si>
  <si>
    <t>VALENCIA CORDOBA DAYLEE IVONNE</t>
  </si>
  <si>
    <t>ISABELLA CABEZAS RUIZ</t>
  </si>
  <si>
    <t xml:space="preserve">SILVIA LORENA HIDALGO PALOMINO </t>
  </si>
  <si>
    <t>CATALINA CANDELO</t>
  </si>
  <si>
    <t>A01</t>
  </si>
  <si>
    <t>No transitar por la derecha de la via.</t>
  </si>
  <si>
    <t>A02</t>
  </si>
  <si>
    <t>Agarrarse de otro vehículo en circulación.</t>
  </si>
  <si>
    <t>A03</t>
  </si>
  <si>
    <t>Transportar personas o cosas que disminuyan su visibilidad e incomoden la conducción.</t>
  </si>
  <si>
    <t>A04</t>
  </si>
  <si>
    <t>Transitar por andenes y demás lugares destinados al tránsito de peatones.</t>
  </si>
  <si>
    <t>A05</t>
  </si>
  <si>
    <t>No respetar las señales de tránsito.</t>
  </si>
  <si>
    <t>A06</t>
  </si>
  <si>
    <t>Transitar sin los dispositivos luminosos requeridos.</t>
  </si>
  <si>
    <t>A07</t>
  </si>
  <si>
    <t>Transitar sin dispositivos que permitan la parada inmediata o con ellos, pero en estado defectuoso.</t>
  </si>
  <si>
    <t>A08</t>
  </si>
  <si>
    <t>Transitar por zonas prohibidas o, por aquellas vías en donde las autoridades competentes lo prohíban o, conducir por vías diferentes a aquellas especialmente diseñadas para ello cuando las hubiere</t>
  </si>
  <si>
    <t>A09</t>
  </si>
  <si>
    <t>Adelantar entre dos (2) vehículos automotores que estén en sus respectivos carriles.</t>
  </si>
  <si>
    <t>A10</t>
  </si>
  <si>
    <t>Conducir por la vía férrea o por zonas de protección y seguridad.</t>
  </si>
  <si>
    <t>A11</t>
  </si>
  <si>
    <t>Transitar por zonas restringidas o por vías de alta velocidad como autopistas y arterias, en este caso el vehículo no automotor será inmovilizado.</t>
  </si>
  <si>
    <t>A12</t>
  </si>
  <si>
    <t>Prestar servicio público con este tipo de vehículos. Además, el vehículo será inmovilizado por primera vez, por el término de cinco días, por segunda vez veinte dias y por tercera vez cuarenta dias.</t>
  </si>
  <si>
    <t>CÓDIGO</t>
  </si>
  <si>
    <t>DESCRIPCIÓN INFRACCIÓN</t>
  </si>
  <si>
    <t>MULTA / 2026</t>
  </si>
  <si>
    <t>50% Día 1°Hasta Día 5° Hábil</t>
  </si>
  <si>
    <t>75% Día 6° HastaDía 20 Hábil</t>
  </si>
  <si>
    <t>INFRACCIÓN PARA CONDUCTORES DE VEHÍCULO
NO AUTOMOTOR O DE TRACCIÓN ANIMAL</t>
  </si>
  <si>
    <t>DORA PATRICIA COLORADO RAMÍREZ</t>
  </si>
  <si>
    <t>ESTADO DE PAGO</t>
  </si>
  <si>
    <t>DESCRIPCION</t>
  </si>
  <si>
    <t>B01</t>
  </si>
  <si>
    <t>Conducir un vehículo sin llevar consigo la licencia de conducción.</t>
  </si>
  <si>
    <t>B02</t>
  </si>
  <si>
    <t>B03</t>
  </si>
  <si>
    <t>B04</t>
  </si>
  <si>
    <t>B05</t>
  </si>
  <si>
    <t>B06</t>
  </si>
  <si>
    <t>B07</t>
  </si>
  <si>
    <t>B08</t>
  </si>
  <si>
    <t>No pagar el peaje en los sitios establecidos.</t>
  </si>
  <si>
    <t>B09</t>
  </si>
  <si>
    <t>Utilizar equipos de sonido a volúmenes que incomoden a los pasajeros de un vehículo de servicio público.</t>
  </si>
  <si>
    <t>B10</t>
  </si>
  <si>
    <t>Conducir un vehículo con vidrios polarizados, entintados u oscurecidos, sin portar el permiso respectivo, de acuerdo a la reglamentación existente sobre la materia o, no llevar el vehículo de servicio público colectivo urbano todos los vidrios transparentes.</t>
  </si>
  <si>
    <t>B11</t>
  </si>
  <si>
    <t>Conducir un vehículo con propaganda, publicidad o adhesivos en sus vidrios que obstaculicen la visibilidad.</t>
  </si>
  <si>
    <t>B12</t>
  </si>
  <si>
    <t>No respetar las normas establecidas por la autoridad competente para el tránsito de cortejos fúnebres.</t>
  </si>
  <si>
    <t>B13</t>
  </si>
  <si>
    <t>No respetar las formaciones de tropas, la marcha de desfiles, procesiones, entierros, filas estudiantiles y las manifestaciones públicas y actividades deportivas, debidamente autorizadas por las autoridades de tránsito.</t>
  </si>
  <si>
    <t>B14</t>
  </si>
  <si>
    <t>B15</t>
  </si>
  <si>
    <t>Conducir un vehículo de servicio público que no lleve el aviso de tarifas oficiales en condiciones de fácil lectura para los pasajeros o poseer este aviso deteriorado o adulterado.</t>
  </si>
  <si>
    <t>B16</t>
  </si>
  <si>
    <t>Permitir que en un vehículo de servicio público para transporte de pasajeros se lleven animales u objetos que incomoden a los pasajeros. No llevar el equipaje de los pasajeros en la bodega, baúl o parrilla.</t>
  </si>
  <si>
    <t>B17</t>
  </si>
  <si>
    <t>Abandonar un vehículo de servicio público con pasajeros.</t>
  </si>
  <si>
    <t>B18</t>
  </si>
  <si>
    <t>No transitar por el carril derecho el vehículo de transporte público individual, cuando transita sin pasajeros indicando la disponibilidad para prestar el servicio, mediante luz especial o la señal luminosa de estar libre;</t>
  </si>
  <si>
    <t>B19</t>
  </si>
  <si>
    <t>Realizar el cargue o descargue de un vehículo en sitios y horas prohibidas por las autoridades competentes, de acuerdo con lo establecido en las normas correspondientes.</t>
  </si>
  <si>
    <t>B20</t>
  </si>
  <si>
    <t>Transportar carne, pescado o alimentos fácilmente corruptibles, en vehículos que no cumplan las condiciones fijadas por el Ministerio de Transporte.</t>
  </si>
  <si>
    <t>B21</t>
  </si>
  <si>
    <t>Lavar vehículos en vía pública, en ríos, en canales y en quebradas.</t>
  </si>
  <si>
    <t>B22</t>
  </si>
  <si>
    <t>Llevar niños menores de diez (10) años en el asiento delantero.</t>
  </si>
  <si>
    <t>B23</t>
  </si>
  <si>
    <t>Utilizar radios, equipos de sonido o de amplificación a volúmenes que superen los decibeles máximos establecidos por las autoridades ambientales. De igual forma utilizar pantallas, proyectores de imagen o similares en la parte delantera de los vehículos, mientras esté en movimiento.</t>
  </si>
  <si>
    <t>Conducir un vehículo con la licencia de conducción vencida, de acuerdo a los siguientes casos:
a) El conductor de servicio público que no refrende su licencia de conducción cada tres (3) años;
b) El conductor de servicio público mayor de sesenta años (60) que no refrende su licencia de conducción anualmente;
c) El conductor de servicio diferente al público que a partir de los sesenta y cinco (65) años de edad, no refrende su licencia de conducción cada tres (3) años;
d) El conductor de servicio diferente al público, que no refrende su licencia de conducción cada cinco (5) años.
INMOVILIZACIÓN: SI</t>
  </si>
  <si>
    <t>Conducir un vehículo sin placas, no portarlas en el extremo delantero o trasero, portarlas con obstáculos o en condiciones que dificulten su plena identificación, portar en el lugar destinado a las placas, distintivos similares a estas o que la imiten, o que correspondan a placas de otros países o, sin el permiso vigente expedido por autoridad de tránsito.
Realizar cambio en las características que identifican un vehículo automotor. Cambiar, modificar o adulterar los números de identificación del motor, chasis o serie de un vehículo.)
INMOVILIZACIÓN: SI</t>
  </si>
  <si>
    <t>Conducir un vehículo con placas adulteradas, retocadas o alteradas.
INMOVILIZACIÓN: SI</t>
  </si>
  <si>
    <t>Conducir un vehículo con placas falsas. En los casos B1, B2, B3, B4, B5 y B6 los vehículos serán inmovilizados.
INMOVILIZACIÓN: SI</t>
  </si>
  <si>
    <t>Conducir un vehículo con una sola placa, o sin el permiso vigente expedido por autoridad de tránsito.
INMOVILIZACIÓN: SI</t>
  </si>
  <si>
    <t>No informar a la autoridad de tránsito competente el cambio de motor o color de un vehículo. En ambos casos, el vehículo será inmovilizado.
INMOVILIZACIÓN: SI</t>
  </si>
  <si>
    <t>Remolcar otro vehículo violando lo dispuesto por este código, así:
a) Remolcar un vehículo con otro vehículo en zona urbana en circunstancia diferente a despejar la vía;
b) Remolcar un vehículo con otro vehículo en zonas rurales sin cumplir con las siguientes condiciones:
1. Cuando el vehículo es halado por medio de cable, la distancia entre los dos (2) vehículos debe estar entre tres (3) y cuatro (4) metros.
2. Los vehículos de más de cinco (5) toneladas no podrán ser remolcados sino mediante una barra o un dispositivo especial;
c) Remolcar un vehículo en horas de la noche, excepto con grúas;
d) No portar el vehículo remolcado una señal de alerta reflectiva en la parte posterior o las luces intermitentes encendidas;
e) Remolcar más de un vehículo a la vez.</t>
  </si>
  <si>
    <t>CONDUCTOR DE UN VEHÍCULO AUTOMOTOR</t>
  </si>
  <si>
    <t>C01</t>
  </si>
  <si>
    <t>C02</t>
  </si>
  <si>
    <t>C03</t>
  </si>
  <si>
    <t>Bloquear una calzada o intersección con un vehículo, salvo cuando el bloqueo obedezca a la ocurrencia de un accidente de tránsito.</t>
  </si>
  <si>
    <t>C04</t>
  </si>
  <si>
    <t>C05</t>
  </si>
  <si>
    <t>C06</t>
  </si>
  <si>
    <t>No utilizar el cinturón de seguridad por parte de los ocupantes del vehículo y los cinturones de seguridad en los asientos traseros en los vehículos fabricados a partir del año 2004.</t>
  </si>
  <si>
    <t>C07</t>
  </si>
  <si>
    <t>C08</t>
  </si>
  <si>
    <t>Transitar sin los dispositivos luminosos requeridos; no llevar los vehículos de servicio público y oficial, un aviso visible tanto en el interior como en el exterior en el que se señale el número telefónico del centro de llamadas contratado por la Superintendencia de Puertos y Transporte o los vehículos de servicio público no llevar además marcado en los costados y en el techo el número de la placa o los demás elementos determinados en este código.</t>
  </si>
  <si>
    <t>C09</t>
  </si>
  <si>
    <t>No respetar las señales de detención en el cruce de una línea férrea a una distancia mínima de cinco (5) metros de la vía férrea o conducir por la vía férrea o por las zonas de protección y seguridad de ella.</t>
  </si>
  <si>
    <t>C10</t>
  </si>
  <si>
    <t>Conducir un vehículo con una o varias puertas abiertas.</t>
  </si>
  <si>
    <t>C11</t>
  </si>
  <si>
    <t>C12</t>
  </si>
  <si>
    <t>Proveer de combustible un vehículo automotor con el motor encendido, con pasajeros a bordo cuando el vehículo es de servicio público de radio de acción nacional, transporte especial y escolar o proveer de combustible un vehículo de radio de acción metropolitano, distrital o municipal mientras que estén prestando el servicio</t>
  </si>
  <si>
    <t>C13</t>
  </si>
  <si>
    <t>Conducir un vehículo automotor sin las adaptaciones pertinentes, cuando el conductor padece de limitación física.</t>
  </si>
  <si>
    <t>C14</t>
  </si>
  <si>
    <t>C15</t>
  </si>
  <si>
    <t>Conducir un vehículo, particular o de servicio público, excediendo la capacidad autorizada en la licencia de tránsito o tarjeta de operación.</t>
  </si>
  <si>
    <t>C16</t>
  </si>
  <si>
    <t>C17</t>
  </si>
  <si>
    <t>Circular con combinaciones de vehículos de dos (2) o más unidades remolcadas, sin autorización especial de autoridad competente.</t>
  </si>
  <si>
    <t>C18</t>
  </si>
  <si>
    <t>C19</t>
  </si>
  <si>
    <t>Dejar o recoger pasajeros en sitios distintos de los demarcados por las autoridades, al costado derecho de la vía, salvo en paraderos especiales de vías troncales que sean diseñadas y operadas con destinación exclusiva al transporte público masivo.</t>
  </si>
  <si>
    <t>C20</t>
  </si>
  <si>
    <t>C21</t>
  </si>
  <si>
    <t>C22</t>
  </si>
  <si>
    <t>Transportar carga de dimensiones superiores a las autorizadas sin cumplir con los requisitos exigidos. Además, el vehículo será inmovilizado hasta que se remedie dicha situación. (Si procede la inmobilización del vehículo)</t>
  </si>
  <si>
    <t>C23</t>
  </si>
  <si>
    <t>Impartir en vías públicas al público enseñanza práctica para conducir, sin estar autorizado para ello.</t>
  </si>
  <si>
    <t>C24</t>
  </si>
  <si>
    <t>C25</t>
  </si>
  <si>
    <t>C26</t>
  </si>
  <si>
    <t>Transitar en vehículos de 3.5 o más toneladas por el carril izquierdo de la vía cuando hubiere más de un carril.</t>
  </si>
  <si>
    <t>C27</t>
  </si>
  <si>
    <t>Conducir un vehículo cuya carga o pasajeros obstruyan la visibilidad del conductor hacia el frente, atrás o costados, o impidan el control sobre el sistema de dirección, frenos o seguridad. Además el vehículo será inmovilizado. (Si procede la inmovilización del vehículo)</t>
  </si>
  <si>
    <t>C28</t>
  </si>
  <si>
    <t>Hacer uso de sirenas, luces intermitentes, o de alta intensidad y aparatos similares los cuales están reservados a los vehículos de bomberos, ambulancias, recolectores de basura, socorro, emergencia, Fuerzas Militares, policía y autoridades de tránsito y transporte; el uso de cornetas en el perímetro urbano; el uso e instalación, en cualquier vehículo destinado a la circulación en vías públicas, de toda clase de dispositivos o accesorios diseñados para producir ruido, tales como válvulas, resonadores y pitos adaptados a los sistemas de bajo y de frenos de aire; el uso de resonadores en el escape de gases de cualquier fuente móvil y la circulación de vehículos que no cuenten con sistema de silenciador en correcto estado de funcionamiento.</t>
  </si>
  <si>
    <t>C29</t>
  </si>
  <si>
    <t>C30</t>
  </si>
  <si>
    <t>No atender una señal de ceda el paso.</t>
  </si>
  <si>
    <t>C31</t>
  </si>
  <si>
    <t>No acatar las señales o requerimientos impartidos por los agentes de tránsito.</t>
  </si>
  <si>
    <t>C32</t>
  </si>
  <si>
    <t>No respetar el paso de peatones que cruzan una vía en sitio permitido para ellos o no darles la prelación en las franjas para ello establecidas.</t>
  </si>
  <si>
    <t>C33</t>
  </si>
  <si>
    <t>Poner un vehículo en marcha sin las precauciones para evitar choques.</t>
  </si>
  <si>
    <t>C34</t>
  </si>
  <si>
    <t>Reparar un vehículo en las vías públicas, parque o acera, o hacerlo en caso de emergencia, sin atender el procedimiento señalado en este código. O Reparar vehículos automotores en la zona de seguridad y protección de la vía férrea, en los patios de maniobras de las estaciones, los apartaderos y demás anexidades ferroviarias.</t>
  </si>
  <si>
    <t>C35</t>
  </si>
  <si>
    <t>C36</t>
  </si>
  <si>
    <t>C37</t>
  </si>
  <si>
    <t>Transportar pasajeros en el platón de una camioneta picó o en la plataforma de un vehículo de carga, trátese de furgón o plataforma de estacas.</t>
  </si>
  <si>
    <t>C38</t>
  </si>
  <si>
    <t>Usar sistemas móviles de comunicación o teléfonos instalados en los vehículos al momento de conducir, exceptuando si estos son utilizados con accesorios o equipos auxiliares que permitan tener las manos libres.</t>
  </si>
  <si>
    <t>C39</t>
  </si>
  <si>
    <t>C40</t>
  </si>
  <si>
    <t>Los conductores con movilidad normal que estacionen sus vehículos en lugares públicos de estacionamiento, específicamente demarcados con el símbolo internacional de accesibilidad para los automotores que transporten o sean conducidos por personas con movilidad reducida o vehículos para centros de educación especial o de rehabilitación, incurrirán en sanción de multa de quince (15) salarios mínimos legales diarios vigentes.</t>
  </si>
  <si>
    <t>Presentar licencia de conducción adulterada o ajena, lo cual dará lugar a la inmovilización del vehículo. (Si procede la inmobilización del vehículo)
INMOVILIZACIÓN: SI</t>
  </si>
  <si>
    <t>Estacionar un vehículo en los siguientes sitios prohibidos: 
a) Sobre andenes, zonas verdes o sobre espacio público destinado para peatones, recreación o conservación;
b) En vías arterias, autopistas, zonas de seguridad, o dentro de un cruce;
c) En vías principales y colectoras en las cuales expresamente se indique la prohibición o la restricción en relación con horarios o tipos de vehículos;
d) En puentes, viaductos, túneles, pasos bajos, estructuras elevadas o en cualquiera de los accesos a estos;
e) En zonas expresamente destinadas para estacionamiento o parada de cierto tipo de vehículos, incluyendo las paradas de vehículos de servicio público, o para limitados físicos;
f) En carriles dedicados al transporte masivo sin autorización;
g) A una distancia mayor de treinta (30) centímetros de la acera o mayor a cinco (5) metros de la intersección;
h) En doble fila de vehículos estacionados, o frente a hidrantes y entradas de garajes;
i) En curvas;
j) Donde interfiera con la salida de vehículos estacionados;
k) Donde las autoridades de tránsito lo prohíban;
l) En zona de seguridad y de protección de la vía férrea, en la vía principal, vías secundarias, apartaderos, estaciones y anexidades férreas;
m) En los lugares de comercio u obras de construcción de los perímetros urbanos con el objeto de cargar o descargar, fuera de las zonas y horarios determinados para tal fin.
INMOVILIZACIÓN: SI
Solamente si este ha sido abandonado, de conformidad con el artículo 127 de la Ley 769 de 2002</t>
  </si>
  <si>
    <t>Estacionar un vehículo sin tomar las siguientes precauciones:
a) En vías urbanas donde está permitido el estacionamiento, no realizarse lo más cercano posible al andén o al límite lateral de la calzada, esto es no menos de treinta (30) centímetros del andén y a una distancia mínima de cinco (5) metros de intersección;b) En autopistas y zonas rurales, estacionarse dentro de la vía cuando se cuenta con espacios para estacionar por fuera de esta;c) No colocar las señales reflectivas de peligro si es de día o las luces de estacionamiento y señales luminosas de peligro si es de noche;d) En caso de reparaciones en vía pública, en los perímetros rurales, no colocar las señales de peligro a distancia entre cincuenta (50) y cien (100) metros adelante y atrás del vehículo;e) En las zonas de estacionamiento prohibido, permanecer por un tiempo superior a 30 minutos, tiempo necesario para su remolque.</t>
  </si>
  <si>
    <t>No reducir la velocidad a treinta (30) kilómetros por hora en los siguientes casos:
a) En lugares de concentración de personas y en zonas residenciales;b) En las zonas escolares en los horarios y días de funcionamiento de la institución educativa;c) Cuando se reduzcan las condiciones de visibilidad;d) Cuando las señales de tránsito así lo ordenen;e) En proximidad a una intersección;f) Cuando transite por cruces de hospitales o terminales de pasajeros.</t>
  </si>
  <si>
    <t>Dejar de señalizar:
a) Con las luces direccionales la maniobra de giro o de cambio de carril;b) Mediante señales manuales, solo en caso de emergencia, y ante la imposibilidad de utilizar las señales direccionales, para cruzar a la izquierda o cambio de carril, para lo cual sacará el brazo izquierdo y lo extenderá horizontalmente;c) Mediante señales manuales, solo en caso de emergencia, y ante la imposibilidad de utilizar las señales direccionales para indicar cruce a la derecha, cambio de carril, para lo cual sacará el brazo izquierdo formando escuadra con la mano hacia arriba;d) Mediante señales manuales, solo en caso de emergencia, y ante la imposibilidad de utilizar las señales direccionales para indicar reducción de velocidad o detención del vehículo, para lo cual sacará el brazo izquierdo formando escuadra con la mano hacia abajo;e) En carreteras o vías rápidas, la indicación intermitente de la señal direccional por lo menos con sesenta (60) metros de antelación al giro, y en zonas urbanas, por lo menos con treinta (30) metros de antelación;f) Mediante señales manuales al peatón que tiene preferencia al paso de la vía, una vez detenido el vehículo y siempre y cuando esté cruzando por una zona demarcada en vías de baja velocidad.</t>
  </si>
  <si>
    <t>No portar como mínimo el siguiente equipo de prevención y seguridad:
a) Un gato con capacidad para elevar el vehículo;b) Una cruceta;c) Dos señales de carretera en forma de triángulo en material reflectivo y provistas de soportes para ser colocadas en forma vertical o lámparas de señal de luz amarilla intermitentes o de destello;d) Un botiquín de primeros auxilios;e) Un extintor;f) Dos tacos para bloquear el vehículo;g) Caja de herramienta básica que como mínimo deberá contener: Alicate, destornilladores, llave de expansión y llaves fijas;h) Llanta de repuesto;i) Linterna.</t>
  </si>
  <si>
    <t>Transitar por los siguientes sitios restringidos o en horas prohibidas por la autoridad competente. Además, el vehículo será inmovilizado: a) Por la zona de seguridad y protección de la vía férrea;b) Por los andenes o aceras o puentes de uso exclusivo para los peatones;c) Las motocicletas y los motociclos, por las ciclorrutas o ciclovías;d) Sobre las aceras y zonas de seguridad, salvo en el caso de entrada a garajes o sitios de estacionamiento;e) Durante los días y horas prohibidas por la autoridad competente.INMOVILIZACIÓN: SI</t>
  </si>
  <si>
    <t>Conducir un vehículo escolar sin el permiso respectivo o los distintivos reglamentarios, esto es, no llevar los colores verde y/o blanco distribuidos a lo largo y ancho de la carrocería, en la parte posterior de la carrocería del vehículo franjas alternas de diez (10) centímetros de ancho en colores amarillo y negro, con inclinación de 45 grados y una altura mínima de 60 centímetros; en la parte superior trasera y delantera de la carrocería en caracteres destacados, de altura mínima de 10 centímetros, no llevar la leyenda "escolar", además el vehículo será inmovilizado. INMOVILIZACIÓN: SI</t>
  </si>
  <si>
    <t>Conducir un vehículo autorizado para prestar servicio público con el taxímetro dañado, con los sellos rotos o etiquetas adhesivas con calibración vencida o adulteradas o cuando se carezca de él, o cuando aún teniéndolo, no cumpla con las normas mínimas de calidad y seguridad exigidas por la autoridad competente o este no esté en funcionamiento, además el vehículo será inmovilizado. (Si procede la inmobilización del vehículo) INMOVILIZACIÓN: SI</t>
  </si>
  <si>
    <t>Conducir un vehículo de carga en que se transporten materiales de construcción o a granel sin las medidas de protección, higiene y seguridad ordenadas; que no esté debidamente empacada, rotulada, embalada y cubierta conforme a la normatividad técnica nacional cuando esta aplique, de acuerdo con las exigencias propias de su naturaleza, de manera que cumpla con las medidas de seguridad vial y la normatividad ambiental. Además el vehículo será inmovilizado. (Si procede la inmobilización del vehículo) INMOVILIZACIÓN: SI</t>
  </si>
  <si>
    <t>No asegurar la carga para evitar que se caigan en la vía las cosas transportadas. Además, se inmovilizará el vehículo hasta tanto se remedie la situación. (Si procede la inmobilización del vehículo) INMOVILIZACIÓN: SI</t>
  </si>
  <si>
    <t>Conducir motocicleta sin observar las siguientes normas: a) Transitar ocupando un carril, observando lo dispuesto en los artículos 60 y 68 del presente código, así: 1. Ocupar el carril dentro de las líneas de demarcación, y atravesarlos solamente para efectuar maniobras de adelantamiento o de cruce.2. En una vía de sentido único de tránsito, con velocidad reglamentada para sus carriles, los vehículos utilizarán el carril de acuerdo con su velocidad de marcha.3. En una vía de sentido único de tránsito, donde los carriles no tengan reglamentada su velocidad, los vehículos transitarán por el carril derecho y los demás carriles se emplearán para maniobras de adelantamiento.4. En una vía de doble sentido de tránsito con dos (2) carriles, el vehículo deberá transitar por el carril de su derecha y utilizar con precaución el carril de su izquierda para maniobras de adelantamiento y respetar siempre la señalización respectiva.5. En una vía de doble sentido de tránsito con tres (3) carriles los vehículos deberán transitar por los carriles extremos que queden a su derecha; el carril central sólo se utilizará en el sentido que señale la autoridad competente.6. En una vía de doble sentido de tránsito con cuatro (4) carriles, los carriles exteriores se utilizarán para el tránsito ordinario de vehículos, y los interiores, para maniobras de adelantamiento o para circular a mayores velocidades dentro de los límites establecidos. 7. Transitar en motocicletas y motociclos por las ciclorrutas o ciclovías. Además el vehículo será inmovilizado;b) Podrán llevar un acompañante en su vehículo, el cual también deberá utilizar casco y la prenda reflectiva exigida para el conductor;c) Deberán usar de acuerdo con lo estipulado para vehículos automotores, las luces direccionales. De igual forma utilizar, en todo momento, los espejos retrovisores;d) Todo el tiempo que transiten por las vías de uso público, deberán hacerlo con las luces delanteras y traseras encendidas;e) Los conductores y los acompañantes cuando hubieren, deberán utilizar casco de seguridad y en él, conforme a la reglamentación que expida el Ministerio de Transporte, el número de la placa del vehículo en que se transite, con excepción de los pertenecientes a la fuerza pública, que se identificarán con el número interno asignado por la respectiva institución. La no utilización del casco de seguridad cuando corresponda dará lugar a la inmovilización del vehículo;f) No se podrán transportar objetos que disminuyan la visibilidad, que incomoden al conductor o acompañante o que ofrezcan peligro para los demás usuarios de las vías;g) Los conductores de estos tipos de vehículos y sus acompañantes deben vestir chalecos o chaquetas reflectivas de identificación que deben ser visibles cuando se conduzca entre las 18:00 y las 6:00 horas del día siguiente, y siempre que la visibilidad sea escasa;h) No deben sujetarse de otro vehículo o viajar cerca de otro carruaje de mayor tamaño que lo oculte de la vista de los conductores que transiten en sentido contrario;i) No deben transitar sobre las aceras, lugares destinados al tránsito de peatones y por aquellas vías en donde las autoridades competentes lo prohíban. Deben conducir en las vías públicas permitidas o, donde existan, en aquellas especialmente diseñadas para ello; j) Deben respetar las señales, normas de tránsito y límites de velocidad;k) No deben adelantar a otros vehículos por la derecha o entre vehículos que transiten por sus respectivos carriles. Siempre utilizarán el carril libre a la izquierda del vehículo a sobrepasar;l) Deben usar las señales manuales detalladas en este código.INMOVILIZACIÓN: SI</t>
  </si>
  <si>
    <t>Transitar sin atender alguna de las siguientes reglas:
a) Cuando hubiere más de un carril, por el carril izquierdo de la vía a velocidad que entorpezca el tránsito de los demás vehículos;b) En una vía de sentido único de tránsito, con velocidad reglamentada para sus carriles, los vehículos utilizarán el carril de acuerdo con su velocidad de marcha;c) En una vía de sentido único de tránsito, donde los carriles no tengan reglamentada su velocidad, los vehículos transitarán por el carril derecho y los demás carriles se emplearán para maniobras de adelantamiento;d) En una vía de doble sentido de tránsito con dos (2) carriles. El vehículo deberá transitar por el carril de su derecha y utilizar con precaución el carril de su izquierda para maniobras de adelantamiento y respetar siempre la señalización respectiva;e) En una vía de doble sentido de tránsito con tres (3) carriles. Los vehículos deberán transitar por los carriles extremos que queden a su derecha; el carril central sólo se utilizará en el sentido que señale la autoridad competente;f) En una vía de doble sentido de tránsito con cuatro (4) carriles. Los carriles exteriores se utilizarán para el tránsito ordinario de vehículos, y los interiores, para maniobras de adelantamiento o para circular a mayores velocidades dentro de los límites establecidos.</t>
  </si>
  <si>
    <t>Conducir un vehículo a velocidad superior a la máxima permitida, la cual deberá estar señalizada en forma sectorizada, no obstante esta no podrá ser superior a: a) En vías urbanas del distrito o municipio respectivo a una velocidad superior a los 80 kilómetros por hora;b) En las vías urbanas, los vehículos de servicio público, de carga y de transporte escolar, a una velocidad superior a sesenta (60) kilómetros por hora;c) En las carreteras nacionales y departamentales las velocidades autorizadas, en ningún caso podrá sobrepasar los 120 kilómetros por hora;d) En las carreteras nacionales y departamentales para el servicio público, de carga y de transporte escolar, el límite de velocidad en ningún caso podrá exceder los ochenta (80) kilómetros por hora.</t>
  </si>
  <si>
    <t>No realizar la revisión tecnicomecánica y de emisiones contaminantes en los siguientes plazos o cuando aún portando los certificados correspondientes no cuenta con las siguientes condiciones tecnicomecánicas y de emisiones contaminantes, además el vehículo será inmovilizado: a) Plazos:1. Todos los vehículos, incluidas las motocicletas anualmente.2. Los vehículos particulares durante sus primeros seis (6) años contados a partir de la fecha de su matrícula, cada dos (2) años, excepto las motocicletas.3. La primera revisión tecnicomecánica para vehículos nuevos, se realizará a los dos años, incluyendo las motocicletas;b) Condiciones tecnicomecánicas y de emisiones contaminantes:1. Adecuado estado de la carrocería.2. Niveles de emisión de gases y elementos contaminantes acordes con la legislación vigente sobre la materia.3. El buen funcionamiento del sistema mecánico.4. Funcionamiento adecuado del sistema eléctrico y del conjunto óptico.5. Eficiencia del sistema de combustión interno.6. Elementos de seguridad.7. Buen estado del sistema de frenos constatando, especialmente, en el caso en que este opere con aire, que no emita señales acústicas por encima de los niveles permitidos.8. Las llantas del vehículo.9. Del funcionamiento de los sistemas y elementos de emergencia.10. Del buen funcionamiento de los dispositivos utilizados para el cobro en la prestación del servicio público.INMOVILIZACIÓN: SI</t>
  </si>
  <si>
    <t>Transportar carga en contenedores sin los dispositivos especiales de sujeción. El vehículo será inmovilizado. INMOVILIZACIÓN: SI</t>
  </si>
  <si>
    <t>Vulnerar las siguientes reglas de estacionamiento contenidas en el artículo 77 de este código. En autopistas y zonas rurales, los vehículos podrán estacionarse únicamente por fuera de la vía colocando en el día señales reflectivas de peligro, y en la noche, luces de estacionamiento y señales luminosas de peligro.</t>
  </si>
  <si>
    <t>CONDUCTOR DE VEHÍCULO AUTOMOTOR</t>
  </si>
  <si>
    <t>D01</t>
  </si>
  <si>
    <t>D02</t>
  </si>
  <si>
    <t>D03</t>
  </si>
  <si>
    <t>D04</t>
  </si>
  <si>
    <t>D05</t>
  </si>
  <si>
    <t>Conducir un vehículo sobre aceras, plazas, vías peatonales, separadores, bermas, demarcaciones de canalización, zonas verdes o vías especiales para vehículos no motorizados. En el caso de motocicletas se procederá a su inmovilización hasta tanto no se pague el valor de la multa o la autoridad competente decida sobre su imposición en los términos de los artículos 135 y 136 del Código Nacional de Tránsito.</t>
  </si>
  <si>
    <t>D06</t>
  </si>
  <si>
    <t>D07</t>
  </si>
  <si>
    <t>D08</t>
  </si>
  <si>
    <t>D09</t>
  </si>
  <si>
    <t>No permitir el paso de los vehículos de emergencia, esto es, ambulancias, vehículos de cuerpo de bomberos, vehículos de socorro o emergencia y de la policía o ejército. El conductor debe orillarse al costado derecho de la calzada o carril y detener el movimiento del vehículo, cuando anuncien su presencia por medio de luces, sirenas, campanas o cualquier señal óptica o audible.</t>
  </si>
  <si>
    <t>D10</t>
  </si>
  <si>
    <t>Conducir un vehículo para transporte escolar con exceso de velocidad. En las vías urbanas, la velocidad no podrá ser superior a sesenta (60) kilómetros por hora y siempre y cuando se encuentre debidamente señalizada. En las carreteras nacionales y departamentales en ningún caso la velocidad podrá ser superior a ochenta (80) kilómetros por hora y siempre y cuando se encuentre debidamente señalizada.</t>
  </si>
  <si>
    <t>D11</t>
  </si>
  <si>
    <t>Permitir el servicio público de pasajeros que no tenga la salida de emergencia en cada uno de sus costados adicionalmente a las puertas de ascenso de pasajeros. En este caso, la multa se impondrá solidariamente a la empresa a la cual esté afiliado y al propietario. Si se tratare de vehículo particular, se impondrá la sanción solidariamente al propietario.</t>
  </si>
  <si>
    <t>D12</t>
  </si>
  <si>
    <t>D13</t>
  </si>
  <si>
    <t>D14</t>
  </si>
  <si>
    <t>D15</t>
  </si>
  <si>
    <t>D16</t>
  </si>
  <si>
    <t>Arrojar residuos sólidos al espacio público desde un vehículo automotor o de tracción animal o humana, estacionado o en movimiento.</t>
  </si>
  <si>
    <t>D17</t>
  </si>
  <si>
    <t>Cuando se detecte o advierta una infracción a las normas de emisión contaminantes o de generación de ruido por vehículos automotores.</t>
  </si>
  <si>
    <t>Guiar un vehículo sin haber obtenido la licencia de conducción correspondiente. Además, el vehículo será inmovilizado en el lugar de los hechos, hasta que este sea retirado por una persona autorizada por el infractor con licencia de conducción. INMOVILIZACIÓN: SI</t>
  </si>
  <si>
    <t>Conducir sin portar el Seguro Obligatorio de Accidentes de Tránsito ordenado por la ley. Además, el vehículo será inmovilizado. INMOVILIZACIÓN: SI</t>
  </si>
  <si>
    <t>Transitar en sentido contrario al estipulado para la vía, calzada o carril. En el caso de motocicletas se procederá a su inmovilización hasta tanto no se pague el valor de la multa o la autoridad competente decida sobre su imposición en los términos de los artículos 135 y 136 del Código Nacional de Tránsito. INMOVILIZACIÓN: SI</t>
  </si>
  <si>
    <t>No detenerse ante una luz roja o amarilla de semáforo, una señal de "PARE" o un semáforo intermitente en rojo. En el caso de motocicletas se procederá a su inmovilización hasta tanto no se pague el valor de la multa o la autoridad competente decida sobre su imposición en los términos de los artículos 135 y 136 del Código Nacional de Tránsito. INMOVILIZACIÓN: SI</t>
  </si>
  <si>
    <t>Conducir un vehículo sobre aceras, plazas, vías peatonales, separadores, bermas, demarcaciones de canalización, zonas verdes o vías especiales para vehículos no motorizados. En el caso de motocicletas se procederá a su inmovilización hasta tanto no se pague el valor de la multa o la autoridad competente decida sobre su imposición en los términos de los artículos 135 y 136 del Código Nacional de Tránsito. INMOVILIZACIÓN: SI</t>
  </si>
  <si>
    <t>Adelantar a otro vehículo en berma, túnel, puente, curva, pasos a nivel y cruces no regulados o al aproximarse a la cima de una cuesta o donde la señal de tránsito correspondiente lo indique. En el caso de motocicletas se procederá a su inmovilización hasta tanto no se pague el valor de la multa o la autoridad competente decida sobre su imposición en los términos de los artículos 135 y 136 del Código Nacional de Tránsito. INMOVILIZACIÓN: SI</t>
  </si>
  <si>
    <t>Conducir realizando maniobras altamente peligrosas, siempre y cuando la maniobra viole las normas de tránsito que pongan en peligro a las personas o las cosas y que constituyan conductas dolosas o altamente imprudentes. En el caso de motocicletas se procederá a su inmovilización hasta tanto no se pague el valor de la multa o la autoridad competente decida sobre su imposición en los términos de los artículos 135 y 136 del Código Nacional de Tránsito. INMOVILIZACIÓN: SI</t>
  </si>
  <si>
    <t>Conducir un vehículo sin luces o sin los dispositivos luminosos de posición, direccionales o de freno, o con alguna de ellas dañada, en las horas o circunstancias señaladas a continuación, además, el vehículo será inmovilizado, cuando no le funcionen dos (2) o más de estas luces. a) No tener encendidas las luces exteriores a partir de las dieciocho (18) horas hasta las seis (6) horas del día siguiente, y cuando las condiciones de visibilidad sean adversas o en los horarios de excepción que fijen las autoridades de tránsito;b) No tener encendidas dentro del perímetro urbano la luz media, y hacer uso de luces exploradoras sin estar orientadas sólo hacia la superficie de la vía, cuando estas estén colocadas por debajo de las defensas del vehículo o cuando se trate de unidades integradas por el fabricante en el conjunto de luces frontales del vehículo;c) Usar la luz plena o alta, fuera del perímetro urbano, cuando se aproxime un vehículo en sentido contrario o cuando la autoridad lo indique mediante la señal de tránsito correspondiente, o cuando la luz plena alcance un vehículo que transite adelante y pueda perturbar su conducción;d) No utilizar las señales direccionales de su vehículo para dar un giro o para cambiar de carril. En caso de emergencia, y ante la imposibilidad de utilizar las señales direccionales no utilizar señales manuales;e) No utilizar la señal luminosa intermitente que corresponda, al detener su vehículo en la vía pública, no orillarse al lado derecho de la vía y efectuar maniobras que pongan en peligro a las personas o a otros vehículos.INMOVILIZACIÓN: SI</t>
  </si>
  <si>
    <t>Conducir un vehículo que, sin la debida autorización, se destine a un servicio diferente de aquel para el cual tiene licencia de tránsito. Además, el vehículo será inmovilizado por primera vez, por el término de cinco días, por segunda vez veinte días y por tercera vez cuarenta días. INMOVILIZACIÓN: SI</t>
  </si>
  <si>
    <t>En caso de transportar carga con peso superior al autorizado el vehículo será inmovilizado y el exceso deberá ser transbordado. INMOVILIZACIÓN: SI</t>
  </si>
  <si>
    <t>Las autoridades de tránsito ordenarán la inmovilización inmediata de los vehículos que usen para su movilización combustibles no regulados como, gas propano u otros que pongan en peligro la vida de los usuarios o de los peatones. INMOVILIZACIÓN: SI</t>
  </si>
  <si>
    <t>Cambio del recorrido o trazado de la ruta para vehículo de servicio de transporte público de pasajeros, autorizado por el organismo de tránsito correspondiente. En este caso, la multa se impondrá solidariamente a la empresa a la cual esté afiliado el vehículo y al propietario. Además el vehículo será inmovilizado, salvo casos de fuerza mayor que sean debidamente autorizados por el agente de tránsito. INMOVILIZACIÓN: SI</t>
  </si>
  <si>
    <t>E01</t>
  </si>
  <si>
    <t>Proveer combustible a vehículos de servicio público con pasajeros a bordo.</t>
  </si>
  <si>
    <t>E02</t>
  </si>
  <si>
    <t>Negarse a prestar el servicio público sin causa justificada, siempre que dicha negativa cause alteración del orden público.</t>
  </si>
  <si>
    <t>E04</t>
  </si>
  <si>
    <t>E05 Revisar</t>
  </si>
  <si>
    <t>Transportar en el mismo vehículo y al mismo tiempo personas y sustancias peligrosas como explosivos, tóxicos, radiactivos, combustibles no autorizados, etc. En estos casos se suspenderá la licencia por un (1) año y por dos (2) años cada vez que reincida. El vehículo será inmovilizado por un (1) año cada vez. INMOVILIZACIÓN: SI</t>
  </si>
  <si>
    <t>F01</t>
  </si>
  <si>
    <t>Invadir la zona destinada al tránsito de vehículos, transitar en esta en patines, monopatines, patinetas o similares.</t>
  </si>
  <si>
    <t>F02</t>
  </si>
  <si>
    <t>Llevar, sin las debidas precauciones, elementos que puedan obstaculizar o afectar el tránsito.</t>
  </si>
  <si>
    <t>F03</t>
  </si>
  <si>
    <t>Cruzar por sitios no permitidos o transitar sobre el guardavías del ferrocarril.</t>
  </si>
  <si>
    <t>F04</t>
  </si>
  <si>
    <t>Colocarse delante o detrás de un vehículo que tenga el motor encendido.</t>
  </si>
  <si>
    <t>F05</t>
  </si>
  <si>
    <t>Remolcarse de vehículos en movimiento.</t>
  </si>
  <si>
    <t>F06</t>
  </si>
  <si>
    <t>Actuar de manera que ponga en peligro su integridad física.</t>
  </si>
  <si>
    <t>F07</t>
  </si>
  <si>
    <t>Cruzar la vía atravesando el tráfico vehicular en lugares en donde existen pasos peatonales.</t>
  </si>
  <si>
    <t>F08</t>
  </si>
  <si>
    <t>Ocupar la zona de seguridad y protección de la vía férrea, la cual se establece a una distancia no menor de doce (12) metros a lado y lado del eje de la vía férrea.</t>
  </si>
  <si>
    <t>F09</t>
  </si>
  <si>
    <t>Subirse o bajarse de los vehículos, estando estos en movimiento, cualquiera que sea la operación o maniobra que estén realizando.</t>
  </si>
  <si>
    <t>F10</t>
  </si>
  <si>
    <t>Transitar por los túneles, puentes y viaductos de las vías férreas.</t>
  </si>
  <si>
    <t>F11</t>
  </si>
  <si>
    <t>En relación con el STTMP, estos no deben ocupar la zona de seguridad y corredores de tránsito de los vehículos del STTMP, fuera de los lugares expresamente autorizados y habilitados para ello.</t>
  </si>
  <si>
    <t>F12</t>
  </si>
  <si>
    <t>Dentro del perímetro urbano, el cruce debe hacerse solo por las zonas autorizadas, como los puentes peatonales, los pasos peatonales y las bocacalles.</t>
  </si>
  <si>
    <t>INFRACCIONES EN QUE INCURREN LOS PEATONES</t>
  </si>
  <si>
    <t>G01</t>
  </si>
  <si>
    <t>El pasajero que sea sorprendido fumando en un vehículo de servicio público, será obligado a abandonar el automotor y deberá asistir a un curso de seguridad vial.</t>
  </si>
  <si>
    <t>Curso Educación Víal</t>
  </si>
  <si>
    <t>/ $211.100</t>
  </si>
  <si>
    <t>G02</t>
  </si>
  <si>
    <t>Los peatones y ciclistas que no cumplan con las disposiciones de este código, serán amonestados por la autoridad de tránsito competente y deberán asistir a un curso formativo dictado por las autoridades de tránsito.</t>
  </si>
  <si>
    <t>LAS SIGUIENTES INFRACCIONES SERÁN SANCIONADAS CON LA IMPOSICIÓN DE COMPARENDOS EDUCATIVOS. La infracción G se convierte en pecuniaria si al día 30 no se ha efectuado el respectivo curso</t>
  </si>
  <si>
    <t>H01</t>
  </si>
  <si>
    <t>H02</t>
  </si>
  <si>
    <t>H03</t>
  </si>
  <si>
    <t>El conductor, pasajero o peatón, que obstaculice, perjudique o ponga en riesgo a las demás personas o que no cumpla las normas y señales de tránsito que le sean aplicables o no obedezca las indicaciones que les den las autoridades de tránsito.</t>
  </si>
  <si>
    <t>Curso Educación Víal‬‬</t>
  </si>
  <si>
    <t>H04</t>
  </si>
  <si>
    <t>El conductor que no respete los derechos e integridad de los peatones.</t>
  </si>
  <si>
    <t>H05</t>
  </si>
  <si>
    <t>El conductor que no respete la prelación de paso en intersecciones o giros o según la clasificación de las vías.</t>
  </si>
  <si>
    <t>H06</t>
  </si>
  <si>
    <t>El conductor que no tome las medidas necesarias para evitar el movimiento de vehículo estacionado. En vehículo de tracción animal no bloquear las ruedas para evitar su movimiento.</t>
  </si>
  <si>
    <t>H07</t>
  </si>
  <si>
    <t>H08</t>
  </si>
  <si>
    <t>H09</t>
  </si>
  <si>
    <t>El pasajero que profiera expresiones injuriosas o groseras, promueva riñas o cause cualquier molestia a los demás pasajeros, además la orden de abandonar el vehículo, sin perjuicio de las sanciones a que haya lugar.</t>
  </si>
  <si>
    <t>Curso Educación Víal‬‬‬‬</t>
  </si>
  <si>
    <t>H10</t>
  </si>
  <si>
    <t>H11</t>
  </si>
  <si>
    <t>Viajar los menores de dos (2) años solos en el asiento posterior sin hacer uso de una silla que garantice su seguridad y que permita su fijación a él, siempre y cuando el menor viaje únicamente en compañía del conductor.</t>
  </si>
  <si>
    <t>H12</t>
  </si>
  <si>
    <t>Transitar en vehículos de alto tonelaje por las vías de sitios que estén declarados o se declaren como monumentos de conservación histórica.</t>
  </si>
  <si>
    <t>Curso Educación Víal‬</t>
  </si>
  <si>
    <t>H13</t>
  </si>
  <si>
    <t>Las demás conductas que constituyan infracción a las normas de tránsito y que no se encuentren descritas en este acto administrativo.</t>
  </si>
  <si>
    <t>Curso Educación Víal‬‬‬</t>
  </si>
  <si>
    <t>Circular portando defensas rígidas diferentes de las instaladas originalmente por el fabricante. Además el vehículo será inmovilizado preventivamente hasta que sean retiradas. INMOVILIZACIÓN: SI</t>
  </si>
  <si>
    <t>El conductor que no porte la licencia de tránsito, además el vehículo será inmovilizado. INMOVILIZACIÓN: SI</t>
  </si>
  <si>
    <t>El conductor que lleve pasajeros en la parte exterior del vehículo, fuera de la cabina o en los estribos de los mismos. Además el vehículo será inmovilizado preventivamente hasta que se subsane dicha situación. INMOVILIZACIÓN: SI</t>
  </si>
  <si>
    <t>El conductor que porte luces exploradoras en la parte posterior del vehículo. Además el vehículo será inmovilizado preventivamente hasta que sean retiradas. INMOVILIZACIÓN: SI</t>
  </si>
  <si>
    <t>Los conductores de vehículos no automotores que incurran en las siguientes infracciones: a) Transitar a una distancia mayor de un (1) metro de la acera u orilla o utilizar las vías exclusivas para servicio público colectivo;b) Cuando transiten en grupo, y no lo hagan uno detrás de otro;c) No respetar las señales, normas de tránsito y límites de velocidad;d) Adelantar a otros vehículos por la derecha o no utilizar el carril libre a la izquierda del vehículo a sobrepasar;e) No usar las señales manuales detalladas en el artículo 69 de este código;f) Cuando circulen en horas nocturnas, no llevar dispositivos en la parte delantera que proyecten luz blanca, y en la parte trasera que reflecte luz roja;g) No utilizar el casco de seguridad cuando corresponda dará lugar a la inmovilización del vehículo;h) Llevar acompañante, excepto mediante el uso de dispositivos diseñados especialmente para ello, o transportar objetos que disminuyan la visibilidad o que los incomoden en la conducción;i) No vestir chalecos o chaquetas reflectivas de identificación, los conductores de estos tipos de vehículos y sus acompañantes entre las 18:00 y las 6:00 horas del día siguiente, y siempre que la visibilidad sea escasa;j) No respetar las indicaciones del agente de tránsito.</t>
  </si>
  <si>
    <t>I01</t>
  </si>
  <si>
    <t>El conductor que sea sorprendido fumando mientras conduce, dará lugar a la imposición de diez (10) salarios mínimos legales diarios vigentes. Si se tratare de un conductor de servicio público, además deberá asistir a un curso de seguridad vial.</t>
  </si>
  <si>
    <t>$4.220.300‬</t>
  </si>
  <si>
    <t>Quien incumpla la obligación consagrada en el artículo 21 de este código, y se le compruebe que en caso de un accidente la deficiencia de carácter orgánico o funcional fue su causa, el conductor se hará acreedor a una multa de hasta cien (100) salarios mínimos diarios legales vigentes y a la suspensión de la licencia de conducción hasta por cinco (5) años. ** Artículo 21. Limitados físicos (Código Nacional de Tránsito Terrestre)Quien padezca una limitación física parcial podrá obtener la licencia de conducción si, además del cumplimiento de los requisitos que en este Código se señalan, demuestra durante el examen indicado en el parágrafo único del artículo 18, que se encuentra habilitado y adiestrado para conducir con dicha limitación.Cuando se requiera el empleo de instrumentos ortopédicos y el vehículo esté provisto de mecanismos u otros medios auxiliares que previa demostración y constatación le capaciten para el ejercicio de la conducción, bajo su propia responsabilidad, también podrá obtener la licencia para manejar vehículos de servicio público, pero únicamente de servicio individual.PARÁGRAFO. Para el caso de limitaciones físicas progresivas, la vigencia de la licencia de conducción será determinada mediante la práctica de un examen médico especial.</t>
  </si>
  <si>
    <t>LAS SIGUIENTES INFRACCIONES EN QUE INCURRAN EL CONDUCTOR, EL PASAJERO O EL PEATÓN SERÁN SANCIONADOS CON AMONESTACIONES, ESTO ES LA OBLIGACIÓN DE ASISTIR A UN CURSO DE EDUCACIÓN VIAL SO PENA DE SER SANCIONADOS CON UNA MULTA EQUIVALENTE A CINCO (5) SALARIOS MÍNIMOS LEGALES DIARIOS VIGENTES (SMLDV) CONVERTIDAS EN UVB</t>
  </si>
  <si>
    <t>INFRACCIONES DE TRÁNSITO QUE DAN LUGAR A LA IMPOSICIÓN DE SANCIONES PECUNIARIAS DE DIFERENTE MONTO</t>
  </si>
  <si>
    <t>CODIGO</t>
  </si>
  <si>
    <t>I02</t>
  </si>
  <si>
    <t>El particular u organismo estatal que dañe, retire o modifique las señales u otros elementos reguladores o indicadores del tráfico en las ciudades, será sancionado con multa equivalente a tres (3) salarios mínimos legales mensuales vigentes</t>
  </si>
  <si>
    <t>J01</t>
  </si>
  <si>
    <t>J02</t>
  </si>
  <si>
    <t>En caso de inmovilización de vehículos de servicio público, el incumplimiento del compromiso suscrito por el propietario o infractor de subsanar la falta en un plazo no mayor a cinco (5) días, dará lugar a una multa de veinte (20) salarios mínimos legales mensuales vigentes a cargo del propietario</t>
  </si>
  <si>
    <t>J03</t>
  </si>
  <si>
    <t>J04</t>
  </si>
  <si>
    <t>J05</t>
  </si>
  <si>
    <t>Serán sancionados con multa equivalente a mil (1.000) salarios mínimos legales diarios vigentes por cada unidad y a la cancelación de su registro, las ensambladoras o fabricantes de vehículos, carrocerías, remolques, semirremolques y similares, que los vendan sin el respectivo mecanismo de identificación</t>
  </si>
  <si>
    <t>J06</t>
  </si>
  <si>
    <t>Será sancionado con multa equivalente a cien (100) salarios mínimos legales diarios vigentes el propietario de expendio que provea de combustible a un vehículo automotor de servicio público con el motor encendido y pasajeros a bordo</t>
  </si>
  <si>
    <t>El propietario o administrador del parqueadero autorizado para materializar la inmovilización de un vehículo, que permita la salida de un vehículo inmovilizado por infracción a las normas de tránsito, sin orden de la autoridad competente, incurrirá en multa de cincuenta (50) salarios mínimos legales mensuales vigentes. Si se tratare de parqueadero autorizado no oficial, incurrirá además en suspensión o cancelación de la autorización del patio, parqueadero autorizado de acuerdo con la gravedad de la falta</t>
  </si>
  <si>
    <t>El propietario o administrador del parqueadero autorizado que no entregue los elementos contenidos en el vehículo y relacionados en el inventario, así como las condiciones del estado exterior descritas a su recibo, será sancionado con una multa de veinte (20) salarios mínimos legales mensuales vigentes y adicionalmente, deberá responder por los elementos extraviados, dañados o averiados del vehículo</t>
  </si>
  <si>
    <t>OTRAS INFRACCIONES DE COMPETENCIA DE LAS AUTORIDADES DE TRANSITO</t>
  </si>
  <si>
    <t>ESTADO</t>
  </si>
  <si>
    <t>COMPARENDO</t>
  </si>
  <si>
    <t>MULTA</t>
  </si>
  <si>
    <t>ACUERDO DE PAGO</t>
  </si>
  <si>
    <t>CANCELADO</t>
  </si>
  <si>
    <t>SIN ACUERDO DE PAGO</t>
  </si>
  <si>
    <t>FECHA DE REVISION DEL SIMIT Y RUNT POR CC Y PLCA</t>
  </si>
  <si>
    <t>FECHA</t>
  </si>
  <si>
    <t>Incumplimiento AP (Comparendo Local)</t>
  </si>
  <si>
    <t>AP</t>
  </si>
  <si>
    <t>Infraccion con Acuerdo de pago</t>
  </si>
  <si>
    <t>NUMERO DE INFRACCIONES INTEGRANTES REDCOLSA</t>
  </si>
  <si>
    <t>RUNT POR PLACA Y CEDULA DE PROPIETARIO</t>
  </si>
  <si>
    <t>RUNT POR CEDULA</t>
  </si>
  <si>
    <t>SIMIT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</si>
</sst>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9">
    <numFmt numFmtId="6" formatCode="&quot;$&quot;\ #,##0;[Red]\-&quot;$&quot;\ #,##0"/>
    <numFmt numFmtId="44" formatCode="_-&quot;$&quot;\ * #,##0.00_-;\-&quot;$&quot;\ * #,##0.00_-;_-&quot;$&quot;\ * &quot;-&quot;??_-;_-@_-"/>
    <numFmt numFmtId="164" formatCode="dd/mm/yyyy;@"/>
    <numFmt numFmtId="165" formatCode="0.0"/>
    <numFmt numFmtId="166" formatCode="dd/mm/yyyy"/>
    <numFmt numFmtId="167" formatCode="d/m/yyyy"/>
    <numFmt numFmtId="168" formatCode="#,###"/>
    <numFmt numFmtId="169" formatCode="_-[$$-240A]\ * #,##0_-;\-[$$-240A]\ * #,##0_-;_-[$$-240A]\ * &quot;-&quot;??_-;_-@_-"/>
    <numFmt numFmtId="170" formatCode="_-&quot;$&quot;\ * #,##0_-;\-&quot;$&quot;\ * #,##0_-;_-&quot;$&quot;\ * &quot;-&quot;??_-;_-@_-"/>
  </numFmts>
  <fonts count="42" x14ac:knownFonts="1">
    <font>
      <sz val="11"/>
      <color theme="1"/>
      <name val="Calibri"/>
      <family val="2"/>
      <scheme val="minor"/>
    </font>
    <font>
      <sz val="11"/>
      <color theme="1"/>
      <name val="Calibri"/>
      <family val="2"/>
      <scheme val="minor"/>
    </font>
    <font>
      <b/>
      <sz val="10"/>
      <color theme="0"/>
      <name val="Calibri"/>
      <family val="2"/>
      <scheme val="minor"/>
    </font>
    <font>
      <sz val="10"/>
      <color theme="1"/>
      <name val="Calibri"/>
      <family val="2"/>
      <scheme val="minor"/>
    </font>
    <font>
      <sz val="8"/>
      <color theme="1"/>
      <name val="Arial"/>
      <family val="2"/>
    </font>
    <font>
      <b/>
      <sz val="13"/>
      <color theme="1"/>
      <name val="Arial"/>
      <family val="2"/>
    </font>
    <font>
      <sz val="10"/>
      <color theme="1"/>
      <name val="Arial"/>
      <family val="2"/>
    </font>
    <font>
      <b/>
      <sz val="10"/>
      <color theme="1"/>
      <name val="Arial"/>
      <family val="2"/>
    </font>
    <font>
      <sz val="9"/>
      <color indexed="81"/>
      <name val="Tahoma"/>
      <family val="2"/>
    </font>
    <font>
      <b/>
      <sz val="12"/>
      <color theme="1"/>
      <name val="Arial"/>
      <family val="2"/>
    </font>
    <font>
      <sz val="11"/>
      <color theme="1"/>
      <name val="Calibri"/>
      <family val="2"/>
    </font>
    <font>
      <sz val="11"/>
      <color theme="0"/>
      <name val="Calibri"/>
      <family val="2"/>
    </font>
    <font>
      <sz val="11"/>
      <name val="Calibri"/>
      <family val="2"/>
    </font>
    <font>
      <sz val="11"/>
      <color theme="1"/>
      <name val="Arial"/>
      <family val="2"/>
    </font>
    <font>
      <sz val="10"/>
      <name val="Arial"/>
      <family val="2"/>
    </font>
    <font>
      <sz val="11"/>
      <name val="Calibri"/>
      <family val="2"/>
      <scheme val="minor"/>
    </font>
    <font>
      <sz val="10"/>
      <color rgb="FF34383C"/>
      <name val="Arial"/>
      <family val="2"/>
    </font>
    <font>
      <b/>
      <sz val="9"/>
      <color indexed="81"/>
      <name val="Tahoma"/>
      <family val="2"/>
    </font>
    <font>
      <sz val="12"/>
      <color theme="1"/>
      <name val="Arial"/>
      <family val="2"/>
    </font>
    <font>
      <sz val="11"/>
      <color theme="1"/>
      <name val="Century Gothic"/>
      <family val="2"/>
    </font>
    <font>
      <sz val="10"/>
      <color rgb="FFFF0000"/>
      <name val="Calibri"/>
      <family val="2"/>
      <scheme val="minor"/>
    </font>
    <font>
      <sz val="8"/>
      <color rgb="FFFF0000"/>
      <name val="Arial"/>
      <family val="2"/>
    </font>
    <font>
      <u/>
      <sz val="11"/>
      <color theme="10"/>
      <name val="Calibri"/>
      <family val="2"/>
      <scheme val="minor"/>
    </font>
    <font>
      <b/>
      <sz val="8"/>
      <color theme="1"/>
      <name val="Arial"/>
      <family val="2"/>
    </font>
    <font>
      <b/>
      <sz val="11"/>
      <color theme="0"/>
      <name val="ARIAL"/>
      <family val="2"/>
    </font>
    <font>
      <sz val="8"/>
      <name val="Calibri"/>
      <family val="2"/>
    </font>
    <font>
      <b/>
      <sz val="10"/>
      <name val="Calibri"/>
      <family val="2"/>
      <scheme val="minor"/>
    </font>
    <font>
      <u/>
      <sz val="11"/>
      <color rgb="FFFF0000"/>
      <name val="Calibri"/>
      <family val="2"/>
      <scheme val="minor"/>
    </font>
    <font>
      <b/>
      <sz val="8"/>
      <color theme="0"/>
      <name val="Arial"/>
      <family val="2"/>
    </font>
    <font>
      <b/>
      <sz val="12"/>
      <color theme="0"/>
      <name val="Arial"/>
      <family val="2"/>
    </font>
    <font>
      <b/>
      <sz val="12"/>
      <name val="Arial"/>
      <family val="2"/>
    </font>
    <font>
      <sz val="12"/>
      <color rgb="FFFF0000"/>
      <name val="Arial"/>
      <family val="2"/>
    </font>
    <font>
      <u/>
      <sz val="12"/>
      <color theme="10"/>
      <name val="Arial"/>
      <family val="2"/>
    </font>
    <font>
      <sz val="12"/>
      <name val="Arial"/>
      <family val="2"/>
    </font>
    <font>
      <sz val="12"/>
      <color theme="1"/>
      <name val="Calibri"/>
      <family val="2"/>
      <scheme val="minor"/>
    </font>
    <font>
      <sz val="10"/>
      <color rgb="FF000000"/>
      <name val="Arial"/>
      <family val="2"/>
    </font>
    <font>
      <sz val="9"/>
      <color theme="1"/>
      <name val="Arial"/>
      <family val="2"/>
    </font>
    <font>
      <b/>
      <sz val="10"/>
      <name val="Arial"/>
      <family val="2"/>
    </font>
    <font>
      <sz val="10"/>
      <color theme="10"/>
      <name val="Arial"/>
      <family val="2"/>
    </font>
    <font>
      <sz val="10"/>
      <color rgb="FF467886"/>
      <name val="Arial"/>
      <family val="2"/>
    </font>
    <font>
      <sz val="10"/>
      <color rgb="FF005A95"/>
      <name val="Arial"/>
      <family val="2"/>
    </font>
    <font>
      <sz val="8"/>
      <name val="Calibri"/>
      <family val="2"/>
      <scheme val="minor"/>
    </font>
  </fonts>
  <fills count="60">
    <fill>
      <patternFill patternType="none"/>
    </fill>
    <fill>
      <patternFill patternType="gray125"/>
    </fill>
    <fill>
      <patternFill patternType="solid">
        <fgColor rgb="FF002060"/>
        <bgColor indexed="64"/>
      </patternFill>
    </fill>
    <fill>
      <patternFill patternType="solid">
        <fgColor theme="5" tint="0.39997558519241921"/>
        <bgColor indexed="64"/>
      </patternFill>
    </fill>
    <fill>
      <patternFill patternType="solid">
        <fgColor theme="9" tint="0.59999389629810485"/>
        <bgColor indexed="64"/>
      </patternFill>
    </fill>
    <fill>
      <patternFill patternType="solid">
        <fgColor rgb="FFD8D8D8"/>
        <bgColor rgb="FFD8D8D8"/>
      </patternFill>
    </fill>
    <fill>
      <patternFill patternType="solid">
        <fgColor theme="6" tint="0.59999389629810485"/>
        <bgColor indexed="64"/>
      </patternFill>
    </fill>
    <fill>
      <patternFill patternType="solid">
        <fgColor theme="9" tint="0.59999389629810485"/>
        <bgColor rgb="FF00FFFF"/>
      </patternFill>
    </fill>
    <fill>
      <patternFill patternType="solid">
        <fgColor theme="5" tint="0.39997558519241921"/>
        <bgColor rgb="FF00FFFF"/>
      </patternFill>
    </fill>
    <fill>
      <patternFill patternType="solid">
        <fgColor theme="5" tint="0.39997558519241921"/>
        <bgColor rgb="FFFFFF00"/>
      </patternFill>
    </fill>
    <fill>
      <patternFill patternType="solid">
        <fgColor theme="5" tint="0.59999389629810485"/>
        <bgColor rgb="FFFFFF00"/>
      </patternFill>
    </fill>
    <fill>
      <patternFill patternType="solid">
        <fgColor rgb="FFFFFF00"/>
        <bgColor indexed="64"/>
      </patternFill>
    </fill>
    <fill>
      <patternFill patternType="solid">
        <fgColor theme="9" tint="0.59999389629810485"/>
        <bgColor rgb="FFD6DCE4"/>
      </patternFill>
    </fill>
    <fill>
      <patternFill patternType="solid">
        <fgColor theme="6" tint="0.79998168889431442"/>
        <bgColor rgb="FFD6DCE4"/>
      </patternFill>
    </fill>
    <fill>
      <patternFill patternType="solid">
        <fgColor theme="9" tint="0.59999389629810485"/>
        <bgColor theme="0"/>
      </patternFill>
    </fill>
    <fill>
      <patternFill patternType="solid">
        <fgColor theme="2" tint="-4.9989318521683403E-2"/>
        <bgColor theme="0"/>
      </patternFill>
    </fill>
    <fill>
      <patternFill patternType="solid">
        <fgColor theme="0"/>
        <bgColor theme="0"/>
      </patternFill>
    </fill>
    <fill>
      <patternFill patternType="solid">
        <fgColor theme="8" tint="0.79998168889431442"/>
        <bgColor indexed="64"/>
      </patternFill>
    </fill>
    <fill>
      <patternFill patternType="solid">
        <fgColor theme="9" tint="0.59999389629810485"/>
        <bgColor rgb="FFFF0000"/>
      </patternFill>
    </fill>
    <fill>
      <patternFill patternType="solid">
        <fgColor theme="5" tint="0.39997558519241921"/>
        <bgColor rgb="FFFF0000"/>
      </patternFill>
    </fill>
    <fill>
      <patternFill patternType="solid">
        <fgColor theme="6" tint="0.79998168889431442"/>
        <bgColor indexed="64"/>
      </patternFill>
    </fill>
    <fill>
      <patternFill patternType="solid">
        <fgColor theme="9" tint="0.59999389629810485"/>
        <bgColor rgb="FFFFFF00"/>
      </patternFill>
    </fill>
    <fill>
      <patternFill patternType="solid">
        <fgColor theme="8" tint="0.79998168889431442"/>
        <bgColor rgb="FFFFFF00"/>
      </patternFill>
    </fill>
    <fill>
      <patternFill patternType="solid">
        <fgColor theme="5" tint="0.59999389629810485"/>
        <bgColor indexed="64"/>
      </patternFill>
    </fill>
    <fill>
      <patternFill patternType="solid">
        <fgColor theme="5" tint="0.39997558519241921"/>
        <bgColor rgb="FFADB9CA"/>
      </patternFill>
    </fill>
    <fill>
      <patternFill patternType="solid">
        <fgColor theme="5" tint="0.39997558519241921"/>
        <bgColor rgb="FFD6DCE4"/>
      </patternFill>
    </fill>
    <fill>
      <patternFill patternType="solid">
        <fgColor theme="5" tint="0.79998168889431442"/>
        <bgColor indexed="64"/>
      </patternFill>
    </fill>
    <fill>
      <patternFill patternType="solid">
        <fgColor theme="5" tint="0.79998168889431442"/>
        <bgColor rgb="FFADB9CA"/>
      </patternFill>
    </fill>
    <fill>
      <patternFill patternType="solid">
        <fgColor theme="5" tint="0.79998168889431442"/>
        <bgColor rgb="FFD6DCE4"/>
      </patternFill>
    </fill>
    <fill>
      <patternFill patternType="solid">
        <fgColor theme="9" tint="0.59999389629810485"/>
        <bgColor rgb="FFFBE4D5"/>
      </patternFill>
    </fill>
    <fill>
      <patternFill patternType="solid">
        <fgColor theme="8" tint="0.79998168889431442"/>
        <bgColor rgb="FFFBE4D5"/>
      </patternFill>
    </fill>
    <fill>
      <patternFill patternType="solid">
        <fgColor theme="2"/>
        <bgColor indexed="64"/>
      </patternFill>
    </fill>
    <fill>
      <patternFill patternType="solid">
        <fgColor theme="4" tint="0.79998168889431442"/>
        <bgColor indexed="64"/>
      </patternFill>
    </fill>
    <fill>
      <patternFill patternType="solid">
        <fgColor rgb="FFADB9CA"/>
        <bgColor rgb="FFADB9CA"/>
      </patternFill>
    </fill>
    <fill>
      <patternFill patternType="solid">
        <fgColor rgb="FFD6DCE4"/>
        <bgColor rgb="FFD6DCE4"/>
      </patternFill>
    </fill>
    <fill>
      <patternFill patternType="solid">
        <fgColor theme="0"/>
        <bgColor indexed="64"/>
      </patternFill>
    </fill>
    <fill>
      <patternFill patternType="solid">
        <fgColor theme="5" tint="0.79998168889431442"/>
        <bgColor rgb="FF00FFFF"/>
      </patternFill>
    </fill>
    <fill>
      <patternFill patternType="solid">
        <fgColor theme="5" tint="0.59999389629810485"/>
        <bgColor rgb="FFD6DCE4"/>
      </patternFill>
    </fill>
    <fill>
      <patternFill patternType="solid">
        <fgColor theme="5" tint="0.79998168889431442"/>
        <bgColor rgb="FFFBE4D5"/>
      </patternFill>
    </fill>
    <fill>
      <patternFill patternType="solid">
        <fgColor theme="5" tint="0.59999389629810485"/>
        <bgColor rgb="FFFBE4D5"/>
      </patternFill>
    </fill>
    <fill>
      <patternFill patternType="solid">
        <fgColor rgb="FF00B050"/>
        <bgColor indexed="64"/>
      </patternFill>
    </fill>
    <fill>
      <patternFill patternType="solid">
        <fgColor rgb="FFFBE4D5"/>
        <bgColor rgb="FFFBE4D5"/>
      </patternFill>
    </fill>
    <fill>
      <patternFill patternType="solid">
        <fgColor theme="5" tint="0.39997558519241921"/>
        <bgColor rgb="FFD9E2F3"/>
      </patternFill>
    </fill>
    <fill>
      <patternFill patternType="solid">
        <fgColor theme="5" tint="0.59999389629810485"/>
        <bgColor rgb="FFD9E2F3"/>
      </patternFill>
    </fill>
    <fill>
      <patternFill patternType="solid">
        <fgColor theme="4" tint="0.39997558519241921"/>
        <bgColor indexed="64"/>
      </patternFill>
    </fill>
    <fill>
      <patternFill patternType="solid">
        <fgColor theme="4" tint="0.39997558519241921"/>
        <bgColor rgb="FFADB9CA"/>
      </patternFill>
    </fill>
    <fill>
      <patternFill patternType="solid">
        <fgColor theme="4" tint="0.39997558519241921"/>
        <bgColor rgb="FFD6DCE4"/>
      </patternFill>
    </fill>
    <fill>
      <patternFill patternType="solid">
        <fgColor theme="7" tint="-0.249977111117893"/>
        <bgColor indexed="64"/>
      </patternFill>
    </fill>
    <fill>
      <patternFill patternType="solid">
        <fgColor theme="7" tint="0.39997558519241921"/>
        <bgColor indexed="64"/>
      </patternFill>
    </fill>
    <fill>
      <patternFill patternType="solid">
        <fgColor theme="7" tint="0.59999389629810485"/>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theme="4"/>
        <bgColor indexed="64"/>
      </patternFill>
    </fill>
    <fill>
      <patternFill patternType="solid">
        <fgColor theme="9"/>
        <bgColor indexed="64"/>
      </patternFill>
    </fill>
    <fill>
      <patternFill patternType="solid">
        <fgColor theme="5"/>
        <bgColor indexed="64"/>
      </patternFill>
    </fill>
    <fill>
      <patternFill patternType="solid">
        <fgColor theme="8"/>
        <bgColor indexed="64"/>
      </patternFill>
    </fill>
    <fill>
      <patternFill patternType="solid">
        <fgColor theme="8" tint="0.39997558519241921"/>
        <bgColor indexed="64"/>
      </patternFill>
    </fill>
    <fill>
      <patternFill patternType="solid">
        <fgColor theme="9" tint="0.79998168889431442"/>
        <bgColor indexed="64"/>
      </patternFill>
    </fill>
    <fill>
      <patternFill patternType="solid">
        <fgColor theme="6" tint="0.39997558519241921"/>
        <bgColor indexed="64"/>
      </patternFill>
    </fill>
    <fill>
      <patternFill patternType="solid">
        <fgColor rgb="FF3366FF"/>
        <bgColor indexed="64"/>
      </patternFill>
    </fill>
  </fills>
  <borders count="41">
    <border>
      <left/>
      <right/>
      <top/>
      <bottom/>
      <diagonal/>
    </border>
    <border>
      <left style="hair">
        <color theme="0"/>
      </left>
      <right style="hair">
        <color theme="0"/>
      </right>
      <top style="hair">
        <color theme="0"/>
      </top>
      <bottom style="hair">
        <color theme="0"/>
      </bottom>
      <diagonal/>
    </border>
    <border>
      <left style="hair">
        <color theme="0"/>
      </left>
      <right style="hair">
        <color theme="0"/>
      </right>
      <top style="hair">
        <color theme="0"/>
      </top>
      <bottom/>
      <diagonal/>
    </border>
    <border>
      <left style="hair">
        <color auto="1"/>
      </left>
      <right style="hair">
        <color auto="1"/>
      </right>
      <top style="hair">
        <color auto="1"/>
      </top>
      <bottom style="hair">
        <color auto="1"/>
      </bottom>
      <diagonal/>
    </border>
    <border>
      <left/>
      <right/>
      <top/>
      <bottom style="thin">
        <color indexed="64"/>
      </bottom>
      <diagonal/>
    </border>
    <border>
      <left/>
      <right/>
      <top style="hair">
        <color auto="1"/>
      </top>
      <bottom/>
      <diagonal/>
    </border>
    <border>
      <left/>
      <right/>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hair">
        <color theme="0"/>
      </left>
      <right style="hair">
        <color theme="0"/>
      </right>
      <top/>
      <bottom style="hair">
        <color auto="1"/>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thin">
        <color indexed="64"/>
      </left>
      <right style="thin">
        <color indexed="64"/>
      </right>
      <top/>
      <bottom style="thin">
        <color indexed="64"/>
      </bottom>
      <diagonal/>
    </border>
    <border>
      <left/>
      <right style="hair">
        <color auto="1"/>
      </right>
      <top style="hair">
        <color auto="1"/>
      </top>
      <bottom style="hair">
        <color auto="1"/>
      </bottom>
      <diagonal/>
    </border>
    <border>
      <left/>
      <right style="hair">
        <color auto="1"/>
      </right>
      <top style="hair">
        <color auto="1"/>
      </top>
      <bottom/>
      <diagonal/>
    </border>
    <border>
      <left style="hair">
        <color theme="0"/>
      </left>
      <right/>
      <top style="hair">
        <color theme="0"/>
      </top>
      <bottom style="hair">
        <color theme="0"/>
      </bottom>
      <diagonal/>
    </border>
    <border>
      <left/>
      <right/>
      <top style="hair">
        <color theme="0"/>
      </top>
      <bottom style="hair">
        <color theme="0"/>
      </bottom>
      <diagonal/>
    </border>
    <border>
      <left/>
      <right style="hair">
        <color theme="0"/>
      </right>
      <top style="hair">
        <color theme="0"/>
      </top>
      <bottom style="hair">
        <color theme="0"/>
      </bottom>
      <diagonal/>
    </border>
    <border>
      <left/>
      <right/>
      <top style="thin">
        <color indexed="64"/>
      </top>
      <bottom style="thin">
        <color indexed="64"/>
      </bottom>
      <diagonal/>
    </border>
    <border>
      <left style="hair">
        <color theme="0"/>
      </left>
      <right style="hair">
        <color theme="0"/>
      </right>
      <top/>
      <bottom/>
      <diagonal/>
    </border>
    <border>
      <left style="dotted">
        <color indexed="64"/>
      </left>
      <right style="dotted">
        <color indexed="64"/>
      </right>
      <top style="dotted">
        <color indexed="64"/>
      </top>
      <bottom style="dotted">
        <color indexed="64"/>
      </bottom>
      <diagonal/>
    </border>
    <border>
      <left/>
      <right style="dotted">
        <color indexed="64"/>
      </right>
      <top style="dotted">
        <color indexed="64"/>
      </top>
      <bottom style="dotted">
        <color indexed="64"/>
      </bottom>
      <diagonal/>
    </border>
    <border>
      <left/>
      <right/>
      <top style="dotted">
        <color indexed="64"/>
      </top>
      <bottom style="dotted">
        <color indexed="64"/>
      </bottom>
      <diagonal/>
    </border>
    <border>
      <left/>
      <right/>
      <top/>
      <bottom style="hair">
        <color theme="0"/>
      </bottom>
      <diagonal/>
    </border>
  </borders>
  <cellStyleXfs count="5">
    <xf numFmtId="0" fontId="0" fillId="0" borderId="0"/>
    <xf numFmtId="0" fontId="1" fillId="0" borderId="0"/>
    <xf numFmtId="0" fontId="14" fillId="0" borderId="0"/>
    <xf numFmtId="0" fontId="22" fillId="0" borderId="0" applyNumberFormat="0" applyFill="0" applyBorder="0" applyAlignment="0" applyProtection="0"/>
    <xf numFmtId="44" fontId="1" fillId="0" borderId="0" applyFont="0" applyFill="0" applyBorder="0" applyAlignment="0" applyProtection="0"/>
  </cellStyleXfs>
  <cellXfs count="518">
    <xf numFmtId="0" fontId="0" fillId="0" borderId="0" xfId="0"/>
    <xf numFmtId="0" fontId="3" fillId="3" borderId="3" xfId="0" applyFont="1" applyFill="1" applyBorder="1" applyAlignment="1">
      <alignment horizontal="center" vertical="center"/>
    </xf>
    <xf numFmtId="0" fontId="3" fillId="0" borderId="3" xfId="1" applyFont="1" applyBorder="1" applyAlignment="1">
      <alignment horizontal="center" vertical="center"/>
    </xf>
    <xf numFmtId="1" fontId="4" fillId="0" borderId="3" xfId="1" applyNumberFormat="1" applyFont="1"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0" fontId="7" fillId="5" borderId="17" xfId="0" applyFont="1" applyFill="1" applyBorder="1" applyAlignment="1">
      <alignment horizontal="center" vertical="center"/>
    </xf>
    <xf numFmtId="0" fontId="7" fillId="5" borderId="17" xfId="0" applyFont="1" applyFill="1" applyBorder="1" applyAlignment="1">
      <alignment horizontal="center" vertical="center" wrapText="1"/>
    </xf>
    <xf numFmtId="0" fontId="9" fillId="0" borderId="19" xfId="0" applyFont="1" applyBorder="1" applyAlignment="1">
      <alignment horizontal="center" vertical="center"/>
    </xf>
    <xf numFmtId="14" fontId="9" fillId="0" borderId="19" xfId="0" applyNumberFormat="1" applyFont="1" applyBorder="1" applyAlignment="1">
      <alignment horizontal="center" vertical="center"/>
    </xf>
    <xf numFmtId="0" fontId="10" fillId="0" borderId="0" xfId="0" applyFont="1" applyAlignment="1">
      <alignment horizontal="center" vertical="center"/>
    </xf>
    <xf numFmtId="14" fontId="11" fillId="0" borderId="0" xfId="0" applyNumberFormat="1" applyFont="1" applyAlignment="1">
      <alignment horizontal="center" vertical="center"/>
    </xf>
    <xf numFmtId="0" fontId="7" fillId="0" borderId="17" xfId="0" applyFont="1" applyBorder="1" applyAlignment="1">
      <alignment horizontal="center" vertical="center"/>
    </xf>
    <xf numFmtId="14" fontId="7" fillId="5" borderId="17" xfId="0" applyNumberFormat="1" applyFont="1" applyFill="1" applyBorder="1" applyAlignment="1">
      <alignment horizontal="center" vertical="center" wrapText="1"/>
    </xf>
    <xf numFmtId="0" fontId="10" fillId="0" borderId="17" xfId="0" applyFont="1" applyBorder="1" applyAlignment="1">
      <alignment horizontal="center" vertical="center"/>
    </xf>
    <xf numFmtId="0" fontId="7" fillId="0" borderId="23" xfId="0" applyFont="1" applyBorder="1" applyAlignment="1">
      <alignment horizontal="center" vertical="center"/>
    </xf>
    <xf numFmtId="0" fontId="7" fillId="5" borderId="23" xfId="0" applyFont="1" applyFill="1" applyBorder="1" applyAlignment="1">
      <alignment horizontal="center" vertical="center"/>
    </xf>
    <xf numFmtId="0" fontId="7" fillId="5" borderId="24" xfId="0" applyFont="1" applyFill="1" applyBorder="1" applyAlignment="1">
      <alignment horizontal="center" vertical="center" wrapText="1"/>
    </xf>
    <xf numFmtId="0" fontId="7" fillId="5" borderId="24" xfId="0" applyFont="1" applyFill="1" applyBorder="1" applyAlignment="1">
      <alignment horizontal="center" vertical="center"/>
    </xf>
    <xf numFmtId="14" fontId="7" fillId="5" borderId="24" xfId="0" applyNumberFormat="1" applyFont="1" applyFill="1" applyBorder="1" applyAlignment="1">
      <alignment horizontal="center" vertical="center" wrapText="1"/>
    </xf>
    <xf numFmtId="0" fontId="7" fillId="5" borderId="23" xfId="0" applyFont="1" applyFill="1" applyBorder="1" applyAlignment="1">
      <alignment horizontal="center" vertical="center" wrapText="1"/>
    </xf>
    <xf numFmtId="0" fontId="7" fillId="6" borderId="23" xfId="0" applyFont="1" applyFill="1" applyBorder="1" applyAlignment="1">
      <alignment horizontal="center" vertical="center" wrapText="1"/>
    </xf>
    <xf numFmtId="0" fontId="6" fillId="0" borderId="7" xfId="0" applyFont="1" applyBorder="1" applyAlignment="1">
      <alignment horizontal="center" vertical="center"/>
    </xf>
    <xf numFmtId="0" fontId="6" fillId="3" borderId="7" xfId="0" applyFont="1" applyFill="1" applyBorder="1" applyAlignment="1">
      <alignment horizontal="center" vertical="center"/>
    </xf>
    <xf numFmtId="14" fontId="6" fillId="3" borderId="7" xfId="0" applyNumberFormat="1" applyFont="1" applyFill="1" applyBorder="1" applyAlignment="1">
      <alignment horizontal="center" vertical="center"/>
    </xf>
    <xf numFmtId="165" fontId="6" fillId="3" borderId="7" xfId="0" applyNumberFormat="1" applyFont="1" applyFill="1" applyBorder="1" applyAlignment="1">
      <alignment horizontal="center" vertical="center" wrapText="1"/>
    </xf>
    <xf numFmtId="165" fontId="6" fillId="7" borderId="7" xfId="0" applyNumberFormat="1" applyFont="1" applyFill="1" applyBorder="1" applyAlignment="1">
      <alignment horizontal="center" vertical="center" wrapText="1"/>
    </xf>
    <xf numFmtId="1" fontId="6" fillId="3" borderId="7" xfId="0" applyNumberFormat="1" applyFont="1" applyFill="1" applyBorder="1" applyAlignment="1">
      <alignment horizontal="center" vertical="center" wrapText="1"/>
    </xf>
    <xf numFmtId="14" fontId="6" fillId="3" borderId="7" xfId="0" applyNumberFormat="1" applyFont="1" applyFill="1" applyBorder="1" applyAlignment="1">
      <alignment horizontal="center" vertical="center" wrapText="1"/>
    </xf>
    <xf numFmtId="0" fontId="6" fillId="3" borderId="7" xfId="0" applyFont="1" applyFill="1" applyBorder="1" applyAlignment="1">
      <alignment horizontal="center" vertical="center" wrapText="1"/>
    </xf>
    <xf numFmtId="0" fontId="6" fillId="7" borderId="7" xfId="0" applyFont="1" applyFill="1" applyBorder="1" applyAlignment="1">
      <alignment horizontal="center" vertical="center" wrapText="1"/>
    </xf>
    <xf numFmtId="9" fontId="6" fillId="3" borderId="7" xfId="0" applyNumberFormat="1" applyFont="1" applyFill="1" applyBorder="1" applyAlignment="1">
      <alignment horizontal="center" vertical="center"/>
    </xf>
    <xf numFmtId="14" fontId="6" fillId="3" borderId="17" xfId="0" applyNumberFormat="1" applyFont="1" applyFill="1" applyBorder="1" applyAlignment="1">
      <alignment horizontal="center" vertical="center"/>
    </xf>
    <xf numFmtId="0" fontId="6" fillId="7" borderId="7" xfId="0" applyFont="1" applyFill="1" applyBorder="1" applyAlignment="1">
      <alignment horizontal="center" vertical="center"/>
    </xf>
    <xf numFmtId="0" fontId="6" fillId="8" borderId="17" xfId="0" applyFont="1" applyFill="1" applyBorder="1" applyAlignment="1">
      <alignment horizontal="center" vertical="center"/>
    </xf>
    <xf numFmtId="0" fontId="6" fillId="9" borderId="7" xfId="0" applyFont="1" applyFill="1" applyBorder="1" applyAlignment="1">
      <alignment horizontal="center" vertical="center"/>
    </xf>
    <xf numFmtId="14" fontId="6" fillId="9" borderId="7" xfId="0" applyNumberFormat="1" applyFont="1" applyFill="1" applyBorder="1" applyAlignment="1">
      <alignment horizontal="center" vertical="center"/>
    </xf>
    <xf numFmtId="165" fontId="6" fillId="8" borderId="7" xfId="0" applyNumberFormat="1" applyFont="1" applyFill="1" applyBorder="1" applyAlignment="1">
      <alignment horizontal="center" vertical="center" wrapText="1"/>
    </xf>
    <xf numFmtId="165" fontId="6" fillId="10" borderId="7" xfId="0" applyNumberFormat="1" applyFont="1" applyFill="1" applyBorder="1" applyAlignment="1">
      <alignment horizontal="center" vertical="center" wrapText="1"/>
    </xf>
    <xf numFmtId="165" fontId="6" fillId="9" borderId="7" xfId="0" applyNumberFormat="1" applyFont="1" applyFill="1" applyBorder="1" applyAlignment="1">
      <alignment horizontal="center" vertical="center" wrapText="1"/>
    </xf>
    <xf numFmtId="0" fontId="6" fillId="10" borderId="7" xfId="0" applyFont="1" applyFill="1" applyBorder="1" applyAlignment="1">
      <alignment horizontal="center" vertical="center"/>
    </xf>
    <xf numFmtId="1" fontId="6" fillId="9" borderId="7" xfId="0" applyNumberFormat="1" applyFont="1" applyFill="1" applyBorder="1" applyAlignment="1">
      <alignment horizontal="center" vertical="center" wrapText="1"/>
    </xf>
    <xf numFmtId="14" fontId="6" fillId="9" borderId="7" xfId="0" applyNumberFormat="1" applyFont="1" applyFill="1" applyBorder="1" applyAlignment="1">
      <alignment horizontal="center" vertical="center" wrapText="1"/>
    </xf>
    <xf numFmtId="0" fontId="6" fillId="9" borderId="7" xfId="0" applyFont="1" applyFill="1" applyBorder="1" applyAlignment="1">
      <alignment horizontal="center" vertical="center" wrapText="1"/>
    </xf>
    <xf numFmtId="0" fontId="6" fillId="10" borderId="7" xfId="0" applyFont="1" applyFill="1" applyBorder="1" applyAlignment="1">
      <alignment horizontal="center" vertical="center" wrapText="1"/>
    </xf>
    <xf numFmtId="166" fontId="6" fillId="9" borderId="7" xfId="0" applyNumberFormat="1" applyFont="1" applyFill="1" applyBorder="1" applyAlignment="1">
      <alignment horizontal="center" vertical="center" wrapText="1"/>
    </xf>
    <xf numFmtId="9" fontId="6" fillId="9" borderId="7" xfId="0" applyNumberFormat="1" applyFont="1" applyFill="1" applyBorder="1" applyAlignment="1">
      <alignment horizontal="center" vertical="center"/>
    </xf>
    <xf numFmtId="0" fontId="6" fillId="9" borderId="17" xfId="0" applyFont="1" applyFill="1" applyBorder="1" applyAlignment="1">
      <alignment horizontal="center" vertical="center"/>
    </xf>
    <xf numFmtId="0" fontId="6" fillId="0" borderId="7" xfId="0" applyFont="1" applyBorder="1" applyAlignment="1">
      <alignment horizontal="center" vertical="center" wrapText="1"/>
    </xf>
    <xf numFmtId="0" fontId="6" fillId="11" borderId="7" xfId="0" applyFont="1" applyFill="1" applyBorder="1" applyAlignment="1">
      <alignment horizontal="center" vertical="center" wrapText="1"/>
    </xf>
    <xf numFmtId="166" fontId="6" fillId="0" borderId="7" xfId="0" applyNumberFormat="1" applyFont="1" applyBorder="1" applyAlignment="1">
      <alignment horizontal="center" vertical="center"/>
    </xf>
    <xf numFmtId="165" fontId="6" fillId="0" borderId="7" xfId="0" applyNumberFormat="1" applyFont="1" applyBorder="1" applyAlignment="1">
      <alignment horizontal="center" vertical="center" wrapText="1"/>
    </xf>
    <xf numFmtId="165" fontId="6" fillId="12" borderId="7" xfId="0" applyNumberFormat="1" applyFont="1" applyFill="1" applyBorder="1" applyAlignment="1">
      <alignment horizontal="center" vertical="center" wrapText="1"/>
    </xf>
    <xf numFmtId="0" fontId="6" fillId="12" borderId="7" xfId="0" applyFont="1" applyFill="1" applyBorder="1" applyAlignment="1">
      <alignment horizontal="center" vertical="center" wrapText="1"/>
    </xf>
    <xf numFmtId="14" fontId="6" fillId="0" borderId="7" xfId="0" applyNumberFormat="1" applyFont="1" applyBorder="1" applyAlignment="1">
      <alignment horizontal="center" vertical="center" wrapText="1"/>
    </xf>
    <xf numFmtId="1" fontId="6" fillId="0" borderId="7" xfId="0" applyNumberFormat="1" applyFont="1" applyBorder="1" applyAlignment="1">
      <alignment horizontal="center" vertical="center" wrapText="1"/>
    </xf>
    <xf numFmtId="166" fontId="6" fillId="0" borderId="7" xfId="0" applyNumberFormat="1" applyFont="1" applyBorder="1" applyAlignment="1">
      <alignment horizontal="center" vertical="center" wrapText="1"/>
    </xf>
    <xf numFmtId="14" fontId="6" fillId="0" borderId="7" xfId="0" applyNumberFormat="1" applyFont="1" applyBorder="1" applyAlignment="1">
      <alignment horizontal="center" vertical="center"/>
    </xf>
    <xf numFmtId="14" fontId="6" fillId="0" borderId="17" xfId="0" applyNumberFormat="1" applyFont="1" applyBorder="1" applyAlignment="1">
      <alignment horizontal="center" vertical="center"/>
    </xf>
    <xf numFmtId="0" fontId="6" fillId="12" borderId="7" xfId="0" applyFont="1" applyFill="1" applyBorder="1" applyAlignment="1">
      <alignment horizontal="center" vertical="center"/>
    </xf>
    <xf numFmtId="0" fontId="6" fillId="13" borderId="17" xfId="0" applyFont="1" applyFill="1" applyBorder="1" applyAlignment="1">
      <alignment horizontal="center" vertical="center"/>
    </xf>
    <xf numFmtId="165" fontId="6" fillId="14" borderId="7" xfId="0" applyNumberFormat="1" applyFont="1" applyFill="1" applyBorder="1" applyAlignment="1">
      <alignment horizontal="center" vertical="center" wrapText="1"/>
    </xf>
    <xf numFmtId="0" fontId="6" fillId="14" borderId="7" xfId="0" applyFont="1" applyFill="1" applyBorder="1" applyAlignment="1">
      <alignment horizontal="center" vertical="center" wrapText="1"/>
    </xf>
    <xf numFmtId="1" fontId="6" fillId="0" borderId="7" xfId="0" applyNumberFormat="1" applyFont="1" applyBorder="1" applyAlignment="1">
      <alignment horizontal="center" vertical="center"/>
    </xf>
    <xf numFmtId="0" fontId="6" fillId="14" borderId="7" xfId="0" applyFont="1" applyFill="1" applyBorder="1" applyAlignment="1">
      <alignment horizontal="center" vertical="center"/>
    </xf>
    <xf numFmtId="0" fontId="6" fillId="15" borderId="17" xfId="0" applyFont="1" applyFill="1" applyBorder="1" applyAlignment="1">
      <alignment horizontal="center" vertical="center"/>
    </xf>
    <xf numFmtId="0" fontId="10" fillId="16" borderId="0" xfId="0" applyFont="1" applyFill="1" applyAlignment="1">
      <alignment horizontal="center" vertical="center"/>
    </xf>
    <xf numFmtId="0" fontId="6" fillId="11" borderId="7" xfId="0" applyFont="1" applyFill="1" applyBorder="1" applyAlignment="1">
      <alignment horizontal="center" vertical="center"/>
    </xf>
    <xf numFmtId="165" fontId="6" fillId="4" borderId="7" xfId="0" applyNumberFormat="1" applyFont="1" applyFill="1" applyBorder="1" applyAlignment="1">
      <alignment horizontal="center" vertical="center" wrapText="1"/>
    </xf>
    <xf numFmtId="0" fontId="6" fillId="4" borderId="7" xfId="0" applyFont="1" applyFill="1" applyBorder="1" applyAlignment="1">
      <alignment horizontal="center" vertical="center"/>
    </xf>
    <xf numFmtId="0" fontId="6" fillId="4" borderId="7" xfId="0" applyFont="1" applyFill="1" applyBorder="1" applyAlignment="1">
      <alignment horizontal="center" vertical="center" wrapText="1"/>
    </xf>
    <xf numFmtId="0" fontId="6" fillId="17" borderId="17" xfId="0" applyFont="1" applyFill="1" applyBorder="1" applyAlignment="1">
      <alignment horizontal="center" vertical="center"/>
    </xf>
    <xf numFmtId="165" fontId="6" fillId="18" borderId="7" xfId="0" applyNumberFormat="1" applyFont="1" applyFill="1" applyBorder="1" applyAlignment="1">
      <alignment horizontal="center" vertical="center"/>
    </xf>
    <xf numFmtId="165" fontId="6" fillId="3" borderId="7" xfId="0" applyNumberFormat="1" applyFont="1" applyFill="1" applyBorder="1" applyAlignment="1">
      <alignment horizontal="center" vertical="center"/>
    </xf>
    <xf numFmtId="14" fontId="6" fillId="18" borderId="7" xfId="0" applyNumberFormat="1" applyFont="1" applyFill="1" applyBorder="1" applyAlignment="1">
      <alignment horizontal="center" vertical="center"/>
    </xf>
    <xf numFmtId="166" fontId="6" fillId="3" borderId="7" xfId="0" applyNumberFormat="1" applyFont="1" applyFill="1" applyBorder="1" applyAlignment="1">
      <alignment horizontal="center" vertical="center" wrapText="1"/>
    </xf>
    <xf numFmtId="1" fontId="6" fillId="3" borderId="7" xfId="0" applyNumberFormat="1" applyFont="1" applyFill="1" applyBorder="1" applyAlignment="1">
      <alignment horizontal="center" vertical="center"/>
    </xf>
    <xf numFmtId="1" fontId="6" fillId="4" borderId="7" xfId="0" applyNumberFormat="1" applyFont="1" applyFill="1" applyBorder="1" applyAlignment="1">
      <alignment horizontal="center" vertical="center" wrapText="1"/>
    </xf>
    <xf numFmtId="9" fontId="6" fillId="3" borderId="7" xfId="0" applyNumberFormat="1" applyFont="1" applyFill="1" applyBorder="1" applyAlignment="1">
      <alignment horizontal="center" vertical="center" wrapText="1"/>
    </xf>
    <xf numFmtId="166" fontId="13" fillId="3" borderId="21" xfId="0" applyNumberFormat="1" applyFont="1" applyFill="1" applyBorder="1" applyAlignment="1">
      <alignment horizontal="center"/>
    </xf>
    <xf numFmtId="14" fontId="13" fillId="3" borderId="21" xfId="0" applyNumberFormat="1" applyFont="1" applyFill="1" applyBorder="1" applyAlignment="1">
      <alignment horizontal="center"/>
    </xf>
    <xf numFmtId="0" fontId="10" fillId="3" borderId="21" xfId="0" applyFont="1" applyFill="1" applyBorder="1" applyAlignment="1">
      <alignment horizontal="center" wrapText="1"/>
    </xf>
    <xf numFmtId="0" fontId="10" fillId="0" borderId="0" xfId="0" applyFont="1"/>
    <xf numFmtId="165" fontId="6" fillId="18" borderId="7" xfId="0" applyNumberFormat="1" applyFont="1" applyFill="1" applyBorder="1" applyAlignment="1">
      <alignment horizontal="center" vertical="center" wrapText="1"/>
    </xf>
    <xf numFmtId="0" fontId="6" fillId="18" borderId="7" xfId="0" applyFont="1" applyFill="1" applyBorder="1" applyAlignment="1">
      <alignment horizontal="center" vertical="center"/>
    </xf>
    <xf numFmtId="9" fontId="6" fillId="0" borderId="7" xfId="0" applyNumberFormat="1" applyFont="1" applyBorder="1" applyAlignment="1">
      <alignment horizontal="center" vertical="center"/>
    </xf>
    <xf numFmtId="14" fontId="6" fillId="0" borderId="17" xfId="0" applyNumberFormat="1" applyFont="1" applyBorder="1" applyAlignment="1">
      <alignment horizontal="center" vertical="center" wrapText="1"/>
    </xf>
    <xf numFmtId="14" fontId="6" fillId="3" borderId="17" xfId="0" applyNumberFormat="1" applyFont="1" applyFill="1" applyBorder="1" applyAlignment="1">
      <alignment horizontal="center" vertical="center" wrapText="1"/>
    </xf>
    <xf numFmtId="0" fontId="6" fillId="3" borderId="17" xfId="0" applyFont="1" applyFill="1" applyBorder="1" applyAlignment="1">
      <alignment horizontal="center" vertical="center"/>
    </xf>
    <xf numFmtId="0" fontId="6" fillId="17" borderId="17" xfId="0" applyFont="1" applyFill="1" applyBorder="1" applyAlignment="1">
      <alignment horizontal="center" vertical="center" wrapText="1"/>
    </xf>
    <xf numFmtId="167" fontId="6" fillId="0" borderId="7" xfId="0" applyNumberFormat="1" applyFont="1" applyBorder="1" applyAlignment="1">
      <alignment horizontal="center" vertical="center"/>
    </xf>
    <xf numFmtId="167" fontId="6" fillId="0" borderId="7" xfId="0" applyNumberFormat="1" applyFont="1" applyBorder="1" applyAlignment="1">
      <alignment horizontal="center" vertical="center" wrapText="1"/>
    </xf>
    <xf numFmtId="167" fontId="6" fillId="0" borderId="17" xfId="0" applyNumberFormat="1" applyFont="1" applyBorder="1" applyAlignment="1">
      <alignment horizontal="center" vertical="center"/>
    </xf>
    <xf numFmtId="0" fontId="6" fillId="18" borderId="7" xfId="0" applyFont="1" applyFill="1" applyBorder="1" applyAlignment="1">
      <alignment horizontal="center" vertical="center" wrapText="1"/>
    </xf>
    <xf numFmtId="0" fontId="6" fillId="19" borderId="17" xfId="0" applyFont="1" applyFill="1" applyBorder="1" applyAlignment="1">
      <alignment horizontal="center" vertical="center"/>
    </xf>
    <xf numFmtId="1" fontId="6" fillId="17" borderId="17" xfId="0" applyNumberFormat="1" applyFont="1" applyFill="1" applyBorder="1" applyAlignment="1">
      <alignment horizontal="center" vertical="center" wrapText="1"/>
    </xf>
    <xf numFmtId="0" fontId="6" fillId="20" borderId="17" xfId="0" applyFont="1" applyFill="1" applyBorder="1" applyAlignment="1">
      <alignment horizontal="center" vertical="center"/>
    </xf>
    <xf numFmtId="165" fontId="6" fillId="21" borderId="7" xfId="0" applyNumberFormat="1" applyFont="1" applyFill="1" applyBorder="1" applyAlignment="1">
      <alignment horizontal="center" vertical="center" wrapText="1"/>
    </xf>
    <xf numFmtId="0" fontId="6" fillId="21" borderId="7" xfId="0" applyFont="1" applyFill="1" applyBorder="1" applyAlignment="1">
      <alignment horizontal="center" vertical="center"/>
    </xf>
    <xf numFmtId="0" fontId="6" fillId="21" borderId="7" xfId="0" applyFont="1" applyFill="1" applyBorder="1" applyAlignment="1">
      <alignment horizontal="center" vertical="center" wrapText="1"/>
    </xf>
    <xf numFmtId="0" fontId="6" fillId="22" borderId="17" xfId="0" applyFont="1" applyFill="1" applyBorder="1" applyAlignment="1">
      <alignment horizontal="center" vertical="center"/>
    </xf>
    <xf numFmtId="165" fontId="6" fillId="23" borderId="7" xfId="0" applyNumberFormat="1" applyFont="1" applyFill="1" applyBorder="1" applyAlignment="1">
      <alignment horizontal="center" vertical="center" wrapText="1"/>
    </xf>
    <xf numFmtId="0" fontId="6" fillId="23" borderId="7" xfId="0" applyFont="1" applyFill="1" applyBorder="1" applyAlignment="1">
      <alignment horizontal="center" vertical="center"/>
    </xf>
    <xf numFmtId="0" fontId="6" fillId="23" borderId="7" xfId="0" applyFont="1" applyFill="1" applyBorder="1" applyAlignment="1">
      <alignment horizontal="center" vertical="center" wrapText="1"/>
    </xf>
    <xf numFmtId="0" fontId="6" fillId="24" borderId="7" xfId="0" applyFont="1" applyFill="1" applyBorder="1" applyAlignment="1">
      <alignment horizontal="center" vertical="center"/>
    </xf>
    <xf numFmtId="14" fontId="6" fillId="25" borderId="7" xfId="0" applyNumberFormat="1" applyFont="1" applyFill="1" applyBorder="1" applyAlignment="1">
      <alignment horizontal="center" vertical="center"/>
    </xf>
    <xf numFmtId="167" fontId="6" fillId="0" borderId="17" xfId="0" applyNumberFormat="1" applyFont="1" applyBorder="1" applyAlignment="1">
      <alignment horizontal="center" vertical="center" wrapText="1"/>
    </xf>
    <xf numFmtId="0" fontId="6" fillId="26" borderId="7" xfId="0" applyFont="1" applyFill="1" applyBorder="1" applyAlignment="1">
      <alignment horizontal="center" vertical="center"/>
    </xf>
    <xf numFmtId="14" fontId="6" fillId="26" borderId="7" xfId="0" applyNumberFormat="1" applyFont="1" applyFill="1" applyBorder="1" applyAlignment="1">
      <alignment horizontal="center" vertical="center"/>
    </xf>
    <xf numFmtId="165" fontId="6" fillId="26" borderId="7" xfId="0" applyNumberFormat="1" applyFont="1" applyFill="1" applyBorder="1" applyAlignment="1">
      <alignment horizontal="center" vertical="center" wrapText="1"/>
    </xf>
    <xf numFmtId="1" fontId="6" fillId="26" borderId="7" xfId="0" applyNumberFormat="1" applyFont="1" applyFill="1" applyBorder="1" applyAlignment="1">
      <alignment horizontal="center" vertical="center"/>
    </xf>
    <xf numFmtId="1" fontId="6" fillId="26" borderId="7" xfId="0" applyNumberFormat="1" applyFont="1" applyFill="1" applyBorder="1" applyAlignment="1">
      <alignment horizontal="center" vertical="center" wrapText="1"/>
    </xf>
    <xf numFmtId="14" fontId="6" fillId="26" borderId="7" xfId="0" applyNumberFormat="1" applyFont="1" applyFill="1" applyBorder="1" applyAlignment="1">
      <alignment horizontal="center" vertical="center" wrapText="1"/>
    </xf>
    <xf numFmtId="0" fontId="6" fillId="26" borderId="7" xfId="0" applyFont="1" applyFill="1" applyBorder="1" applyAlignment="1">
      <alignment horizontal="center" vertical="center" wrapText="1"/>
    </xf>
    <xf numFmtId="9" fontId="6" fillId="26" borderId="7" xfId="0" applyNumberFormat="1" applyFont="1" applyFill="1" applyBorder="1" applyAlignment="1">
      <alignment horizontal="center" vertical="center"/>
    </xf>
    <xf numFmtId="0" fontId="6" fillId="27" borderId="7" xfId="0" applyFont="1" applyFill="1" applyBorder="1" applyAlignment="1">
      <alignment horizontal="center" vertical="center"/>
    </xf>
    <xf numFmtId="14" fontId="6" fillId="28" borderId="7" xfId="0" applyNumberFormat="1" applyFont="1" applyFill="1" applyBorder="1" applyAlignment="1">
      <alignment horizontal="center" vertical="center"/>
    </xf>
    <xf numFmtId="14" fontId="6" fillId="11" borderId="7" xfId="0" applyNumberFormat="1" applyFont="1" applyFill="1" applyBorder="1" applyAlignment="1">
      <alignment horizontal="center" vertical="center" wrapText="1"/>
    </xf>
    <xf numFmtId="9" fontId="6" fillId="11" borderId="7" xfId="0" applyNumberFormat="1" applyFont="1" applyFill="1" applyBorder="1" applyAlignment="1">
      <alignment horizontal="center" vertical="center"/>
    </xf>
    <xf numFmtId="14" fontId="6" fillId="11" borderId="7" xfId="0" applyNumberFormat="1" applyFont="1" applyFill="1" applyBorder="1" applyAlignment="1">
      <alignment horizontal="center" vertical="center"/>
    </xf>
    <xf numFmtId="14" fontId="6" fillId="11" borderId="17" xfId="0" applyNumberFormat="1" applyFont="1" applyFill="1" applyBorder="1" applyAlignment="1">
      <alignment horizontal="center" vertical="center"/>
    </xf>
    <xf numFmtId="0" fontId="6" fillId="11" borderId="17" xfId="0" applyFont="1" applyFill="1" applyBorder="1" applyAlignment="1">
      <alignment horizontal="center" vertical="center"/>
    </xf>
    <xf numFmtId="165" fontId="6" fillId="29" borderId="7" xfId="0" applyNumberFormat="1" applyFont="1" applyFill="1" applyBorder="1" applyAlignment="1">
      <alignment horizontal="center" vertical="center" wrapText="1"/>
    </xf>
    <xf numFmtId="0" fontId="6" fillId="29" borderId="7" xfId="0" applyFont="1" applyFill="1" applyBorder="1" applyAlignment="1">
      <alignment horizontal="center" vertical="center"/>
    </xf>
    <xf numFmtId="0" fontId="6" fillId="29" borderId="7" xfId="0" applyFont="1" applyFill="1" applyBorder="1" applyAlignment="1">
      <alignment horizontal="center" vertical="center" wrapText="1"/>
    </xf>
    <xf numFmtId="14" fontId="6" fillId="29" borderId="7" xfId="0" applyNumberFormat="1" applyFont="1" applyFill="1" applyBorder="1" applyAlignment="1">
      <alignment horizontal="center" vertical="center"/>
    </xf>
    <xf numFmtId="14" fontId="6" fillId="30" borderId="17" xfId="0" applyNumberFormat="1" applyFont="1" applyFill="1" applyBorder="1" applyAlignment="1">
      <alignment horizontal="center" vertical="center"/>
    </xf>
    <xf numFmtId="0" fontId="6" fillId="0" borderId="17" xfId="0" applyFont="1" applyBorder="1" applyAlignment="1">
      <alignment horizontal="center" vertical="center"/>
    </xf>
    <xf numFmtId="0" fontId="6" fillId="31" borderId="7" xfId="0" applyFont="1" applyFill="1" applyBorder="1" applyAlignment="1">
      <alignment horizontal="center" vertical="center"/>
    </xf>
    <xf numFmtId="14" fontId="6" fillId="31" borderId="7" xfId="0" applyNumberFormat="1" applyFont="1" applyFill="1" applyBorder="1" applyAlignment="1">
      <alignment horizontal="center" vertical="center"/>
    </xf>
    <xf numFmtId="165" fontId="6" fillId="31" borderId="7" xfId="0" applyNumberFormat="1" applyFont="1" applyFill="1" applyBorder="1" applyAlignment="1">
      <alignment horizontal="center" vertical="center" wrapText="1"/>
    </xf>
    <xf numFmtId="1" fontId="6" fillId="31" borderId="7" xfId="0" applyNumberFormat="1" applyFont="1" applyFill="1" applyBorder="1" applyAlignment="1">
      <alignment horizontal="center" vertical="center" wrapText="1"/>
    </xf>
    <xf numFmtId="14" fontId="6" fillId="31" borderId="7" xfId="0" applyNumberFormat="1" applyFont="1" applyFill="1" applyBorder="1" applyAlignment="1">
      <alignment horizontal="center" vertical="center" wrapText="1"/>
    </xf>
    <xf numFmtId="0" fontId="6" fillId="31" borderId="7" xfId="0" applyFont="1" applyFill="1" applyBorder="1" applyAlignment="1">
      <alignment horizontal="center" vertical="center" wrapText="1"/>
    </xf>
    <xf numFmtId="0" fontId="0" fillId="31" borderId="0" xfId="0" applyFill="1"/>
    <xf numFmtId="9" fontId="6" fillId="31" borderId="7" xfId="0" applyNumberFormat="1" applyFont="1" applyFill="1" applyBorder="1" applyAlignment="1">
      <alignment horizontal="center" vertical="center"/>
    </xf>
    <xf numFmtId="1" fontId="6" fillId="31" borderId="7" xfId="0" applyNumberFormat="1" applyFont="1" applyFill="1" applyBorder="1" applyAlignment="1">
      <alignment horizontal="center" vertical="center"/>
    </xf>
    <xf numFmtId="167" fontId="6" fillId="3" borderId="7" xfId="0" applyNumberFormat="1" applyFont="1" applyFill="1" applyBorder="1" applyAlignment="1">
      <alignment horizontal="center" vertical="center" wrapText="1"/>
    </xf>
    <xf numFmtId="167" fontId="6" fillId="3" borderId="7" xfId="0" applyNumberFormat="1" applyFont="1" applyFill="1" applyBorder="1" applyAlignment="1">
      <alignment horizontal="center" vertical="center"/>
    </xf>
    <xf numFmtId="0" fontId="14" fillId="0" borderId="7" xfId="0" applyFont="1" applyBorder="1" applyAlignment="1">
      <alignment horizontal="center" vertical="center"/>
    </xf>
    <xf numFmtId="0" fontId="14" fillId="3" borderId="7" xfId="0" applyFont="1" applyFill="1" applyBorder="1" applyAlignment="1">
      <alignment horizontal="center" vertical="center"/>
    </xf>
    <xf numFmtId="14" fontId="14" fillId="3" borderId="7" xfId="0" applyNumberFormat="1" applyFont="1" applyFill="1" applyBorder="1" applyAlignment="1">
      <alignment horizontal="center" vertical="center"/>
    </xf>
    <xf numFmtId="165" fontId="14" fillId="3" borderId="7" xfId="0" applyNumberFormat="1" applyFont="1" applyFill="1" applyBorder="1" applyAlignment="1">
      <alignment horizontal="center" vertical="center" wrapText="1"/>
    </xf>
    <xf numFmtId="1" fontId="14" fillId="3" borderId="7" xfId="0" applyNumberFormat="1" applyFont="1" applyFill="1" applyBorder="1" applyAlignment="1">
      <alignment horizontal="center" vertical="center"/>
    </xf>
    <xf numFmtId="0" fontId="14" fillId="3" borderId="7" xfId="0" applyFont="1" applyFill="1" applyBorder="1" applyAlignment="1">
      <alignment horizontal="center" vertical="center" wrapText="1"/>
    </xf>
    <xf numFmtId="14" fontId="14" fillId="3" borderId="7" xfId="0" applyNumberFormat="1" applyFont="1" applyFill="1" applyBorder="1" applyAlignment="1">
      <alignment horizontal="center" vertical="center" wrapText="1"/>
    </xf>
    <xf numFmtId="9" fontId="14" fillId="3" borderId="7" xfId="0" applyNumberFormat="1" applyFont="1" applyFill="1" applyBorder="1" applyAlignment="1">
      <alignment horizontal="center" vertical="center"/>
    </xf>
    <xf numFmtId="0" fontId="15" fillId="0" borderId="0" xfId="0" applyFont="1"/>
    <xf numFmtId="0" fontId="0" fillId="32" borderId="0" xfId="0" applyFill="1"/>
    <xf numFmtId="0" fontId="6" fillId="33" borderId="7" xfId="0" applyFont="1" applyFill="1" applyBorder="1" applyAlignment="1">
      <alignment horizontal="center" vertical="center"/>
    </xf>
    <xf numFmtId="14" fontId="6" fillId="34" borderId="7" xfId="0" applyNumberFormat="1" applyFont="1" applyFill="1" applyBorder="1" applyAlignment="1">
      <alignment horizontal="center" vertical="center"/>
    </xf>
    <xf numFmtId="0" fontId="0" fillId="35" borderId="0" xfId="0" applyFill="1"/>
    <xf numFmtId="165" fontId="6" fillId="36" borderId="7" xfId="0" applyNumberFormat="1" applyFont="1" applyFill="1" applyBorder="1" applyAlignment="1">
      <alignment horizontal="center" vertical="center" wrapText="1"/>
    </xf>
    <xf numFmtId="0" fontId="6" fillId="25" borderId="7" xfId="0" applyFont="1" applyFill="1" applyBorder="1" applyAlignment="1">
      <alignment horizontal="center" vertical="center"/>
    </xf>
    <xf numFmtId="165" fontId="6" fillId="37" borderId="7" xfId="0" applyNumberFormat="1" applyFont="1" applyFill="1" applyBorder="1" applyAlignment="1">
      <alignment horizontal="center" vertical="center" wrapText="1"/>
    </xf>
    <xf numFmtId="165" fontId="6" fillId="25" borderId="7" xfId="0" applyNumberFormat="1" applyFont="1" applyFill="1" applyBorder="1" applyAlignment="1">
      <alignment horizontal="center" vertical="center" wrapText="1"/>
    </xf>
    <xf numFmtId="0" fontId="6" fillId="37" borderId="7" xfId="0" applyFont="1" applyFill="1" applyBorder="1" applyAlignment="1">
      <alignment horizontal="center" vertical="center"/>
    </xf>
    <xf numFmtId="1" fontId="6" fillId="25" borderId="7" xfId="0" applyNumberFormat="1" applyFont="1" applyFill="1" applyBorder="1" applyAlignment="1">
      <alignment horizontal="center" vertical="center"/>
    </xf>
    <xf numFmtId="0" fontId="6" fillId="25" borderId="7" xfId="0" applyFont="1" applyFill="1" applyBorder="1" applyAlignment="1">
      <alignment horizontal="center" vertical="center" wrapText="1"/>
    </xf>
    <xf numFmtId="14" fontId="6" fillId="25" borderId="7" xfId="0" applyNumberFormat="1" applyFont="1" applyFill="1" applyBorder="1" applyAlignment="1">
      <alignment horizontal="center" vertical="center" wrapText="1"/>
    </xf>
    <xf numFmtId="0" fontId="6" fillId="37" borderId="7" xfId="0" applyFont="1" applyFill="1" applyBorder="1" applyAlignment="1">
      <alignment horizontal="center" vertical="center" wrapText="1"/>
    </xf>
    <xf numFmtId="1" fontId="6" fillId="25" borderId="7" xfId="0" applyNumberFormat="1" applyFont="1" applyFill="1" applyBorder="1" applyAlignment="1">
      <alignment horizontal="center" vertical="center" wrapText="1"/>
    </xf>
    <xf numFmtId="0" fontId="6" fillId="38" borderId="7" xfId="0" applyFont="1" applyFill="1" applyBorder="1" applyAlignment="1">
      <alignment horizontal="center" vertical="center"/>
    </xf>
    <xf numFmtId="14" fontId="6" fillId="38" borderId="7" xfId="0" applyNumberFormat="1" applyFont="1" applyFill="1" applyBorder="1" applyAlignment="1">
      <alignment horizontal="center" vertical="center"/>
    </xf>
    <xf numFmtId="165" fontId="6" fillId="39" borderId="7" xfId="0" applyNumberFormat="1" applyFont="1" applyFill="1" applyBorder="1" applyAlignment="1">
      <alignment horizontal="center" vertical="center" wrapText="1"/>
    </xf>
    <xf numFmtId="165" fontId="6" fillId="38" borderId="7" xfId="0" applyNumberFormat="1" applyFont="1" applyFill="1" applyBorder="1" applyAlignment="1">
      <alignment horizontal="center" vertical="center" wrapText="1"/>
    </xf>
    <xf numFmtId="0" fontId="6" fillId="39" borderId="7" xfId="0" applyFont="1" applyFill="1" applyBorder="1" applyAlignment="1">
      <alignment horizontal="center" vertical="center"/>
    </xf>
    <xf numFmtId="0" fontId="6" fillId="38" borderId="7" xfId="0" applyFont="1" applyFill="1" applyBorder="1" applyAlignment="1">
      <alignment horizontal="center" vertical="center" wrapText="1"/>
    </xf>
    <xf numFmtId="1" fontId="6" fillId="38" borderId="7" xfId="0" applyNumberFormat="1" applyFont="1" applyFill="1" applyBorder="1" applyAlignment="1">
      <alignment horizontal="center" vertical="center" wrapText="1"/>
    </xf>
    <xf numFmtId="14" fontId="6" fillId="38" borderId="7" xfId="0" applyNumberFormat="1" applyFont="1" applyFill="1" applyBorder="1" applyAlignment="1">
      <alignment horizontal="center" vertical="center" wrapText="1"/>
    </xf>
    <xf numFmtId="0" fontId="6" fillId="39" borderId="7" xfId="0" applyFont="1" applyFill="1" applyBorder="1" applyAlignment="1">
      <alignment horizontal="center" vertical="center" wrapText="1"/>
    </xf>
    <xf numFmtId="9" fontId="6" fillId="38" borderId="7" xfId="0" applyNumberFormat="1" applyFont="1" applyFill="1" applyBorder="1" applyAlignment="1">
      <alignment horizontal="center" vertical="center"/>
    </xf>
    <xf numFmtId="0" fontId="6" fillId="28" borderId="7" xfId="0" applyFont="1" applyFill="1" applyBorder="1" applyAlignment="1">
      <alignment horizontal="center" vertical="center"/>
    </xf>
    <xf numFmtId="165" fontId="6" fillId="28" borderId="7" xfId="0" applyNumberFormat="1" applyFont="1" applyFill="1" applyBorder="1" applyAlignment="1">
      <alignment horizontal="center" vertical="center" wrapText="1"/>
    </xf>
    <xf numFmtId="0" fontId="6" fillId="28" borderId="7" xfId="0" applyFont="1" applyFill="1" applyBorder="1" applyAlignment="1">
      <alignment horizontal="center" vertical="center" wrapText="1"/>
    </xf>
    <xf numFmtId="1" fontId="6" fillId="28" borderId="7" xfId="0" applyNumberFormat="1" applyFont="1" applyFill="1" applyBorder="1" applyAlignment="1">
      <alignment horizontal="center" vertical="center" wrapText="1"/>
    </xf>
    <xf numFmtId="14" fontId="6" fillId="28" borderId="7" xfId="0" applyNumberFormat="1" applyFont="1" applyFill="1" applyBorder="1" applyAlignment="1">
      <alignment horizontal="center" vertical="center" wrapText="1"/>
    </xf>
    <xf numFmtId="1" fontId="6" fillId="28" borderId="7" xfId="0" applyNumberFormat="1" applyFont="1" applyFill="1" applyBorder="1" applyAlignment="1">
      <alignment horizontal="center" vertical="center"/>
    </xf>
    <xf numFmtId="0" fontId="14" fillId="26" borderId="7" xfId="0" applyFont="1" applyFill="1" applyBorder="1" applyAlignment="1">
      <alignment horizontal="center" vertical="center"/>
    </xf>
    <xf numFmtId="165" fontId="6" fillId="40" borderId="7" xfId="0" applyNumberFormat="1" applyFont="1" applyFill="1" applyBorder="1" applyAlignment="1">
      <alignment horizontal="center" vertical="center" wrapText="1"/>
    </xf>
    <xf numFmtId="0" fontId="6" fillId="40" borderId="7" xfId="0" applyFont="1" applyFill="1" applyBorder="1" applyAlignment="1">
      <alignment horizontal="center" vertical="center"/>
    </xf>
    <xf numFmtId="0" fontId="6" fillId="40" borderId="7" xfId="0" applyFont="1" applyFill="1" applyBorder="1" applyAlignment="1">
      <alignment horizontal="center" vertical="center" wrapText="1"/>
    </xf>
    <xf numFmtId="165" fontId="6" fillId="41" borderId="7" xfId="0" applyNumberFormat="1" applyFont="1" applyFill="1" applyBorder="1" applyAlignment="1">
      <alignment horizontal="center" vertical="center" wrapText="1"/>
    </xf>
    <xf numFmtId="0" fontId="6" fillId="41" borderId="7" xfId="0" applyFont="1" applyFill="1" applyBorder="1" applyAlignment="1">
      <alignment horizontal="center" vertical="center"/>
    </xf>
    <xf numFmtId="0" fontId="6" fillId="41" borderId="7" xfId="0" applyFont="1" applyFill="1" applyBorder="1" applyAlignment="1">
      <alignment horizontal="center" vertical="center" wrapText="1"/>
    </xf>
    <xf numFmtId="165" fontId="6" fillId="34" borderId="7" xfId="0" applyNumberFormat="1" applyFont="1" applyFill="1" applyBorder="1" applyAlignment="1">
      <alignment horizontal="center" vertical="center" wrapText="1"/>
    </xf>
    <xf numFmtId="0" fontId="6" fillId="34" borderId="7" xfId="0" applyFont="1" applyFill="1" applyBorder="1" applyAlignment="1">
      <alignment horizontal="center" vertical="center"/>
    </xf>
    <xf numFmtId="0" fontId="6" fillId="34" borderId="7" xfId="0" applyFont="1" applyFill="1" applyBorder="1" applyAlignment="1">
      <alignment horizontal="center" vertical="center" wrapText="1"/>
    </xf>
    <xf numFmtId="14" fontId="14" fillId="0" borderId="7" xfId="0" applyNumberFormat="1" applyFont="1" applyBorder="1" applyAlignment="1">
      <alignment horizontal="center" vertical="center"/>
    </xf>
    <xf numFmtId="0" fontId="6" fillId="42" borderId="7" xfId="0" applyFont="1" applyFill="1" applyBorder="1" applyAlignment="1">
      <alignment horizontal="center" vertical="center" wrapText="1"/>
    </xf>
    <xf numFmtId="1" fontId="6" fillId="42" borderId="7" xfId="0" applyNumberFormat="1" applyFont="1" applyFill="1" applyBorder="1" applyAlignment="1">
      <alignment horizontal="center" vertical="center" wrapText="1"/>
    </xf>
    <xf numFmtId="0" fontId="6" fillId="43" borderId="7" xfId="0" applyFont="1" applyFill="1" applyBorder="1" applyAlignment="1">
      <alignment horizontal="center" vertical="center" wrapText="1"/>
    </xf>
    <xf numFmtId="167" fontId="6" fillId="42" borderId="7" xfId="0" applyNumberFormat="1" applyFont="1" applyFill="1" applyBorder="1" applyAlignment="1">
      <alignment horizontal="center" vertical="center" wrapText="1"/>
    </xf>
    <xf numFmtId="14" fontId="16" fillId="0" borderId="7" xfId="0" applyNumberFormat="1" applyFont="1" applyBorder="1" applyAlignment="1">
      <alignment horizontal="center" vertical="center"/>
    </xf>
    <xf numFmtId="14" fontId="0" fillId="0" borderId="7" xfId="0" applyNumberFormat="1" applyBorder="1" applyAlignment="1">
      <alignment horizontal="center" vertical="center"/>
    </xf>
    <xf numFmtId="14" fontId="6" fillId="23" borderId="7" xfId="0" applyNumberFormat="1" applyFont="1" applyFill="1" applyBorder="1" applyAlignment="1">
      <alignment horizontal="center" vertical="center"/>
    </xf>
    <xf numFmtId="1" fontId="6" fillId="23" borderId="7" xfId="0" applyNumberFormat="1" applyFont="1" applyFill="1" applyBorder="1" applyAlignment="1">
      <alignment horizontal="center" vertical="center"/>
    </xf>
    <xf numFmtId="1" fontId="6" fillId="23" borderId="7" xfId="0" applyNumberFormat="1" applyFont="1" applyFill="1" applyBorder="1" applyAlignment="1">
      <alignment horizontal="center" vertical="center" wrapText="1"/>
    </xf>
    <xf numFmtId="14" fontId="6" fillId="23" borderId="7" xfId="0" applyNumberFormat="1" applyFont="1" applyFill="1" applyBorder="1" applyAlignment="1">
      <alignment horizontal="center" vertical="center" wrapText="1"/>
    </xf>
    <xf numFmtId="9" fontId="6" fillId="23" borderId="7" xfId="0" applyNumberFormat="1" applyFont="1" applyFill="1" applyBorder="1" applyAlignment="1">
      <alignment horizontal="center" vertical="center"/>
    </xf>
    <xf numFmtId="0" fontId="6" fillId="17" borderId="7" xfId="0" applyFont="1" applyFill="1" applyBorder="1" applyAlignment="1">
      <alignment horizontal="center" vertical="center"/>
    </xf>
    <xf numFmtId="0" fontId="6" fillId="0" borderId="7" xfId="0" applyFont="1" applyBorder="1" applyAlignment="1" applyProtection="1">
      <alignment horizontal="center" vertical="center"/>
      <protection locked="0"/>
    </xf>
    <xf numFmtId="0" fontId="6" fillId="0" borderId="7" xfId="0" applyFont="1" applyBorder="1" applyAlignment="1" applyProtection="1">
      <alignment horizontal="center" vertical="center" wrapText="1"/>
      <protection locked="0"/>
    </xf>
    <xf numFmtId="0" fontId="1" fillId="0" borderId="7" xfId="0" applyFont="1" applyBorder="1" applyAlignment="1">
      <alignment horizontal="center" vertical="center"/>
    </xf>
    <xf numFmtId="0" fontId="6" fillId="26" borderId="7" xfId="0" applyFont="1" applyFill="1" applyBorder="1" applyAlignment="1" applyProtection="1">
      <alignment horizontal="center" vertical="center"/>
      <protection locked="0"/>
    </xf>
    <xf numFmtId="14" fontId="0" fillId="26" borderId="7" xfId="0" applyNumberFormat="1" applyFill="1" applyBorder="1" applyAlignment="1">
      <alignment horizontal="center" vertical="center"/>
    </xf>
    <xf numFmtId="0" fontId="0" fillId="26" borderId="7" xfId="0" applyFill="1" applyBorder="1" applyAlignment="1">
      <alignment horizontal="center" vertical="center"/>
    </xf>
    <xf numFmtId="0" fontId="0" fillId="44" borderId="7" xfId="0" applyFill="1" applyBorder="1" applyAlignment="1">
      <alignment horizontal="center" vertical="center"/>
    </xf>
    <xf numFmtId="0" fontId="6" fillId="26" borderId="7" xfId="0" applyFont="1" applyFill="1" applyBorder="1" applyAlignment="1" applyProtection="1">
      <alignment horizontal="center" vertical="center" wrapText="1"/>
      <protection locked="0"/>
    </xf>
    <xf numFmtId="0" fontId="1" fillId="26" borderId="7" xfId="0" applyFont="1" applyFill="1" applyBorder="1" applyAlignment="1">
      <alignment horizontal="center" vertical="center"/>
    </xf>
    <xf numFmtId="0" fontId="0" fillId="44" borderId="0" xfId="0" applyFill="1" applyAlignment="1">
      <alignment horizontal="center" vertical="center"/>
    </xf>
    <xf numFmtId="0" fontId="6" fillId="3" borderId="7" xfId="0" applyFont="1" applyFill="1" applyBorder="1" applyAlignment="1" applyProtection="1">
      <alignment horizontal="center" vertical="center"/>
      <protection locked="0"/>
    </xf>
    <xf numFmtId="14" fontId="0" fillId="3" borderId="7" xfId="0" applyNumberFormat="1" applyFill="1" applyBorder="1" applyAlignment="1">
      <alignment horizontal="center" vertical="center"/>
    </xf>
    <xf numFmtId="0" fontId="0" fillId="3" borderId="7" xfId="0" applyFill="1" applyBorder="1" applyAlignment="1">
      <alignment horizontal="center" vertical="center"/>
    </xf>
    <xf numFmtId="0" fontId="6" fillId="3" borderId="7" xfId="0" applyFont="1" applyFill="1" applyBorder="1" applyAlignment="1" applyProtection="1">
      <alignment horizontal="center" vertical="center" wrapText="1"/>
      <protection locked="0"/>
    </xf>
    <xf numFmtId="0" fontId="1" fillId="3" borderId="7" xfId="0" applyFont="1" applyFill="1" applyBorder="1" applyAlignment="1">
      <alignment horizontal="center" vertical="center"/>
    </xf>
    <xf numFmtId="0" fontId="0" fillId="0" borderId="7" xfId="0" applyBorder="1" applyAlignment="1">
      <alignment horizontal="center" vertical="center" wrapText="1"/>
    </xf>
    <xf numFmtId="0" fontId="0" fillId="0" borderId="25" xfId="0" applyBorder="1" applyAlignment="1">
      <alignment horizontal="center" vertical="center"/>
    </xf>
    <xf numFmtId="14" fontId="0" fillId="0" borderId="0" xfId="0" applyNumberFormat="1" applyAlignment="1">
      <alignment horizontal="center" vertical="center"/>
    </xf>
    <xf numFmtId="0" fontId="6" fillId="0" borderId="26" xfId="0" applyFont="1" applyBorder="1" applyAlignment="1">
      <alignment horizontal="center" vertical="center"/>
    </xf>
    <xf numFmtId="0" fontId="6" fillId="0" borderId="26" xfId="0" applyFont="1" applyBorder="1" applyAlignment="1" applyProtection="1">
      <alignment horizontal="center" vertical="center"/>
      <protection locked="0"/>
    </xf>
    <xf numFmtId="14" fontId="0" fillId="0" borderId="26" xfId="0" applyNumberFormat="1" applyBorder="1" applyAlignment="1">
      <alignment horizontal="center" vertical="center"/>
    </xf>
    <xf numFmtId="0" fontId="0" fillId="0" borderId="26" xfId="0" applyBorder="1" applyAlignment="1">
      <alignment horizontal="center" vertical="center"/>
    </xf>
    <xf numFmtId="1" fontId="6" fillId="0" borderId="26" xfId="0" applyNumberFormat="1" applyFont="1" applyBorder="1" applyAlignment="1">
      <alignment horizontal="center" vertical="center"/>
    </xf>
    <xf numFmtId="0" fontId="6" fillId="0" borderId="26" xfId="0" applyFont="1" applyBorder="1" applyAlignment="1" applyProtection="1">
      <alignment horizontal="center" vertical="center" wrapText="1"/>
      <protection locked="0"/>
    </xf>
    <xf numFmtId="165" fontId="6" fillId="0" borderId="26" xfId="0" applyNumberFormat="1" applyFont="1" applyBorder="1" applyAlignment="1">
      <alignment horizontal="center" vertical="center" wrapText="1"/>
    </xf>
    <xf numFmtId="0" fontId="1" fillId="0" borderId="26" xfId="0" applyFont="1" applyBorder="1" applyAlignment="1">
      <alignment horizontal="center" vertical="center"/>
    </xf>
    <xf numFmtId="0" fontId="0" fillId="0" borderId="26" xfId="0" applyBorder="1" applyAlignment="1">
      <alignment horizontal="center" vertical="center" wrapText="1"/>
    </xf>
    <xf numFmtId="14" fontId="6" fillId="0" borderId="26" xfId="0" applyNumberFormat="1" applyFont="1" applyBorder="1" applyAlignment="1">
      <alignment horizontal="center" vertical="center"/>
    </xf>
    <xf numFmtId="0" fontId="0" fillId="0" borderId="12" xfId="0" applyBorder="1" applyAlignment="1">
      <alignment horizontal="center" vertical="center"/>
    </xf>
    <xf numFmtId="0" fontId="6" fillId="0" borderId="0" xfId="0" applyFont="1" applyAlignment="1">
      <alignment horizontal="center" vertical="center"/>
    </xf>
    <xf numFmtId="0" fontId="6" fillId="0" borderId="12" xfId="0" applyFont="1" applyBorder="1" applyAlignment="1">
      <alignment horizontal="center" vertical="center"/>
    </xf>
    <xf numFmtId="0" fontId="6" fillId="44" borderId="12" xfId="0" applyFont="1" applyFill="1" applyBorder="1" applyAlignment="1">
      <alignment horizontal="center" vertical="center"/>
    </xf>
    <xf numFmtId="0" fontId="6" fillId="44" borderId="7" xfId="0" applyFont="1" applyFill="1" applyBorder="1" applyAlignment="1">
      <alignment horizontal="center" vertical="center"/>
    </xf>
    <xf numFmtId="1" fontId="0" fillId="0" borderId="7" xfId="0" applyNumberFormat="1" applyBorder="1" applyAlignment="1">
      <alignment horizontal="center" vertical="center"/>
    </xf>
    <xf numFmtId="14" fontId="6" fillId="0" borderId="7" xfId="0" applyNumberFormat="1" applyFont="1" applyBorder="1" applyAlignment="1" applyProtection="1">
      <alignment horizontal="center" vertical="center"/>
      <protection locked="0"/>
    </xf>
    <xf numFmtId="0" fontId="1" fillId="0" borderId="7" xfId="0" applyFont="1" applyBorder="1" applyAlignment="1">
      <alignment horizontal="center" vertical="center" wrapText="1"/>
    </xf>
    <xf numFmtId="14" fontId="1" fillId="0" borderId="7" xfId="0" applyNumberFormat="1" applyFont="1" applyBorder="1" applyAlignment="1">
      <alignment horizontal="center" vertical="center"/>
    </xf>
    <xf numFmtId="0" fontId="6" fillId="45" borderId="7" xfId="0" applyFont="1" applyFill="1" applyBorder="1" applyAlignment="1">
      <alignment horizontal="center" vertical="center"/>
    </xf>
    <xf numFmtId="14" fontId="6" fillId="46" borderId="7" xfId="0" applyNumberFormat="1" applyFont="1" applyFill="1" applyBorder="1" applyAlignment="1">
      <alignment horizontal="center" vertical="center"/>
    </xf>
    <xf numFmtId="14" fontId="6" fillId="0" borderId="0" xfId="0" applyNumberFormat="1" applyFont="1" applyAlignment="1">
      <alignment horizontal="center" vertical="center"/>
    </xf>
    <xf numFmtId="14" fontId="13" fillId="0" borderId="0" xfId="0" applyNumberFormat="1" applyFont="1" applyAlignment="1">
      <alignment horizontal="center" vertical="center"/>
    </xf>
    <xf numFmtId="14" fontId="13" fillId="0" borderId="7" xfId="0" applyNumberFormat="1" applyFont="1" applyBorder="1" applyAlignment="1">
      <alignment horizontal="center" vertical="center" wrapText="1"/>
    </xf>
    <xf numFmtId="14" fontId="13" fillId="0" borderId="0" xfId="0" applyNumberFormat="1" applyFont="1" applyAlignment="1">
      <alignment horizontal="center" vertical="center" wrapText="1"/>
    </xf>
    <xf numFmtId="14" fontId="6" fillId="0" borderId="0" xfId="0" applyNumberFormat="1" applyFont="1" applyAlignment="1">
      <alignment horizontal="center" vertical="center" wrapText="1"/>
    </xf>
    <xf numFmtId="0" fontId="6" fillId="35" borderId="7" xfId="0" applyFont="1" applyFill="1" applyBorder="1" applyAlignment="1" applyProtection="1">
      <alignment horizontal="center" vertical="center"/>
      <protection locked="0"/>
    </xf>
    <xf numFmtId="0" fontId="1" fillId="0" borderId="0" xfId="0" applyFont="1"/>
    <xf numFmtId="1" fontId="0" fillId="26" borderId="7" xfId="0" applyNumberFormat="1" applyFill="1" applyBorder="1" applyAlignment="1">
      <alignment horizontal="center" vertical="center"/>
    </xf>
    <xf numFmtId="14" fontId="6" fillId="26" borderId="7" xfId="0" applyNumberFormat="1" applyFont="1" applyFill="1" applyBorder="1" applyAlignment="1" applyProtection="1">
      <alignment horizontal="center" vertical="center"/>
      <protection locked="0"/>
    </xf>
    <xf numFmtId="0" fontId="0" fillId="0" borderId="7" xfId="0" applyBorder="1"/>
    <xf numFmtId="14" fontId="0" fillId="0" borderId="7" xfId="0" applyNumberFormat="1" applyBorder="1"/>
    <xf numFmtId="165" fontId="0" fillId="0" borderId="7" xfId="0" applyNumberFormat="1" applyBorder="1" applyAlignment="1">
      <alignment horizontal="center" vertical="center"/>
    </xf>
    <xf numFmtId="14" fontId="0" fillId="0" borderId="0" xfId="0" applyNumberFormat="1"/>
    <xf numFmtId="0" fontId="18" fillId="0" borderId="0" xfId="2" applyFont="1" applyAlignment="1">
      <alignment horizontal="center" vertical="center"/>
    </xf>
    <xf numFmtId="0" fontId="19" fillId="0" borderId="0" xfId="2" applyFont="1" applyAlignment="1">
      <alignment horizontal="center" vertical="center"/>
    </xf>
    <xf numFmtId="0" fontId="18" fillId="35" borderId="0" xfId="2" applyFont="1" applyFill="1" applyAlignment="1">
      <alignment horizontal="center" vertical="center"/>
    </xf>
    <xf numFmtId="0" fontId="19" fillId="35" borderId="0" xfId="2" applyFont="1" applyFill="1" applyAlignment="1">
      <alignment horizontal="center" vertical="center"/>
    </xf>
    <xf numFmtId="0" fontId="0" fillId="0" borderId="0" xfId="0" applyProtection="1">
      <protection locked="0"/>
    </xf>
    <xf numFmtId="0" fontId="5" fillId="0" borderId="0" xfId="0" applyFont="1" applyAlignment="1" applyProtection="1">
      <alignment horizontal="center" vertical="center" wrapText="1"/>
      <protection locked="0"/>
    </xf>
    <xf numFmtId="0" fontId="6" fillId="0" borderId="7" xfId="0" applyFont="1" applyBorder="1" applyAlignment="1" applyProtection="1">
      <alignment vertical="center" wrapText="1"/>
      <protection locked="0"/>
    </xf>
    <xf numFmtId="0" fontId="0" fillId="0" borderId="0" xfId="0" applyAlignment="1" applyProtection="1">
      <alignment horizontal="center" vertical="center"/>
      <protection locked="0"/>
    </xf>
    <xf numFmtId="14" fontId="5" fillId="0" borderId="0" xfId="0" applyNumberFormat="1" applyFont="1" applyAlignment="1" applyProtection="1">
      <alignment horizontal="center" vertical="center" wrapText="1"/>
      <protection locked="0"/>
    </xf>
    <xf numFmtId="0" fontId="6" fillId="0" borderId="0" xfId="0" applyFont="1" applyAlignment="1" applyProtection="1">
      <alignment horizontal="left" vertical="center" wrapText="1"/>
      <protection locked="0"/>
    </xf>
    <xf numFmtId="1" fontId="2" fillId="2" borderId="1" xfId="1" applyNumberFormat="1" applyFont="1" applyFill="1" applyBorder="1" applyAlignment="1" applyProtection="1">
      <alignment vertical="center" wrapText="1"/>
      <protection locked="0"/>
    </xf>
    <xf numFmtId="14" fontId="3" fillId="0" borderId="3" xfId="1" applyNumberFormat="1" applyFont="1" applyBorder="1" applyAlignment="1" applyProtection="1">
      <alignment horizontal="center" vertical="center"/>
      <protection locked="0"/>
    </xf>
    <xf numFmtId="0" fontId="4" fillId="0" borderId="0" xfId="1" applyFont="1" applyAlignment="1" applyProtection="1">
      <alignment horizontal="center" vertical="center"/>
      <protection locked="0"/>
    </xf>
    <xf numFmtId="14" fontId="0" fillId="0" borderId="0" xfId="0" applyNumberFormat="1" applyProtection="1">
      <protection locked="0"/>
    </xf>
    <xf numFmtId="0" fontId="3" fillId="0" borderId="0" xfId="1" applyFont="1" applyAlignment="1" applyProtection="1">
      <alignment horizontal="center" vertical="center"/>
      <protection locked="0"/>
    </xf>
    <xf numFmtId="14" fontId="3" fillId="0" borderId="0" xfId="1" applyNumberFormat="1" applyFont="1" applyAlignment="1" applyProtection="1">
      <alignment horizontal="center" vertical="center"/>
      <protection locked="0"/>
    </xf>
    <xf numFmtId="1" fontId="2" fillId="0" borderId="2" xfId="1" applyNumberFormat="1" applyFont="1" applyBorder="1" applyAlignment="1" applyProtection="1">
      <alignment vertical="center" wrapText="1"/>
      <protection locked="0"/>
    </xf>
    <xf numFmtId="14" fontId="4" fillId="0" borderId="0" xfId="1" applyNumberFormat="1" applyFont="1" applyAlignment="1" applyProtection="1">
      <alignment horizontal="center" vertical="center"/>
      <protection locked="0"/>
    </xf>
    <xf numFmtId="0" fontId="2" fillId="2" borderId="2" xfId="1" applyFont="1" applyFill="1" applyBorder="1" applyAlignment="1" applyProtection="1">
      <alignment horizontal="center" vertical="center" wrapText="1"/>
      <protection locked="0"/>
    </xf>
    <xf numFmtId="0" fontId="2" fillId="0" borderId="0" xfId="1" applyFont="1" applyAlignment="1" applyProtection="1">
      <alignment horizontal="center" vertical="center" wrapText="1"/>
      <protection locked="0"/>
    </xf>
    <xf numFmtId="14" fontId="2" fillId="2" borderId="2" xfId="1" applyNumberFormat="1" applyFont="1" applyFill="1" applyBorder="1" applyAlignment="1" applyProtection="1">
      <alignment horizontal="center" vertical="center" wrapText="1"/>
      <protection locked="0"/>
    </xf>
    <xf numFmtId="0" fontId="2" fillId="2" borderId="2" xfId="1" applyFont="1" applyFill="1" applyBorder="1" applyAlignment="1" applyProtection="1">
      <alignment vertical="center" wrapText="1"/>
      <protection locked="0"/>
    </xf>
    <xf numFmtId="0" fontId="3" fillId="0" borderId="3" xfId="1" applyFont="1" applyBorder="1" applyAlignment="1" applyProtection="1">
      <alignment horizontal="center" vertical="center"/>
      <protection locked="0"/>
    </xf>
    <xf numFmtId="1" fontId="3" fillId="0" borderId="3" xfId="1" applyNumberFormat="1" applyFont="1" applyBorder="1" applyAlignment="1" applyProtection="1">
      <alignment horizontal="center" vertical="center"/>
      <protection locked="0"/>
    </xf>
    <xf numFmtId="14" fontId="4" fillId="0" borderId="3" xfId="1" applyNumberFormat="1" applyFont="1" applyBorder="1" applyAlignment="1" applyProtection="1">
      <alignment horizontal="center" vertical="center"/>
      <protection locked="0"/>
    </xf>
    <xf numFmtId="1" fontId="4" fillId="0" borderId="3" xfId="1" applyNumberFormat="1" applyFont="1" applyBorder="1" applyAlignment="1" applyProtection="1">
      <alignment horizontal="center" vertical="center"/>
      <protection locked="0"/>
    </xf>
    <xf numFmtId="0" fontId="4" fillId="0" borderId="3" xfId="1" applyFont="1" applyBorder="1" applyAlignment="1" applyProtection="1">
      <alignment horizontal="center" vertical="center"/>
      <protection locked="0"/>
    </xf>
    <xf numFmtId="0" fontId="4" fillId="0" borderId="0" xfId="0" applyFont="1"/>
    <xf numFmtId="0" fontId="20" fillId="0" borderId="3" xfId="1" applyFont="1" applyBorder="1" applyAlignment="1" applyProtection="1">
      <alignment horizontal="center" vertical="center"/>
      <protection locked="0"/>
    </xf>
    <xf numFmtId="14" fontId="21" fillId="0" borderId="3" xfId="1" applyNumberFormat="1" applyFont="1" applyBorder="1" applyAlignment="1" applyProtection="1">
      <alignment horizontal="center" vertical="center"/>
      <protection locked="0"/>
    </xf>
    <xf numFmtId="1" fontId="21" fillId="0" borderId="3" xfId="1" applyNumberFormat="1" applyFont="1" applyBorder="1" applyAlignment="1">
      <alignment horizontal="center" vertical="center"/>
    </xf>
    <xf numFmtId="0" fontId="21" fillId="0" borderId="3" xfId="1" applyFont="1" applyBorder="1" applyAlignment="1" applyProtection="1">
      <alignment horizontal="center" vertical="center"/>
      <protection locked="0"/>
    </xf>
    <xf numFmtId="1" fontId="20" fillId="0" borderId="3" xfId="1" applyNumberFormat="1" applyFont="1" applyBorder="1" applyAlignment="1" applyProtection="1">
      <alignment horizontal="center" vertical="center"/>
      <protection locked="0"/>
    </xf>
    <xf numFmtId="14" fontId="20" fillId="0" borderId="3" xfId="1" applyNumberFormat="1" applyFont="1" applyBorder="1" applyAlignment="1" applyProtection="1">
      <alignment horizontal="center" vertical="center"/>
      <protection locked="0"/>
    </xf>
    <xf numFmtId="0" fontId="20" fillId="3" borderId="3" xfId="0" applyFont="1" applyFill="1" applyBorder="1" applyAlignment="1">
      <alignment horizontal="center" vertical="center"/>
    </xf>
    <xf numFmtId="0" fontId="20" fillId="0" borderId="3" xfId="1" applyFont="1" applyBorder="1" applyAlignment="1">
      <alignment horizontal="center" vertical="center"/>
    </xf>
    <xf numFmtId="0" fontId="20" fillId="0" borderId="0" xfId="1" applyFont="1" applyAlignment="1" applyProtection="1">
      <alignment horizontal="center" vertical="center"/>
      <protection locked="0"/>
    </xf>
    <xf numFmtId="0" fontId="3" fillId="0" borderId="0" xfId="1" applyFont="1" applyAlignment="1" applyProtection="1">
      <alignment horizontal="left" vertical="center" wrapText="1"/>
      <protection locked="0"/>
    </xf>
    <xf numFmtId="0" fontId="3" fillId="0" borderId="3" xfId="1" applyFont="1" applyBorder="1" applyAlignment="1" applyProtection="1">
      <alignment horizontal="left" vertical="center" wrapText="1"/>
      <protection locked="0"/>
    </xf>
    <xf numFmtId="0" fontId="20" fillId="0" borderId="3" xfId="1" applyFont="1" applyBorder="1" applyAlignment="1" applyProtection="1">
      <alignment horizontal="left" vertical="center" wrapText="1"/>
      <protection locked="0"/>
    </xf>
    <xf numFmtId="1" fontId="21" fillId="0" borderId="3" xfId="1" applyNumberFormat="1" applyFont="1" applyBorder="1" applyAlignment="1" applyProtection="1">
      <alignment horizontal="center" vertical="center"/>
      <protection locked="0"/>
    </xf>
    <xf numFmtId="1" fontId="22" fillId="0" borderId="3" xfId="3" applyNumberFormat="1" applyBorder="1" applyAlignment="1" applyProtection="1">
      <alignment horizontal="center" vertical="center"/>
      <protection locked="0"/>
    </xf>
    <xf numFmtId="0" fontId="22" fillId="0" borderId="3" xfId="3" applyBorder="1" applyAlignment="1" applyProtection="1">
      <alignment horizontal="center" vertical="center"/>
      <protection locked="0"/>
    </xf>
    <xf numFmtId="1" fontId="23" fillId="50" borderId="7" xfId="0" applyNumberFormat="1" applyFont="1" applyFill="1" applyBorder="1" applyAlignment="1">
      <alignment horizontal="center" vertical="center"/>
    </xf>
    <xf numFmtId="0" fontId="23" fillId="50" borderId="7" xfId="0" applyFont="1" applyFill="1" applyBorder="1" applyAlignment="1">
      <alignment horizontal="center" vertical="center"/>
    </xf>
    <xf numFmtId="4" fontId="23" fillId="50" borderId="7" xfId="0" applyNumberFormat="1" applyFont="1" applyFill="1" applyBorder="1" applyAlignment="1">
      <alignment horizontal="center" vertical="center"/>
    </xf>
    <xf numFmtId="1" fontId="4" fillId="0" borderId="7" xfId="0" applyNumberFormat="1" applyFont="1" applyBorder="1" applyAlignment="1">
      <alignment horizontal="center" vertical="center"/>
    </xf>
    <xf numFmtId="14" fontId="4" fillId="0" borderId="7" xfId="0" applyNumberFormat="1" applyFont="1" applyBorder="1" applyAlignment="1">
      <alignment horizontal="center" vertical="center"/>
    </xf>
    <xf numFmtId="4" fontId="4" fillId="0" borderId="7" xfId="0" applyNumberFormat="1" applyFont="1" applyBorder="1" applyAlignment="1">
      <alignment horizontal="center" vertical="center"/>
    </xf>
    <xf numFmtId="4" fontId="4" fillId="0" borderId="0" xfId="0" applyNumberFormat="1" applyFont="1"/>
    <xf numFmtId="0" fontId="24" fillId="47" borderId="7" xfId="2" applyFont="1" applyFill="1" applyBorder="1" applyAlignment="1">
      <alignment horizontal="center" vertical="center"/>
    </xf>
    <xf numFmtId="168" fontId="25" fillId="0" borderId="7" xfId="2" applyNumberFormat="1" applyFont="1" applyBorder="1"/>
    <xf numFmtId="169" fontId="19" fillId="0" borderId="0" xfId="2" applyNumberFormat="1" applyFont="1" applyAlignment="1">
      <alignment horizontal="center" vertical="center"/>
    </xf>
    <xf numFmtId="0" fontId="4" fillId="0" borderId="7" xfId="0" applyFont="1" applyBorder="1" applyAlignment="1">
      <alignment horizontal="center" vertical="center"/>
    </xf>
    <xf numFmtId="0" fontId="3" fillId="0" borderId="0" xfId="1" applyFont="1" applyAlignment="1" applyProtection="1">
      <alignment horizontal="left" vertical="center"/>
      <protection locked="0"/>
    </xf>
    <xf numFmtId="0" fontId="20" fillId="0" borderId="0" xfId="1" applyFont="1" applyAlignment="1" applyProtection="1">
      <alignment horizontal="left" vertical="center"/>
      <protection locked="0"/>
    </xf>
    <xf numFmtId="0" fontId="20" fillId="48" borderId="3" xfId="1" applyFont="1" applyFill="1" applyBorder="1" applyAlignment="1" applyProtection="1">
      <alignment horizontal="center" vertical="center"/>
      <protection locked="0"/>
    </xf>
    <xf numFmtId="0" fontId="27" fillId="0" borderId="3" xfId="3" applyFont="1" applyBorder="1" applyAlignment="1" applyProtection="1">
      <alignment horizontal="center" vertical="center"/>
      <protection locked="0"/>
    </xf>
    <xf numFmtId="0" fontId="20" fillId="0" borderId="3" xfId="1" applyFont="1" applyBorder="1" applyAlignment="1">
      <alignment horizontal="left" vertical="center" wrapText="1"/>
    </xf>
    <xf numFmtId="1" fontId="23" fillId="51" borderId="7" xfId="0" applyNumberFormat="1" applyFont="1" applyFill="1" applyBorder="1" applyAlignment="1">
      <alignment horizontal="center" vertical="center"/>
    </xf>
    <xf numFmtId="0" fontId="23" fillId="51" borderId="7" xfId="0" applyFont="1" applyFill="1" applyBorder="1" applyAlignment="1">
      <alignment horizontal="center" vertical="center"/>
    </xf>
    <xf numFmtId="0" fontId="23" fillId="0" borderId="0" xfId="0" applyFont="1"/>
    <xf numFmtId="1" fontId="28" fillId="53" borderId="7" xfId="0" applyNumberFormat="1" applyFont="1" applyFill="1" applyBorder="1" applyAlignment="1">
      <alignment horizontal="center" vertical="center"/>
    </xf>
    <xf numFmtId="1" fontId="4" fillId="0" borderId="29" xfId="0" applyNumberFormat="1" applyFont="1" applyBorder="1" applyAlignment="1">
      <alignment horizontal="center" vertical="center"/>
    </xf>
    <xf numFmtId="0" fontId="4" fillId="0" borderId="7" xfId="0" applyFont="1" applyBorder="1"/>
    <xf numFmtId="1" fontId="4" fillId="0" borderId="7" xfId="0" applyNumberFormat="1" applyFont="1" applyBorder="1"/>
    <xf numFmtId="14" fontId="4" fillId="0" borderId="7" xfId="0" applyNumberFormat="1" applyFont="1" applyBorder="1"/>
    <xf numFmtId="1" fontId="28" fillId="52" borderId="7" xfId="0" applyNumberFormat="1" applyFont="1" applyFill="1" applyBorder="1" applyAlignment="1">
      <alignment horizontal="center"/>
    </xf>
    <xf numFmtId="0" fontId="28" fillId="52" borderId="7" xfId="0" applyFont="1" applyFill="1" applyBorder="1" applyAlignment="1">
      <alignment horizontal="center"/>
    </xf>
    <xf numFmtId="0" fontId="23" fillId="0" borderId="0" xfId="0" applyFont="1" applyAlignment="1">
      <alignment horizontal="center"/>
    </xf>
    <xf numFmtId="0" fontId="20" fillId="6" borderId="3" xfId="1" applyFont="1" applyFill="1" applyBorder="1" applyAlignment="1" applyProtection="1">
      <alignment horizontal="center" vertical="center"/>
      <protection locked="0"/>
    </xf>
    <xf numFmtId="0" fontId="20" fillId="0" borderId="3" xfId="1" applyFont="1" applyBorder="1" applyAlignment="1" applyProtection="1">
      <alignment horizontal="center" vertical="center" wrapText="1"/>
      <protection locked="0"/>
    </xf>
    <xf numFmtId="0" fontId="23" fillId="0" borderId="0" xfId="0" applyFont="1" applyAlignment="1">
      <alignment horizontal="center" vertical="center"/>
    </xf>
    <xf numFmtId="0" fontId="4" fillId="0" borderId="0" xfId="0" applyFont="1" applyAlignment="1">
      <alignment horizontal="center" vertical="center"/>
    </xf>
    <xf numFmtId="1" fontId="28" fillId="52" borderId="7" xfId="0" applyNumberFormat="1" applyFont="1" applyFill="1" applyBorder="1" applyAlignment="1">
      <alignment horizontal="center" vertical="center"/>
    </xf>
    <xf numFmtId="0" fontId="20" fillId="0" borderId="28" xfId="1" applyFont="1" applyBorder="1" applyAlignment="1" applyProtection="1">
      <alignment horizontal="center" vertical="center"/>
      <protection locked="0"/>
    </xf>
    <xf numFmtId="1" fontId="20" fillId="0" borderId="28" xfId="1" applyNumberFormat="1" applyFont="1" applyBorder="1" applyAlignment="1" applyProtection="1">
      <alignment horizontal="center" vertical="center"/>
      <protection locked="0"/>
    </xf>
    <xf numFmtId="14" fontId="21" fillId="0" borderId="28" xfId="1" applyNumberFormat="1" applyFont="1" applyBorder="1" applyAlignment="1" applyProtection="1">
      <alignment horizontal="center" vertical="center"/>
      <protection locked="0"/>
    </xf>
    <xf numFmtId="1" fontId="21" fillId="0" borderId="28" xfId="1" applyNumberFormat="1" applyFont="1" applyBorder="1" applyAlignment="1">
      <alignment horizontal="center" vertical="center"/>
    </xf>
    <xf numFmtId="1" fontId="27" fillId="0" borderId="28" xfId="3" applyNumberFormat="1" applyFont="1" applyBorder="1" applyAlignment="1" applyProtection="1">
      <alignment horizontal="center" vertical="center"/>
      <protection locked="0"/>
    </xf>
    <xf numFmtId="1" fontId="21" fillId="0" borderId="28" xfId="1" applyNumberFormat="1" applyFont="1" applyBorder="1" applyAlignment="1" applyProtection="1">
      <alignment horizontal="center" vertical="center"/>
      <protection locked="0"/>
    </xf>
    <xf numFmtId="14" fontId="20" fillId="0" borderId="28" xfId="1" applyNumberFormat="1" applyFont="1" applyBorder="1" applyAlignment="1" applyProtection="1">
      <alignment horizontal="center" vertical="center"/>
      <protection locked="0"/>
    </xf>
    <xf numFmtId="0" fontId="20" fillId="3" borderId="28" xfId="0" applyFont="1" applyFill="1" applyBorder="1" applyAlignment="1">
      <alignment horizontal="center" vertical="center"/>
    </xf>
    <xf numFmtId="0" fontId="20" fillId="0" borderId="28" xfId="1" applyFont="1" applyBorder="1" applyAlignment="1" applyProtection="1">
      <alignment horizontal="left" vertical="center" wrapText="1"/>
      <protection locked="0"/>
    </xf>
    <xf numFmtId="0" fontId="18" fillId="0" borderId="0" xfId="0" applyFont="1" applyProtection="1">
      <protection locked="0"/>
    </xf>
    <xf numFmtId="0" fontId="9" fillId="0" borderId="0" xfId="0" applyFont="1" applyAlignment="1" applyProtection="1">
      <alignment horizontal="center" vertical="center" wrapText="1"/>
      <protection locked="0"/>
    </xf>
    <xf numFmtId="0" fontId="18" fillId="0" borderId="7" xfId="0" applyFont="1" applyBorder="1" applyAlignment="1" applyProtection="1">
      <alignment vertical="center" wrapText="1"/>
      <protection locked="0"/>
    </xf>
    <xf numFmtId="0" fontId="18" fillId="0" borderId="0" xfId="0" applyFont="1" applyAlignment="1" applyProtection="1">
      <alignment horizontal="center" vertical="center"/>
      <protection locked="0"/>
    </xf>
    <xf numFmtId="14" fontId="9" fillId="0" borderId="0" xfId="0" applyNumberFormat="1" applyFont="1" applyAlignment="1" applyProtection="1">
      <alignment horizontal="center" vertical="center" wrapText="1"/>
      <protection locked="0"/>
    </xf>
    <xf numFmtId="0" fontId="18" fillId="0" borderId="0" xfId="0" applyFont="1" applyAlignment="1" applyProtection="1">
      <alignment horizontal="left" vertical="center" wrapText="1"/>
      <protection locked="0"/>
    </xf>
    <xf numFmtId="0" fontId="18" fillId="0" borderId="0" xfId="1" applyFont="1" applyAlignment="1" applyProtection="1">
      <alignment horizontal="center" vertical="center"/>
      <protection locked="0"/>
    </xf>
    <xf numFmtId="14" fontId="18" fillId="0" borderId="3" xfId="1" applyNumberFormat="1" applyFont="1" applyBorder="1" applyAlignment="1" applyProtection="1">
      <alignment horizontal="center" vertical="center"/>
      <protection locked="0"/>
    </xf>
    <xf numFmtId="14" fontId="18" fillId="0" borderId="0" xfId="1" applyNumberFormat="1" applyFont="1" applyAlignment="1" applyProtection="1">
      <alignment horizontal="center" vertical="center"/>
      <protection locked="0"/>
    </xf>
    <xf numFmtId="14" fontId="18" fillId="0" borderId="0" xfId="0" applyNumberFormat="1" applyFont="1" applyProtection="1">
      <protection locked="0"/>
    </xf>
    <xf numFmtId="0" fontId="18" fillId="0" borderId="0" xfId="1" applyFont="1" applyAlignment="1" applyProtection="1">
      <alignment horizontal="center" vertical="center" wrapText="1"/>
      <protection locked="0"/>
    </xf>
    <xf numFmtId="0" fontId="18" fillId="0" borderId="0" xfId="1" applyFont="1" applyAlignment="1" applyProtection="1">
      <alignment horizontal="left" vertical="center" wrapText="1"/>
      <protection locked="0"/>
    </xf>
    <xf numFmtId="1" fontId="29" fillId="0" borderId="2" xfId="1" applyNumberFormat="1" applyFont="1" applyBorder="1" applyAlignment="1" applyProtection="1">
      <alignment vertical="center" wrapText="1"/>
      <protection locked="0"/>
    </xf>
    <xf numFmtId="0" fontId="29" fillId="0" borderId="0" xfId="1" applyFont="1" applyAlignment="1" applyProtection="1">
      <alignment horizontal="center" vertical="center" wrapText="1"/>
      <protection locked="0"/>
    </xf>
    <xf numFmtId="0" fontId="29" fillId="2" borderId="2" xfId="1" applyFont="1" applyFill="1" applyBorder="1" applyAlignment="1" applyProtection="1">
      <alignment horizontal="center" vertical="center" wrapText="1"/>
      <protection locked="0"/>
    </xf>
    <xf numFmtId="14" fontId="29" fillId="2" borderId="2" xfId="1" applyNumberFormat="1" applyFont="1" applyFill="1" applyBorder="1" applyAlignment="1" applyProtection="1">
      <alignment horizontal="center" vertical="center" wrapText="1"/>
      <protection locked="0"/>
    </xf>
    <xf numFmtId="0" fontId="18" fillId="0" borderId="7" xfId="1" applyFont="1" applyBorder="1" applyAlignment="1" applyProtection="1">
      <alignment horizontal="center" vertical="center"/>
      <protection locked="0"/>
    </xf>
    <xf numFmtId="0" fontId="18" fillId="0" borderId="30" xfId="1" applyFont="1" applyBorder="1" applyAlignment="1" applyProtection="1">
      <alignment horizontal="center" vertical="center"/>
      <protection locked="0"/>
    </xf>
    <xf numFmtId="1" fontId="18" fillId="0" borderId="3" xfId="1" applyNumberFormat="1" applyFont="1" applyBorder="1" applyAlignment="1" applyProtection="1">
      <alignment horizontal="center" vertical="center"/>
      <protection locked="0"/>
    </xf>
    <xf numFmtId="1" fontId="18" fillId="0" borderId="3" xfId="1" applyNumberFormat="1" applyFont="1" applyBorder="1" applyAlignment="1">
      <alignment horizontal="center" vertical="center"/>
    </xf>
    <xf numFmtId="0" fontId="18" fillId="0" borderId="3" xfId="1" applyFont="1" applyBorder="1" applyAlignment="1" applyProtection="1">
      <alignment horizontal="center" vertical="center"/>
      <protection locked="0"/>
    </xf>
    <xf numFmtId="0" fontId="18" fillId="3" borderId="3" xfId="0" applyFont="1" applyFill="1" applyBorder="1" applyAlignment="1">
      <alignment horizontal="center" vertical="center"/>
    </xf>
    <xf numFmtId="0" fontId="18" fillId="0" borderId="3" xfId="1" applyFont="1" applyBorder="1" applyAlignment="1">
      <alignment horizontal="center" vertical="center"/>
    </xf>
    <xf numFmtId="0" fontId="18" fillId="0" borderId="3" xfId="1" applyFont="1" applyBorder="1" applyAlignment="1" applyProtection="1">
      <alignment horizontal="left" vertical="center" wrapText="1"/>
      <protection locked="0"/>
    </xf>
    <xf numFmtId="0" fontId="18" fillId="0" borderId="0" xfId="1" applyFont="1" applyAlignment="1" applyProtection="1">
      <alignment horizontal="left" vertical="center"/>
      <protection locked="0"/>
    </xf>
    <xf numFmtId="0" fontId="31" fillId="0" borderId="0" xfId="1" applyFont="1" applyAlignment="1" applyProtection="1">
      <alignment horizontal="center" vertical="center"/>
      <protection locked="0"/>
    </xf>
    <xf numFmtId="1" fontId="18" fillId="0" borderId="3" xfId="1" applyNumberFormat="1" applyFont="1" applyBorder="1" applyAlignment="1" applyProtection="1">
      <alignment horizontal="center" vertical="center" wrapText="1"/>
      <protection locked="0"/>
    </xf>
    <xf numFmtId="14" fontId="18" fillId="11" borderId="3" xfId="1" applyNumberFormat="1" applyFont="1" applyFill="1" applyBorder="1" applyAlignment="1" applyProtection="1">
      <alignment horizontal="center" vertical="center"/>
      <protection locked="0"/>
    </xf>
    <xf numFmtId="1" fontId="32" fillId="0" borderId="3" xfId="3" applyNumberFormat="1" applyFont="1" applyBorder="1" applyAlignment="1" applyProtection="1">
      <alignment horizontal="center" vertical="center"/>
      <protection locked="0"/>
    </xf>
    <xf numFmtId="0" fontId="32" fillId="0" borderId="3" xfId="3" applyFont="1" applyBorder="1" applyAlignment="1" applyProtection="1">
      <alignment horizontal="center" vertical="center"/>
      <protection locked="0"/>
    </xf>
    <xf numFmtId="0" fontId="18" fillId="0" borderId="3" xfId="1" applyFont="1" applyBorder="1" applyAlignment="1" applyProtection="1">
      <alignment horizontal="center" vertical="center" wrapText="1"/>
      <protection locked="0"/>
    </xf>
    <xf numFmtId="0" fontId="18" fillId="0" borderId="3" xfId="1" applyFont="1" applyBorder="1" applyAlignment="1">
      <alignment horizontal="left" vertical="center" wrapText="1"/>
    </xf>
    <xf numFmtId="0" fontId="18" fillId="0" borderId="31" xfId="1" applyFont="1" applyBorder="1" applyAlignment="1" applyProtection="1">
      <alignment horizontal="center" vertical="center"/>
      <protection locked="0"/>
    </xf>
    <xf numFmtId="0" fontId="18" fillId="0" borderId="27" xfId="1" applyFont="1" applyBorder="1" applyAlignment="1" applyProtection="1">
      <alignment horizontal="center" vertical="center"/>
      <protection locked="0"/>
    </xf>
    <xf numFmtId="14" fontId="18" fillId="0" borderId="27" xfId="1" applyNumberFormat="1" applyFont="1" applyBorder="1" applyAlignment="1" applyProtection="1">
      <alignment horizontal="center" vertical="center"/>
      <protection locked="0"/>
    </xf>
    <xf numFmtId="0" fontId="32" fillId="0" borderId="27" xfId="3" applyFont="1" applyBorder="1" applyAlignment="1" applyProtection="1">
      <alignment horizontal="center" vertical="center"/>
      <protection locked="0"/>
    </xf>
    <xf numFmtId="0" fontId="18" fillId="3" borderId="27" xfId="0" applyFont="1" applyFill="1" applyBorder="1" applyAlignment="1">
      <alignment horizontal="center" vertical="center"/>
    </xf>
    <xf numFmtId="0" fontId="18" fillId="0" borderId="27" xfId="1" applyFont="1" applyBorder="1" applyAlignment="1" applyProtection="1">
      <alignment horizontal="left" vertical="center" wrapText="1"/>
      <protection locked="0"/>
    </xf>
    <xf numFmtId="0" fontId="18" fillId="55" borderId="3" xfId="1" applyFont="1" applyFill="1" applyBorder="1" applyAlignment="1" applyProtection="1">
      <alignment horizontal="center" vertical="center"/>
      <protection locked="0"/>
    </xf>
    <xf numFmtId="0" fontId="18" fillId="49" borderId="3" xfId="1" applyFont="1" applyFill="1" applyBorder="1" applyAlignment="1" applyProtection="1">
      <alignment horizontal="center" vertical="center"/>
      <protection locked="0"/>
    </xf>
    <xf numFmtId="0" fontId="18" fillId="54" borderId="3" xfId="1" applyFont="1" applyFill="1" applyBorder="1" applyAlignment="1" applyProtection="1">
      <alignment horizontal="center" vertical="center"/>
      <protection locked="0"/>
    </xf>
    <xf numFmtId="14" fontId="18" fillId="0" borderId="3" xfId="0" applyNumberFormat="1" applyFont="1" applyBorder="1" applyAlignment="1">
      <alignment horizontal="center" vertical="center"/>
    </xf>
    <xf numFmtId="14" fontId="18" fillId="0" borderId="3" xfId="1" applyNumberFormat="1" applyFont="1" applyBorder="1" applyAlignment="1" applyProtection="1">
      <alignment horizontal="center" vertical="center" wrapText="1"/>
      <protection locked="0"/>
    </xf>
    <xf numFmtId="0" fontId="18" fillId="0" borderId="4" xfId="1" applyFont="1" applyBorder="1" applyAlignment="1" applyProtection="1">
      <alignment horizontal="center" vertical="center"/>
      <protection locked="0"/>
    </xf>
    <xf numFmtId="0" fontId="18" fillId="0" borderId="0" xfId="0" applyFont="1"/>
    <xf numFmtId="0" fontId="33" fillId="0" borderId="3" xfId="1" applyFont="1" applyBorder="1" applyAlignment="1">
      <alignment horizontal="left" vertical="center" wrapText="1"/>
    </xf>
    <xf numFmtId="0" fontId="18" fillId="6" borderId="3" xfId="1" applyFont="1" applyFill="1" applyBorder="1" applyAlignment="1" applyProtection="1">
      <alignment horizontal="center" vertical="center"/>
      <protection locked="0"/>
    </xf>
    <xf numFmtId="14" fontId="18" fillId="4" borderId="3" xfId="1" applyNumberFormat="1" applyFont="1" applyFill="1" applyBorder="1" applyAlignment="1" applyProtection="1">
      <alignment horizontal="center" vertical="center"/>
      <protection locked="0"/>
    </xf>
    <xf numFmtId="14" fontId="18" fillId="3" borderId="3" xfId="0" applyNumberFormat="1" applyFont="1" applyFill="1" applyBorder="1" applyAlignment="1">
      <alignment horizontal="center" vertical="center"/>
    </xf>
    <xf numFmtId="1" fontId="18" fillId="6" borderId="3" xfId="1" applyNumberFormat="1" applyFont="1" applyFill="1" applyBorder="1" applyAlignment="1" applyProtection="1">
      <alignment horizontal="center" vertical="center"/>
      <protection locked="0"/>
    </xf>
    <xf numFmtId="0" fontId="18" fillId="56" borderId="30" xfId="1" applyFont="1" applyFill="1" applyBorder="1" applyAlignment="1" applyProtection="1">
      <alignment horizontal="center" vertical="center"/>
      <protection locked="0"/>
    </xf>
    <xf numFmtId="0" fontId="18" fillId="48" borderId="3" xfId="1" applyFont="1" applyFill="1" applyBorder="1" applyAlignment="1" applyProtection="1">
      <alignment horizontal="center" vertical="center"/>
      <protection locked="0"/>
    </xf>
    <xf numFmtId="0" fontId="18" fillId="0" borderId="27" xfId="1" applyFont="1" applyBorder="1" applyAlignment="1" applyProtection="1">
      <alignment horizontal="center" vertical="center" wrapText="1"/>
      <protection locked="0"/>
    </xf>
    <xf numFmtId="0" fontId="18" fillId="0" borderId="27" xfId="1" applyFont="1" applyBorder="1" applyAlignment="1">
      <alignment horizontal="center" vertical="center"/>
    </xf>
    <xf numFmtId="0" fontId="18" fillId="56" borderId="3" xfId="1" applyFont="1" applyFill="1" applyBorder="1" applyAlignment="1" applyProtection="1">
      <alignment horizontal="center" vertical="center"/>
      <protection locked="0"/>
    </xf>
    <xf numFmtId="1" fontId="29" fillId="2" borderId="1" xfId="1" applyNumberFormat="1" applyFont="1" applyFill="1" applyBorder="1" applyAlignment="1" applyProtection="1">
      <alignment horizontal="center" vertical="center" wrapText="1"/>
      <protection locked="0"/>
    </xf>
    <xf numFmtId="0" fontId="29" fillId="2" borderId="18" xfId="1" applyFont="1" applyFill="1" applyBorder="1" applyAlignment="1" applyProtection="1">
      <alignment horizontal="center" vertical="center" wrapText="1"/>
      <protection locked="0"/>
    </xf>
    <xf numFmtId="0" fontId="9" fillId="0" borderId="9" xfId="0" applyFont="1" applyBorder="1" applyAlignment="1" applyProtection="1">
      <alignment horizontal="center" vertical="center" wrapText="1"/>
      <protection locked="0"/>
    </xf>
    <xf numFmtId="0" fontId="9" fillId="0" borderId="14" xfId="0" applyFont="1" applyBorder="1" applyAlignment="1" applyProtection="1">
      <alignment horizontal="center" vertical="center" wrapText="1"/>
      <protection locked="0"/>
    </xf>
    <xf numFmtId="0" fontId="9" fillId="0" borderId="4" xfId="0" applyFont="1" applyBorder="1" applyAlignment="1" applyProtection="1">
      <alignment horizontal="center" vertical="center" wrapText="1"/>
      <protection locked="0"/>
    </xf>
    <xf numFmtId="0" fontId="34" fillId="0" borderId="0" xfId="0" applyFont="1" applyAlignment="1">
      <alignment horizontal="center" vertical="center"/>
    </xf>
    <xf numFmtId="0" fontId="13" fillId="0" borderId="0" xfId="0" applyFont="1" applyAlignment="1">
      <alignment horizontal="center" vertical="center"/>
    </xf>
    <xf numFmtId="0" fontId="3" fillId="0" borderId="0" xfId="0" applyFont="1" applyAlignment="1">
      <alignment horizontal="center" vertical="center"/>
    </xf>
    <xf numFmtId="0" fontId="13" fillId="0" borderId="7" xfId="0" applyFont="1" applyBorder="1" applyAlignment="1">
      <alignment horizontal="center" vertical="center"/>
    </xf>
    <xf numFmtId="0" fontId="13" fillId="0" borderId="12" xfId="0" applyFont="1" applyBorder="1" applyAlignment="1">
      <alignment horizontal="center" vertical="center"/>
    </xf>
    <xf numFmtId="0" fontId="18" fillId="0" borderId="0" xfId="0" applyFont="1" applyAlignment="1">
      <alignment horizontal="center" vertical="center"/>
    </xf>
    <xf numFmtId="0" fontId="18" fillId="0" borderId="7" xfId="0" applyFont="1" applyBorder="1" applyAlignment="1">
      <alignment horizontal="center" vertical="center"/>
    </xf>
    <xf numFmtId="0" fontId="0" fillId="35" borderId="0" xfId="0" applyFill="1" applyAlignment="1">
      <alignment horizontal="center" vertical="center"/>
    </xf>
    <xf numFmtId="0" fontId="0" fillId="57" borderId="0" xfId="0" applyFill="1" applyAlignment="1">
      <alignment horizontal="center" vertical="center"/>
    </xf>
    <xf numFmtId="0" fontId="0" fillId="0" borderId="10" xfId="0" applyBorder="1" applyAlignment="1">
      <alignment horizontal="center" vertical="center"/>
    </xf>
    <xf numFmtId="0" fontId="36" fillId="0" borderId="0" xfId="0" applyFont="1" applyAlignment="1">
      <alignment horizontal="center" vertical="center"/>
    </xf>
    <xf numFmtId="1" fontId="14" fillId="0" borderId="7" xfId="0" applyNumberFormat="1" applyFont="1" applyBorder="1" applyAlignment="1">
      <alignment horizontal="center" vertical="center"/>
    </xf>
    <xf numFmtId="14" fontId="14" fillId="0" borderId="7" xfId="0" applyNumberFormat="1" applyFont="1" applyBorder="1" applyAlignment="1">
      <alignment horizontal="center" vertical="center" wrapText="1"/>
    </xf>
    <xf numFmtId="0" fontId="14" fillId="0" borderId="0" xfId="0" applyFont="1" applyAlignment="1">
      <alignment horizontal="center" vertical="center"/>
    </xf>
    <xf numFmtId="0" fontId="14" fillId="0" borderId="7" xfId="0" applyFont="1" applyBorder="1" applyAlignment="1">
      <alignment horizontal="center" vertical="center" wrapText="1"/>
    </xf>
    <xf numFmtId="0" fontId="14" fillId="0" borderId="7" xfId="3" applyFont="1" applyFill="1" applyBorder="1" applyAlignment="1">
      <alignment horizontal="center" vertical="center"/>
    </xf>
    <xf numFmtId="0" fontId="14" fillId="0" borderId="7" xfId="3" applyFont="1" applyFill="1" applyBorder="1" applyAlignment="1">
      <alignment horizontal="center" vertical="center" wrapText="1"/>
    </xf>
    <xf numFmtId="0" fontId="35" fillId="0" borderId="7" xfId="0" applyFont="1" applyBorder="1" applyAlignment="1">
      <alignment horizontal="center" vertical="center"/>
    </xf>
    <xf numFmtId="0" fontId="35" fillId="0" borderId="7" xfId="0" applyFont="1" applyBorder="1" applyAlignment="1">
      <alignment horizontal="center" vertical="center" wrapText="1"/>
    </xf>
    <xf numFmtId="14" fontId="35" fillId="0" borderId="7" xfId="0" applyNumberFormat="1" applyFont="1" applyBorder="1" applyAlignment="1">
      <alignment horizontal="center" vertical="center" wrapText="1"/>
    </xf>
    <xf numFmtId="0" fontId="37" fillId="58" borderId="7" xfId="0" applyFont="1" applyFill="1" applyBorder="1" applyAlignment="1">
      <alignment horizontal="center" vertical="center" wrapText="1"/>
    </xf>
    <xf numFmtId="0" fontId="0" fillId="11" borderId="0" xfId="0" applyFill="1" applyAlignment="1">
      <alignment horizontal="center" vertical="center"/>
    </xf>
    <xf numFmtId="14" fontId="35" fillId="0" borderId="7" xfId="0" applyNumberFormat="1" applyFont="1" applyBorder="1" applyAlignment="1">
      <alignment horizontal="center" vertical="center"/>
    </xf>
    <xf numFmtId="0" fontId="18" fillId="0" borderId="12" xfId="0" applyFont="1" applyBorder="1" applyAlignment="1">
      <alignment horizontal="center" vertical="center"/>
    </xf>
    <xf numFmtId="0" fontId="14" fillId="0" borderId="12" xfId="0" applyFont="1" applyBorder="1" applyAlignment="1">
      <alignment horizontal="center" vertical="center"/>
    </xf>
    <xf numFmtId="0" fontId="38" fillId="0" borderId="7" xfId="3" applyFont="1" applyFill="1" applyBorder="1" applyAlignment="1">
      <alignment horizontal="center" vertical="center" wrapText="1"/>
    </xf>
    <xf numFmtId="0" fontId="38" fillId="0" borderId="7" xfId="3" applyFont="1" applyFill="1" applyBorder="1" applyAlignment="1">
      <alignment horizontal="center" vertical="center"/>
    </xf>
    <xf numFmtId="0" fontId="39" fillId="0" borderId="7" xfId="0" applyFont="1" applyBorder="1" applyAlignment="1">
      <alignment horizontal="center" vertical="center" wrapText="1"/>
    </xf>
    <xf numFmtId="0" fontId="40" fillId="0" borderId="7" xfId="0" applyFont="1" applyBorder="1" applyAlignment="1">
      <alignment horizontal="center" vertical="center" wrapText="1"/>
    </xf>
    <xf numFmtId="14" fontId="18" fillId="0" borderId="9" xfId="0" applyNumberFormat="1" applyFont="1" applyBorder="1" applyAlignment="1" applyProtection="1">
      <alignment horizontal="center" vertical="center"/>
      <protection locked="0"/>
    </xf>
    <xf numFmtId="14" fontId="18" fillId="0" borderId="0" xfId="0" applyNumberFormat="1" applyFont="1" applyAlignment="1" applyProtection="1">
      <alignment horizontal="center" vertical="center"/>
      <protection locked="0"/>
    </xf>
    <xf numFmtId="14" fontId="18" fillId="0" borderId="4" xfId="0" applyNumberFormat="1" applyFont="1" applyBorder="1" applyAlignment="1" applyProtection="1">
      <alignment horizontal="center" vertical="center"/>
      <protection locked="0"/>
    </xf>
    <xf numFmtId="0" fontId="18" fillId="0" borderId="3" xfId="0" applyFont="1" applyBorder="1" applyAlignment="1">
      <alignment horizontal="center" vertical="center"/>
    </xf>
    <xf numFmtId="0" fontId="0" fillId="0" borderId="0" xfId="0" applyAlignment="1">
      <alignment horizontal="center" vertical="center" wrapText="1"/>
    </xf>
    <xf numFmtId="0" fontId="29" fillId="2" borderId="36" xfId="1" applyFont="1" applyFill="1" applyBorder="1" applyAlignment="1" applyProtection="1">
      <alignment horizontal="center" vertical="center" wrapText="1"/>
      <protection locked="0"/>
    </xf>
    <xf numFmtId="0" fontId="0" fillId="0" borderId="0" xfId="0" applyAlignment="1">
      <alignment vertical="center"/>
    </xf>
    <xf numFmtId="0" fontId="0" fillId="0" borderId="0" xfId="0" applyAlignment="1">
      <alignment vertical="center" wrapText="1"/>
    </xf>
    <xf numFmtId="0" fontId="29" fillId="59" borderId="37" xfId="0" applyFont="1" applyFill="1" applyBorder="1" applyAlignment="1">
      <alignment horizontal="center" vertical="center" wrapText="1"/>
    </xf>
    <xf numFmtId="0" fontId="29" fillId="59" borderId="39" xfId="0" applyFont="1" applyFill="1" applyBorder="1" applyAlignment="1">
      <alignment horizontal="center" vertical="center" wrapText="1"/>
    </xf>
    <xf numFmtId="0" fontId="29" fillId="59" borderId="38" xfId="0" applyFont="1" applyFill="1" applyBorder="1" applyAlignment="1">
      <alignment horizontal="center" vertical="center" wrapText="1"/>
    </xf>
    <xf numFmtId="6" fontId="0" fillId="0" borderId="0" xfId="0" applyNumberFormat="1" applyAlignment="1">
      <alignment horizontal="center" vertical="center"/>
    </xf>
    <xf numFmtId="6" fontId="0" fillId="0" borderId="0" xfId="0" applyNumberFormat="1" applyAlignment="1">
      <alignment horizontal="center" vertical="center" wrapText="1"/>
    </xf>
    <xf numFmtId="170" fontId="0" fillId="0" borderId="0" xfId="4" applyNumberFormat="1" applyFont="1" applyAlignment="1">
      <alignment horizontal="center" vertical="center" wrapText="1"/>
    </xf>
    <xf numFmtId="0" fontId="32" fillId="0" borderId="3" xfId="3" applyFont="1" applyFill="1" applyBorder="1" applyAlignment="1" applyProtection="1">
      <alignment horizontal="center" vertical="center"/>
      <protection locked="0"/>
    </xf>
    <xf numFmtId="0" fontId="32" fillId="0" borderId="27" xfId="3" applyFont="1" applyFill="1" applyBorder="1" applyAlignment="1" applyProtection="1">
      <alignment horizontal="center" vertical="center"/>
      <protection locked="0"/>
    </xf>
    <xf numFmtId="0" fontId="18" fillId="0" borderId="27" xfId="0" applyFont="1" applyBorder="1" applyAlignment="1">
      <alignment horizontal="center" vertical="center"/>
    </xf>
    <xf numFmtId="1" fontId="32" fillId="0" borderId="3" xfId="3" applyNumberFormat="1" applyFont="1" applyFill="1" applyBorder="1" applyAlignment="1" applyProtection="1">
      <alignment horizontal="center" vertical="center"/>
      <protection locked="0"/>
    </xf>
    <xf numFmtId="0" fontId="22" fillId="0" borderId="3" xfId="3" applyFill="1" applyBorder="1" applyAlignment="1" applyProtection="1">
      <alignment horizontal="center" vertical="center"/>
      <protection locked="0"/>
    </xf>
    <xf numFmtId="0" fontId="9" fillId="0" borderId="0" xfId="1" applyFont="1" applyAlignment="1" applyProtection="1">
      <alignment horizontal="center" vertical="center"/>
      <protection locked="0"/>
    </xf>
    <xf numFmtId="0" fontId="29" fillId="2" borderId="1" xfId="1" applyFont="1" applyFill="1" applyBorder="1" applyAlignment="1" applyProtection="1">
      <alignment vertical="center" wrapText="1"/>
      <protection locked="0"/>
    </xf>
    <xf numFmtId="14" fontId="29" fillId="2" borderId="1" xfId="1" applyNumberFormat="1" applyFont="1" applyFill="1" applyBorder="1" applyAlignment="1" applyProtection="1">
      <alignment vertical="center" wrapText="1"/>
      <protection locked="0"/>
    </xf>
    <xf numFmtId="14" fontId="29" fillId="2" borderId="2" xfId="1" applyNumberFormat="1" applyFont="1" applyFill="1" applyBorder="1" applyAlignment="1" applyProtection="1">
      <alignment vertical="center" wrapText="1"/>
      <protection locked="0"/>
    </xf>
    <xf numFmtId="0" fontId="29" fillId="2" borderId="2" xfId="1" applyFont="1" applyFill="1" applyBorder="1" applyAlignment="1" applyProtection="1">
      <alignment vertical="center" wrapText="1"/>
      <protection locked="0"/>
    </xf>
    <xf numFmtId="1" fontId="29" fillId="2" borderId="1" xfId="1" applyNumberFormat="1" applyFont="1" applyFill="1" applyBorder="1" applyAlignment="1" applyProtection="1">
      <alignment vertical="center" wrapText="1"/>
      <protection locked="0"/>
    </xf>
    <xf numFmtId="0" fontId="29" fillId="2" borderId="1" xfId="1" applyFont="1" applyFill="1" applyBorder="1" applyAlignment="1" applyProtection="1">
      <alignment horizontal="center" vertical="center" wrapText="1"/>
      <protection locked="0"/>
    </xf>
    <xf numFmtId="14" fontId="29" fillId="2" borderId="1" xfId="1" applyNumberFormat="1" applyFont="1" applyFill="1" applyBorder="1" applyAlignment="1" applyProtection="1">
      <alignment horizontal="center" vertical="center" wrapText="1"/>
      <protection locked="0"/>
    </xf>
    <xf numFmtId="0" fontId="18" fillId="0" borderId="11" xfId="0" applyFont="1" applyBorder="1" applyAlignment="1" applyProtection="1">
      <alignment horizontal="left" vertical="center" wrapText="1"/>
      <protection locked="0"/>
    </xf>
    <xf numFmtId="0" fontId="18" fillId="0" borderId="35" xfId="0" applyFont="1" applyBorder="1" applyAlignment="1" applyProtection="1">
      <alignment horizontal="left" vertical="center" wrapText="1"/>
      <protection locked="0"/>
    </xf>
    <xf numFmtId="0" fontId="18" fillId="0" borderId="12" xfId="0" applyFont="1" applyBorder="1" applyAlignment="1" applyProtection="1">
      <alignment horizontal="left" vertical="center" wrapText="1"/>
      <protection locked="0"/>
    </xf>
    <xf numFmtId="0" fontId="18" fillId="0" borderId="7" xfId="0" applyFont="1" applyBorder="1" applyAlignment="1" applyProtection="1">
      <alignment horizontal="center" vertical="center"/>
      <protection locked="0"/>
    </xf>
    <xf numFmtId="0" fontId="9" fillId="0" borderId="9" xfId="0" applyFont="1" applyBorder="1" applyAlignment="1" applyProtection="1">
      <alignment horizontal="center" vertical="center" wrapText="1"/>
      <protection locked="0"/>
    </xf>
    <xf numFmtId="0" fontId="9" fillId="0" borderId="10" xfId="0" applyFont="1" applyBorder="1" applyAlignment="1" applyProtection="1">
      <alignment horizontal="center" vertical="center" wrapText="1"/>
      <protection locked="0"/>
    </xf>
    <xf numFmtId="0" fontId="9" fillId="0" borderId="0" xfId="0" applyFont="1" applyAlignment="1" applyProtection="1">
      <alignment horizontal="center" vertical="center" wrapText="1"/>
      <protection locked="0"/>
    </xf>
    <xf numFmtId="0" fontId="9" fillId="0" borderId="14" xfId="0" applyFont="1" applyBorder="1" applyAlignment="1" applyProtection="1">
      <alignment horizontal="center" vertical="center" wrapText="1"/>
      <protection locked="0"/>
    </xf>
    <xf numFmtId="0" fontId="9" fillId="0" borderId="4" xfId="0" applyFont="1" applyBorder="1" applyAlignment="1" applyProtection="1">
      <alignment horizontal="center" vertical="center" wrapText="1"/>
      <protection locked="0"/>
    </xf>
    <xf numFmtId="0" fontId="9" fillId="0" borderId="16" xfId="0" applyFont="1" applyBorder="1" applyAlignment="1" applyProtection="1">
      <alignment horizontal="center" vertical="center" wrapText="1"/>
      <protection locked="0"/>
    </xf>
    <xf numFmtId="0" fontId="9" fillId="0" borderId="0" xfId="1" applyFont="1" applyAlignment="1" applyProtection="1">
      <alignment horizontal="center" vertical="center"/>
      <protection locked="0"/>
    </xf>
    <xf numFmtId="0" fontId="9" fillId="0" borderId="40" xfId="1" applyFont="1" applyBorder="1" applyAlignment="1" applyProtection="1">
      <alignment horizontal="center" vertical="center"/>
      <protection locked="0"/>
    </xf>
    <xf numFmtId="0" fontId="29" fillId="2" borderId="32" xfId="1" applyFont="1" applyFill="1" applyBorder="1" applyAlignment="1" applyProtection="1">
      <alignment horizontal="center" vertical="center" wrapText="1"/>
      <protection locked="0"/>
    </xf>
    <xf numFmtId="0" fontId="29" fillId="2" borderId="34" xfId="1" applyFont="1" applyFill="1" applyBorder="1" applyAlignment="1" applyProtection="1">
      <alignment horizontal="center" vertical="center" wrapText="1"/>
      <protection locked="0"/>
    </xf>
    <xf numFmtId="14" fontId="29" fillId="2" borderId="32" xfId="1" applyNumberFormat="1" applyFont="1" applyFill="1" applyBorder="1" applyAlignment="1" applyProtection="1">
      <alignment horizontal="center" vertical="center" wrapText="1"/>
      <protection locked="0"/>
    </xf>
    <xf numFmtId="14" fontId="29" fillId="2" borderId="34" xfId="1" applyNumberFormat="1" applyFont="1" applyFill="1" applyBorder="1" applyAlignment="1" applyProtection="1">
      <alignment horizontal="center" vertical="center" wrapText="1"/>
      <protection locked="0"/>
    </xf>
    <xf numFmtId="0" fontId="29" fillId="2" borderId="33" xfId="1" applyFont="1" applyFill="1" applyBorder="1" applyAlignment="1" applyProtection="1">
      <alignment horizontal="center" vertical="center" wrapText="1"/>
      <protection locked="0"/>
    </xf>
    <xf numFmtId="0" fontId="0" fillId="0" borderId="0" xfId="0" applyAlignment="1">
      <alignment horizontal="center" vertical="center" wrapText="1"/>
    </xf>
    <xf numFmtId="0" fontId="0" fillId="0" borderId="0" xfId="0" applyAlignment="1">
      <alignment horizontal="center" vertical="center"/>
    </xf>
    <xf numFmtId="1" fontId="29" fillId="2" borderId="1" xfId="1" applyNumberFormat="1" applyFont="1" applyFill="1" applyBorder="1" applyAlignment="1" applyProtection="1">
      <alignment horizontal="center" vertical="center" wrapText="1"/>
      <protection locked="0"/>
    </xf>
    <xf numFmtId="1" fontId="29" fillId="2" borderId="2" xfId="1" applyNumberFormat="1" applyFont="1" applyFill="1" applyBorder="1" applyAlignment="1" applyProtection="1">
      <alignment horizontal="center" vertical="center" wrapText="1"/>
      <protection locked="0"/>
    </xf>
    <xf numFmtId="0" fontId="29" fillId="2" borderId="1" xfId="1" applyFont="1" applyFill="1" applyBorder="1" applyAlignment="1" applyProtection="1">
      <alignment horizontal="center" vertical="center" wrapText="1"/>
      <protection locked="0"/>
    </xf>
    <xf numFmtId="0" fontId="29" fillId="2" borderId="2" xfId="1" applyFont="1" applyFill="1" applyBorder="1" applyAlignment="1" applyProtection="1">
      <alignment horizontal="center" vertical="center" wrapText="1"/>
      <protection locked="0"/>
    </xf>
    <xf numFmtId="0" fontId="30" fillId="23" borderId="2" xfId="1" applyFont="1" applyFill="1" applyBorder="1" applyAlignment="1" applyProtection="1">
      <alignment horizontal="center" vertical="center" wrapText="1"/>
      <protection locked="0"/>
    </xf>
    <xf numFmtId="0" fontId="30" fillId="23" borderId="18" xfId="1" applyFont="1" applyFill="1" applyBorder="1" applyAlignment="1" applyProtection="1">
      <alignment horizontal="center" vertical="center" wrapText="1"/>
      <protection locked="0"/>
    </xf>
    <xf numFmtId="0" fontId="29" fillId="2" borderId="5" xfId="1" applyFont="1" applyFill="1" applyBorder="1" applyAlignment="1" applyProtection="1">
      <alignment horizontal="center" vertical="center" wrapText="1"/>
      <protection locked="0"/>
    </xf>
    <xf numFmtId="0" fontId="29" fillId="2" borderId="6" xfId="1" applyFont="1" applyFill="1" applyBorder="1" applyAlignment="1" applyProtection="1">
      <alignment horizontal="center" vertical="center" wrapText="1"/>
      <protection locked="0"/>
    </xf>
    <xf numFmtId="14" fontId="29" fillId="2" borderId="1" xfId="1" applyNumberFormat="1" applyFont="1" applyFill="1" applyBorder="1" applyAlignment="1" applyProtection="1">
      <alignment horizontal="center" vertical="center" wrapText="1"/>
      <protection locked="0"/>
    </xf>
    <xf numFmtId="14" fontId="29" fillId="2" borderId="2" xfId="1" applyNumberFormat="1" applyFont="1" applyFill="1" applyBorder="1" applyAlignment="1" applyProtection="1">
      <alignment horizontal="center" vertical="center" wrapText="1"/>
      <protection locked="0"/>
    </xf>
    <xf numFmtId="0" fontId="29" fillId="2" borderId="18" xfId="1" applyFont="1" applyFill="1" applyBorder="1" applyAlignment="1" applyProtection="1">
      <alignment horizontal="center" vertical="center" wrapText="1"/>
      <protection locked="0"/>
    </xf>
    <xf numFmtId="164" fontId="29" fillId="2" borderId="1" xfId="1" applyNumberFormat="1" applyFont="1" applyFill="1" applyBorder="1" applyAlignment="1" applyProtection="1">
      <alignment horizontal="center" vertical="center" wrapText="1"/>
      <protection locked="0"/>
    </xf>
    <xf numFmtId="0" fontId="7" fillId="5" borderId="20" xfId="0" applyFont="1" applyFill="1" applyBorder="1" applyAlignment="1">
      <alignment horizontal="center" vertical="center" wrapText="1"/>
    </xf>
    <xf numFmtId="0" fontId="10" fillId="0" borderId="22" xfId="0" applyFont="1" applyBorder="1"/>
    <xf numFmtId="0" fontId="10" fillId="0" borderId="21" xfId="0" applyFont="1" applyBorder="1"/>
    <xf numFmtId="0" fontId="12" fillId="0" borderId="21" xfId="0" applyFont="1" applyBorder="1"/>
    <xf numFmtId="0" fontId="7" fillId="5" borderId="20" xfId="0" applyFont="1" applyFill="1" applyBorder="1" applyAlignment="1">
      <alignment horizontal="center" vertical="center"/>
    </xf>
    <xf numFmtId="1" fontId="2" fillId="2" borderId="1" xfId="1" applyNumberFormat="1" applyFont="1" applyFill="1" applyBorder="1" applyAlignment="1" applyProtection="1">
      <alignment horizontal="center" vertical="center" wrapText="1"/>
      <protection locked="0"/>
    </xf>
    <xf numFmtId="1" fontId="2" fillId="2" borderId="2" xfId="1" applyNumberFormat="1" applyFont="1" applyFill="1" applyBorder="1" applyAlignment="1" applyProtection="1">
      <alignment horizontal="center" vertical="center" wrapText="1"/>
      <protection locked="0"/>
    </xf>
    <xf numFmtId="0" fontId="0" fillId="0" borderId="7" xfId="0" applyBorder="1" applyAlignment="1" applyProtection="1">
      <alignment horizontal="center" vertical="center"/>
      <protection locked="0"/>
    </xf>
    <xf numFmtId="0" fontId="5" fillId="0" borderId="8" xfId="0" applyFont="1" applyBorder="1" applyAlignment="1" applyProtection="1">
      <alignment horizontal="center" vertical="center" wrapText="1"/>
      <protection locked="0"/>
    </xf>
    <xf numFmtId="0" fontId="5" fillId="0" borderId="9" xfId="0" applyFont="1" applyBorder="1" applyAlignment="1" applyProtection="1">
      <alignment horizontal="center" vertical="center" wrapText="1"/>
      <protection locked="0"/>
    </xf>
    <xf numFmtId="0" fontId="5" fillId="0" borderId="10" xfId="0" applyFont="1" applyBorder="1" applyAlignment="1" applyProtection="1">
      <alignment horizontal="center" vertical="center" wrapText="1"/>
      <protection locked="0"/>
    </xf>
    <xf numFmtId="0" fontId="5" fillId="0" borderId="13" xfId="0" applyFont="1" applyBorder="1" applyAlignment="1" applyProtection="1">
      <alignment horizontal="center" vertical="center" wrapText="1"/>
      <protection locked="0"/>
    </xf>
    <xf numFmtId="0" fontId="5" fillId="0" borderId="0" xfId="0" applyFont="1" applyAlignment="1" applyProtection="1">
      <alignment horizontal="center" vertical="center" wrapText="1"/>
      <protection locked="0"/>
    </xf>
    <xf numFmtId="0" fontId="5" fillId="0" borderId="14" xfId="0" applyFont="1" applyBorder="1" applyAlignment="1" applyProtection="1">
      <alignment horizontal="center" vertical="center" wrapText="1"/>
      <protection locked="0"/>
    </xf>
    <xf numFmtId="0" fontId="5" fillId="0" borderId="15" xfId="0" applyFont="1" applyBorder="1" applyAlignment="1" applyProtection="1">
      <alignment horizontal="center" vertical="center" wrapText="1"/>
      <protection locked="0"/>
    </xf>
    <xf numFmtId="0" fontId="5" fillId="0" borderId="4" xfId="0" applyFont="1" applyBorder="1" applyAlignment="1" applyProtection="1">
      <alignment horizontal="center" vertical="center" wrapText="1"/>
      <protection locked="0"/>
    </xf>
    <xf numFmtId="0" fontId="5" fillId="0" borderId="16" xfId="0" applyFont="1" applyBorder="1" applyAlignment="1" applyProtection="1">
      <alignment horizontal="center" vertical="center" wrapText="1"/>
      <protection locked="0"/>
    </xf>
    <xf numFmtId="0" fontId="6" fillId="0" borderId="11" xfId="0" applyFont="1" applyBorder="1" applyAlignment="1" applyProtection="1">
      <alignment horizontal="left" vertical="center" wrapText="1"/>
      <protection locked="0"/>
    </xf>
    <xf numFmtId="0" fontId="6" fillId="0" borderId="12" xfId="0" applyFont="1" applyBorder="1" applyAlignment="1" applyProtection="1">
      <alignment horizontal="left" vertical="center" wrapText="1"/>
      <protection locked="0"/>
    </xf>
    <xf numFmtId="14" fontId="2" fillId="2" borderId="1" xfId="1" applyNumberFormat="1" applyFont="1" applyFill="1" applyBorder="1" applyAlignment="1" applyProtection="1">
      <alignment horizontal="center" vertical="center" wrapText="1"/>
      <protection locked="0"/>
    </xf>
    <xf numFmtId="14" fontId="2" fillId="2" borderId="2" xfId="1" applyNumberFormat="1" applyFont="1" applyFill="1" applyBorder="1" applyAlignment="1" applyProtection="1">
      <alignment horizontal="center" vertical="center" wrapText="1"/>
      <protection locked="0"/>
    </xf>
    <xf numFmtId="0" fontId="2" fillId="2" borderId="1" xfId="1" applyFont="1" applyFill="1" applyBorder="1" applyAlignment="1" applyProtection="1">
      <alignment horizontal="center" vertical="center" wrapText="1"/>
      <protection locked="0"/>
    </xf>
    <xf numFmtId="0" fontId="2" fillId="2" borderId="2" xfId="1" applyFont="1" applyFill="1" applyBorder="1" applyAlignment="1" applyProtection="1">
      <alignment horizontal="center" vertical="center" wrapText="1"/>
      <protection locked="0"/>
    </xf>
    <xf numFmtId="0" fontId="2" fillId="2" borderId="18" xfId="1" applyFont="1" applyFill="1" applyBorder="1" applyAlignment="1" applyProtection="1">
      <alignment horizontal="center" vertical="center" wrapText="1"/>
      <protection locked="0"/>
    </xf>
    <xf numFmtId="0" fontId="26" fillId="23" borderId="2" xfId="1" applyFont="1" applyFill="1" applyBorder="1" applyAlignment="1" applyProtection="1">
      <alignment horizontal="center" vertical="center" wrapText="1"/>
      <protection locked="0"/>
    </xf>
    <xf numFmtId="0" fontId="26" fillId="23" borderId="18" xfId="1" applyFont="1" applyFill="1" applyBorder="1" applyAlignment="1" applyProtection="1">
      <alignment horizontal="center" vertical="center" wrapText="1"/>
      <protection locked="0"/>
    </xf>
    <xf numFmtId="164" fontId="2" fillId="2" borderId="1" xfId="1" applyNumberFormat="1" applyFont="1" applyFill="1" applyBorder="1" applyAlignment="1" applyProtection="1">
      <alignment horizontal="center" vertical="center" wrapText="1"/>
      <protection locked="0"/>
    </xf>
    <xf numFmtId="0" fontId="2" fillId="2" borderId="5" xfId="1" applyFont="1" applyFill="1" applyBorder="1" applyAlignment="1" applyProtection="1">
      <alignment horizontal="center" vertical="center" wrapText="1"/>
      <protection locked="0"/>
    </xf>
    <xf numFmtId="0" fontId="2" fillId="2" borderId="6" xfId="1" applyFont="1" applyFill="1" applyBorder="1" applyAlignment="1" applyProtection="1">
      <alignment horizontal="center" vertical="center" wrapText="1"/>
      <protection locked="0"/>
    </xf>
    <xf numFmtId="0" fontId="18" fillId="0" borderId="0" xfId="0" applyFont="1" applyFill="1" applyProtection="1">
      <protection locked="0"/>
    </xf>
    <xf numFmtId="0" fontId="18" fillId="0" borderId="0" xfId="1" applyFont="1" applyFill="1" applyAlignment="1" applyProtection="1">
      <alignment horizontal="center" vertical="center"/>
      <protection locked="0"/>
    </xf>
    <xf numFmtId="0" fontId="18" fillId="0" borderId="0" xfId="1" applyFont="1" applyFill="1" applyAlignment="1" applyProtection="1">
      <alignment horizontal="left" vertical="center"/>
      <protection locked="0"/>
    </xf>
    <xf numFmtId="0" fontId="30" fillId="3" borderId="2" xfId="1" applyFont="1" applyFill="1" applyBorder="1" applyAlignment="1" applyProtection="1">
      <alignment vertical="center" wrapText="1"/>
      <protection locked="0"/>
    </xf>
    <xf numFmtId="0" fontId="30" fillId="3" borderId="18" xfId="1" applyFont="1" applyFill="1" applyBorder="1" applyAlignment="1" applyProtection="1">
      <alignment horizontal="center" vertical="center" wrapText="1"/>
      <protection locked="0"/>
    </xf>
  </cellXfs>
  <cellStyles count="5">
    <cellStyle name="Hipervínculo" xfId="3" builtinId="8"/>
    <cellStyle name="Moneda" xfId="4" builtinId="4"/>
    <cellStyle name="Normal" xfId="0" builtinId="0"/>
    <cellStyle name="Normal 2" xfId="1" xr:uid="{F61E5F47-BBDA-42D7-BBCA-161B7B7F2244}"/>
    <cellStyle name="Normal 2 2" xfId="2" xr:uid="{03C62A16-FF2B-40F2-9B78-54CBE7A9934E}"/>
  </cellStyles>
  <dxfs count="77">
    <dxf>
      <fill>
        <patternFill patternType="none"/>
      </fill>
    </dxf>
    <dxf>
      <fill>
        <patternFill patternType="solid">
          <fgColor rgb="FFC5E0B3"/>
          <bgColor rgb="FFC5E0B3"/>
        </patternFill>
      </fill>
    </dxf>
    <dxf>
      <fill>
        <patternFill patternType="solid">
          <fgColor rgb="FFFF0000"/>
          <bgColor rgb="FFFF0000"/>
        </patternFill>
      </fill>
    </dxf>
    <dxf>
      <font>
        <color rgb="FF9C0006"/>
      </font>
      <fill>
        <patternFill>
          <bgColor rgb="FFFFC7CE"/>
        </patternFill>
      </fill>
    </dxf>
    <dxf>
      <fill>
        <patternFill patternType="solid">
          <fgColor rgb="FFC5E0B3"/>
          <bgColor rgb="FFC5E0B3"/>
        </patternFill>
      </fill>
    </dxf>
    <dxf>
      <fill>
        <patternFill patternType="solid">
          <fgColor rgb="FFFF0000"/>
          <bgColor rgb="FFFF0000"/>
        </patternFill>
      </fill>
    </dxf>
    <dxf>
      <fill>
        <patternFill patternType="solid">
          <fgColor rgb="FFC5E0B3"/>
          <bgColor rgb="FFC5E0B3"/>
        </patternFill>
      </fill>
    </dxf>
    <dxf>
      <fill>
        <patternFill patternType="solid">
          <fgColor rgb="FFFF0000"/>
          <bgColor rgb="FFFF0000"/>
        </patternFill>
      </fill>
    </dxf>
    <dxf>
      <fill>
        <patternFill patternType="solid">
          <fgColor rgb="FFC5E0B3"/>
          <bgColor rgb="FFC5E0B3"/>
        </patternFill>
      </fill>
    </dxf>
    <dxf>
      <fill>
        <patternFill patternType="solid">
          <fgColor rgb="FFFF0000"/>
          <bgColor rgb="FFFF0000"/>
        </patternFill>
      </fill>
    </dxf>
    <dxf>
      <fill>
        <patternFill patternType="solid">
          <fgColor rgb="FFC5E0B3"/>
          <bgColor rgb="FFC5E0B3"/>
        </patternFill>
      </fill>
    </dxf>
    <dxf>
      <fill>
        <patternFill patternType="solid">
          <fgColor rgb="FFFF0000"/>
          <bgColor rgb="FFFF0000"/>
        </patternFill>
      </fill>
    </dxf>
    <dxf>
      <fill>
        <patternFill patternType="solid">
          <fgColor rgb="FFC5E0B3"/>
          <bgColor rgb="FFC5E0B3"/>
        </patternFill>
      </fill>
    </dxf>
    <dxf>
      <fill>
        <patternFill patternType="solid">
          <fgColor rgb="FFFF0000"/>
          <bgColor rgb="FFFF0000"/>
        </patternFill>
      </fill>
    </dxf>
    <dxf>
      <fill>
        <patternFill patternType="solid">
          <fgColor rgb="FFC5E0B3"/>
          <bgColor rgb="FFC5E0B3"/>
        </patternFill>
      </fill>
    </dxf>
    <dxf>
      <fill>
        <patternFill patternType="solid">
          <fgColor rgb="FFFF0000"/>
          <bgColor rgb="FFFF0000"/>
        </patternFill>
      </fill>
    </dxf>
    <dxf>
      <fill>
        <patternFill patternType="solid">
          <fgColor rgb="FFC5E0B3"/>
          <bgColor rgb="FFC5E0B3"/>
        </patternFill>
      </fill>
    </dxf>
    <dxf>
      <fill>
        <patternFill patternType="solid">
          <fgColor rgb="FFFF0000"/>
          <bgColor rgb="FFFF0000"/>
        </patternFill>
      </fill>
    </dxf>
    <dxf>
      <fill>
        <patternFill patternType="solid">
          <fgColor rgb="FFC5E0B3"/>
          <bgColor rgb="FFC5E0B3"/>
        </patternFill>
      </fill>
    </dxf>
    <dxf>
      <fill>
        <patternFill patternType="solid">
          <fgColor rgb="FFFF0000"/>
          <bgColor rgb="FFFF0000"/>
        </patternFill>
      </fill>
    </dxf>
    <dxf>
      <fill>
        <patternFill patternType="solid">
          <fgColor rgb="FFC5E0B3"/>
          <bgColor rgb="FFC5E0B3"/>
        </patternFill>
      </fill>
    </dxf>
    <dxf>
      <fill>
        <patternFill patternType="solid">
          <fgColor rgb="FFFF0000"/>
          <bgColor rgb="FFFF0000"/>
        </patternFill>
      </fill>
    </dxf>
    <dxf>
      <font>
        <color rgb="FF9C0006"/>
      </font>
      <fill>
        <patternFill>
          <bgColor rgb="FFFFC7CE"/>
        </patternFill>
      </fill>
    </dxf>
    <dxf>
      <fill>
        <patternFill patternType="solid">
          <fgColor rgb="FFC5E0B3"/>
          <bgColor rgb="FFC5E0B3"/>
        </patternFill>
      </fill>
    </dxf>
    <dxf>
      <fill>
        <patternFill patternType="solid">
          <fgColor rgb="FFFF0000"/>
          <bgColor rgb="FFFF0000"/>
        </patternFill>
      </fill>
    </dxf>
    <dxf>
      <fill>
        <patternFill patternType="solid">
          <fgColor rgb="FFC5E0B3"/>
          <bgColor rgb="FFC5E0B3"/>
        </patternFill>
      </fill>
    </dxf>
    <dxf>
      <fill>
        <patternFill patternType="solid">
          <fgColor rgb="FFFF0000"/>
          <bgColor rgb="FFFF0000"/>
        </patternFill>
      </fill>
    </dxf>
    <dxf>
      <fill>
        <patternFill patternType="solid">
          <fgColor rgb="FFC5E0B3"/>
          <bgColor rgb="FFC5E0B3"/>
        </patternFill>
      </fill>
    </dxf>
    <dxf>
      <fill>
        <patternFill patternType="solid">
          <fgColor rgb="FFFF0000"/>
          <bgColor rgb="FFFF0000"/>
        </patternFill>
      </fill>
    </dxf>
    <dxf>
      <fill>
        <patternFill patternType="solid">
          <fgColor rgb="FFC5E0B3"/>
          <bgColor rgb="FFC5E0B3"/>
        </patternFill>
      </fill>
    </dxf>
    <dxf>
      <fill>
        <patternFill patternType="solid">
          <fgColor rgb="FFFF0000"/>
          <bgColor rgb="FFFF0000"/>
        </patternFill>
      </fill>
    </dxf>
    <dxf>
      <font>
        <color rgb="FF9C0006"/>
      </font>
      <fill>
        <patternFill>
          <bgColor rgb="FFFFC7CE"/>
        </patternFill>
      </fill>
    </dxf>
    <dxf>
      <font>
        <color rgb="FF9C0006"/>
      </font>
      <fill>
        <patternFill>
          <bgColor rgb="FFFFC7CE"/>
        </patternFill>
      </fill>
    </dxf>
    <dxf>
      <fill>
        <patternFill patternType="solid">
          <fgColor rgb="FFC5E0B3"/>
          <bgColor rgb="FFC5E0B3"/>
        </patternFill>
      </fill>
    </dxf>
    <dxf>
      <fill>
        <patternFill patternType="solid">
          <fgColor rgb="FFFF0000"/>
          <bgColor rgb="FFFF0000"/>
        </patternFill>
      </fill>
    </dxf>
    <dxf>
      <fill>
        <patternFill patternType="none"/>
      </fill>
    </dxf>
    <dxf>
      <fill>
        <patternFill patternType="solid">
          <fgColor rgb="FFC5E0B3"/>
          <bgColor rgb="FFC5E0B3"/>
        </patternFill>
      </fill>
    </dxf>
    <dxf>
      <fill>
        <patternFill patternType="solid">
          <fgColor rgb="FFFF0000"/>
          <bgColor rgb="FFFF0000"/>
        </patternFill>
      </fill>
    </dxf>
    <dxf>
      <fill>
        <patternFill patternType="solid">
          <fgColor rgb="FFC5E0B3"/>
          <bgColor rgb="FFC5E0B3"/>
        </patternFill>
      </fill>
    </dxf>
    <dxf>
      <fill>
        <patternFill patternType="solid">
          <fgColor rgb="FFFF0000"/>
          <bgColor rgb="FFFF0000"/>
        </patternFill>
      </fill>
    </dxf>
    <dxf>
      <fill>
        <patternFill patternType="none"/>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C5E0B3"/>
          <bgColor rgb="FFC5E0B3"/>
        </patternFill>
      </fill>
    </dxf>
    <dxf>
      <fill>
        <patternFill patternType="solid">
          <fgColor rgb="FFFF0000"/>
          <bgColor rgb="FFFF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none"/>
      </fill>
    </dxf>
    <dxf>
      <fill>
        <patternFill patternType="solid">
          <fgColor rgb="FFC5E0B3"/>
          <bgColor rgb="FFC5E0B3"/>
        </patternFill>
      </fill>
    </dxf>
    <dxf>
      <fill>
        <patternFill patternType="solid">
          <fgColor rgb="FFFF0000"/>
          <bgColor rgb="FFFF0000"/>
        </patternFill>
      </fill>
    </dxf>
    <dxf>
      <font>
        <color rgb="FFFF0000"/>
      </font>
      <fill>
        <patternFill>
          <bgColor theme="5" tint="0.79998168889431442"/>
        </patternFill>
      </fill>
    </dxf>
    <dxf>
      <font>
        <color rgb="FF00B050"/>
      </font>
      <fill>
        <patternFill>
          <bgColor theme="9" tint="0.79998168889431442"/>
        </patternFill>
      </fill>
    </dxf>
    <dxf>
      <fill>
        <patternFill patternType="none"/>
      </fill>
    </dxf>
    <dxf>
      <fill>
        <patternFill patternType="solid">
          <fgColor rgb="FFC5E0B3"/>
          <bgColor rgb="FFC5E0B3"/>
        </patternFill>
      </fill>
    </dxf>
    <dxf>
      <fill>
        <patternFill patternType="solid">
          <fgColor rgb="FFFF0000"/>
          <bgColor rgb="FFFF0000"/>
        </patternFill>
      </fill>
    </dxf>
    <dxf>
      <fill>
        <patternFill patternType="none"/>
      </fill>
    </dxf>
    <dxf>
      <fill>
        <patternFill patternType="solid">
          <fgColor rgb="FFC5E0B3"/>
          <bgColor rgb="FFC5E0B3"/>
        </patternFill>
      </fill>
    </dxf>
    <dxf>
      <fill>
        <patternFill patternType="solid">
          <fgColor rgb="FFFF0000"/>
          <bgColor rgb="FFFF0000"/>
        </patternFill>
      </fill>
    </dxf>
    <dxf>
      <font>
        <color rgb="FFFF0000"/>
      </font>
      <fill>
        <patternFill>
          <bgColor theme="5" tint="0.79998168889431442"/>
        </patternFill>
      </fill>
    </dxf>
    <dxf>
      <font>
        <color rgb="FF00B050"/>
      </font>
      <fill>
        <patternFill>
          <bgColor theme="9" tint="0.79998168889431442"/>
        </patternFill>
      </fill>
    </dxf>
    <dxf>
      <font>
        <color rgb="FF9C0006"/>
      </font>
      <fill>
        <patternFill>
          <bgColor rgb="FFFFC7CE"/>
        </patternFill>
      </fill>
    </dxf>
    <dxf>
      <fill>
        <patternFill patternType="none"/>
      </fill>
    </dxf>
    <dxf>
      <fill>
        <patternFill patternType="solid">
          <fgColor rgb="FFC5E0B3"/>
          <bgColor rgb="FFC5E0B3"/>
        </patternFill>
      </fill>
    </dxf>
    <dxf>
      <fill>
        <patternFill patternType="solid">
          <fgColor rgb="FFFF0000"/>
          <bgColor rgb="FFFF0000"/>
        </patternFill>
      </fill>
    </dxf>
    <dxf>
      <font>
        <color rgb="FFFF0000"/>
      </font>
      <fill>
        <patternFill>
          <bgColor theme="5" tint="0.79998168889431442"/>
        </patternFill>
      </fill>
    </dxf>
    <dxf>
      <font>
        <color rgb="FF00B050"/>
      </font>
      <fill>
        <patternFill>
          <bgColor theme="9" tint="0.79998168889431442"/>
        </patternFill>
      </fill>
    </dxf>
    <dxf>
      <font>
        <color rgb="FFFF0000"/>
      </font>
      <fill>
        <patternFill>
          <bgColor theme="5" tint="0.79998168889431442"/>
        </patternFill>
      </fill>
    </dxf>
    <dxf>
      <font>
        <color rgb="FF00B050"/>
      </font>
      <fill>
        <patternFill>
          <bgColor theme="9" tint="0.79998168889431442"/>
        </patternFill>
      </fill>
    </dxf>
    <dxf>
      <font>
        <color rgb="FFFF0000"/>
      </font>
      <fill>
        <patternFill>
          <bgColor theme="5" tint="0.79998168889431442"/>
        </patternFill>
      </fill>
    </dxf>
    <dxf>
      <font>
        <color rgb="FF00B050"/>
      </font>
      <fill>
        <patternFill>
          <bgColor theme="9" tint="0.79998168889431442"/>
        </patternFill>
      </fill>
    </dxf>
    <dxf>
      <font>
        <color rgb="FF9C0006"/>
      </font>
      <fill>
        <patternFill>
          <bgColor rgb="FFFFC7CE"/>
        </patternFill>
      </fill>
    </dxf>
  </dxfs>
  <tableStyles count="1" defaultTableStyle="TableStyleMedium2" defaultPivotStyle="PivotStyleLight16">
    <tableStyle name="Invisible" pivot="0" table="0" count="0" xr9:uid="{33BA2ABC-8F7F-4B55-9C80-7B70623BDFE7}"/>
  </tableStyles>
  <colors>
    <mruColors>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5.jpeg"/></Relationships>
</file>

<file path=xl/drawings/drawing1.xml><?xml version="1.0" encoding="utf-8"?>
<xdr:wsDr xmlns:xdr="http://schemas.openxmlformats.org/drawingml/2006/spreadsheetDrawing" xmlns:a="http://schemas.openxmlformats.org/drawingml/2006/main">
  <xdr:twoCellAnchor editAs="oneCell">
    <xdr:from>
      <xdr:col>1</xdr:col>
      <xdr:colOff>695739</xdr:colOff>
      <xdr:row>0</xdr:row>
      <xdr:rowOff>124239</xdr:rowOff>
    </xdr:from>
    <xdr:to>
      <xdr:col>2</xdr:col>
      <xdr:colOff>1188653</xdr:colOff>
      <xdr:row>3</xdr:row>
      <xdr:rowOff>105792</xdr:rowOff>
    </xdr:to>
    <xdr:pic>
      <xdr:nvPicPr>
        <xdr:cNvPr id="2" name="Imagen 1">
          <a:extLst>
            <a:ext uri="{FF2B5EF4-FFF2-40B4-BE49-F238E27FC236}">
              <a16:creationId xmlns:a16="http://schemas.microsoft.com/office/drawing/2014/main" id="{C9A9073F-285E-442F-8E17-E571D598AE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8639" y="124239"/>
          <a:ext cx="2035964" cy="5530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20</xdr:col>
      <xdr:colOff>1331204</xdr:colOff>
      <xdr:row>5</xdr:row>
      <xdr:rowOff>68855</xdr:rowOff>
    </xdr:from>
    <xdr:to>
      <xdr:col>32</xdr:col>
      <xdr:colOff>5464</xdr:colOff>
      <xdr:row>5</xdr:row>
      <xdr:rowOff>596746</xdr:rowOff>
    </xdr:to>
    <xdr:pic>
      <xdr:nvPicPr>
        <xdr:cNvPr id="3" name="Imagen 2">
          <a:extLst>
            <a:ext uri="{FF2B5EF4-FFF2-40B4-BE49-F238E27FC236}">
              <a16:creationId xmlns:a16="http://schemas.microsoft.com/office/drawing/2014/main" id="{63C4C426-DDDC-41AC-EE08-FB2BE8AC46EF}"/>
            </a:ext>
          </a:extLst>
        </xdr:cNvPr>
        <xdr:cNvPicPr>
          <a:picLocks noChangeAspect="1"/>
        </xdr:cNvPicPr>
      </xdr:nvPicPr>
      <xdr:blipFill>
        <a:blip xmlns:r="http://schemas.openxmlformats.org/officeDocument/2006/relationships" r:embed="rId2"/>
        <a:stretch>
          <a:fillRect/>
        </a:stretch>
      </xdr:blipFill>
      <xdr:spPr>
        <a:xfrm>
          <a:off x="34071957" y="1044307"/>
          <a:ext cx="13535555" cy="527891"/>
        </a:xfrm>
        <a:prstGeom prst="rect">
          <a:avLst/>
        </a:prstGeom>
      </xdr:spPr>
    </xdr:pic>
    <xdr:clientData/>
  </xdr:twoCellAnchor>
  <xdr:twoCellAnchor editAs="oneCell">
    <xdr:from>
      <xdr:col>32</xdr:col>
      <xdr:colOff>0</xdr:colOff>
      <xdr:row>5</xdr:row>
      <xdr:rowOff>45904</xdr:rowOff>
    </xdr:from>
    <xdr:to>
      <xdr:col>36</xdr:col>
      <xdr:colOff>1195245</xdr:colOff>
      <xdr:row>5</xdr:row>
      <xdr:rowOff>577924</xdr:rowOff>
    </xdr:to>
    <xdr:pic>
      <xdr:nvPicPr>
        <xdr:cNvPr id="4" name="Imagen 3">
          <a:extLst>
            <a:ext uri="{FF2B5EF4-FFF2-40B4-BE49-F238E27FC236}">
              <a16:creationId xmlns:a16="http://schemas.microsoft.com/office/drawing/2014/main" id="{4B55A0CF-45CC-5600-0853-9F5FDC3172AF}"/>
            </a:ext>
          </a:extLst>
        </xdr:cNvPr>
        <xdr:cNvPicPr>
          <a:picLocks noChangeAspect="1"/>
        </xdr:cNvPicPr>
      </xdr:nvPicPr>
      <xdr:blipFill>
        <a:blip xmlns:r="http://schemas.openxmlformats.org/officeDocument/2006/relationships" r:embed="rId3"/>
        <a:stretch>
          <a:fillRect/>
        </a:stretch>
      </xdr:blipFill>
      <xdr:spPr>
        <a:xfrm>
          <a:off x="47602048" y="1021356"/>
          <a:ext cx="6680727" cy="532020"/>
        </a:xfrm>
        <a:prstGeom prst="rect">
          <a:avLst/>
        </a:prstGeom>
      </xdr:spPr>
    </xdr:pic>
    <xdr:clientData/>
  </xdr:twoCellAnchor>
  <xdr:twoCellAnchor editAs="oneCell">
    <xdr:from>
      <xdr:col>39</xdr:col>
      <xdr:colOff>0</xdr:colOff>
      <xdr:row>5</xdr:row>
      <xdr:rowOff>114760</xdr:rowOff>
    </xdr:from>
    <xdr:to>
      <xdr:col>43</xdr:col>
      <xdr:colOff>1901844</xdr:colOff>
      <xdr:row>6</xdr:row>
      <xdr:rowOff>22952</xdr:rowOff>
    </xdr:to>
    <xdr:pic>
      <xdr:nvPicPr>
        <xdr:cNvPr id="5" name="Imagen 4">
          <a:extLst>
            <a:ext uri="{FF2B5EF4-FFF2-40B4-BE49-F238E27FC236}">
              <a16:creationId xmlns:a16="http://schemas.microsoft.com/office/drawing/2014/main" id="{B9FD1E24-FEB9-E315-BACE-4315FCDFA7F4}"/>
            </a:ext>
          </a:extLst>
        </xdr:cNvPr>
        <xdr:cNvPicPr>
          <a:picLocks noChangeAspect="1"/>
        </xdr:cNvPicPr>
      </xdr:nvPicPr>
      <xdr:blipFill>
        <a:blip xmlns:r="http://schemas.openxmlformats.org/officeDocument/2006/relationships" r:embed="rId4"/>
        <a:stretch>
          <a:fillRect/>
        </a:stretch>
      </xdr:blipFill>
      <xdr:spPr>
        <a:xfrm>
          <a:off x="57379518" y="1090212"/>
          <a:ext cx="9108712" cy="52789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695739</xdr:colOff>
      <xdr:row>0</xdr:row>
      <xdr:rowOff>124239</xdr:rowOff>
    </xdr:from>
    <xdr:to>
      <xdr:col>2</xdr:col>
      <xdr:colOff>1188653</xdr:colOff>
      <xdr:row>3</xdr:row>
      <xdr:rowOff>105792</xdr:rowOff>
    </xdr:to>
    <xdr:pic>
      <xdr:nvPicPr>
        <xdr:cNvPr id="2" name="Imagen 1">
          <a:extLst>
            <a:ext uri="{FF2B5EF4-FFF2-40B4-BE49-F238E27FC236}">
              <a16:creationId xmlns:a16="http://schemas.microsoft.com/office/drawing/2014/main" id="{E1C2C62C-7704-4AF2-8DF8-4D1F07B7FF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5739" y="124239"/>
          <a:ext cx="2041255" cy="5623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695739</xdr:colOff>
      <xdr:row>0</xdr:row>
      <xdr:rowOff>124239</xdr:rowOff>
    </xdr:from>
    <xdr:to>
      <xdr:col>1</xdr:col>
      <xdr:colOff>1813069</xdr:colOff>
      <xdr:row>3</xdr:row>
      <xdr:rowOff>105792</xdr:rowOff>
    </xdr:to>
    <xdr:pic>
      <xdr:nvPicPr>
        <xdr:cNvPr id="2" name="Imagen 1">
          <a:extLst>
            <a:ext uri="{FF2B5EF4-FFF2-40B4-BE49-F238E27FC236}">
              <a16:creationId xmlns:a16="http://schemas.microsoft.com/office/drawing/2014/main" id="{41094102-F6CA-4351-B63E-EDE02F61BF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95739" y="124239"/>
          <a:ext cx="2041255" cy="5530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person displayName="brandon cataño" id="{949777DD-2AA3-43D7-9EFE-5CD0537F9684}" userId="S-1-5-21-764452012-3448443141-2280399624-2343" providerId="AD"/>
  <person displayName="Michael Caldon" id="{B06C0F82-6729-4E81-A388-4828BF20C024}" userId="S::mecaldon@gane.com.co::bdbd7d91-8ed0-41fc-8856-20ae4991eef7" providerId="AD"/>
  <person displayName="Julieth Mosquera" id="{DC94C8D7-1541-4654-8D24-2B42B21DEFE6}" userId="S::mjmosquera@gane.com.co::b5649146-4d88-434e-806f-09d8b2bda5e1" providerId="AD"/>
</personList>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B34" dT="2024-04-25T17:02:08.77" personId="{DC94C8D7-1541-4654-8D24-2B42B21DEFE6}" id="{1B19E59C-4B67-43F2-B8FE-3E12C87914F6}">
    <text>Aux Admin Fundación</text>
  </threadedComment>
  <threadedComment ref="B34" dT="2024-04-25T17:40:16.63" personId="{DC94C8D7-1541-4654-8D24-2B42B21DEFE6}" id="{641B4181-C329-48B1-97D4-A69B3C4C4D66}" parentId="{1B19E59C-4B67-43F2-B8FE-3E12C87914F6}">
    <text>Falta carta y notificación por whatsap</text>
  </threadedComment>
  <threadedComment ref="B46" dT="2024-04-22T16:44:12.42" personId="{DC94C8D7-1541-4654-8D24-2B42B21DEFE6}" id="{B0103171-3FBD-403C-8A70-A74A4A144728}">
    <text>Hacer carta y enviar notificación el viernes 3 de mayo</text>
  </threadedComment>
  <threadedComment ref="B449" dT="2025-07-15T15:59:27.87" personId="{DC94C8D7-1541-4654-8D24-2B42B21DEFE6}" id="{D0B56CA7-A6E3-46EC-A914-A0E7FB72CF58}">
    <text>aprendiz</text>
  </threadedComment>
</ThreadedComments>
</file>

<file path=xl/threadedComments/threadedComment2.xml><?xml version="1.0" encoding="utf-8"?>
<ThreadedComments xmlns="http://schemas.microsoft.com/office/spreadsheetml/2018/threadedcomments" xmlns:x="http://schemas.openxmlformats.org/spreadsheetml/2006/main">
  <threadedComment ref="AB2" dT="2024-09-09T16:57:14.46" personId="{B06C0F82-6729-4E81-A388-4828BF20C024}" id="{E73CC577-237B-4FE7-B188-EB48880BE6CC}">
    <text>Se debe diligenciar para cumplimiento de norma</text>
  </threadedComment>
  <threadedComment ref="AS2" dT="2024-09-09T16:57:44.04" personId="{B06C0F82-6729-4E81-A388-4828BF20C024}" id="{6C4A1C91-59B6-4EAF-8BBF-76A5E17BB614}">
    <text xml:space="preserve">Exigido por normatividad se debe diligenciar. </text>
  </threadedComment>
  <threadedComment ref="AT2" dT="2024-09-09T16:58:02.93" personId="{B06C0F82-6729-4E81-A388-4828BF20C024}" id="{8C5F9037-39B9-4994-B581-E1D300552F3E}">
    <text xml:space="preserve">Exigido por normatividad se debe diligenciar. 
</text>
  </threadedComment>
  <threadedComment ref="AL40" dT="2024-09-16T14:32:29.71" personId="{DC94C8D7-1541-4654-8D24-2B42B21DEFE6}" id="{9E3706B2-0A33-46A7-927F-59AF0814EBDC}">
    <text>Nueva</text>
  </threadedComment>
  <threadedComment ref="AJ57" dT="2024-09-09T17:12:36.82" personId="{B06C0F82-6729-4E81-A388-4828BF20C024}" id="{787196E7-7CAE-4297-8BDD-F2CE73F9E442}">
    <text xml:space="preserve">09-09-2024 REGISTRADO EN LA TECNICO MECANICA PENDIENTE QUE VAYA </text>
  </threadedComment>
  <threadedComment ref="AL265" dT="2024-07-27T16:56:24.42" personId="{DC94C8D7-1541-4654-8D24-2B42B21DEFE6}" id="{F2E4F2FF-5C5A-4775-9AC3-032EAD4438F8}">
    <text>No tiene RTM por ser nueva, consultar en 2025</text>
  </threadedComment>
  <threadedComment ref="E382" dT="2024-07-31T19:37:32.78" personId="{949777DD-2AA3-43D7-9EFE-5CD0537F9684}" id="{8392290F-8B56-454D-BB0F-4EA731ADA428}">
    <text>Se establece comunicación con la colaboradora vía celular, los días 30 y 31 de julio, pero no atiende las llamadas.</text>
  </threadedComment>
  <threadedComment ref="E384" dT="2024-07-31T19:36:37.61" personId="{949777DD-2AA3-43D7-9EFE-5CD0537F9684}" id="{8C904378-7006-48E0-9995-DEEF611C7564}">
    <text>El numero de contacto le hace falta un N°</text>
  </threadedComment>
  <threadedComment ref="E386" dT="2024-07-31T19:36:09.30" personId="{949777DD-2AA3-43D7-9EFE-5CD0537F9684}" id="{EDF0427E-212D-4EC7-BCD0-307514CF55BB}">
    <text>Se contacta a la colaboradora vía celular en varias ocasiones pero no contesta, se deja mensaje en WhatsApp el día 30/07/2024 pero no responde el mensaje.</text>
  </threadedComment>
  <threadedComment ref="E393" dT="2024-07-30T19:42:06.15" personId="{DC94C8D7-1541-4654-8D24-2B42B21DEFE6}" id="{00519724-FB97-4177-B9DC-2A2A909BDFEF}">
    <text>Numero de teléfono errado.</text>
  </threadedComment>
  <threadedComment ref="E396" dT="2024-07-31T19:52:29.42" personId="{949777DD-2AA3-43D7-9EFE-5CD0537F9684}" id="{AA1C43F6-10AD-4F3D-ADE1-FEAA4B832D68}">
    <text>Se establece comunicación con el colaborador mediante llamada el día 30 y 31 de julio 2024, se deja mensaje en WhatsApp pero el colaborador no responde.</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17" Type="http://schemas.openxmlformats.org/officeDocument/2006/relationships/hyperlink" Target="callto:1130621344" TargetMode="External"/><Relationship Id="rId21" Type="http://schemas.openxmlformats.org/officeDocument/2006/relationships/hyperlink" Target="callto:1107508291" TargetMode="External"/><Relationship Id="rId42" Type="http://schemas.openxmlformats.org/officeDocument/2006/relationships/hyperlink" Target="callto:1107095950" TargetMode="External"/><Relationship Id="rId63" Type="http://schemas.openxmlformats.org/officeDocument/2006/relationships/hyperlink" Target="callto:1130637921" TargetMode="External"/><Relationship Id="rId84" Type="http://schemas.openxmlformats.org/officeDocument/2006/relationships/hyperlink" Target="callto:1061545079" TargetMode="External"/><Relationship Id="rId138" Type="http://schemas.openxmlformats.org/officeDocument/2006/relationships/printerSettings" Target="../printerSettings/printerSettings2.bin"/><Relationship Id="rId107" Type="http://schemas.openxmlformats.org/officeDocument/2006/relationships/hyperlink" Target="callto:1151954025" TargetMode="External"/><Relationship Id="rId11" Type="http://schemas.openxmlformats.org/officeDocument/2006/relationships/hyperlink" Target="callto:1130584800" TargetMode="External"/><Relationship Id="rId32" Type="http://schemas.openxmlformats.org/officeDocument/2006/relationships/hyperlink" Target="callto:1107836503" TargetMode="External"/><Relationship Id="rId37" Type="http://schemas.openxmlformats.org/officeDocument/2006/relationships/hyperlink" Target="callto:1107105298" TargetMode="External"/><Relationship Id="rId53" Type="http://schemas.openxmlformats.org/officeDocument/2006/relationships/hyperlink" Target="callto:1130623009" TargetMode="External"/><Relationship Id="rId58" Type="http://schemas.openxmlformats.org/officeDocument/2006/relationships/hyperlink" Target="callto:1118306623" TargetMode="External"/><Relationship Id="rId74" Type="http://schemas.openxmlformats.org/officeDocument/2006/relationships/hyperlink" Target="callto:1005869162" TargetMode="External"/><Relationship Id="rId79" Type="http://schemas.openxmlformats.org/officeDocument/2006/relationships/hyperlink" Target="callto:1107050834" TargetMode="External"/><Relationship Id="rId102" Type="http://schemas.openxmlformats.org/officeDocument/2006/relationships/hyperlink" Target="callto:1143879692" TargetMode="External"/><Relationship Id="rId123" Type="http://schemas.openxmlformats.org/officeDocument/2006/relationships/hyperlink" Target="callto:1113537106" TargetMode="External"/><Relationship Id="rId128" Type="http://schemas.openxmlformats.org/officeDocument/2006/relationships/hyperlink" Target="callto:1144165711" TargetMode="External"/><Relationship Id="rId5" Type="http://schemas.openxmlformats.org/officeDocument/2006/relationships/hyperlink" Target="callto:1130647397" TargetMode="External"/><Relationship Id="rId90" Type="http://schemas.openxmlformats.org/officeDocument/2006/relationships/hyperlink" Target="callto:1006073522" TargetMode="External"/><Relationship Id="rId95" Type="http://schemas.openxmlformats.org/officeDocument/2006/relationships/hyperlink" Target="callto:1111659179" TargetMode="External"/><Relationship Id="rId22" Type="http://schemas.openxmlformats.org/officeDocument/2006/relationships/hyperlink" Target="callto:1107074876" TargetMode="External"/><Relationship Id="rId27" Type="http://schemas.openxmlformats.org/officeDocument/2006/relationships/hyperlink" Target="callto:1006228843" TargetMode="External"/><Relationship Id="rId43" Type="http://schemas.openxmlformats.org/officeDocument/2006/relationships/hyperlink" Target="callto:1134759040" TargetMode="External"/><Relationship Id="rId48" Type="http://schemas.openxmlformats.org/officeDocument/2006/relationships/hyperlink" Target="callto:1144202730" TargetMode="External"/><Relationship Id="rId64" Type="http://schemas.openxmlformats.org/officeDocument/2006/relationships/hyperlink" Target="callto:1109666346" TargetMode="External"/><Relationship Id="rId69" Type="http://schemas.openxmlformats.org/officeDocument/2006/relationships/hyperlink" Target="callto:1107514099" TargetMode="External"/><Relationship Id="rId113" Type="http://schemas.openxmlformats.org/officeDocument/2006/relationships/hyperlink" Target="callto:1118289653" TargetMode="External"/><Relationship Id="rId118" Type="http://schemas.openxmlformats.org/officeDocument/2006/relationships/hyperlink" Target="callto:1113519894" TargetMode="External"/><Relationship Id="rId134" Type="http://schemas.openxmlformats.org/officeDocument/2006/relationships/hyperlink" Target="callto:1112878767" TargetMode="External"/><Relationship Id="rId139" Type="http://schemas.openxmlformats.org/officeDocument/2006/relationships/vmlDrawing" Target="../drawings/vmlDrawing2.vml"/><Relationship Id="rId80" Type="http://schemas.openxmlformats.org/officeDocument/2006/relationships/hyperlink" Target="callto:1130622846" TargetMode="External"/><Relationship Id="rId85" Type="http://schemas.openxmlformats.org/officeDocument/2006/relationships/hyperlink" Target="callto:1144162912" TargetMode="External"/><Relationship Id="rId12" Type="http://schemas.openxmlformats.org/officeDocument/2006/relationships/hyperlink" Target="callto:1130639321" TargetMode="External"/><Relationship Id="rId17" Type="http://schemas.openxmlformats.org/officeDocument/2006/relationships/hyperlink" Target="callto:1143944069" TargetMode="External"/><Relationship Id="rId33" Type="http://schemas.openxmlformats.org/officeDocument/2006/relationships/hyperlink" Target="callto:1113534968" TargetMode="External"/><Relationship Id="rId38" Type="http://schemas.openxmlformats.org/officeDocument/2006/relationships/hyperlink" Target="callto:1143936843" TargetMode="External"/><Relationship Id="rId59" Type="http://schemas.openxmlformats.org/officeDocument/2006/relationships/hyperlink" Target="callto:1151941373" TargetMode="External"/><Relationship Id="rId103" Type="http://schemas.openxmlformats.org/officeDocument/2006/relationships/hyperlink" Target="callto:1151963482" TargetMode="External"/><Relationship Id="rId108" Type="http://schemas.openxmlformats.org/officeDocument/2006/relationships/hyperlink" Target="callto:1006332401" TargetMode="External"/><Relationship Id="rId124" Type="http://schemas.openxmlformats.org/officeDocument/2006/relationships/hyperlink" Target="callto:1143953694" TargetMode="External"/><Relationship Id="rId129" Type="http://schemas.openxmlformats.org/officeDocument/2006/relationships/hyperlink" Target="callto:1085281488" TargetMode="External"/><Relationship Id="rId54" Type="http://schemas.openxmlformats.org/officeDocument/2006/relationships/hyperlink" Target="callto:1130590251" TargetMode="External"/><Relationship Id="rId70" Type="http://schemas.openxmlformats.org/officeDocument/2006/relationships/hyperlink" Target="callto:1144163761" TargetMode="External"/><Relationship Id="rId75" Type="http://schemas.openxmlformats.org/officeDocument/2006/relationships/hyperlink" Target="callto:1113648558" TargetMode="External"/><Relationship Id="rId91" Type="http://schemas.openxmlformats.org/officeDocument/2006/relationships/hyperlink" Target="callto:1115184232" TargetMode="External"/><Relationship Id="rId96" Type="http://schemas.openxmlformats.org/officeDocument/2006/relationships/hyperlink" Target="callto:1109660444" TargetMode="External"/><Relationship Id="rId140" Type="http://schemas.openxmlformats.org/officeDocument/2006/relationships/comments" Target="../comments2.xml"/><Relationship Id="rId1" Type="http://schemas.openxmlformats.org/officeDocument/2006/relationships/hyperlink" Target="callto:1060879942" TargetMode="External"/><Relationship Id="rId6" Type="http://schemas.openxmlformats.org/officeDocument/2006/relationships/hyperlink" Target="callto:1110594018" TargetMode="External"/><Relationship Id="rId23" Type="http://schemas.openxmlformats.org/officeDocument/2006/relationships/hyperlink" Target="callto:1108640299" TargetMode="External"/><Relationship Id="rId28" Type="http://schemas.openxmlformats.org/officeDocument/2006/relationships/hyperlink" Target="callto:1005706794" TargetMode="External"/><Relationship Id="rId49" Type="http://schemas.openxmlformats.org/officeDocument/2006/relationships/hyperlink" Target="callto:1005872140" TargetMode="External"/><Relationship Id="rId114" Type="http://schemas.openxmlformats.org/officeDocument/2006/relationships/hyperlink" Target="callto:1143852363" TargetMode="External"/><Relationship Id="rId119" Type="http://schemas.openxmlformats.org/officeDocument/2006/relationships/hyperlink" Target="callto:1112879043" TargetMode="External"/><Relationship Id="rId44" Type="http://schemas.openxmlformats.org/officeDocument/2006/relationships/hyperlink" Target="callto:1006208275" TargetMode="External"/><Relationship Id="rId60" Type="http://schemas.openxmlformats.org/officeDocument/2006/relationships/hyperlink" Target="callto:1143837079" TargetMode="External"/><Relationship Id="rId65" Type="http://schemas.openxmlformats.org/officeDocument/2006/relationships/hyperlink" Target="callto:1144108443" TargetMode="External"/><Relationship Id="rId81" Type="http://schemas.openxmlformats.org/officeDocument/2006/relationships/hyperlink" Target="callto:1112477767" TargetMode="External"/><Relationship Id="rId86" Type="http://schemas.openxmlformats.org/officeDocument/2006/relationships/hyperlink" Target="callto:1107069415" TargetMode="External"/><Relationship Id="rId130" Type="http://schemas.openxmlformats.org/officeDocument/2006/relationships/hyperlink" Target="callto:1233891149" TargetMode="External"/><Relationship Id="rId135" Type="http://schemas.openxmlformats.org/officeDocument/2006/relationships/hyperlink" Target="callto:1107843094" TargetMode="External"/><Relationship Id="rId13" Type="http://schemas.openxmlformats.org/officeDocument/2006/relationships/hyperlink" Target="callto:1143861821" TargetMode="External"/><Relationship Id="rId18" Type="http://schemas.openxmlformats.org/officeDocument/2006/relationships/hyperlink" Target="callto:1234197950" TargetMode="External"/><Relationship Id="rId39" Type="http://schemas.openxmlformats.org/officeDocument/2006/relationships/hyperlink" Target="callto:1114734751" TargetMode="External"/><Relationship Id="rId109" Type="http://schemas.openxmlformats.org/officeDocument/2006/relationships/hyperlink" Target="callto:1081512229" TargetMode="External"/><Relationship Id="rId34" Type="http://schemas.openxmlformats.org/officeDocument/2006/relationships/hyperlink" Target="callto:1143871439" TargetMode="External"/><Relationship Id="rId50" Type="http://schemas.openxmlformats.org/officeDocument/2006/relationships/hyperlink" Target="callto:1144152376" TargetMode="External"/><Relationship Id="rId55" Type="http://schemas.openxmlformats.org/officeDocument/2006/relationships/hyperlink" Target="callto:1144206938" TargetMode="External"/><Relationship Id="rId76" Type="http://schemas.openxmlformats.org/officeDocument/2006/relationships/hyperlink" Target="callto:1129502437" TargetMode="External"/><Relationship Id="rId97" Type="http://schemas.openxmlformats.org/officeDocument/2006/relationships/hyperlink" Target="callto:1144142140" TargetMode="External"/><Relationship Id="rId104" Type="http://schemas.openxmlformats.org/officeDocument/2006/relationships/hyperlink" Target="callto:1062282728" TargetMode="External"/><Relationship Id="rId120" Type="http://schemas.openxmlformats.org/officeDocument/2006/relationships/hyperlink" Target="callto:1151934729" TargetMode="External"/><Relationship Id="rId125" Type="http://schemas.openxmlformats.org/officeDocument/2006/relationships/hyperlink" Target="callto:1143825522" TargetMode="External"/><Relationship Id="rId141" Type="http://schemas.microsoft.com/office/2017/10/relationships/threadedComment" Target="../threadedComments/threadedComment1.xml"/><Relationship Id="rId7" Type="http://schemas.openxmlformats.org/officeDocument/2006/relationships/hyperlink" Target="callto:1143932535" TargetMode="External"/><Relationship Id="rId71" Type="http://schemas.openxmlformats.org/officeDocument/2006/relationships/hyperlink" Target="callto:1143983319" TargetMode="External"/><Relationship Id="rId92" Type="http://schemas.openxmlformats.org/officeDocument/2006/relationships/hyperlink" Target="callto:1107089947" TargetMode="External"/><Relationship Id="rId2" Type="http://schemas.openxmlformats.org/officeDocument/2006/relationships/hyperlink" Target="callto:1144049657" TargetMode="External"/><Relationship Id="rId29" Type="http://schemas.openxmlformats.org/officeDocument/2006/relationships/hyperlink" Target="callto:1107097892" TargetMode="External"/><Relationship Id="rId24" Type="http://schemas.openxmlformats.org/officeDocument/2006/relationships/hyperlink" Target="callto:1006235611" TargetMode="External"/><Relationship Id="rId40" Type="http://schemas.openxmlformats.org/officeDocument/2006/relationships/hyperlink" Target="callto:1006048645" TargetMode="External"/><Relationship Id="rId45" Type="http://schemas.openxmlformats.org/officeDocument/2006/relationships/hyperlink" Target="callto:1130665636" TargetMode="External"/><Relationship Id="rId66" Type="http://schemas.openxmlformats.org/officeDocument/2006/relationships/hyperlink" Target="callto:1130621039" TargetMode="External"/><Relationship Id="rId87" Type="http://schemas.openxmlformats.org/officeDocument/2006/relationships/hyperlink" Target="callto:1143981322" TargetMode="External"/><Relationship Id="rId110" Type="http://schemas.openxmlformats.org/officeDocument/2006/relationships/hyperlink" Target="callto:1010127678" TargetMode="External"/><Relationship Id="rId115" Type="http://schemas.openxmlformats.org/officeDocument/2006/relationships/hyperlink" Target="callto:1109665116" TargetMode="External"/><Relationship Id="rId131" Type="http://schemas.openxmlformats.org/officeDocument/2006/relationships/hyperlink" Target="callto:1144195420" TargetMode="External"/><Relationship Id="rId136" Type="http://schemas.openxmlformats.org/officeDocument/2006/relationships/hyperlink" Target="callto:1061784710" TargetMode="External"/><Relationship Id="rId61" Type="http://schemas.openxmlformats.org/officeDocument/2006/relationships/hyperlink" Target="callto:1113695657" TargetMode="External"/><Relationship Id="rId82" Type="http://schemas.openxmlformats.org/officeDocument/2006/relationships/hyperlink" Target="callto:1107519027" TargetMode="External"/><Relationship Id="rId19" Type="http://schemas.openxmlformats.org/officeDocument/2006/relationships/hyperlink" Target="callto:1143974781" TargetMode="External"/><Relationship Id="rId14" Type="http://schemas.openxmlformats.org/officeDocument/2006/relationships/hyperlink" Target="callto:1143839064" TargetMode="External"/><Relationship Id="rId30" Type="http://schemas.openxmlformats.org/officeDocument/2006/relationships/hyperlink" Target="callto:1107507170" TargetMode="External"/><Relationship Id="rId35" Type="http://schemas.openxmlformats.org/officeDocument/2006/relationships/hyperlink" Target="callto:1118286905" TargetMode="External"/><Relationship Id="rId56" Type="http://schemas.openxmlformats.org/officeDocument/2006/relationships/hyperlink" Target="callto:1192784570" TargetMode="External"/><Relationship Id="rId77" Type="http://schemas.openxmlformats.org/officeDocument/2006/relationships/hyperlink" Target="callto:1144159641" TargetMode="External"/><Relationship Id="rId100" Type="http://schemas.openxmlformats.org/officeDocument/2006/relationships/hyperlink" Target="callto:1144159265" TargetMode="External"/><Relationship Id="rId105" Type="http://schemas.openxmlformats.org/officeDocument/2006/relationships/hyperlink" Target="callto:1192730973" TargetMode="External"/><Relationship Id="rId126" Type="http://schemas.openxmlformats.org/officeDocument/2006/relationships/hyperlink" Target="callto:1114873900" TargetMode="External"/><Relationship Id="rId8" Type="http://schemas.openxmlformats.org/officeDocument/2006/relationships/hyperlink" Target="callto:1109114953" TargetMode="External"/><Relationship Id="rId51" Type="http://schemas.openxmlformats.org/officeDocument/2006/relationships/hyperlink" Target="callto:1144027294" TargetMode="External"/><Relationship Id="rId72" Type="http://schemas.openxmlformats.org/officeDocument/2006/relationships/hyperlink" Target="callto:1192909409" TargetMode="External"/><Relationship Id="rId93" Type="http://schemas.openxmlformats.org/officeDocument/2006/relationships/hyperlink" Target="callto:1144086451" TargetMode="External"/><Relationship Id="rId98" Type="http://schemas.openxmlformats.org/officeDocument/2006/relationships/hyperlink" Target="callto:1143940549" TargetMode="External"/><Relationship Id="rId121" Type="http://schemas.openxmlformats.org/officeDocument/2006/relationships/hyperlink" Target="callto:1144048022" TargetMode="External"/><Relationship Id="rId3" Type="http://schemas.openxmlformats.org/officeDocument/2006/relationships/hyperlink" Target="callto:1144166571" TargetMode="External"/><Relationship Id="rId25" Type="http://schemas.openxmlformats.org/officeDocument/2006/relationships/hyperlink" Target="callto:1151941634" TargetMode="External"/><Relationship Id="rId46" Type="http://schemas.openxmlformats.org/officeDocument/2006/relationships/hyperlink" Target="callto:1001912767" TargetMode="External"/><Relationship Id="rId67" Type="http://schemas.openxmlformats.org/officeDocument/2006/relationships/hyperlink" Target="callto:1193235703" TargetMode="External"/><Relationship Id="rId116" Type="http://schemas.openxmlformats.org/officeDocument/2006/relationships/hyperlink" Target="callto:1143854945" TargetMode="External"/><Relationship Id="rId137" Type="http://schemas.openxmlformats.org/officeDocument/2006/relationships/hyperlink" Target="callto:1005966349" TargetMode="External"/><Relationship Id="rId20" Type="http://schemas.openxmlformats.org/officeDocument/2006/relationships/hyperlink" Target="callto:1144165943" TargetMode="External"/><Relationship Id="rId41" Type="http://schemas.openxmlformats.org/officeDocument/2006/relationships/hyperlink" Target="callto:1053874883" TargetMode="External"/><Relationship Id="rId62" Type="http://schemas.openxmlformats.org/officeDocument/2006/relationships/hyperlink" Target="callto:1118284356" TargetMode="External"/><Relationship Id="rId83" Type="http://schemas.openxmlformats.org/officeDocument/2006/relationships/hyperlink" Target="callto:1004610891" TargetMode="External"/><Relationship Id="rId88" Type="http://schemas.openxmlformats.org/officeDocument/2006/relationships/hyperlink" Target="callto:1143997195" TargetMode="External"/><Relationship Id="rId111" Type="http://schemas.openxmlformats.org/officeDocument/2006/relationships/hyperlink" Target="callto:1107103572" TargetMode="External"/><Relationship Id="rId132" Type="http://schemas.openxmlformats.org/officeDocument/2006/relationships/hyperlink" Target="callto:1130624698" TargetMode="External"/><Relationship Id="rId15" Type="http://schemas.openxmlformats.org/officeDocument/2006/relationships/hyperlink" Target="callto:1144042314" TargetMode="External"/><Relationship Id="rId36" Type="http://schemas.openxmlformats.org/officeDocument/2006/relationships/hyperlink" Target="callto:1007628885" TargetMode="External"/><Relationship Id="rId57" Type="http://schemas.openxmlformats.org/officeDocument/2006/relationships/hyperlink" Target="callto:1006169483" TargetMode="External"/><Relationship Id="rId106" Type="http://schemas.openxmlformats.org/officeDocument/2006/relationships/hyperlink" Target="callto:3127284537" TargetMode="External"/><Relationship Id="rId127" Type="http://schemas.openxmlformats.org/officeDocument/2006/relationships/hyperlink" Target="callto:1130628573" TargetMode="External"/><Relationship Id="rId10" Type="http://schemas.openxmlformats.org/officeDocument/2006/relationships/hyperlink" Target="callto:1130584242" TargetMode="External"/><Relationship Id="rId31" Type="http://schemas.openxmlformats.org/officeDocument/2006/relationships/hyperlink" Target="callto:1143963960" TargetMode="External"/><Relationship Id="rId52" Type="http://schemas.openxmlformats.org/officeDocument/2006/relationships/hyperlink" Target="callto:1130663174" TargetMode="External"/><Relationship Id="rId73" Type="http://schemas.openxmlformats.org/officeDocument/2006/relationships/hyperlink" Target="callto:1118297799" TargetMode="External"/><Relationship Id="rId78" Type="http://schemas.openxmlformats.org/officeDocument/2006/relationships/hyperlink" Target="callto:1143959206" TargetMode="External"/><Relationship Id="rId94" Type="http://schemas.openxmlformats.org/officeDocument/2006/relationships/hyperlink" Target="callto:1130679848" TargetMode="External"/><Relationship Id="rId99" Type="http://schemas.openxmlformats.org/officeDocument/2006/relationships/hyperlink" Target="callto:1113690322" TargetMode="External"/><Relationship Id="rId101" Type="http://schemas.openxmlformats.org/officeDocument/2006/relationships/hyperlink" Target="callto:1116279226" TargetMode="External"/><Relationship Id="rId122" Type="http://schemas.openxmlformats.org/officeDocument/2006/relationships/hyperlink" Target="callto:1000117096" TargetMode="External"/><Relationship Id="rId4" Type="http://schemas.openxmlformats.org/officeDocument/2006/relationships/hyperlink" Target="callto:1107520714" TargetMode="External"/><Relationship Id="rId9" Type="http://schemas.openxmlformats.org/officeDocument/2006/relationships/hyperlink" Target="callto:1112968766" TargetMode="External"/><Relationship Id="rId26" Type="http://schemas.openxmlformats.org/officeDocument/2006/relationships/hyperlink" Target="callto:1144175605" TargetMode="External"/><Relationship Id="rId47" Type="http://schemas.openxmlformats.org/officeDocument/2006/relationships/hyperlink" Target="callto:1151963026" TargetMode="External"/><Relationship Id="rId68" Type="http://schemas.openxmlformats.org/officeDocument/2006/relationships/hyperlink" Target="callto:1130946234" TargetMode="External"/><Relationship Id="rId89" Type="http://schemas.openxmlformats.org/officeDocument/2006/relationships/hyperlink" Target="callto:1234190715" TargetMode="External"/><Relationship Id="rId112" Type="http://schemas.openxmlformats.org/officeDocument/2006/relationships/hyperlink" Target="callto:1144068550" TargetMode="External"/><Relationship Id="rId133" Type="http://schemas.openxmlformats.org/officeDocument/2006/relationships/hyperlink" Target="callto:1130604175" TargetMode="External"/><Relationship Id="rId16" Type="http://schemas.openxmlformats.org/officeDocument/2006/relationships/hyperlink" Target="callto:1193591266" TargetMode="External"/></Relationships>
</file>

<file path=xl/worksheets/_rels/sheet4.xml.rels><?xml version="1.0" encoding="UTF-8" standalone="yes"?>
<Relationships xmlns="http://schemas.openxmlformats.org/package/2006/relationships"><Relationship Id="rId13" Type="http://schemas.openxmlformats.org/officeDocument/2006/relationships/hyperlink" Target="mailto:lmmazo@gane.com.co" TargetMode="External"/><Relationship Id="rId18" Type="http://schemas.openxmlformats.org/officeDocument/2006/relationships/hyperlink" Target="mailto:mramos@gane.com.co" TargetMode="External"/><Relationship Id="rId26" Type="http://schemas.openxmlformats.org/officeDocument/2006/relationships/hyperlink" Target="mailto:salvarado@gane.com.co" TargetMode="External"/><Relationship Id="rId39" Type="http://schemas.openxmlformats.org/officeDocument/2006/relationships/hyperlink" Target="mailto:kiromero@gane.com.co" TargetMode="External"/><Relationship Id="rId21" Type="http://schemas.openxmlformats.org/officeDocument/2006/relationships/hyperlink" Target="mailto:wromero@gane.com.co" TargetMode="External"/><Relationship Id="rId34" Type="http://schemas.openxmlformats.org/officeDocument/2006/relationships/hyperlink" Target="mailto:jmrodriguez@gane.com.co" TargetMode="External"/><Relationship Id="rId42" Type="http://schemas.openxmlformats.org/officeDocument/2006/relationships/hyperlink" Target="mailto:dfmunoz@gane.com.co" TargetMode="External"/><Relationship Id="rId47" Type="http://schemas.openxmlformats.org/officeDocument/2006/relationships/hyperlink" Target="mailto:dymaigual@gane.com.co" TargetMode="External"/><Relationship Id="rId50" Type="http://schemas.openxmlformats.org/officeDocument/2006/relationships/hyperlink" Target="mailto:caherrera@gane.com.co" TargetMode="External"/><Relationship Id="rId55" Type="http://schemas.openxmlformats.org/officeDocument/2006/relationships/hyperlink" Target="mailto:amalmanza@gane.com.co" TargetMode="External"/><Relationship Id="rId7" Type="http://schemas.openxmlformats.org/officeDocument/2006/relationships/hyperlink" Target="mailto:jemosquera@gane.com.co" TargetMode="External"/><Relationship Id="rId2" Type="http://schemas.openxmlformats.org/officeDocument/2006/relationships/hyperlink" Target="mailto:yanaya@gane.com.co" TargetMode="External"/><Relationship Id="rId16" Type="http://schemas.openxmlformats.org/officeDocument/2006/relationships/hyperlink" Target="mailto:mlrestrepo@gane.com.co" TargetMode="External"/><Relationship Id="rId29" Type="http://schemas.openxmlformats.org/officeDocument/2006/relationships/hyperlink" Target="mailto:afangulo@gane.com.co" TargetMode="External"/><Relationship Id="rId11" Type="http://schemas.openxmlformats.org/officeDocument/2006/relationships/hyperlink" Target="mailto:mvquiroga@gane.com.co" TargetMode="External"/><Relationship Id="rId24" Type="http://schemas.openxmlformats.org/officeDocument/2006/relationships/hyperlink" Target="mailto:jpochoa@gane.com.co" TargetMode="External"/><Relationship Id="rId32" Type="http://schemas.openxmlformats.org/officeDocument/2006/relationships/hyperlink" Target="mailto:smosquera@gane.com.co" TargetMode="External"/><Relationship Id="rId37" Type="http://schemas.openxmlformats.org/officeDocument/2006/relationships/hyperlink" Target="mailto:lmahecha@gane.com.co" TargetMode="External"/><Relationship Id="rId40" Type="http://schemas.openxmlformats.org/officeDocument/2006/relationships/hyperlink" Target="mailto:amruiz@gane.com.co" TargetMode="External"/><Relationship Id="rId45" Type="http://schemas.openxmlformats.org/officeDocument/2006/relationships/hyperlink" Target="mailto:catoro@gane.com.co" TargetMode="External"/><Relationship Id="rId53" Type="http://schemas.openxmlformats.org/officeDocument/2006/relationships/hyperlink" Target="mailto:pagarcia@gane.com.co" TargetMode="External"/><Relationship Id="rId58" Type="http://schemas.openxmlformats.org/officeDocument/2006/relationships/drawing" Target="../drawings/drawing2.xml"/><Relationship Id="rId5" Type="http://schemas.openxmlformats.org/officeDocument/2006/relationships/hyperlink" Target="mailto:tlsanchez@gane.com.co" TargetMode="External"/><Relationship Id="rId19" Type="http://schemas.openxmlformats.org/officeDocument/2006/relationships/hyperlink" Target="mailto:cdvalbuena@gane.com.co" TargetMode="External"/><Relationship Id="rId4" Type="http://schemas.openxmlformats.org/officeDocument/2006/relationships/hyperlink" Target="mailto:ehprada@gane.com.co" TargetMode="External"/><Relationship Id="rId9" Type="http://schemas.openxmlformats.org/officeDocument/2006/relationships/hyperlink" Target="mailto:jgbolanos@gane.com.co" TargetMode="External"/><Relationship Id="rId14" Type="http://schemas.openxmlformats.org/officeDocument/2006/relationships/hyperlink" Target="mailto:amunoz@gane.com.co" TargetMode="External"/><Relationship Id="rId22" Type="http://schemas.openxmlformats.org/officeDocument/2006/relationships/hyperlink" Target="mailto:aacobos@gane.com.co" TargetMode="External"/><Relationship Id="rId27" Type="http://schemas.openxmlformats.org/officeDocument/2006/relationships/hyperlink" Target="mailto:apineda@gane.com.co" TargetMode="External"/><Relationship Id="rId30" Type="http://schemas.openxmlformats.org/officeDocument/2006/relationships/hyperlink" Target="mailto:btorres@gane.com.co" TargetMode="External"/><Relationship Id="rId35" Type="http://schemas.openxmlformats.org/officeDocument/2006/relationships/hyperlink" Target="mailto:mmejia@gane.com.co" TargetMode="External"/><Relationship Id="rId43" Type="http://schemas.openxmlformats.org/officeDocument/2006/relationships/hyperlink" Target="mailto:jacelis@game.com.co" TargetMode="External"/><Relationship Id="rId48" Type="http://schemas.openxmlformats.org/officeDocument/2006/relationships/hyperlink" Target="mailto:hhtorres@gane.com.co" TargetMode="External"/><Relationship Id="rId56" Type="http://schemas.openxmlformats.org/officeDocument/2006/relationships/hyperlink" Target="mailto:kffranco@gane.com.co" TargetMode="External"/><Relationship Id="rId8" Type="http://schemas.openxmlformats.org/officeDocument/2006/relationships/hyperlink" Target="mailto:yagiraldo@gane.com.co" TargetMode="External"/><Relationship Id="rId51" Type="http://schemas.openxmlformats.org/officeDocument/2006/relationships/hyperlink" Target="mailto:dfroman@gane.com.co" TargetMode="External"/><Relationship Id="rId3" Type="http://schemas.openxmlformats.org/officeDocument/2006/relationships/hyperlink" Target="mailto:aemeneses@gane.com.co" TargetMode="External"/><Relationship Id="rId12" Type="http://schemas.openxmlformats.org/officeDocument/2006/relationships/hyperlink" Target="mailto:yctalaga@gane.com.co" TargetMode="External"/><Relationship Id="rId17" Type="http://schemas.openxmlformats.org/officeDocument/2006/relationships/hyperlink" Target="mailto:ydcastillo@gane.com.co" TargetMode="External"/><Relationship Id="rId25" Type="http://schemas.openxmlformats.org/officeDocument/2006/relationships/hyperlink" Target="mailto:ldgrijalba@gane.com.co" TargetMode="External"/><Relationship Id="rId33" Type="http://schemas.openxmlformats.org/officeDocument/2006/relationships/hyperlink" Target="mailto:slasso@gane.com.co" TargetMode="External"/><Relationship Id="rId38" Type="http://schemas.openxmlformats.org/officeDocument/2006/relationships/hyperlink" Target="mailto:jssolis@gane.com.co" TargetMode="External"/><Relationship Id="rId46" Type="http://schemas.openxmlformats.org/officeDocument/2006/relationships/hyperlink" Target="mailto:cafajardo@gane.com.co" TargetMode="External"/><Relationship Id="rId59" Type="http://schemas.openxmlformats.org/officeDocument/2006/relationships/vmlDrawing" Target="../drawings/vmlDrawing3.vml"/><Relationship Id="rId20" Type="http://schemas.openxmlformats.org/officeDocument/2006/relationships/hyperlink" Target="mailto:snarvaez@gane.com.co" TargetMode="External"/><Relationship Id="rId41" Type="http://schemas.openxmlformats.org/officeDocument/2006/relationships/hyperlink" Target="mailto:janarvaez@gane.com.co" TargetMode="External"/><Relationship Id="rId54" Type="http://schemas.openxmlformats.org/officeDocument/2006/relationships/hyperlink" Target="mailto:lmcardona@gane.com.co" TargetMode="External"/><Relationship Id="rId1" Type="http://schemas.openxmlformats.org/officeDocument/2006/relationships/hyperlink" Target="mailto:ananez@gane.com.co" TargetMode="External"/><Relationship Id="rId6" Type="http://schemas.openxmlformats.org/officeDocument/2006/relationships/hyperlink" Target="mailto:cfcuatin@gane.com.co" TargetMode="External"/><Relationship Id="rId15" Type="http://schemas.openxmlformats.org/officeDocument/2006/relationships/hyperlink" Target="mailto:bbmontenegro@gane.com.co" TargetMode="External"/><Relationship Id="rId23" Type="http://schemas.openxmlformats.org/officeDocument/2006/relationships/hyperlink" Target="mailto:lledesma@gane.com.co" TargetMode="External"/><Relationship Id="rId28" Type="http://schemas.openxmlformats.org/officeDocument/2006/relationships/hyperlink" Target="mailto:gmosquera@gane.com.co" TargetMode="External"/><Relationship Id="rId36" Type="http://schemas.openxmlformats.org/officeDocument/2006/relationships/hyperlink" Target="mailto:jjpopo@gane.com.co" TargetMode="External"/><Relationship Id="rId49" Type="http://schemas.openxmlformats.org/officeDocument/2006/relationships/hyperlink" Target="mailto:mcuero@gane.com.co" TargetMode="External"/><Relationship Id="rId57" Type="http://schemas.openxmlformats.org/officeDocument/2006/relationships/printerSettings" Target="../printerSettings/printerSettings3.bin"/><Relationship Id="rId10" Type="http://schemas.openxmlformats.org/officeDocument/2006/relationships/hyperlink" Target="mailto:hsvanegas@gane.com.co" TargetMode="External"/><Relationship Id="rId31" Type="http://schemas.openxmlformats.org/officeDocument/2006/relationships/hyperlink" Target="mailto:kgil@gane.com.co" TargetMode="External"/><Relationship Id="rId44" Type="http://schemas.openxmlformats.org/officeDocument/2006/relationships/hyperlink" Target="mailto:iarodriguez@gane.com.co" TargetMode="External"/><Relationship Id="rId52" Type="http://schemas.openxmlformats.org/officeDocument/2006/relationships/hyperlink" Target="mailto:ejvargas@gane.com.co" TargetMode="External"/><Relationship Id="rId60"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8.xml.rels><?xml version="1.0" encoding="UTF-8" standalone="yes"?>
<Relationships xmlns="http://schemas.openxmlformats.org/package/2006/relationships"><Relationship Id="rId8" Type="http://schemas.openxmlformats.org/officeDocument/2006/relationships/vmlDrawing" Target="../drawings/vmlDrawing5.vml"/><Relationship Id="rId3" Type="http://schemas.openxmlformats.org/officeDocument/2006/relationships/hyperlink" Target="mailto:cacaicedo@gane.com.co" TargetMode="External"/><Relationship Id="rId7" Type="http://schemas.openxmlformats.org/officeDocument/2006/relationships/drawing" Target="../drawings/drawing3.xml"/><Relationship Id="rId2" Type="http://schemas.openxmlformats.org/officeDocument/2006/relationships/hyperlink" Target="mailto:jfbarrera@gane.com.co" TargetMode="External"/><Relationship Id="rId1" Type="http://schemas.openxmlformats.org/officeDocument/2006/relationships/hyperlink" Target="mailto:lvmendez@gane.com.co" TargetMode="External"/><Relationship Id="rId6" Type="http://schemas.openxmlformats.org/officeDocument/2006/relationships/printerSettings" Target="../printerSettings/printerSettings5.bin"/><Relationship Id="rId5" Type="http://schemas.openxmlformats.org/officeDocument/2006/relationships/hyperlink" Target="mailto:vmospina@gane.com.co" TargetMode="External"/><Relationship Id="rId4" Type="http://schemas.openxmlformats.org/officeDocument/2006/relationships/hyperlink" Target="mailto:wmendoza@gane.com.co" TargetMode="External"/><Relationship Id="rId9" Type="http://schemas.openxmlformats.org/officeDocument/2006/relationships/comments" Target="../comments5.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B03A8-EA98-46AD-884C-237B051F40B6}">
  <dimension ref="A1:AU768"/>
  <sheetViews>
    <sheetView showGridLines="0" tabSelected="1" zoomScale="83" zoomScaleNormal="83" workbookViewId="0">
      <pane xSplit="1" ySplit="9" topLeftCell="B10" activePane="bottomRight" state="frozen"/>
      <selection pane="topRight" activeCell="B1" sqref="B1"/>
      <selection pane="bottomLeft" activeCell="A10" sqref="A10"/>
      <selection pane="bottomRight" activeCell="AT14" sqref="AT14"/>
    </sheetView>
  </sheetViews>
  <sheetFormatPr baseColWidth="10" defaultColWidth="13" defaultRowHeight="15" x14ac:dyDescent="0.25"/>
  <cols>
    <col min="1" max="1" width="5.140625" style="343" customWidth="1"/>
    <col min="2" max="2" width="23.140625" style="343" customWidth="1"/>
    <col min="3" max="3" width="56" style="343" customWidth="1"/>
    <col min="4" max="4" width="11.85546875" style="345" customWidth="1"/>
    <col min="5" max="5" width="13.7109375" style="343" customWidth="1"/>
    <col min="6" max="6" width="19.140625" style="345" customWidth="1"/>
    <col min="7" max="8" width="13.7109375" style="343" customWidth="1"/>
    <col min="9" max="9" width="33.5703125" style="343" customWidth="1"/>
    <col min="10" max="10" width="26.5703125" style="343" customWidth="1"/>
    <col min="11" max="11" width="27.85546875" style="343" customWidth="1"/>
    <col min="12" max="12" width="48.42578125" style="347" customWidth="1"/>
    <col min="13" max="13" width="35.5703125" style="343" bestFit="1" customWidth="1"/>
    <col min="14" max="14" width="26" style="343" customWidth="1"/>
    <col min="15" max="15" width="16.7109375" style="343" customWidth="1"/>
    <col min="16" max="16" width="16.42578125" style="343" customWidth="1"/>
    <col min="17" max="17" width="9.5703125" style="343" customWidth="1"/>
    <col min="18" max="18" width="28.140625" style="343" customWidth="1"/>
    <col min="19" max="19" width="17.7109375" style="343" customWidth="1"/>
    <col min="20" max="20" width="48" style="343" customWidth="1"/>
    <col min="21" max="21" width="20" style="343" customWidth="1"/>
    <col min="22" max="22" width="28.140625" style="343" customWidth="1"/>
    <col min="23" max="23" width="31.5703125" style="343" customWidth="1"/>
    <col min="24" max="24" width="11.28515625" style="343" customWidth="1"/>
    <col min="25" max="26" width="15.140625" style="343" customWidth="1"/>
    <col min="27" max="27" width="17.85546875" style="343" customWidth="1"/>
    <col min="28" max="29" width="15.140625" style="345" customWidth="1"/>
    <col min="30" max="31" width="18" style="345" customWidth="1"/>
    <col min="32" max="32" width="17.140625" style="345" customWidth="1"/>
    <col min="33" max="33" width="19.42578125" style="343" customWidth="1"/>
    <col min="34" max="34" width="33.140625" style="343" customWidth="1"/>
    <col min="35" max="35" width="16.5703125" style="345" customWidth="1"/>
    <col min="36" max="36" width="13" style="343" customWidth="1"/>
    <col min="37" max="38" width="18.85546875" style="343" customWidth="1"/>
    <col min="39" max="39" width="26.5703125" style="343" customWidth="1"/>
    <col min="40" max="40" width="10.28515625" style="343" customWidth="1"/>
    <col min="41" max="41" width="67.85546875" style="343" customWidth="1"/>
    <col min="42" max="42" width="14.140625" style="343" bestFit="1" customWidth="1"/>
    <col min="43" max="43" width="15.85546875" style="343" bestFit="1" customWidth="1"/>
    <col min="44" max="44" width="29.28515625" style="343" customWidth="1"/>
    <col min="45" max="45" width="21" style="343" customWidth="1"/>
    <col min="46" max="46" width="42.42578125" style="348" customWidth="1"/>
    <col min="47" max="47" width="53.42578125" style="514" bestFit="1" customWidth="1"/>
    <col min="48" max="16384" width="13" style="343"/>
  </cols>
  <sheetData>
    <row r="1" spans="1:47" s="337" customFormat="1" ht="15" customHeight="1" x14ac:dyDescent="0.2">
      <c r="B1" s="456"/>
      <c r="C1" s="456"/>
      <c r="D1" s="426"/>
      <c r="E1" s="457"/>
      <c r="F1" s="457"/>
      <c r="G1" s="457"/>
      <c r="H1" s="457"/>
      <c r="I1" s="457"/>
      <c r="J1" s="457"/>
      <c r="K1" s="457"/>
      <c r="L1" s="457"/>
      <c r="M1" s="457"/>
      <c r="N1" s="457"/>
      <c r="O1" s="457"/>
      <c r="P1" s="457"/>
      <c r="Q1" s="457"/>
      <c r="R1" s="457"/>
      <c r="S1" s="457"/>
      <c r="T1" s="457"/>
      <c r="U1" s="457"/>
      <c r="V1" s="457"/>
      <c r="W1" s="457"/>
      <c r="X1" s="457"/>
      <c r="Y1" s="457"/>
      <c r="Z1" s="457"/>
      <c r="AA1" s="457"/>
      <c r="AB1" s="457"/>
      <c r="AC1" s="457"/>
      <c r="AD1" s="457"/>
      <c r="AE1" s="457"/>
      <c r="AF1" s="457"/>
      <c r="AG1" s="457"/>
      <c r="AH1" s="457"/>
      <c r="AI1" s="457"/>
      <c r="AJ1" s="457"/>
      <c r="AK1" s="457"/>
      <c r="AL1" s="457"/>
      <c r="AM1" s="458"/>
      <c r="AN1" s="394"/>
      <c r="AO1" s="394"/>
      <c r="AP1" s="394"/>
      <c r="AQ1" s="394"/>
      <c r="AR1" s="453" t="s">
        <v>1760</v>
      </c>
      <c r="AS1" s="454"/>
      <c r="AT1" s="455"/>
      <c r="AU1" s="513"/>
    </row>
    <row r="2" spans="1:47" s="337" customFormat="1" ht="15" customHeight="1" x14ac:dyDescent="0.2">
      <c r="B2" s="456"/>
      <c r="C2" s="456"/>
      <c r="D2" s="427"/>
      <c r="E2" s="459"/>
      <c r="F2" s="459"/>
      <c r="G2" s="459"/>
      <c r="H2" s="459"/>
      <c r="I2" s="459"/>
      <c r="J2" s="459"/>
      <c r="K2" s="459"/>
      <c r="L2" s="459"/>
      <c r="M2" s="459"/>
      <c r="N2" s="459"/>
      <c r="O2" s="459"/>
      <c r="P2" s="459"/>
      <c r="Q2" s="459"/>
      <c r="R2" s="459"/>
      <c r="S2" s="459"/>
      <c r="T2" s="459"/>
      <c r="U2" s="459"/>
      <c r="V2" s="459"/>
      <c r="W2" s="459"/>
      <c r="X2" s="459"/>
      <c r="Y2" s="459"/>
      <c r="Z2" s="459"/>
      <c r="AA2" s="459"/>
      <c r="AB2" s="459"/>
      <c r="AC2" s="459"/>
      <c r="AD2" s="459"/>
      <c r="AE2" s="459"/>
      <c r="AF2" s="459"/>
      <c r="AG2" s="459"/>
      <c r="AH2" s="459"/>
      <c r="AI2" s="459"/>
      <c r="AJ2" s="459"/>
      <c r="AK2" s="459"/>
      <c r="AL2" s="459"/>
      <c r="AM2" s="460"/>
      <c r="AN2" s="395"/>
      <c r="AO2" s="395"/>
      <c r="AP2" s="395"/>
      <c r="AQ2" s="395"/>
      <c r="AR2" s="339" t="s">
        <v>1761</v>
      </c>
      <c r="AS2" s="339"/>
      <c r="AT2" s="339" t="s">
        <v>1762</v>
      </c>
      <c r="AU2" s="513"/>
    </row>
    <row r="3" spans="1:47" s="337" customFormat="1" ht="15" customHeight="1" x14ac:dyDescent="0.2">
      <c r="B3" s="456"/>
      <c r="C3" s="456"/>
      <c r="D3" s="427"/>
      <c r="E3" s="459"/>
      <c r="F3" s="459"/>
      <c r="G3" s="459"/>
      <c r="H3" s="459"/>
      <c r="I3" s="459"/>
      <c r="J3" s="459"/>
      <c r="K3" s="459"/>
      <c r="L3" s="459"/>
      <c r="M3" s="459"/>
      <c r="N3" s="459"/>
      <c r="O3" s="459"/>
      <c r="P3" s="459"/>
      <c r="Q3" s="459"/>
      <c r="R3" s="459"/>
      <c r="S3" s="459"/>
      <c r="T3" s="459"/>
      <c r="U3" s="459"/>
      <c r="V3" s="459"/>
      <c r="W3" s="459"/>
      <c r="X3" s="459"/>
      <c r="Y3" s="459"/>
      <c r="Z3" s="459"/>
      <c r="AA3" s="459"/>
      <c r="AB3" s="459"/>
      <c r="AC3" s="459"/>
      <c r="AD3" s="459"/>
      <c r="AE3" s="459"/>
      <c r="AF3" s="459"/>
      <c r="AG3" s="459"/>
      <c r="AH3" s="459"/>
      <c r="AI3" s="459"/>
      <c r="AJ3" s="459"/>
      <c r="AK3" s="459"/>
      <c r="AL3" s="459"/>
      <c r="AM3" s="460"/>
      <c r="AN3" s="338"/>
      <c r="AO3" s="338"/>
      <c r="AP3" s="338"/>
      <c r="AQ3" s="338"/>
      <c r="AR3" s="453" t="s">
        <v>4051</v>
      </c>
      <c r="AS3" s="454"/>
      <c r="AT3" s="455"/>
      <c r="AU3" s="513"/>
    </row>
    <row r="4" spans="1:47" s="337" customFormat="1" ht="15" customHeight="1" x14ac:dyDescent="0.2">
      <c r="B4" s="456"/>
      <c r="C4" s="456"/>
      <c r="D4" s="428"/>
      <c r="E4" s="461"/>
      <c r="F4" s="461"/>
      <c r="G4" s="461"/>
      <c r="H4" s="461"/>
      <c r="I4" s="461"/>
      <c r="J4" s="461"/>
      <c r="K4" s="461"/>
      <c r="L4" s="461"/>
      <c r="M4" s="461"/>
      <c r="N4" s="461"/>
      <c r="O4" s="461"/>
      <c r="P4" s="461"/>
      <c r="Q4" s="461"/>
      <c r="R4" s="461"/>
      <c r="S4" s="461"/>
      <c r="T4" s="461"/>
      <c r="U4" s="461"/>
      <c r="V4" s="461"/>
      <c r="W4" s="461"/>
      <c r="X4" s="461"/>
      <c r="Y4" s="461"/>
      <c r="Z4" s="461"/>
      <c r="AA4" s="461"/>
      <c r="AB4" s="461"/>
      <c r="AC4" s="461"/>
      <c r="AD4" s="461"/>
      <c r="AE4" s="461"/>
      <c r="AF4" s="461"/>
      <c r="AG4" s="461"/>
      <c r="AH4" s="461"/>
      <c r="AI4" s="461"/>
      <c r="AJ4" s="461"/>
      <c r="AK4" s="461"/>
      <c r="AL4" s="461"/>
      <c r="AM4" s="462"/>
      <c r="AN4" s="396"/>
      <c r="AO4" s="396"/>
      <c r="AP4" s="396"/>
      <c r="AQ4" s="396"/>
      <c r="AR4" s="453" t="s">
        <v>4052</v>
      </c>
      <c r="AS4" s="454"/>
      <c r="AT4" s="455"/>
      <c r="AU4" s="513"/>
    </row>
    <row r="5" spans="1:47" s="337" customFormat="1" ht="15.75" x14ac:dyDescent="0.2">
      <c r="B5" s="340"/>
      <c r="C5" s="340"/>
      <c r="D5" s="427"/>
      <c r="E5" s="338"/>
      <c r="F5" s="341"/>
      <c r="G5" s="338"/>
      <c r="H5" s="338"/>
      <c r="I5" s="338"/>
      <c r="J5" s="338"/>
      <c r="K5" s="338"/>
      <c r="L5" s="338"/>
      <c r="M5" s="338"/>
      <c r="N5" s="338"/>
      <c r="O5" s="338"/>
      <c r="P5" s="338"/>
      <c r="Q5" s="338"/>
      <c r="R5" s="338"/>
      <c r="S5" s="342"/>
      <c r="T5" s="342"/>
      <c r="V5" s="338"/>
      <c r="W5" s="338"/>
      <c r="X5" s="338"/>
      <c r="Y5" s="338"/>
      <c r="Z5" s="338"/>
      <c r="AA5" s="338"/>
      <c r="AB5" s="341"/>
      <c r="AC5" s="341"/>
      <c r="AU5" s="513"/>
    </row>
    <row r="6" spans="1:47" ht="48.75" customHeight="1" x14ac:dyDescent="0.2">
      <c r="B6" s="392" t="s">
        <v>7073</v>
      </c>
      <c r="C6" s="344">
        <v>46099</v>
      </c>
      <c r="F6" s="346"/>
      <c r="V6" s="463"/>
      <c r="W6" s="463"/>
      <c r="X6" s="463"/>
      <c r="Y6" s="463"/>
      <c r="Z6" s="463"/>
      <c r="AA6" s="463"/>
      <c r="AB6" s="463"/>
      <c r="AC6" s="463"/>
      <c r="AD6" s="463"/>
      <c r="AE6" s="463"/>
      <c r="AF6" s="463"/>
      <c r="AG6" s="463"/>
      <c r="AH6" s="463"/>
      <c r="AI6" s="463"/>
      <c r="AJ6" s="463"/>
      <c r="AK6" s="463"/>
      <c r="AN6" s="463"/>
      <c r="AO6" s="463"/>
      <c r="AP6" s="463"/>
      <c r="AQ6" s="463"/>
      <c r="AR6" s="463"/>
    </row>
    <row r="7" spans="1:47" ht="15.75" x14ac:dyDescent="0.25">
      <c r="B7" s="349"/>
      <c r="V7" s="464" t="s">
        <v>7874</v>
      </c>
      <c r="W7" s="464"/>
      <c r="X7" s="464"/>
      <c r="Y7" s="464"/>
      <c r="Z7" s="464"/>
      <c r="AA7" s="464"/>
      <c r="AB7" s="464"/>
      <c r="AC7" s="464"/>
      <c r="AD7" s="464"/>
      <c r="AE7" s="464"/>
      <c r="AF7" s="464"/>
      <c r="AG7" s="464" t="s">
        <v>7875</v>
      </c>
      <c r="AH7" s="464"/>
      <c r="AI7" s="464"/>
      <c r="AJ7" s="464"/>
      <c r="AK7" s="464"/>
      <c r="AL7" s="445"/>
      <c r="AM7" s="445"/>
      <c r="AN7" s="464" t="s">
        <v>7876</v>
      </c>
      <c r="AO7" s="464"/>
      <c r="AP7" s="464"/>
      <c r="AQ7" s="464"/>
      <c r="AR7" s="464"/>
    </row>
    <row r="8" spans="1:47" s="350" customFormat="1" ht="28.5" customHeight="1" x14ac:dyDescent="0.25">
      <c r="B8" s="450"/>
      <c r="C8" s="450"/>
      <c r="D8" s="448"/>
      <c r="E8" s="450"/>
      <c r="F8" s="447"/>
      <c r="G8" s="450"/>
      <c r="H8" s="450"/>
      <c r="I8" s="450"/>
      <c r="J8" s="450"/>
      <c r="K8" s="450"/>
      <c r="L8" s="450"/>
      <c r="M8" s="450"/>
      <c r="N8" s="450"/>
      <c r="O8" s="446"/>
      <c r="P8" s="446"/>
      <c r="Q8" s="446"/>
      <c r="R8" s="446"/>
      <c r="S8" s="446"/>
      <c r="T8" s="465" t="s">
        <v>9</v>
      </c>
      <c r="U8" s="466"/>
      <c r="V8" s="446"/>
      <c r="W8" s="446"/>
      <c r="X8" s="446"/>
      <c r="Y8" s="446"/>
      <c r="Z8" s="446"/>
      <c r="AA8" s="446"/>
      <c r="AB8" s="447"/>
      <c r="AC8" s="467" t="s">
        <v>757</v>
      </c>
      <c r="AD8" s="468"/>
      <c r="AE8" s="465" t="s">
        <v>11</v>
      </c>
      <c r="AF8" s="466"/>
      <c r="AG8" s="465" t="s">
        <v>12</v>
      </c>
      <c r="AH8" s="469"/>
      <c r="AI8" s="469"/>
      <c r="AJ8" s="469"/>
      <c r="AK8" s="466"/>
      <c r="AL8" s="449"/>
      <c r="AM8" s="449"/>
      <c r="AN8" s="465" t="s">
        <v>7201</v>
      </c>
      <c r="AO8" s="469"/>
      <c r="AP8" s="469"/>
      <c r="AQ8" s="469"/>
      <c r="AR8" s="466"/>
      <c r="AS8" s="449"/>
      <c r="AT8" s="449"/>
      <c r="AU8" s="516" t="s">
        <v>6605</v>
      </c>
    </row>
    <row r="9" spans="1:47" s="350" customFormat="1" ht="94.5" x14ac:dyDescent="0.25">
      <c r="B9" s="392" t="s">
        <v>0</v>
      </c>
      <c r="C9" s="392" t="s">
        <v>1</v>
      </c>
      <c r="D9" s="352" t="s">
        <v>7570</v>
      </c>
      <c r="E9" s="392" t="s">
        <v>1665</v>
      </c>
      <c r="F9" s="452" t="s">
        <v>1755</v>
      </c>
      <c r="G9" s="392" t="s">
        <v>1756</v>
      </c>
      <c r="H9" s="392" t="s">
        <v>1758</v>
      </c>
      <c r="I9" s="392" t="s">
        <v>1778</v>
      </c>
      <c r="J9" s="392" t="s">
        <v>1777</v>
      </c>
      <c r="K9" s="392" t="s">
        <v>1754</v>
      </c>
      <c r="L9" s="392" t="s">
        <v>4</v>
      </c>
      <c r="M9" s="392" t="s">
        <v>1763</v>
      </c>
      <c r="N9" s="392" t="s">
        <v>3</v>
      </c>
      <c r="O9" s="451" t="s">
        <v>7174</v>
      </c>
      <c r="P9" s="451" t="s">
        <v>5</v>
      </c>
      <c r="Q9" s="451" t="s">
        <v>6</v>
      </c>
      <c r="R9" s="451" t="s">
        <v>7</v>
      </c>
      <c r="S9" s="451" t="s">
        <v>8</v>
      </c>
      <c r="T9" s="351" t="s">
        <v>1</v>
      </c>
      <c r="U9" s="351" t="s">
        <v>13</v>
      </c>
      <c r="V9" s="451" t="s">
        <v>1764</v>
      </c>
      <c r="W9" s="451" t="s">
        <v>1765</v>
      </c>
      <c r="X9" s="451" t="s">
        <v>1766</v>
      </c>
      <c r="Y9" s="451" t="s">
        <v>1767</v>
      </c>
      <c r="Z9" s="451" t="s">
        <v>1768</v>
      </c>
      <c r="AA9" s="451" t="s">
        <v>1786</v>
      </c>
      <c r="AB9" s="452" t="s">
        <v>1769</v>
      </c>
      <c r="AC9" s="352" t="s">
        <v>14</v>
      </c>
      <c r="AD9" s="352" t="s">
        <v>15</v>
      </c>
      <c r="AE9" s="352" t="s">
        <v>14</v>
      </c>
      <c r="AF9" s="352" t="s">
        <v>15</v>
      </c>
      <c r="AG9" s="351" t="s">
        <v>16</v>
      </c>
      <c r="AH9" s="351" t="s">
        <v>4053</v>
      </c>
      <c r="AI9" s="352" t="s">
        <v>7096</v>
      </c>
      <c r="AJ9" s="351" t="s">
        <v>14</v>
      </c>
      <c r="AK9" s="351" t="s">
        <v>7094</v>
      </c>
      <c r="AL9" s="351" t="s">
        <v>7571</v>
      </c>
      <c r="AM9" s="351" t="s">
        <v>1773</v>
      </c>
      <c r="AN9" s="393" t="s">
        <v>7847</v>
      </c>
      <c r="AO9" s="393" t="s">
        <v>7608</v>
      </c>
      <c r="AP9" s="431" t="s">
        <v>7869</v>
      </c>
      <c r="AQ9" s="431" t="s">
        <v>7862</v>
      </c>
      <c r="AR9" s="351" t="s">
        <v>7607</v>
      </c>
      <c r="AS9" s="351" t="s">
        <v>7868</v>
      </c>
      <c r="AT9" s="351" t="s">
        <v>720</v>
      </c>
      <c r="AU9" s="517"/>
    </row>
    <row r="10" spans="1:47" ht="30.75" customHeight="1" x14ac:dyDescent="0.25">
      <c r="A10" s="353"/>
      <c r="B10" s="354"/>
      <c r="C10" s="355"/>
      <c r="D10" s="344"/>
      <c r="E10" s="344"/>
      <c r="F10" s="344"/>
      <c r="G10" s="356"/>
      <c r="H10" s="344"/>
      <c r="I10" s="344"/>
      <c r="J10" s="344"/>
      <c r="K10" s="355"/>
      <c r="L10" s="355"/>
      <c r="M10" s="355"/>
      <c r="N10" s="355"/>
      <c r="O10" s="357"/>
      <c r="P10" s="357"/>
      <c r="Q10" s="357"/>
      <c r="R10" s="357"/>
      <c r="S10" s="357"/>
      <c r="T10" s="357"/>
      <c r="U10" s="357"/>
      <c r="V10" s="357"/>
      <c r="W10" s="357"/>
      <c r="X10" s="357"/>
      <c r="Y10" s="357"/>
      <c r="Z10" s="357"/>
      <c r="AA10" s="357"/>
      <c r="AB10" s="344"/>
      <c r="AC10" s="344"/>
      <c r="AD10" s="344"/>
      <c r="AE10" s="344"/>
      <c r="AF10" s="344"/>
      <c r="AG10" s="344"/>
      <c r="AH10" s="357"/>
      <c r="AI10" s="344"/>
      <c r="AJ10" s="344"/>
      <c r="AK10" s="358"/>
      <c r="AL10" s="429"/>
      <c r="AM10" s="357"/>
      <c r="AN10" s="357"/>
      <c r="AO10" s="357"/>
      <c r="AP10" s="357"/>
      <c r="AQ10" s="357"/>
      <c r="AR10" s="357"/>
      <c r="AS10" s="357"/>
      <c r="AT10" s="360"/>
      <c r="AU10" s="515"/>
    </row>
    <row r="11" spans="1:47" ht="30.75" customHeight="1" x14ac:dyDescent="0.25">
      <c r="A11" s="353"/>
      <c r="B11" s="354"/>
      <c r="C11" s="357"/>
      <c r="D11" s="344"/>
      <c r="E11" s="344"/>
      <c r="F11" s="344"/>
      <c r="G11" s="356"/>
      <c r="H11" s="357"/>
      <c r="I11" s="344"/>
      <c r="J11" s="344"/>
      <c r="K11" s="357"/>
      <c r="L11" s="355"/>
      <c r="M11" s="355"/>
      <c r="N11" s="355"/>
      <c r="O11" s="357"/>
      <c r="P11" s="357"/>
      <c r="Q11" s="357"/>
      <c r="R11" s="357"/>
      <c r="S11" s="357"/>
      <c r="T11" s="357"/>
      <c r="U11" s="357"/>
      <c r="V11" s="357"/>
      <c r="W11" s="357"/>
      <c r="X11" s="357"/>
      <c r="Y11" s="357"/>
      <c r="Z11" s="357"/>
      <c r="AA11" s="357"/>
      <c r="AB11" s="344"/>
      <c r="AC11" s="344"/>
      <c r="AD11" s="344"/>
      <c r="AE11" s="344"/>
      <c r="AF11" s="344"/>
      <c r="AG11" s="344"/>
      <c r="AH11" s="357"/>
      <c r="AI11" s="344"/>
      <c r="AJ11" s="344"/>
      <c r="AK11" s="358"/>
      <c r="AL11" s="429"/>
      <c r="AM11" s="357"/>
      <c r="AN11" s="357"/>
      <c r="AO11" s="357"/>
      <c r="AP11" s="357"/>
      <c r="AQ11" s="357"/>
      <c r="AR11" s="357"/>
      <c r="AS11" s="357"/>
      <c r="AT11" s="360"/>
      <c r="AU11" s="515"/>
    </row>
    <row r="12" spans="1:47" ht="30.75" customHeight="1" x14ac:dyDescent="0.25">
      <c r="A12" s="353"/>
      <c r="B12" s="354"/>
      <c r="C12" s="355"/>
      <c r="D12" s="344"/>
      <c r="E12" s="344"/>
      <c r="F12" s="344"/>
      <c r="G12" s="356"/>
      <c r="H12" s="344"/>
      <c r="I12" s="344"/>
      <c r="J12" s="344"/>
      <c r="K12" s="355"/>
      <c r="L12" s="355"/>
      <c r="M12" s="355"/>
      <c r="N12" s="355"/>
      <c r="O12" s="357"/>
      <c r="P12" s="357"/>
      <c r="Q12" s="357"/>
      <c r="R12" s="357"/>
      <c r="S12" s="357"/>
      <c r="T12" s="357"/>
      <c r="U12" s="357"/>
      <c r="V12" s="357"/>
      <c r="W12" s="357"/>
      <c r="X12" s="357"/>
      <c r="Y12" s="357"/>
      <c r="Z12" s="357"/>
      <c r="AA12" s="357"/>
      <c r="AB12" s="344"/>
      <c r="AC12" s="344"/>
      <c r="AD12" s="344"/>
      <c r="AE12" s="344"/>
      <c r="AF12" s="344"/>
      <c r="AG12" s="344"/>
      <c r="AH12" s="357"/>
      <c r="AI12" s="344"/>
      <c r="AJ12" s="344"/>
      <c r="AK12" s="358"/>
      <c r="AL12" s="429"/>
      <c r="AM12" s="357"/>
      <c r="AN12" s="357"/>
      <c r="AO12" s="357"/>
      <c r="AP12" s="357"/>
      <c r="AQ12" s="357"/>
      <c r="AR12" s="357"/>
      <c r="AS12" s="357"/>
      <c r="AT12" s="360"/>
      <c r="AU12" s="515"/>
    </row>
    <row r="13" spans="1:47" ht="30.75" customHeight="1" x14ac:dyDescent="0.25">
      <c r="A13" s="353"/>
      <c r="B13" s="354"/>
      <c r="C13" s="355"/>
      <c r="D13" s="344"/>
      <c r="E13" s="344"/>
      <c r="F13" s="344"/>
      <c r="G13" s="356"/>
      <c r="H13" s="344"/>
      <c r="I13" s="344"/>
      <c r="J13" s="344"/>
      <c r="K13" s="355"/>
      <c r="L13" s="355"/>
      <c r="M13" s="355"/>
      <c r="N13" s="355"/>
      <c r="O13" s="357"/>
      <c r="P13" s="357"/>
      <c r="Q13" s="357"/>
      <c r="R13" s="357"/>
      <c r="S13" s="357"/>
      <c r="T13" s="357"/>
      <c r="U13" s="357"/>
      <c r="V13" s="357"/>
      <c r="W13" s="357"/>
      <c r="X13" s="357"/>
      <c r="Y13" s="357"/>
      <c r="Z13" s="357"/>
      <c r="AA13" s="357"/>
      <c r="AB13" s="344"/>
      <c r="AC13" s="344"/>
      <c r="AD13" s="344"/>
      <c r="AE13" s="344"/>
      <c r="AF13" s="344"/>
      <c r="AG13" s="344"/>
      <c r="AH13" s="357"/>
      <c r="AI13" s="344"/>
      <c r="AJ13" s="344"/>
      <c r="AK13" s="358"/>
      <c r="AL13" s="429"/>
      <c r="AM13" s="357"/>
      <c r="AN13" s="357"/>
      <c r="AO13" s="357"/>
      <c r="AP13" s="357"/>
      <c r="AQ13" s="357"/>
      <c r="AR13" s="357"/>
      <c r="AS13" s="357"/>
      <c r="AT13" s="360"/>
      <c r="AU13" s="515"/>
    </row>
    <row r="14" spans="1:47" ht="30.75" customHeight="1" x14ac:dyDescent="0.25">
      <c r="A14" s="353"/>
      <c r="B14" s="354"/>
      <c r="C14" s="355"/>
      <c r="D14" s="344"/>
      <c r="E14" s="344"/>
      <c r="F14" s="344"/>
      <c r="G14" s="356"/>
      <c r="H14" s="344"/>
      <c r="I14" s="344"/>
      <c r="J14" s="344"/>
      <c r="K14" s="355"/>
      <c r="L14" s="355"/>
      <c r="M14" s="355"/>
      <c r="N14" s="355"/>
      <c r="O14" s="357"/>
      <c r="P14" s="357"/>
      <c r="Q14" s="357"/>
      <c r="R14" s="357"/>
      <c r="S14" s="357"/>
      <c r="T14" s="357"/>
      <c r="U14" s="357"/>
      <c r="V14" s="357"/>
      <c r="W14" s="357"/>
      <c r="X14" s="357"/>
      <c r="Y14" s="357"/>
      <c r="Z14" s="357"/>
      <c r="AA14" s="357"/>
      <c r="AB14" s="344"/>
      <c r="AC14" s="344"/>
      <c r="AD14" s="344"/>
      <c r="AE14" s="344"/>
      <c r="AF14" s="344"/>
      <c r="AG14" s="344"/>
      <c r="AH14" s="357"/>
      <c r="AI14" s="344"/>
      <c r="AJ14" s="344"/>
      <c r="AK14" s="358"/>
      <c r="AL14" s="429"/>
      <c r="AM14" s="357"/>
      <c r="AN14" s="357"/>
      <c r="AO14" s="357"/>
      <c r="AP14" s="357"/>
      <c r="AQ14" s="357"/>
      <c r="AR14" s="357"/>
      <c r="AS14" s="357"/>
      <c r="AT14" s="360"/>
      <c r="AU14" s="515"/>
    </row>
    <row r="15" spans="1:47" ht="30.75" customHeight="1" x14ac:dyDescent="0.25">
      <c r="A15" s="353"/>
      <c r="B15" s="354"/>
      <c r="C15" s="355"/>
      <c r="D15" s="344"/>
      <c r="E15" s="344"/>
      <c r="F15" s="344"/>
      <c r="G15" s="356"/>
      <c r="H15" s="344"/>
      <c r="I15" s="344"/>
      <c r="J15" s="344"/>
      <c r="K15" s="355"/>
      <c r="L15" s="355"/>
      <c r="M15" s="355"/>
      <c r="N15" s="355"/>
      <c r="O15" s="357"/>
      <c r="P15" s="357"/>
      <c r="Q15" s="357"/>
      <c r="R15" s="357"/>
      <c r="S15" s="357"/>
      <c r="T15" s="357"/>
      <c r="U15" s="357"/>
      <c r="V15" s="357"/>
      <c r="W15" s="357"/>
      <c r="X15" s="357"/>
      <c r="Y15" s="357"/>
      <c r="Z15" s="357"/>
      <c r="AA15" s="357"/>
      <c r="AB15" s="344"/>
      <c r="AC15" s="344"/>
      <c r="AD15" s="344"/>
      <c r="AE15" s="344"/>
      <c r="AF15" s="344"/>
      <c r="AG15" s="344"/>
      <c r="AH15" s="357"/>
      <c r="AI15" s="344"/>
      <c r="AJ15" s="344"/>
      <c r="AK15" s="358"/>
      <c r="AL15" s="429"/>
      <c r="AM15" s="357"/>
      <c r="AN15" s="357"/>
      <c r="AO15" s="357"/>
      <c r="AP15" s="357"/>
      <c r="AQ15" s="357"/>
      <c r="AR15" s="357"/>
      <c r="AS15" s="357"/>
      <c r="AT15" s="360"/>
      <c r="AU15" s="515"/>
    </row>
    <row r="16" spans="1:47" ht="30.75" customHeight="1" x14ac:dyDescent="0.25">
      <c r="A16" s="353"/>
      <c r="B16" s="354"/>
      <c r="C16" s="355"/>
      <c r="D16" s="344"/>
      <c r="E16" s="344"/>
      <c r="F16" s="344"/>
      <c r="G16" s="356"/>
      <c r="H16" s="344"/>
      <c r="I16" s="344"/>
      <c r="J16" s="344"/>
      <c r="K16" s="355"/>
      <c r="L16" s="355"/>
      <c r="M16" s="355"/>
      <c r="N16" s="355"/>
      <c r="O16" s="357"/>
      <c r="P16" s="357"/>
      <c r="Q16" s="357"/>
      <c r="R16" s="357"/>
      <c r="S16" s="357"/>
      <c r="T16" s="357"/>
      <c r="U16" s="357"/>
      <c r="V16" s="357"/>
      <c r="W16" s="357"/>
      <c r="X16" s="357"/>
      <c r="Y16" s="357"/>
      <c r="Z16" s="357"/>
      <c r="AA16" s="357"/>
      <c r="AB16" s="344"/>
      <c r="AC16" s="344"/>
      <c r="AD16" s="344"/>
      <c r="AE16" s="344"/>
      <c r="AF16" s="344"/>
      <c r="AG16" s="344"/>
      <c r="AH16" s="357"/>
      <c r="AI16" s="344"/>
      <c r="AJ16" s="344"/>
      <c r="AK16" s="358"/>
      <c r="AL16" s="429"/>
      <c r="AM16" s="357"/>
      <c r="AN16" s="357"/>
      <c r="AO16" s="357"/>
      <c r="AP16" s="357"/>
      <c r="AQ16" s="357"/>
      <c r="AR16" s="357"/>
      <c r="AS16" s="357"/>
      <c r="AT16" s="360"/>
      <c r="AU16" s="515"/>
    </row>
    <row r="17" spans="1:47" s="362" customFormat="1" ht="30.75" customHeight="1" x14ac:dyDescent="0.25">
      <c r="A17" s="353"/>
      <c r="B17" s="354"/>
      <c r="C17" s="355"/>
      <c r="D17" s="344"/>
      <c r="E17" s="344"/>
      <c r="F17" s="344"/>
      <c r="G17" s="356"/>
      <c r="H17" s="344"/>
      <c r="I17" s="344"/>
      <c r="J17" s="344"/>
      <c r="K17" s="355"/>
      <c r="L17" s="355"/>
      <c r="M17" s="355"/>
      <c r="N17" s="355"/>
      <c r="O17" s="357"/>
      <c r="P17" s="357"/>
      <c r="Q17" s="357"/>
      <c r="R17" s="357"/>
      <c r="S17" s="357"/>
      <c r="T17" s="357"/>
      <c r="U17" s="357"/>
      <c r="V17" s="357"/>
      <c r="W17" s="357"/>
      <c r="X17" s="357"/>
      <c r="Y17" s="357"/>
      <c r="Z17" s="357"/>
      <c r="AA17" s="357"/>
      <c r="AB17" s="344"/>
      <c r="AC17" s="344"/>
      <c r="AD17" s="344"/>
      <c r="AE17" s="344"/>
      <c r="AF17" s="344"/>
      <c r="AG17" s="344"/>
      <c r="AH17" s="357"/>
      <c r="AI17" s="344"/>
      <c r="AJ17" s="344"/>
      <c r="AK17" s="358"/>
      <c r="AL17" s="429"/>
      <c r="AM17" s="357"/>
      <c r="AN17" s="357"/>
      <c r="AO17" s="357"/>
      <c r="AP17" s="357"/>
      <c r="AQ17" s="357"/>
      <c r="AR17" s="357"/>
      <c r="AS17" s="357"/>
      <c r="AT17" s="360"/>
      <c r="AU17" s="515"/>
    </row>
    <row r="18" spans="1:47" ht="30.75" customHeight="1" x14ac:dyDescent="0.25">
      <c r="A18" s="353"/>
      <c r="B18" s="354"/>
      <c r="C18" s="355"/>
      <c r="D18" s="344"/>
      <c r="E18" s="344"/>
      <c r="F18" s="344"/>
      <c r="G18" s="356"/>
      <c r="H18" s="344"/>
      <c r="I18" s="344"/>
      <c r="J18" s="344"/>
      <c r="K18" s="355"/>
      <c r="L18" s="355"/>
      <c r="M18" s="355"/>
      <c r="N18" s="355"/>
      <c r="O18" s="357"/>
      <c r="P18" s="357"/>
      <c r="Q18" s="357"/>
      <c r="R18" s="357"/>
      <c r="S18" s="357"/>
      <c r="T18" s="357"/>
      <c r="U18" s="357"/>
      <c r="V18" s="357"/>
      <c r="W18" s="357"/>
      <c r="X18" s="357"/>
      <c r="Y18" s="357"/>
      <c r="Z18" s="357"/>
      <c r="AA18" s="357"/>
      <c r="AB18" s="344"/>
      <c r="AC18" s="344"/>
      <c r="AD18" s="344"/>
      <c r="AE18" s="344"/>
      <c r="AF18" s="344"/>
      <c r="AG18" s="344"/>
      <c r="AH18" s="357"/>
      <c r="AI18" s="344"/>
      <c r="AJ18" s="344"/>
      <c r="AK18" s="358"/>
      <c r="AL18" s="429"/>
      <c r="AM18" s="357"/>
      <c r="AN18" s="357"/>
      <c r="AO18" s="357"/>
      <c r="AP18" s="357"/>
      <c r="AQ18" s="357"/>
      <c r="AR18" s="357"/>
      <c r="AS18" s="357"/>
      <c r="AT18" s="360"/>
      <c r="AU18" s="515"/>
    </row>
    <row r="19" spans="1:47" ht="30.75" customHeight="1" x14ac:dyDescent="0.25">
      <c r="A19" s="353"/>
      <c r="B19" s="354"/>
      <c r="C19" s="357"/>
      <c r="D19" s="344"/>
      <c r="E19" s="344"/>
      <c r="F19" s="344"/>
      <c r="G19" s="356"/>
      <c r="H19" s="357"/>
      <c r="I19" s="344"/>
      <c r="J19" s="344"/>
      <c r="K19" s="357"/>
      <c r="L19" s="355"/>
      <c r="M19" s="355"/>
      <c r="N19" s="355"/>
      <c r="O19" s="357"/>
      <c r="P19" s="357"/>
      <c r="Q19" s="357"/>
      <c r="R19" s="357"/>
      <c r="S19" s="357"/>
      <c r="T19" s="357"/>
      <c r="U19" s="357"/>
      <c r="V19" s="357"/>
      <c r="W19" s="357"/>
      <c r="X19" s="357"/>
      <c r="Y19" s="357"/>
      <c r="Z19" s="357"/>
      <c r="AA19" s="357"/>
      <c r="AB19" s="344"/>
      <c r="AC19" s="344"/>
      <c r="AD19" s="344"/>
      <c r="AE19" s="344"/>
      <c r="AF19" s="344"/>
      <c r="AG19" s="344"/>
      <c r="AH19" s="357"/>
      <c r="AI19" s="344"/>
      <c r="AJ19" s="344"/>
      <c r="AK19" s="358"/>
      <c r="AL19" s="429"/>
      <c r="AM19" s="357"/>
      <c r="AN19" s="357"/>
      <c r="AO19" s="357"/>
      <c r="AP19" s="357"/>
      <c r="AQ19" s="357"/>
      <c r="AR19" s="357"/>
      <c r="AS19" s="357"/>
      <c r="AT19" s="360"/>
      <c r="AU19" s="515"/>
    </row>
    <row r="20" spans="1:47" ht="30.75" customHeight="1" x14ac:dyDescent="0.25">
      <c r="A20" s="353"/>
      <c r="B20" s="354"/>
      <c r="C20" s="355"/>
      <c r="D20" s="344"/>
      <c r="E20" s="344"/>
      <c r="F20" s="344"/>
      <c r="G20" s="356"/>
      <c r="H20" s="344"/>
      <c r="I20" s="344"/>
      <c r="J20" s="344"/>
      <c r="K20" s="355"/>
      <c r="L20" s="355"/>
      <c r="M20" s="355"/>
      <c r="N20" s="355"/>
      <c r="O20" s="357"/>
      <c r="P20" s="357"/>
      <c r="Q20" s="357"/>
      <c r="R20" s="357"/>
      <c r="S20" s="357"/>
      <c r="T20" s="357"/>
      <c r="U20" s="357"/>
      <c r="V20" s="357"/>
      <c r="W20" s="357"/>
      <c r="X20" s="357"/>
      <c r="Y20" s="357"/>
      <c r="Z20" s="357"/>
      <c r="AA20" s="357"/>
      <c r="AB20" s="344"/>
      <c r="AC20" s="344"/>
      <c r="AD20" s="344"/>
      <c r="AE20" s="344"/>
      <c r="AF20" s="344"/>
      <c r="AG20" s="344"/>
      <c r="AH20" s="357"/>
      <c r="AI20" s="344"/>
      <c r="AJ20" s="344"/>
      <c r="AK20" s="358"/>
      <c r="AL20" s="429"/>
      <c r="AM20" s="357"/>
      <c r="AN20" s="357"/>
      <c r="AO20" s="357"/>
      <c r="AP20" s="357"/>
      <c r="AQ20" s="357"/>
      <c r="AR20" s="357"/>
      <c r="AS20" s="357"/>
      <c r="AT20" s="360"/>
      <c r="AU20" s="515"/>
    </row>
    <row r="21" spans="1:47" s="362" customFormat="1" ht="30.75" customHeight="1" x14ac:dyDescent="0.25">
      <c r="A21" s="353"/>
      <c r="B21" s="354"/>
      <c r="C21" s="357"/>
      <c r="D21" s="344"/>
      <c r="E21" s="344"/>
      <c r="F21" s="344"/>
      <c r="G21" s="356"/>
      <c r="H21" s="357"/>
      <c r="I21" s="344"/>
      <c r="J21" s="344"/>
      <c r="K21" s="357"/>
      <c r="L21" s="355"/>
      <c r="M21" s="355"/>
      <c r="N21" s="355"/>
      <c r="O21" s="357"/>
      <c r="P21" s="357"/>
      <c r="Q21" s="357"/>
      <c r="R21" s="357"/>
      <c r="S21" s="357"/>
      <c r="T21" s="357"/>
      <c r="U21" s="357"/>
      <c r="V21" s="357"/>
      <c r="W21" s="357"/>
      <c r="X21" s="357"/>
      <c r="Y21" s="357"/>
      <c r="Z21" s="357"/>
      <c r="AA21" s="357"/>
      <c r="AB21" s="344"/>
      <c r="AC21" s="344"/>
      <c r="AD21" s="344"/>
      <c r="AE21" s="344"/>
      <c r="AF21" s="344"/>
      <c r="AG21" s="344"/>
      <c r="AH21" s="357"/>
      <c r="AI21" s="344"/>
      <c r="AJ21" s="344"/>
      <c r="AK21" s="358"/>
      <c r="AL21" s="429"/>
      <c r="AM21" s="357"/>
      <c r="AN21" s="357"/>
      <c r="AO21" s="357"/>
      <c r="AP21" s="357"/>
      <c r="AQ21" s="357"/>
      <c r="AR21" s="357"/>
      <c r="AS21" s="357"/>
      <c r="AT21" s="360"/>
      <c r="AU21" s="515"/>
    </row>
    <row r="22" spans="1:47" ht="30.75" customHeight="1" x14ac:dyDescent="0.25">
      <c r="A22" s="353"/>
      <c r="B22" s="354"/>
      <c r="C22" s="357"/>
      <c r="D22" s="344"/>
      <c r="E22" s="344"/>
      <c r="F22" s="344"/>
      <c r="G22" s="356"/>
      <c r="H22" s="357"/>
      <c r="I22" s="344"/>
      <c r="J22" s="344"/>
      <c r="K22" s="357"/>
      <c r="L22" s="355"/>
      <c r="M22" s="355"/>
      <c r="N22" s="355"/>
      <c r="O22" s="357"/>
      <c r="P22" s="357"/>
      <c r="Q22" s="357"/>
      <c r="R22" s="357"/>
      <c r="S22" s="357"/>
      <c r="T22" s="357"/>
      <c r="U22" s="357"/>
      <c r="V22" s="357"/>
      <c r="W22" s="357"/>
      <c r="X22" s="357"/>
      <c r="Y22" s="357"/>
      <c r="Z22" s="357"/>
      <c r="AA22" s="357"/>
      <c r="AB22" s="344"/>
      <c r="AC22" s="344"/>
      <c r="AD22" s="344"/>
      <c r="AE22" s="344"/>
      <c r="AF22" s="344"/>
      <c r="AG22" s="344"/>
      <c r="AH22" s="357"/>
      <c r="AI22" s="344"/>
      <c r="AJ22" s="344"/>
      <c r="AK22" s="358"/>
      <c r="AL22" s="429"/>
      <c r="AM22" s="357"/>
      <c r="AN22" s="357"/>
      <c r="AO22" s="357"/>
      <c r="AP22" s="357"/>
      <c r="AQ22" s="357"/>
      <c r="AR22" s="357"/>
      <c r="AS22" s="357"/>
      <c r="AT22" s="360"/>
      <c r="AU22" s="515"/>
    </row>
    <row r="23" spans="1:47" ht="30.75" customHeight="1" x14ac:dyDescent="0.25">
      <c r="A23" s="353"/>
      <c r="B23" s="354"/>
      <c r="C23" s="357"/>
      <c r="D23" s="344"/>
      <c r="E23" s="344"/>
      <c r="F23" s="344"/>
      <c r="G23" s="356"/>
      <c r="H23" s="357"/>
      <c r="I23" s="344"/>
      <c r="J23" s="344"/>
      <c r="K23" s="357"/>
      <c r="L23" s="355"/>
      <c r="M23" s="355"/>
      <c r="N23" s="355"/>
      <c r="O23" s="357"/>
      <c r="P23" s="357"/>
      <c r="Q23" s="357"/>
      <c r="R23" s="357"/>
      <c r="S23" s="357"/>
      <c r="T23" s="357"/>
      <c r="U23" s="357"/>
      <c r="V23" s="357"/>
      <c r="W23" s="357"/>
      <c r="X23" s="357"/>
      <c r="Y23" s="357"/>
      <c r="Z23" s="357"/>
      <c r="AA23" s="357"/>
      <c r="AB23" s="344"/>
      <c r="AC23" s="344"/>
      <c r="AD23" s="344"/>
      <c r="AE23" s="344"/>
      <c r="AF23" s="344"/>
      <c r="AG23" s="344"/>
      <c r="AH23" s="357"/>
      <c r="AI23" s="344"/>
      <c r="AJ23" s="344"/>
      <c r="AK23" s="358"/>
      <c r="AL23" s="429"/>
      <c r="AM23" s="357"/>
      <c r="AN23" s="357"/>
      <c r="AO23" s="357"/>
      <c r="AP23" s="357"/>
      <c r="AQ23" s="357"/>
      <c r="AR23" s="357"/>
      <c r="AS23" s="357"/>
      <c r="AT23" s="360"/>
      <c r="AU23" s="515"/>
    </row>
    <row r="24" spans="1:47" ht="30.75" customHeight="1" x14ac:dyDescent="0.25">
      <c r="A24" s="353"/>
      <c r="B24" s="354"/>
      <c r="C24" s="355"/>
      <c r="D24" s="344"/>
      <c r="E24" s="344"/>
      <c r="F24" s="344"/>
      <c r="G24" s="356"/>
      <c r="H24" s="344"/>
      <c r="I24" s="344"/>
      <c r="J24" s="344"/>
      <c r="K24" s="355"/>
      <c r="L24" s="363"/>
      <c r="M24" s="355"/>
      <c r="N24" s="355"/>
      <c r="O24" s="357"/>
      <c r="P24" s="357"/>
      <c r="Q24" s="357"/>
      <c r="R24" s="357"/>
      <c r="S24" s="357"/>
      <c r="T24" s="357"/>
      <c r="U24" s="357"/>
      <c r="V24" s="357"/>
      <c r="W24" s="357"/>
      <c r="X24" s="357"/>
      <c r="Y24" s="357"/>
      <c r="Z24" s="357"/>
      <c r="AA24" s="357"/>
      <c r="AB24" s="344"/>
      <c r="AC24" s="344"/>
      <c r="AD24" s="344"/>
      <c r="AE24" s="344"/>
      <c r="AF24" s="344"/>
      <c r="AG24" s="364"/>
      <c r="AH24" s="357"/>
      <c r="AI24" s="344"/>
      <c r="AJ24" s="344"/>
      <c r="AK24" s="358"/>
      <c r="AL24" s="429"/>
      <c r="AM24" s="357"/>
      <c r="AN24" s="357"/>
      <c r="AO24" s="357"/>
      <c r="AP24" s="357"/>
      <c r="AQ24" s="357"/>
      <c r="AR24" s="357"/>
      <c r="AS24" s="357"/>
      <c r="AT24" s="360"/>
      <c r="AU24" s="515"/>
    </row>
    <row r="25" spans="1:47" ht="30.75" customHeight="1" x14ac:dyDescent="0.25">
      <c r="A25" s="353"/>
      <c r="B25" s="354"/>
      <c r="C25" s="355"/>
      <c r="D25" s="344"/>
      <c r="E25" s="344"/>
      <c r="F25" s="344"/>
      <c r="G25" s="356"/>
      <c r="H25" s="344"/>
      <c r="I25" s="344"/>
      <c r="J25" s="344"/>
      <c r="K25" s="365"/>
      <c r="L25" s="363"/>
      <c r="M25" s="355"/>
      <c r="N25" s="355"/>
      <c r="O25" s="357"/>
      <c r="P25" s="357"/>
      <c r="Q25" s="357"/>
      <c r="R25" s="357"/>
      <c r="S25" s="357"/>
      <c r="T25" s="357"/>
      <c r="U25" s="357"/>
      <c r="V25" s="357"/>
      <c r="W25" s="357"/>
      <c r="X25" s="357"/>
      <c r="Y25" s="357"/>
      <c r="Z25" s="357"/>
      <c r="AA25" s="357"/>
      <c r="AB25" s="344"/>
      <c r="AC25" s="344"/>
      <c r="AD25" s="344"/>
      <c r="AE25" s="344"/>
      <c r="AF25" s="344"/>
      <c r="AG25" s="344"/>
      <c r="AH25" s="357"/>
      <c r="AI25" s="344"/>
      <c r="AJ25" s="344"/>
      <c r="AK25" s="358"/>
      <c r="AL25" s="429"/>
      <c r="AM25" s="357"/>
      <c r="AN25" s="357"/>
      <c r="AO25" s="357"/>
      <c r="AP25" s="357"/>
      <c r="AQ25" s="357"/>
      <c r="AR25" s="357"/>
      <c r="AS25" s="357"/>
      <c r="AT25" s="360"/>
      <c r="AU25" s="515"/>
    </row>
    <row r="26" spans="1:47" ht="30.75" customHeight="1" x14ac:dyDescent="0.25">
      <c r="A26" s="353"/>
      <c r="B26" s="354"/>
      <c r="C26" s="355"/>
      <c r="D26" s="344"/>
      <c r="E26" s="344"/>
      <c r="F26" s="344"/>
      <c r="G26" s="356"/>
      <c r="H26" s="344"/>
      <c r="I26" s="344"/>
      <c r="J26" s="344"/>
      <c r="K26" s="355"/>
      <c r="L26" s="355"/>
      <c r="M26" s="355"/>
      <c r="N26" s="355"/>
      <c r="O26" s="357"/>
      <c r="P26" s="357"/>
      <c r="Q26" s="357"/>
      <c r="R26" s="357"/>
      <c r="S26" s="357"/>
      <c r="T26" s="357"/>
      <c r="U26" s="357"/>
      <c r="V26" s="357"/>
      <c r="W26" s="357"/>
      <c r="X26" s="357"/>
      <c r="Y26" s="357"/>
      <c r="Z26" s="357"/>
      <c r="AA26" s="357"/>
      <c r="AB26" s="344"/>
      <c r="AC26" s="344"/>
      <c r="AD26" s="344"/>
      <c r="AE26" s="344"/>
      <c r="AF26" s="344"/>
      <c r="AG26" s="344"/>
      <c r="AH26" s="357"/>
      <c r="AI26" s="344"/>
      <c r="AJ26" s="344"/>
      <c r="AK26" s="358"/>
      <c r="AL26" s="429"/>
      <c r="AM26" s="357"/>
      <c r="AN26" s="357"/>
      <c r="AO26" s="357"/>
      <c r="AP26" s="357"/>
      <c r="AQ26" s="357"/>
      <c r="AR26" s="357"/>
      <c r="AS26" s="357"/>
      <c r="AT26" s="360"/>
      <c r="AU26" s="515"/>
    </row>
    <row r="27" spans="1:47" ht="30.75" customHeight="1" x14ac:dyDescent="0.25">
      <c r="A27" s="353"/>
      <c r="B27" s="354"/>
      <c r="C27" s="357"/>
      <c r="D27" s="344"/>
      <c r="E27" s="344"/>
      <c r="F27" s="344"/>
      <c r="G27" s="356"/>
      <c r="H27" s="357"/>
      <c r="I27" s="344"/>
      <c r="J27" s="344"/>
      <c r="K27" s="357"/>
      <c r="L27" s="355"/>
      <c r="M27" s="355"/>
      <c r="N27" s="355"/>
      <c r="O27" s="357"/>
      <c r="P27" s="357"/>
      <c r="Q27" s="357"/>
      <c r="R27" s="357"/>
      <c r="S27" s="357"/>
      <c r="T27" s="357"/>
      <c r="U27" s="357"/>
      <c r="V27" s="357"/>
      <c r="W27" s="357"/>
      <c r="X27" s="357"/>
      <c r="Y27" s="357"/>
      <c r="Z27" s="357"/>
      <c r="AA27" s="357"/>
      <c r="AB27" s="344"/>
      <c r="AC27" s="344"/>
      <c r="AD27" s="344"/>
      <c r="AE27" s="344"/>
      <c r="AF27" s="344"/>
      <c r="AG27" s="344"/>
      <c r="AH27" s="357"/>
      <c r="AI27" s="344"/>
      <c r="AJ27" s="344"/>
      <c r="AK27" s="358"/>
      <c r="AL27" s="429"/>
      <c r="AM27" s="357"/>
      <c r="AN27" s="357"/>
      <c r="AO27" s="357"/>
      <c r="AP27" s="357"/>
      <c r="AQ27" s="357"/>
      <c r="AR27" s="357"/>
      <c r="AS27" s="357"/>
      <c r="AT27" s="360"/>
      <c r="AU27" s="515"/>
    </row>
    <row r="28" spans="1:47" ht="30.75" customHeight="1" x14ac:dyDescent="0.25">
      <c r="A28" s="353"/>
      <c r="B28" s="354"/>
      <c r="C28" s="357"/>
      <c r="D28" s="344"/>
      <c r="E28" s="344"/>
      <c r="F28" s="344"/>
      <c r="G28" s="356"/>
      <c r="H28" s="357"/>
      <c r="I28" s="344"/>
      <c r="J28" s="344"/>
      <c r="K28" s="357"/>
      <c r="L28" s="355"/>
      <c r="M28" s="355"/>
      <c r="N28" s="355"/>
      <c r="O28" s="357"/>
      <c r="P28" s="357"/>
      <c r="Q28" s="357"/>
      <c r="R28" s="357"/>
      <c r="S28" s="357"/>
      <c r="T28" s="357"/>
      <c r="U28" s="357"/>
      <c r="V28" s="357"/>
      <c r="W28" s="357"/>
      <c r="X28" s="357"/>
      <c r="Y28" s="357"/>
      <c r="Z28" s="357"/>
      <c r="AA28" s="357"/>
      <c r="AB28" s="344"/>
      <c r="AC28" s="344"/>
      <c r="AD28" s="344"/>
      <c r="AE28" s="344"/>
      <c r="AF28" s="344"/>
      <c r="AG28" s="344"/>
      <c r="AH28" s="357"/>
      <c r="AI28" s="344"/>
      <c r="AJ28" s="344"/>
      <c r="AK28" s="358"/>
      <c r="AL28" s="429"/>
      <c r="AM28" s="357"/>
      <c r="AN28" s="357"/>
      <c r="AO28" s="357"/>
      <c r="AP28" s="357"/>
      <c r="AQ28" s="357"/>
      <c r="AR28" s="357"/>
      <c r="AS28" s="357"/>
      <c r="AT28" s="360"/>
      <c r="AU28" s="515"/>
    </row>
    <row r="29" spans="1:47" ht="30.75" customHeight="1" x14ac:dyDescent="0.25">
      <c r="A29" s="353"/>
      <c r="B29" s="354"/>
      <c r="C29" s="357"/>
      <c r="D29" s="344"/>
      <c r="E29" s="344"/>
      <c r="F29" s="344"/>
      <c r="G29" s="356"/>
      <c r="H29" s="357"/>
      <c r="I29" s="344"/>
      <c r="J29" s="344"/>
      <c r="K29" s="357"/>
      <c r="L29" s="355"/>
      <c r="M29" s="355"/>
      <c r="N29" s="355"/>
      <c r="O29" s="357"/>
      <c r="P29" s="357"/>
      <c r="Q29" s="357"/>
      <c r="R29" s="357"/>
      <c r="S29" s="357"/>
      <c r="T29" s="357"/>
      <c r="U29" s="357"/>
      <c r="V29" s="357"/>
      <c r="W29" s="357"/>
      <c r="X29" s="357"/>
      <c r="Y29" s="357"/>
      <c r="Z29" s="357"/>
      <c r="AA29" s="357"/>
      <c r="AB29" s="344"/>
      <c r="AC29" s="344"/>
      <c r="AD29" s="344"/>
      <c r="AE29" s="344"/>
      <c r="AF29" s="344"/>
      <c r="AG29" s="344"/>
      <c r="AH29" s="357"/>
      <c r="AI29" s="344"/>
      <c r="AJ29" s="344"/>
      <c r="AK29" s="358"/>
      <c r="AL29" s="429"/>
      <c r="AM29" s="357"/>
      <c r="AN29" s="357"/>
      <c r="AO29" s="357"/>
      <c r="AP29" s="357"/>
      <c r="AQ29" s="357"/>
      <c r="AR29" s="357"/>
      <c r="AS29" s="357"/>
      <c r="AT29" s="360"/>
      <c r="AU29" s="515"/>
    </row>
    <row r="30" spans="1:47" ht="30.75" customHeight="1" x14ac:dyDescent="0.25">
      <c r="A30" s="353"/>
      <c r="B30" s="354"/>
      <c r="C30" s="357"/>
      <c r="D30" s="344"/>
      <c r="E30" s="344"/>
      <c r="F30" s="344"/>
      <c r="G30" s="356"/>
      <c r="H30" s="357"/>
      <c r="I30" s="344"/>
      <c r="J30" s="344"/>
      <c r="K30" s="357"/>
      <c r="L30" s="355"/>
      <c r="M30" s="355"/>
      <c r="N30" s="355"/>
      <c r="O30" s="357"/>
      <c r="P30" s="357"/>
      <c r="Q30" s="357"/>
      <c r="R30" s="357"/>
      <c r="S30" s="357"/>
      <c r="T30" s="357"/>
      <c r="U30" s="357"/>
      <c r="V30" s="357"/>
      <c r="W30" s="357"/>
      <c r="X30" s="357"/>
      <c r="Y30" s="357"/>
      <c r="Z30" s="357"/>
      <c r="AA30" s="357"/>
      <c r="AB30" s="344"/>
      <c r="AC30" s="344"/>
      <c r="AD30" s="344"/>
      <c r="AE30" s="344"/>
      <c r="AF30" s="344"/>
      <c r="AG30" s="344"/>
      <c r="AH30" s="357"/>
      <c r="AI30" s="344"/>
      <c r="AJ30" s="344"/>
      <c r="AK30" s="358"/>
      <c r="AL30" s="429"/>
      <c r="AM30" s="357"/>
      <c r="AN30" s="357"/>
      <c r="AO30" s="357"/>
      <c r="AP30" s="357"/>
      <c r="AQ30" s="357"/>
      <c r="AR30" s="357"/>
      <c r="AS30" s="357"/>
      <c r="AT30" s="360"/>
      <c r="AU30" s="515"/>
    </row>
    <row r="31" spans="1:47" ht="30.75" customHeight="1" x14ac:dyDescent="0.25">
      <c r="A31" s="353"/>
      <c r="B31" s="354"/>
      <c r="C31" s="357"/>
      <c r="D31" s="344"/>
      <c r="E31" s="344"/>
      <c r="F31" s="344"/>
      <c r="G31" s="356"/>
      <c r="H31" s="357"/>
      <c r="I31" s="344"/>
      <c r="J31" s="344"/>
      <c r="K31" s="357"/>
      <c r="L31" s="355"/>
      <c r="M31" s="355"/>
      <c r="N31" s="355"/>
      <c r="O31" s="357"/>
      <c r="P31" s="357"/>
      <c r="Q31" s="357"/>
      <c r="R31" s="357"/>
      <c r="S31" s="357"/>
      <c r="T31" s="357"/>
      <c r="U31" s="357"/>
      <c r="V31" s="357"/>
      <c r="W31" s="357"/>
      <c r="X31" s="357"/>
      <c r="Y31" s="357"/>
      <c r="Z31" s="357"/>
      <c r="AA31" s="357"/>
      <c r="AB31" s="344"/>
      <c r="AC31" s="344"/>
      <c r="AD31" s="344"/>
      <c r="AE31" s="344"/>
      <c r="AF31" s="344"/>
      <c r="AG31" s="344"/>
      <c r="AH31" s="357"/>
      <c r="AI31" s="344"/>
      <c r="AJ31" s="344"/>
      <c r="AK31" s="358"/>
      <c r="AL31" s="429"/>
      <c r="AM31" s="357"/>
      <c r="AN31" s="357"/>
      <c r="AO31" s="357"/>
      <c r="AP31" s="357"/>
      <c r="AQ31" s="357"/>
      <c r="AR31" s="357"/>
      <c r="AS31" s="357"/>
      <c r="AT31" s="360"/>
      <c r="AU31" s="515"/>
    </row>
    <row r="32" spans="1:47" ht="30.75" customHeight="1" x14ac:dyDescent="0.25">
      <c r="A32" s="353"/>
      <c r="B32" s="354"/>
      <c r="C32" s="355"/>
      <c r="D32" s="344"/>
      <c r="E32" s="344"/>
      <c r="F32" s="344"/>
      <c r="G32" s="356"/>
      <c r="H32" s="344"/>
      <c r="I32" s="344"/>
      <c r="J32" s="344"/>
      <c r="K32" s="355"/>
      <c r="L32" s="355"/>
      <c r="M32" s="355"/>
      <c r="N32" s="355"/>
      <c r="O32" s="357"/>
      <c r="P32" s="357"/>
      <c r="Q32" s="357"/>
      <c r="R32" s="357"/>
      <c r="S32" s="357"/>
      <c r="T32" s="357"/>
      <c r="U32" s="357"/>
      <c r="V32" s="357"/>
      <c r="W32" s="357"/>
      <c r="X32" s="357"/>
      <c r="Y32" s="357"/>
      <c r="Z32" s="357"/>
      <c r="AA32" s="357"/>
      <c r="AB32" s="344"/>
      <c r="AC32" s="344"/>
      <c r="AD32" s="344"/>
      <c r="AE32" s="344"/>
      <c r="AF32" s="344"/>
      <c r="AG32" s="344"/>
      <c r="AH32" s="357"/>
      <c r="AI32" s="344"/>
      <c r="AJ32" s="344"/>
      <c r="AK32" s="358"/>
      <c r="AL32" s="429"/>
      <c r="AM32" s="357"/>
      <c r="AN32" s="357"/>
      <c r="AO32" s="357"/>
      <c r="AP32" s="357"/>
      <c r="AQ32" s="357"/>
      <c r="AR32" s="357"/>
      <c r="AS32" s="357"/>
      <c r="AT32" s="360"/>
      <c r="AU32" s="515"/>
    </row>
    <row r="33" spans="1:47" ht="30.75" customHeight="1" x14ac:dyDescent="0.25">
      <c r="A33" s="353"/>
      <c r="B33" s="354"/>
      <c r="C33" s="357"/>
      <c r="D33" s="344"/>
      <c r="E33" s="344"/>
      <c r="F33" s="344"/>
      <c r="G33" s="356"/>
      <c r="H33" s="357"/>
      <c r="I33" s="344"/>
      <c r="J33" s="344"/>
      <c r="K33" s="357"/>
      <c r="L33" s="355"/>
      <c r="M33" s="355"/>
      <c r="N33" s="355"/>
      <c r="O33" s="357"/>
      <c r="P33" s="357"/>
      <c r="Q33" s="357"/>
      <c r="R33" s="357"/>
      <c r="S33" s="357"/>
      <c r="T33" s="357"/>
      <c r="U33" s="357"/>
      <c r="V33" s="357"/>
      <c r="W33" s="357"/>
      <c r="X33" s="357"/>
      <c r="Y33" s="357"/>
      <c r="Z33" s="357"/>
      <c r="AA33" s="357"/>
      <c r="AB33" s="344"/>
      <c r="AC33" s="344"/>
      <c r="AD33" s="344"/>
      <c r="AE33" s="344"/>
      <c r="AF33" s="344"/>
      <c r="AG33" s="344"/>
      <c r="AH33" s="357"/>
      <c r="AI33" s="344"/>
      <c r="AJ33" s="344"/>
      <c r="AK33" s="358"/>
      <c r="AL33" s="429"/>
      <c r="AM33" s="357"/>
      <c r="AN33" s="357"/>
      <c r="AO33" s="357"/>
      <c r="AP33" s="357"/>
      <c r="AQ33" s="357"/>
      <c r="AR33" s="357"/>
      <c r="AS33" s="357"/>
      <c r="AT33" s="360"/>
      <c r="AU33" s="515"/>
    </row>
    <row r="34" spans="1:47" ht="30.75" customHeight="1" x14ac:dyDescent="0.25">
      <c r="A34" s="353"/>
      <c r="B34" s="354"/>
      <c r="C34" s="357"/>
      <c r="D34" s="344"/>
      <c r="E34" s="344"/>
      <c r="F34" s="344"/>
      <c r="G34" s="356"/>
      <c r="H34" s="357"/>
      <c r="I34" s="344"/>
      <c r="J34" s="344"/>
      <c r="K34" s="357"/>
      <c r="L34" s="355"/>
      <c r="M34" s="355"/>
      <c r="N34" s="355"/>
      <c r="O34" s="357"/>
      <c r="P34" s="357"/>
      <c r="Q34" s="357"/>
      <c r="R34" s="357"/>
      <c r="S34" s="357"/>
      <c r="T34" s="357"/>
      <c r="U34" s="357"/>
      <c r="V34" s="357"/>
      <c r="W34" s="357"/>
      <c r="X34" s="357"/>
      <c r="Y34" s="357"/>
      <c r="Z34" s="357"/>
      <c r="AA34" s="357"/>
      <c r="AB34" s="344"/>
      <c r="AC34" s="344"/>
      <c r="AD34" s="344"/>
      <c r="AE34" s="344"/>
      <c r="AF34" s="344"/>
      <c r="AG34" s="344"/>
      <c r="AH34" s="357"/>
      <c r="AI34" s="344"/>
      <c r="AJ34" s="344"/>
      <c r="AK34" s="358"/>
      <c r="AL34" s="429"/>
      <c r="AM34" s="357"/>
      <c r="AN34" s="357"/>
      <c r="AO34" s="357"/>
      <c r="AP34" s="357"/>
      <c r="AQ34" s="357"/>
      <c r="AR34" s="357"/>
      <c r="AS34" s="357"/>
      <c r="AT34" s="360"/>
      <c r="AU34" s="515"/>
    </row>
    <row r="35" spans="1:47" ht="30.75" customHeight="1" x14ac:dyDescent="0.25">
      <c r="A35" s="353"/>
      <c r="B35" s="354"/>
      <c r="C35" s="357"/>
      <c r="D35" s="344"/>
      <c r="E35" s="344"/>
      <c r="F35" s="344"/>
      <c r="G35" s="356"/>
      <c r="H35" s="357"/>
      <c r="I35" s="344"/>
      <c r="J35" s="344"/>
      <c r="K35" s="357"/>
      <c r="L35" s="355"/>
      <c r="M35" s="355"/>
      <c r="N35" s="355"/>
      <c r="O35" s="357"/>
      <c r="P35" s="357"/>
      <c r="Q35" s="357"/>
      <c r="R35" s="357"/>
      <c r="S35" s="357"/>
      <c r="T35" s="357"/>
      <c r="U35" s="357"/>
      <c r="V35" s="357"/>
      <c r="W35" s="357"/>
      <c r="X35" s="357"/>
      <c r="Y35" s="357"/>
      <c r="Z35" s="357"/>
      <c r="AA35" s="357"/>
      <c r="AB35" s="344"/>
      <c r="AC35" s="344"/>
      <c r="AD35" s="344"/>
      <c r="AE35" s="344"/>
      <c r="AF35" s="344"/>
      <c r="AG35" s="344"/>
      <c r="AH35" s="357"/>
      <c r="AI35" s="344"/>
      <c r="AJ35" s="344"/>
      <c r="AK35" s="358"/>
      <c r="AL35" s="429"/>
      <c r="AM35" s="357"/>
      <c r="AN35" s="357"/>
      <c r="AO35" s="357"/>
      <c r="AP35" s="357"/>
      <c r="AQ35" s="357"/>
      <c r="AR35" s="357"/>
      <c r="AS35" s="357"/>
      <c r="AT35" s="360"/>
      <c r="AU35" s="515"/>
    </row>
    <row r="36" spans="1:47" ht="30.75" customHeight="1" x14ac:dyDescent="0.25">
      <c r="A36" s="353"/>
      <c r="B36" s="354"/>
      <c r="C36" s="355"/>
      <c r="D36" s="344"/>
      <c r="E36" s="344"/>
      <c r="F36" s="344"/>
      <c r="G36" s="356"/>
      <c r="H36" s="344"/>
      <c r="I36" s="344"/>
      <c r="J36" s="344"/>
      <c r="K36" s="355"/>
      <c r="L36" s="355"/>
      <c r="M36" s="355"/>
      <c r="N36" s="355"/>
      <c r="O36" s="357"/>
      <c r="P36" s="357"/>
      <c r="Q36" s="357"/>
      <c r="R36" s="357"/>
      <c r="S36" s="357"/>
      <c r="T36" s="357"/>
      <c r="U36" s="357"/>
      <c r="V36" s="357"/>
      <c r="W36" s="357"/>
      <c r="X36" s="357"/>
      <c r="Y36" s="357"/>
      <c r="Z36" s="357"/>
      <c r="AA36" s="357"/>
      <c r="AB36" s="344"/>
      <c r="AC36" s="344"/>
      <c r="AD36" s="344"/>
      <c r="AE36" s="344"/>
      <c r="AF36" s="344"/>
      <c r="AG36" s="344"/>
      <c r="AH36" s="357"/>
      <c r="AI36" s="344"/>
      <c r="AJ36" s="344"/>
      <c r="AK36" s="358"/>
      <c r="AL36" s="429"/>
      <c r="AM36" s="357"/>
      <c r="AN36" s="357"/>
      <c r="AO36" s="357"/>
      <c r="AP36" s="357"/>
      <c r="AQ36" s="357"/>
      <c r="AR36" s="357"/>
      <c r="AS36" s="357"/>
      <c r="AT36" s="360"/>
      <c r="AU36" s="515"/>
    </row>
    <row r="37" spans="1:47" ht="30.75" customHeight="1" x14ac:dyDescent="0.25">
      <c r="A37" s="353"/>
      <c r="B37" s="354"/>
      <c r="C37" s="355"/>
      <c r="D37" s="344"/>
      <c r="E37" s="344"/>
      <c r="F37" s="344"/>
      <c r="G37" s="356"/>
      <c r="H37" s="344"/>
      <c r="I37" s="344"/>
      <c r="J37" s="344"/>
      <c r="K37" s="355"/>
      <c r="L37" s="355"/>
      <c r="M37" s="355"/>
      <c r="N37" s="355"/>
      <c r="O37" s="357"/>
      <c r="P37" s="357"/>
      <c r="Q37" s="357"/>
      <c r="R37" s="357"/>
      <c r="S37" s="357"/>
      <c r="T37" s="357"/>
      <c r="U37" s="357"/>
      <c r="V37" s="357"/>
      <c r="W37" s="357"/>
      <c r="X37" s="357"/>
      <c r="Y37" s="357"/>
      <c r="Z37" s="357"/>
      <c r="AA37" s="357"/>
      <c r="AB37" s="344"/>
      <c r="AC37" s="344"/>
      <c r="AD37" s="344"/>
      <c r="AE37" s="344"/>
      <c r="AF37" s="344"/>
      <c r="AG37" s="344"/>
      <c r="AH37" s="357"/>
      <c r="AI37" s="344"/>
      <c r="AJ37" s="344"/>
      <c r="AK37" s="358"/>
      <c r="AL37" s="429"/>
      <c r="AM37" s="357"/>
      <c r="AN37" s="357"/>
      <c r="AO37" s="357"/>
      <c r="AP37" s="357"/>
      <c r="AQ37" s="357"/>
      <c r="AR37" s="357"/>
      <c r="AS37" s="357"/>
      <c r="AT37" s="360"/>
      <c r="AU37" s="515"/>
    </row>
    <row r="38" spans="1:47" ht="30.75" customHeight="1" x14ac:dyDescent="0.25">
      <c r="A38" s="353"/>
      <c r="B38" s="354"/>
      <c r="C38" s="357"/>
      <c r="D38" s="344"/>
      <c r="E38" s="344"/>
      <c r="F38" s="344"/>
      <c r="G38" s="356"/>
      <c r="H38" s="357"/>
      <c r="I38" s="344"/>
      <c r="J38" s="344"/>
      <c r="K38" s="357"/>
      <c r="L38" s="355"/>
      <c r="M38" s="355"/>
      <c r="N38" s="355"/>
      <c r="O38" s="357"/>
      <c r="P38" s="357"/>
      <c r="Q38" s="357"/>
      <c r="R38" s="357"/>
      <c r="S38" s="357"/>
      <c r="T38" s="357"/>
      <c r="U38" s="357"/>
      <c r="V38" s="357"/>
      <c r="W38" s="357"/>
      <c r="X38" s="357"/>
      <c r="Y38" s="357"/>
      <c r="Z38" s="357"/>
      <c r="AA38" s="357"/>
      <c r="AB38" s="344"/>
      <c r="AC38" s="344"/>
      <c r="AD38" s="344"/>
      <c r="AE38" s="344"/>
      <c r="AF38" s="344"/>
      <c r="AG38" s="344"/>
      <c r="AH38" s="357"/>
      <c r="AI38" s="344"/>
      <c r="AJ38" s="344"/>
      <c r="AK38" s="358"/>
      <c r="AL38" s="429"/>
      <c r="AM38" s="357"/>
      <c r="AN38" s="357"/>
      <c r="AO38" s="357"/>
      <c r="AP38" s="357"/>
      <c r="AQ38" s="357"/>
      <c r="AR38" s="357"/>
      <c r="AS38" s="357"/>
      <c r="AT38" s="360"/>
      <c r="AU38" s="515"/>
    </row>
    <row r="39" spans="1:47" ht="30.75" customHeight="1" x14ac:dyDescent="0.25">
      <c r="A39" s="353"/>
      <c r="B39" s="354"/>
      <c r="C39" s="355"/>
      <c r="D39" s="344"/>
      <c r="E39" s="344"/>
      <c r="F39" s="344"/>
      <c r="G39" s="356"/>
      <c r="H39" s="344"/>
      <c r="I39" s="344"/>
      <c r="J39" s="344"/>
      <c r="K39" s="355"/>
      <c r="L39" s="355"/>
      <c r="M39" s="355"/>
      <c r="N39" s="355"/>
      <c r="O39" s="357"/>
      <c r="P39" s="357"/>
      <c r="Q39" s="357"/>
      <c r="R39" s="357"/>
      <c r="S39" s="357"/>
      <c r="T39" s="357"/>
      <c r="U39" s="357"/>
      <c r="V39" s="357"/>
      <c r="W39" s="357"/>
      <c r="X39" s="357"/>
      <c r="Y39" s="357"/>
      <c r="Z39" s="357"/>
      <c r="AA39" s="357"/>
      <c r="AB39" s="344"/>
      <c r="AC39" s="344"/>
      <c r="AD39" s="344"/>
      <c r="AE39" s="344"/>
      <c r="AF39" s="344"/>
      <c r="AG39" s="344"/>
      <c r="AH39" s="357"/>
      <c r="AI39" s="344"/>
      <c r="AJ39" s="344"/>
      <c r="AK39" s="358"/>
      <c r="AL39" s="429"/>
      <c r="AM39" s="357"/>
      <c r="AN39" s="357"/>
      <c r="AO39" s="357"/>
      <c r="AP39" s="357"/>
      <c r="AQ39" s="357"/>
      <c r="AR39" s="357"/>
      <c r="AS39" s="357"/>
      <c r="AT39" s="360"/>
      <c r="AU39" s="515"/>
    </row>
    <row r="40" spans="1:47" ht="30.75" customHeight="1" x14ac:dyDescent="0.25">
      <c r="A40" s="353"/>
      <c r="B40" s="354"/>
      <c r="C40" s="357"/>
      <c r="D40" s="344"/>
      <c r="E40" s="344"/>
      <c r="F40" s="344"/>
      <c r="G40" s="356"/>
      <c r="H40" s="357"/>
      <c r="I40" s="344"/>
      <c r="J40" s="344"/>
      <c r="K40" s="357"/>
      <c r="L40" s="355"/>
      <c r="M40" s="355"/>
      <c r="N40" s="355"/>
      <c r="O40" s="357"/>
      <c r="P40" s="357"/>
      <c r="Q40" s="357"/>
      <c r="R40" s="357"/>
      <c r="S40" s="357"/>
      <c r="T40" s="357"/>
      <c r="U40" s="357"/>
      <c r="V40" s="357"/>
      <c r="W40" s="357"/>
      <c r="X40" s="357"/>
      <c r="Y40" s="357"/>
      <c r="Z40" s="357"/>
      <c r="AA40" s="357"/>
      <c r="AB40" s="344"/>
      <c r="AC40" s="344"/>
      <c r="AD40" s="344"/>
      <c r="AE40" s="344"/>
      <c r="AF40" s="344"/>
      <c r="AG40" s="344"/>
      <c r="AH40" s="357"/>
      <c r="AI40" s="344"/>
      <c r="AJ40" s="344"/>
      <c r="AK40" s="358"/>
      <c r="AL40" s="429"/>
      <c r="AM40" s="357"/>
      <c r="AN40" s="357"/>
      <c r="AO40" s="357"/>
      <c r="AP40" s="357"/>
      <c r="AQ40" s="357"/>
      <c r="AR40" s="357"/>
      <c r="AS40" s="357"/>
      <c r="AT40" s="360"/>
      <c r="AU40" s="515"/>
    </row>
    <row r="41" spans="1:47" ht="30.75" customHeight="1" x14ac:dyDescent="0.25">
      <c r="A41" s="353"/>
      <c r="B41" s="354"/>
      <c r="C41" s="357"/>
      <c r="D41" s="344"/>
      <c r="E41" s="344"/>
      <c r="F41" s="344"/>
      <c r="G41" s="356"/>
      <c r="H41" s="357"/>
      <c r="I41" s="344"/>
      <c r="J41" s="344"/>
      <c r="K41" s="357"/>
      <c r="L41" s="355"/>
      <c r="M41" s="355"/>
      <c r="N41" s="355"/>
      <c r="O41" s="357"/>
      <c r="P41" s="357"/>
      <c r="Q41" s="357"/>
      <c r="R41" s="357"/>
      <c r="S41" s="357"/>
      <c r="T41" s="357"/>
      <c r="U41" s="357"/>
      <c r="V41" s="357"/>
      <c r="W41" s="357"/>
      <c r="X41" s="357"/>
      <c r="Y41" s="357"/>
      <c r="Z41" s="357"/>
      <c r="AA41" s="357"/>
      <c r="AB41" s="344"/>
      <c r="AC41" s="344"/>
      <c r="AD41" s="344"/>
      <c r="AE41" s="344"/>
      <c r="AF41" s="344"/>
      <c r="AG41" s="344"/>
      <c r="AH41" s="357"/>
      <c r="AI41" s="344"/>
      <c r="AJ41" s="344"/>
      <c r="AK41" s="358"/>
      <c r="AL41" s="429"/>
      <c r="AM41" s="357"/>
      <c r="AN41" s="357"/>
      <c r="AO41" s="357"/>
      <c r="AP41" s="357"/>
      <c r="AQ41" s="357"/>
      <c r="AR41" s="357"/>
      <c r="AS41" s="357"/>
      <c r="AT41" s="360"/>
      <c r="AU41" s="515"/>
    </row>
    <row r="42" spans="1:47" ht="30.75" customHeight="1" x14ac:dyDescent="0.25">
      <c r="A42" s="353"/>
      <c r="B42" s="354"/>
      <c r="C42" s="357"/>
      <c r="D42" s="344"/>
      <c r="E42" s="344"/>
      <c r="F42" s="344"/>
      <c r="G42" s="356"/>
      <c r="H42" s="357"/>
      <c r="I42" s="344"/>
      <c r="J42" s="344"/>
      <c r="K42" s="357"/>
      <c r="L42" s="355"/>
      <c r="M42" s="355"/>
      <c r="N42" s="355"/>
      <c r="O42" s="357"/>
      <c r="P42" s="357"/>
      <c r="Q42" s="357"/>
      <c r="R42" s="357"/>
      <c r="S42" s="357"/>
      <c r="T42" s="357"/>
      <c r="U42" s="357"/>
      <c r="V42" s="357"/>
      <c r="W42" s="357"/>
      <c r="X42" s="357"/>
      <c r="Y42" s="357"/>
      <c r="Z42" s="357"/>
      <c r="AA42" s="357"/>
      <c r="AB42" s="344"/>
      <c r="AC42" s="344"/>
      <c r="AD42" s="344"/>
      <c r="AE42" s="344"/>
      <c r="AF42" s="344"/>
      <c r="AG42" s="344"/>
      <c r="AH42" s="357"/>
      <c r="AI42" s="344"/>
      <c r="AJ42" s="344"/>
      <c r="AK42" s="358"/>
      <c r="AL42" s="429"/>
      <c r="AM42" s="357"/>
      <c r="AN42" s="357"/>
      <c r="AO42" s="357"/>
      <c r="AP42" s="357"/>
      <c r="AQ42" s="357"/>
      <c r="AR42" s="357"/>
      <c r="AS42" s="357"/>
      <c r="AT42" s="360"/>
      <c r="AU42" s="515"/>
    </row>
    <row r="43" spans="1:47" ht="30.75" customHeight="1" x14ac:dyDescent="0.25">
      <c r="A43" s="353"/>
      <c r="B43" s="354"/>
      <c r="C43" s="357"/>
      <c r="D43" s="344"/>
      <c r="E43" s="344"/>
      <c r="F43" s="344"/>
      <c r="G43" s="356"/>
      <c r="H43" s="357"/>
      <c r="I43" s="344"/>
      <c r="J43" s="344"/>
      <c r="K43" s="357"/>
      <c r="L43" s="355"/>
      <c r="M43" s="355"/>
      <c r="N43" s="355"/>
      <c r="O43" s="357"/>
      <c r="P43" s="357"/>
      <c r="Q43" s="357"/>
      <c r="R43" s="357"/>
      <c r="S43" s="357"/>
      <c r="T43" s="357"/>
      <c r="U43" s="357"/>
      <c r="V43" s="357"/>
      <c r="W43" s="357"/>
      <c r="X43" s="357"/>
      <c r="Y43" s="357"/>
      <c r="Z43" s="357"/>
      <c r="AA43" s="357"/>
      <c r="AB43" s="344"/>
      <c r="AC43" s="344"/>
      <c r="AD43" s="344"/>
      <c r="AE43" s="344"/>
      <c r="AF43" s="344"/>
      <c r="AG43" s="344"/>
      <c r="AH43" s="357"/>
      <c r="AI43" s="344"/>
      <c r="AJ43" s="344"/>
      <c r="AK43" s="358"/>
      <c r="AL43" s="429"/>
      <c r="AM43" s="357"/>
      <c r="AN43" s="357"/>
      <c r="AO43" s="357"/>
      <c r="AP43" s="357"/>
      <c r="AQ43" s="357"/>
      <c r="AR43" s="357"/>
      <c r="AS43" s="357"/>
      <c r="AT43" s="360"/>
      <c r="AU43" s="515"/>
    </row>
    <row r="44" spans="1:47" ht="30.75" customHeight="1" x14ac:dyDescent="0.25">
      <c r="A44" s="353"/>
      <c r="B44" s="354"/>
      <c r="C44" s="357"/>
      <c r="D44" s="344"/>
      <c r="E44" s="344"/>
      <c r="F44" s="344"/>
      <c r="G44" s="356"/>
      <c r="H44" s="357"/>
      <c r="I44" s="344"/>
      <c r="J44" s="344"/>
      <c r="K44" s="357"/>
      <c r="L44" s="355"/>
      <c r="M44" s="355"/>
      <c r="N44" s="355"/>
      <c r="O44" s="357"/>
      <c r="P44" s="357"/>
      <c r="Q44" s="357"/>
      <c r="R44" s="357"/>
      <c r="S44" s="357"/>
      <c r="T44" s="357"/>
      <c r="U44" s="357"/>
      <c r="V44" s="357"/>
      <c r="W44" s="357"/>
      <c r="X44" s="357"/>
      <c r="Y44" s="357"/>
      <c r="Z44" s="357"/>
      <c r="AA44" s="357"/>
      <c r="AB44" s="344"/>
      <c r="AC44" s="344"/>
      <c r="AD44" s="344"/>
      <c r="AE44" s="344"/>
      <c r="AF44" s="344"/>
      <c r="AG44" s="344"/>
      <c r="AH44" s="357"/>
      <c r="AI44" s="344"/>
      <c r="AJ44" s="344"/>
      <c r="AK44" s="358"/>
      <c r="AL44" s="429"/>
      <c r="AM44" s="357"/>
      <c r="AN44" s="357"/>
      <c r="AO44" s="357"/>
      <c r="AP44" s="357"/>
      <c r="AQ44" s="357"/>
      <c r="AR44" s="357"/>
      <c r="AS44" s="357"/>
      <c r="AT44" s="360"/>
      <c r="AU44" s="515"/>
    </row>
    <row r="45" spans="1:47" ht="30.75" customHeight="1" x14ac:dyDescent="0.25">
      <c r="A45" s="353"/>
      <c r="B45" s="354"/>
      <c r="C45" s="357"/>
      <c r="D45" s="344"/>
      <c r="E45" s="344"/>
      <c r="F45" s="344"/>
      <c r="G45" s="356"/>
      <c r="H45" s="357"/>
      <c r="I45" s="344"/>
      <c r="J45" s="344"/>
      <c r="K45" s="357"/>
      <c r="L45" s="355"/>
      <c r="M45" s="355"/>
      <c r="N45" s="355"/>
      <c r="O45" s="357"/>
      <c r="P45" s="357"/>
      <c r="Q45" s="357"/>
      <c r="R45" s="357"/>
      <c r="S45" s="357"/>
      <c r="T45" s="357"/>
      <c r="U45" s="357"/>
      <c r="V45" s="357"/>
      <c r="W45" s="357"/>
      <c r="X45" s="357"/>
      <c r="Y45" s="357"/>
      <c r="Z45" s="357"/>
      <c r="AA45" s="357"/>
      <c r="AB45" s="344"/>
      <c r="AC45" s="344"/>
      <c r="AD45" s="344"/>
      <c r="AE45" s="344"/>
      <c r="AF45" s="344"/>
      <c r="AG45" s="344"/>
      <c r="AH45" s="357"/>
      <c r="AI45" s="344"/>
      <c r="AJ45" s="344"/>
      <c r="AK45" s="358"/>
      <c r="AL45" s="429"/>
      <c r="AM45" s="357"/>
      <c r="AN45" s="357"/>
      <c r="AO45" s="357"/>
      <c r="AP45" s="357"/>
      <c r="AQ45" s="357"/>
      <c r="AR45" s="357"/>
      <c r="AS45" s="357"/>
      <c r="AT45" s="360"/>
      <c r="AU45" s="515"/>
    </row>
    <row r="46" spans="1:47" ht="30.75" customHeight="1" x14ac:dyDescent="0.25">
      <c r="A46" s="353"/>
      <c r="B46" s="354"/>
      <c r="C46" s="357"/>
      <c r="D46" s="344"/>
      <c r="E46" s="344"/>
      <c r="F46" s="344"/>
      <c r="G46" s="356"/>
      <c r="H46" s="357"/>
      <c r="I46" s="344"/>
      <c r="J46" s="344"/>
      <c r="K46" s="357"/>
      <c r="L46" s="355"/>
      <c r="M46" s="355"/>
      <c r="N46" s="355"/>
      <c r="O46" s="357"/>
      <c r="P46" s="357"/>
      <c r="Q46" s="357"/>
      <c r="R46" s="357"/>
      <c r="S46" s="357"/>
      <c r="T46" s="357"/>
      <c r="U46" s="357"/>
      <c r="V46" s="357"/>
      <c r="W46" s="357"/>
      <c r="X46" s="357"/>
      <c r="Y46" s="357"/>
      <c r="Z46" s="357"/>
      <c r="AA46" s="357"/>
      <c r="AB46" s="344"/>
      <c r="AC46" s="344"/>
      <c r="AD46" s="344"/>
      <c r="AE46" s="344"/>
      <c r="AF46" s="344"/>
      <c r="AG46" s="344"/>
      <c r="AH46" s="357"/>
      <c r="AI46" s="344"/>
      <c r="AJ46" s="344"/>
      <c r="AK46" s="358"/>
      <c r="AL46" s="429"/>
      <c r="AM46" s="357"/>
      <c r="AN46" s="357"/>
      <c r="AO46" s="357"/>
      <c r="AP46" s="357"/>
      <c r="AQ46" s="357"/>
      <c r="AR46" s="357"/>
      <c r="AS46" s="357"/>
      <c r="AT46" s="360"/>
      <c r="AU46" s="515"/>
    </row>
    <row r="47" spans="1:47" ht="30.75" customHeight="1" x14ac:dyDescent="0.25">
      <c r="A47" s="353"/>
      <c r="B47" s="354"/>
      <c r="C47" s="357"/>
      <c r="D47" s="344"/>
      <c r="E47" s="344"/>
      <c r="F47" s="344"/>
      <c r="G47" s="356"/>
      <c r="H47" s="357"/>
      <c r="I47" s="344"/>
      <c r="J47" s="344"/>
      <c r="K47" s="357"/>
      <c r="L47" s="355"/>
      <c r="M47" s="355"/>
      <c r="N47" s="355"/>
      <c r="O47" s="357"/>
      <c r="P47" s="357"/>
      <c r="Q47" s="357"/>
      <c r="R47" s="357"/>
      <c r="S47" s="357"/>
      <c r="T47" s="357"/>
      <c r="U47" s="357"/>
      <c r="V47" s="357"/>
      <c r="W47" s="357"/>
      <c r="X47" s="357"/>
      <c r="Y47" s="357"/>
      <c r="Z47" s="357"/>
      <c r="AA47" s="357"/>
      <c r="AB47" s="344"/>
      <c r="AC47" s="344"/>
      <c r="AD47" s="344"/>
      <c r="AE47" s="344"/>
      <c r="AF47" s="344"/>
      <c r="AG47" s="344"/>
      <c r="AH47" s="357"/>
      <c r="AI47" s="344"/>
      <c r="AJ47" s="344"/>
      <c r="AK47" s="358"/>
      <c r="AL47" s="429"/>
      <c r="AM47" s="357"/>
      <c r="AN47" s="357"/>
      <c r="AO47" s="357"/>
      <c r="AP47" s="357"/>
      <c r="AQ47" s="357"/>
      <c r="AR47" s="357"/>
      <c r="AS47" s="357"/>
      <c r="AT47" s="360"/>
      <c r="AU47" s="515"/>
    </row>
    <row r="48" spans="1:47" ht="30.75" customHeight="1" x14ac:dyDescent="0.25">
      <c r="A48" s="353"/>
      <c r="B48" s="354"/>
      <c r="C48" s="357"/>
      <c r="D48" s="344"/>
      <c r="E48" s="344"/>
      <c r="F48" s="344"/>
      <c r="G48" s="356"/>
      <c r="H48" s="357"/>
      <c r="I48" s="344"/>
      <c r="J48" s="344"/>
      <c r="K48" s="357"/>
      <c r="L48" s="355"/>
      <c r="M48" s="355"/>
      <c r="N48" s="355"/>
      <c r="O48" s="357"/>
      <c r="P48" s="357"/>
      <c r="Q48" s="357"/>
      <c r="R48" s="357"/>
      <c r="S48" s="357"/>
      <c r="T48" s="357"/>
      <c r="U48" s="357"/>
      <c r="V48" s="357"/>
      <c r="W48" s="357"/>
      <c r="X48" s="357"/>
      <c r="Y48" s="357"/>
      <c r="Z48" s="357"/>
      <c r="AA48" s="357"/>
      <c r="AB48" s="344"/>
      <c r="AC48" s="344"/>
      <c r="AD48" s="344"/>
      <c r="AE48" s="344"/>
      <c r="AF48" s="344"/>
      <c r="AG48" s="344"/>
      <c r="AH48" s="357"/>
      <c r="AI48" s="344"/>
      <c r="AJ48" s="344"/>
      <c r="AK48" s="358"/>
      <c r="AL48" s="429"/>
      <c r="AM48" s="357"/>
      <c r="AN48" s="357"/>
      <c r="AO48" s="357"/>
      <c r="AP48" s="357"/>
      <c r="AQ48" s="357"/>
      <c r="AR48" s="357"/>
      <c r="AS48" s="357"/>
      <c r="AT48" s="360"/>
      <c r="AU48" s="515"/>
    </row>
    <row r="49" spans="1:47" ht="30.75" customHeight="1" x14ac:dyDescent="0.25">
      <c r="A49" s="353"/>
      <c r="B49" s="354"/>
      <c r="C49" s="357"/>
      <c r="D49" s="344"/>
      <c r="E49" s="344"/>
      <c r="F49" s="344"/>
      <c r="G49" s="356"/>
      <c r="H49" s="357"/>
      <c r="I49" s="344"/>
      <c r="J49" s="344"/>
      <c r="K49" s="357"/>
      <c r="L49" s="355"/>
      <c r="M49" s="355"/>
      <c r="N49" s="355"/>
      <c r="O49" s="357"/>
      <c r="P49" s="357"/>
      <c r="Q49" s="357"/>
      <c r="R49" s="357"/>
      <c r="S49" s="357"/>
      <c r="T49" s="357"/>
      <c r="U49" s="357"/>
      <c r="V49" s="357"/>
      <c r="W49" s="357"/>
      <c r="X49" s="357"/>
      <c r="Y49" s="357"/>
      <c r="Z49" s="357"/>
      <c r="AA49" s="357"/>
      <c r="AB49" s="344"/>
      <c r="AC49" s="344"/>
      <c r="AD49" s="344"/>
      <c r="AE49" s="344"/>
      <c r="AF49" s="344"/>
      <c r="AG49" s="344"/>
      <c r="AH49" s="357"/>
      <c r="AI49" s="344"/>
      <c r="AJ49" s="344"/>
      <c r="AK49" s="358"/>
      <c r="AL49" s="429"/>
      <c r="AM49" s="357"/>
      <c r="AN49" s="357"/>
      <c r="AO49" s="357"/>
      <c r="AP49" s="357"/>
      <c r="AQ49" s="357"/>
      <c r="AR49" s="357"/>
      <c r="AS49" s="357"/>
      <c r="AT49" s="360"/>
      <c r="AU49" s="515"/>
    </row>
    <row r="50" spans="1:47" ht="30.75" customHeight="1" x14ac:dyDescent="0.25">
      <c r="A50" s="353"/>
      <c r="B50" s="354"/>
      <c r="C50" s="357"/>
      <c r="D50" s="344"/>
      <c r="E50" s="344"/>
      <c r="F50" s="344"/>
      <c r="G50" s="356"/>
      <c r="H50" s="357"/>
      <c r="I50" s="344"/>
      <c r="J50" s="344"/>
      <c r="K50" s="357"/>
      <c r="L50" s="355"/>
      <c r="M50" s="355"/>
      <c r="N50" s="355"/>
      <c r="O50" s="357"/>
      <c r="P50" s="357"/>
      <c r="Q50" s="357"/>
      <c r="R50" s="357"/>
      <c r="S50" s="357"/>
      <c r="T50" s="357"/>
      <c r="U50" s="357"/>
      <c r="V50" s="357"/>
      <c r="W50" s="357"/>
      <c r="X50" s="357"/>
      <c r="Y50" s="357"/>
      <c r="Z50" s="357"/>
      <c r="AA50" s="357"/>
      <c r="AB50" s="344"/>
      <c r="AC50" s="344"/>
      <c r="AD50" s="344"/>
      <c r="AE50" s="344"/>
      <c r="AF50" s="344"/>
      <c r="AG50" s="344"/>
      <c r="AH50" s="357"/>
      <c r="AI50" s="344"/>
      <c r="AJ50" s="344"/>
      <c r="AK50" s="358"/>
      <c r="AL50" s="429"/>
      <c r="AM50" s="357"/>
      <c r="AN50" s="357"/>
      <c r="AO50" s="357"/>
      <c r="AP50" s="357"/>
      <c r="AQ50" s="357"/>
      <c r="AR50" s="357"/>
      <c r="AS50" s="357"/>
      <c r="AT50" s="360"/>
      <c r="AU50" s="515"/>
    </row>
    <row r="51" spans="1:47" ht="30.75" customHeight="1" x14ac:dyDescent="0.25">
      <c r="A51" s="353"/>
      <c r="B51" s="354"/>
      <c r="C51" s="357"/>
      <c r="D51" s="344"/>
      <c r="E51" s="344"/>
      <c r="F51" s="344"/>
      <c r="G51" s="356"/>
      <c r="H51" s="357"/>
      <c r="I51" s="344"/>
      <c r="J51" s="344"/>
      <c r="K51" s="357"/>
      <c r="L51" s="355"/>
      <c r="M51" s="355"/>
      <c r="N51" s="355"/>
      <c r="O51" s="357"/>
      <c r="P51" s="357"/>
      <c r="Q51" s="357"/>
      <c r="R51" s="357"/>
      <c r="S51" s="357"/>
      <c r="T51" s="357"/>
      <c r="U51" s="357"/>
      <c r="V51" s="357"/>
      <c r="W51" s="357"/>
      <c r="X51" s="357"/>
      <c r="Y51" s="357"/>
      <c r="Z51" s="357"/>
      <c r="AA51" s="357"/>
      <c r="AB51" s="344"/>
      <c r="AC51" s="344"/>
      <c r="AD51" s="344"/>
      <c r="AE51" s="344"/>
      <c r="AF51" s="344"/>
      <c r="AG51" s="344"/>
      <c r="AH51" s="357"/>
      <c r="AI51" s="344"/>
      <c r="AJ51" s="344"/>
      <c r="AK51" s="358"/>
      <c r="AL51" s="429"/>
      <c r="AM51" s="357"/>
      <c r="AN51" s="357"/>
      <c r="AO51" s="357"/>
      <c r="AP51" s="357"/>
      <c r="AQ51" s="357"/>
      <c r="AR51" s="357"/>
      <c r="AS51" s="357"/>
      <c r="AT51" s="360"/>
      <c r="AU51" s="515"/>
    </row>
    <row r="52" spans="1:47" ht="30.75" customHeight="1" x14ac:dyDescent="0.25">
      <c r="A52" s="353"/>
      <c r="B52" s="354"/>
      <c r="C52" s="357"/>
      <c r="D52" s="344"/>
      <c r="E52" s="344"/>
      <c r="F52" s="344"/>
      <c r="G52" s="356"/>
      <c r="H52" s="357"/>
      <c r="I52" s="344"/>
      <c r="J52" s="344"/>
      <c r="K52" s="357"/>
      <c r="L52" s="355"/>
      <c r="M52" s="355"/>
      <c r="N52" s="355"/>
      <c r="O52" s="357"/>
      <c r="P52" s="357"/>
      <c r="Q52" s="357"/>
      <c r="R52" s="357"/>
      <c r="S52" s="357"/>
      <c r="T52" s="357"/>
      <c r="U52" s="357"/>
      <c r="V52" s="357"/>
      <c r="W52" s="357"/>
      <c r="X52" s="357"/>
      <c r="Y52" s="357"/>
      <c r="Z52" s="357"/>
      <c r="AA52" s="357"/>
      <c r="AB52" s="344"/>
      <c r="AC52" s="344"/>
      <c r="AD52" s="344"/>
      <c r="AE52" s="344"/>
      <c r="AF52" s="344"/>
      <c r="AG52" s="344"/>
      <c r="AH52" s="357"/>
      <c r="AI52" s="344"/>
      <c r="AJ52" s="344"/>
      <c r="AK52" s="358"/>
      <c r="AL52" s="429"/>
      <c r="AM52" s="357"/>
      <c r="AN52" s="357"/>
      <c r="AO52" s="357"/>
      <c r="AP52" s="357"/>
      <c r="AQ52" s="357"/>
      <c r="AR52" s="357"/>
      <c r="AS52" s="357"/>
      <c r="AT52" s="360"/>
      <c r="AU52" s="515"/>
    </row>
    <row r="53" spans="1:47" ht="30.75" customHeight="1" x14ac:dyDescent="0.25">
      <c r="A53" s="353"/>
      <c r="B53" s="354"/>
      <c r="C53" s="357"/>
      <c r="D53" s="344"/>
      <c r="E53" s="344"/>
      <c r="F53" s="344"/>
      <c r="G53" s="356"/>
      <c r="H53" s="357"/>
      <c r="I53" s="344"/>
      <c r="J53" s="344"/>
      <c r="K53" s="357"/>
      <c r="L53" s="355"/>
      <c r="M53" s="355"/>
      <c r="N53" s="355"/>
      <c r="O53" s="357"/>
      <c r="P53" s="357"/>
      <c r="Q53" s="357"/>
      <c r="R53" s="357"/>
      <c r="S53" s="357"/>
      <c r="T53" s="357"/>
      <c r="U53" s="357"/>
      <c r="V53" s="357"/>
      <c r="W53" s="357"/>
      <c r="X53" s="357"/>
      <c r="Y53" s="357"/>
      <c r="Z53" s="357"/>
      <c r="AA53" s="357"/>
      <c r="AB53" s="344"/>
      <c r="AC53" s="344"/>
      <c r="AD53" s="344"/>
      <c r="AE53" s="344"/>
      <c r="AF53" s="344"/>
      <c r="AG53" s="344"/>
      <c r="AH53" s="357"/>
      <c r="AI53" s="344"/>
      <c r="AJ53" s="344"/>
      <c r="AK53" s="358"/>
      <c r="AL53" s="429"/>
      <c r="AM53" s="357"/>
      <c r="AN53" s="357"/>
      <c r="AO53" s="357"/>
      <c r="AP53" s="357"/>
      <c r="AQ53" s="357"/>
      <c r="AR53" s="357"/>
      <c r="AS53" s="357"/>
      <c r="AT53" s="360"/>
      <c r="AU53" s="515"/>
    </row>
    <row r="54" spans="1:47" ht="30.75" customHeight="1" x14ac:dyDescent="0.25">
      <c r="A54" s="353"/>
      <c r="B54" s="354"/>
      <c r="C54" s="357"/>
      <c r="D54" s="344"/>
      <c r="E54" s="344"/>
      <c r="F54" s="344"/>
      <c r="G54" s="356"/>
      <c r="H54" s="357"/>
      <c r="I54" s="344"/>
      <c r="J54" s="344"/>
      <c r="K54" s="357"/>
      <c r="L54" s="355"/>
      <c r="M54" s="355"/>
      <c r="N54" s="355"/>
      <c r="O54" s="357"/>
      <c r="P54" s="357"/>
      <c r="Q54" s="357"/>
      <c r="R54" s="357"/>
      <c r="S54" s="357"/>
      <c r="T54" s="357"/>
      <c r="U54" s="357"/>
      <c r="V54" s="357"/>
      <c r="W54" s="357"/>
      <c r="X54" s="357"/>
      <c r="Y54" s="357"/>
      <c r="Z54" s="357"/>
      <c r="AA54" s="357"/>
      <c r="AB54" s="344"/>
      <c r="AC54" s="344"/>
      <c r="AD54" s="344"/>
      <c r="AE54" s="344"/>
      <c r="AF54" s="344"/>
      <c r="AG54" s="344"/>
      <c r="AH54" s="357"/>
      <c r="AI54" s="344"/>
      <c r="AJ54" s="344"/>
      <c r="AK54" s="358"/>
      <c r="AL54" s="429"/>
      <c r="AM54" s="357"/>
      <c r="AN54" s="357"/>
      <c r="AO54" s="357"/>
      <c r="AP54" s="357"/>
      <c r="AQ54" s="357"/>
      <c r="AR54" s="357"/>
      <c r="AS54" s="357"/>
      <c r="AT54" s="360"/>
      <c r="AU54" s="515"/>
    </row>
    <row r="55" spans="1:47" ht="30.75" customHeight="1" x14ac:dyDescent="0.25">
      <c r="A55" s="353"/>
      <c r="B55" s="354"/>
      <c r="C55" s="357"/>
      <c r="D55" s="344"/>
      <c r="E55" s="344"/>
      <c r="F55" s="344"/>
      <c r="G55" s="356"/>
      <c r="H55" s="357"/>
      <c r="I55" s="344"/>
      <c r="J55" s="344"/>
      <c r="K55" s="357"/>
      <c r="L55" s="355"/>
      <c r="M55" s="355"/>
      <c r="N55" s="355"/>
      <c r="O55" s="357"/>
      <c r="P55" s="357"/>
      <c r="Q55" s="357"/>
      <c r="R55" s="357"/>
      <c r="S55" s="357"/>
      <c r="T55" s="357"/>
      <c r="U55" s="357"/>
      <c r="V55" s="357"/>
      <c r="W55" s="357"/>
      <c r="X55" s="357"/>
      <c r="Y55" s="357"/>
      <c r="Z55" s="357"/>
      <c r="AA55" s="357"/>
      <c r="AB55" s="344"/>
      <c r="AC55" s="344"/>
      <c r="AD55" s="344"/>
      <c r="AE55" s="344"/>
      <c r="AF55" s="344"/>
      <c r="AG55" s="344"/>
      <c r="AH55" s="357"/>
      <c r="AI55" s="344"/>
      <c r="AJ55" s="344"/>
      <c r="AK55" s="358"/>
      <c r="AL55" s="429"/>
      <c r="AM55" s="357"/>
      <c r="AN55" s="357"/>
      <c r="AO55" s="357"/>
      <c r="AP55" s="357"/>
      <c r="AQ55" s="357"/>
      <c r="AR55" s="357"/>
      <c r="AS55" s="357"/>
      <c r="AT55" s="360"/>
      <c r="AU55" s="515"/>
    </row>
    <row r="56" spans="1:47" ht="30.75" customHeight="1" x14ac:dyDescent="0.25">
      <c r="A56" s="353"/>
      <c r="B56" s="354"/>
      <c r="C56" s="357"/>
      <c r="D56" s="344"/>
      <c r="E56" s="344"/>
      <c r="F56" s="344"/>
      <c r="G56" s="356"/>
      <c r="H56" s="357"/>
      <c r="I56" s="344"/>
      <c r="J56" s="344"/>
      <c r="K56" s="357"/>
      <c r="L56" s="355"/>
      <c r="M56" s="355"/>
      <c r="N56" s="355"/>
      <c r="O56" s="357"/>
      <c r="P56" s="357"/>
      <c r="Q56" s="357"/>
      <c r="R56" s="357"/>
      <c r="S56" s="357"/>
      <c r="T56" s="357"/>
      <c r="U56" s="357"/>
      <c r="V56" s="357"/>
      <c r="W56" s="357"/>
      <c r="X56" s="357"/>
      <c r="Y56" s="357"/>
      <c r="Z56" s="357"/>
      <c r="AA56" s="357"/>
      <c r="AB56" s="344"/>
      <c r="AC56" s="344"/>
      <c r="AD56" s="344"/>
      <c r="AE56" s="344"/>
      <c r="AF56" s="344"/>
      <c r="AG56" s="344"/>
      <c r="AH56" s="357"/>
      <c r="AI56" s="344"/>
      <c r="AJ56" s="344"/>
      <c r="AK56" s="358"/>
      <c r="AL56" s="429"/>
      <c r="AM56" s="357"/>
      <c r="AN56" s="357"/>
      <c r="AO56" s="357"/>
      <c r="AP56" s="357"/>
      <c r="AQ56" s="357"/>
      <c r="AR56" s="357"/>
      <c r="AS56" s="357"/>
      <c r="AT56" s="360"/>
      <c r="AU56" s="515"/>
    </row>
    <row r="57" spans="1:47" ht="30.75" customHeight="1" x14ac:dyDescent="0.25">
      <c r="A57" s="353"/>
      <c r="B57" s="354"/>
      <c r="C57" s="357"/>
      <c r="D57" s="344"/>
      <c r="E57" s="344"/>
      <c r="F57" s="344"/>
      <c r="G57" s="356"/>
      <c r="H57" s="357"/>
      <c r="I57" s="344"/>
      <c r="J57" s="344"/>
      <c r="K57" s="357"/>
      <c r="L57" s="355"/>
      <c r="M57" s="355"/>
      <c r="N57" s="355"/>
      <c r="O57" s="357"/>
      <c r="P57" s="357"/>
      <c r="Q57" s="357"/>
      <c r="R57" s="357"/>
      <c r="S57" s="357"/>
      <c r="T57" s="357"/>
      <c r="U57" s="357"/>
      <c r="V57" s="357"/>
      <c r="W57" s="357"/>
      <c r="X57" s="357"/>
      <c r="Y57" s="357"/>
      <c r="Z57" s="357"/>
      <c r="AA57" s="357"/>
      <c r="AB57" s="344"/>
      <c r="AC57" s="344"/>
      <c r="AD57" s="344"/>
      <c r="AE57" s="344"/>
      <c r="AF57" s="344"/>
      <c r="AG57" s="344"/>
      <c r="AH57" s="357"/>
      <c r="AI57" s="344"/>
      <c r="AJ57" s="344"/>
      <c r="AK57" s="358"/>
      <c r="AL57" s="429"/>
      <c r="AM57" s="357"/>
      <c r="AN57" s="357"/>
      <c r="AO57" s="357"/>
      <c r="AP57" s="357"/>
      <c r="AQ57" s="357"/>
      <c r="AR57" s="357"/>
      <c r="AS57" s="357"/>
      <c r="AT57" s="360"/>
      <c r="AU57" s="515"/>
    </row>
    <row r="58" spans="1:47" ht="30.75" customHeight="1" x14ac:dyDescent="0.25">
      <c r="A58" s="353"/>
      <c r="B58" s="354"/>
      <c r="C58" s="357"/>
      <c r="D58" s="344"/>
      <c r="E58" s="344"/>
      <c r="F58" s="344"/>
      <c r="G58" s="356"/>
      <c r="H58" s="357"/>
      <c r="I58" s="344"/>
      <c r="J58" s="344"/>
      <c r="K58" s="357"/>
      <c r="L58" s="355"/>
      <c r="M58" s="355"/>
      <c r="N58" s="355"/>
      <c r="O58" s="357"/>
      <c r="P58" s="357"/>
      <c r="Q58" s="357"/>
      <c r="R58" s="357"/>
      <c r="S58" s="357"/>
      <c r="T58" s="357"/>
      <c r="U58" s="357"/>
      <c r="V58" s="357"/>
      <c r="W58" s="357"/>
      <c r="X58" s="357"/>
      <c r="Y58" s="357"/>
      <c r="Z58" s="357"/>
      <c r="AA58" s="357"/>
      <c r="AB58" s="344"/>
      <c r="AC58" s="344"/>
      <c r="AD58" s="344"/>
      <c r="AE58" s="344"/>
      <c r="AF58" s="344"/>
      <c r="AG58" s="344"/>
      <c r="AH58" s="357"/>
      <c r="AI58" s="344"/>
      <c r="AJ58" s="344"/>
      <c r="AK58" s="358"/>
      <c r="AL58" s="429"/>
      <c r="AM58" s="357"/>
      <c r="AN58" s="357"/>
      <c r="AO58" s="357"/>
      <c r="AP58" s="357"/>
      <c r="AQ58" s="357"/>
      <c r="AR58" s="357"/>
      <c r="AS58" s="357"/>
      <c r="AT58" s="360"/>
      <c r="AU58" s="515"/>
    </row>
    <row r="59" spans="1:47" ht="30.75" customHeight="1" x14ac:dyDescent="0.25">
      <c r="A59" s="353"/>
      <c r="B59" s="354"/>
      <c r="C59" s="357"/>
      <c r="D59" s="344"/>
      <c r="E59" s="344"/>
      <c r="F59" s="344"/>
      <c r="G59" s="356"/>
      <c r="H59" s="357"/>
      <c r="I59" s="344"/>
      <c r="J59" s="344"/>
      <c r="K59" s="357"/>
      <c r="L59" s="355"/>
      <c r="M59" s="355"/>
      <c r="N59" s="355"/>
      <c r="O59" s="357"/>
      <c r="P59" s="357"/>
      <c r="Q59" s="357"/>
      <c r="R59" s="357"/>
      <c r="S59" s="357"/>
      <c r="T59" s="357"/>
      <c r="U59" s="357"/>
      <c r="V59" s="357"/>
      <c r="W59" s="357"/>
      <c r="X59" s="357"/>
      <c r="Y59" s="357"/>
      <c r="Z59" s="357"/>
      <c r="AA59" s="357"/>
      <c r="AB59" s="344"/>
      <c r="AC59" s="344"/>
      <c r="AD59" s="344"/>
      <c r="AE59" s="344"/>
      <c r="AF59" s="344"/>
      <c r="AG59" s="344"/>
      <c r="AH59" s="357"/>
      <c r="AI59" s="344"/>
      <c r="AJ59" s="344"/>
      <c r="AK59" s="358"/>
      <c r="AL59" s="429"/>
      <c r="AM59" s="357"/>
      <c r="AN59" s="357"/>
      <c r="AO59" s="357"/>
      <c r="AP59" s="357"/>
      <c r="AQ59" s="357"/>
      <c r="AR59" s="357"/>
      <c r="AS59" s="357"/>
      <c r="AT59" s="360"/>
      <c r="AU59" s="515"/>
    </row>
    <row r="60" spans="1:47" ht="30.75" customHeight="1" x14ac:dyDescent="0.25">
      <c r="A60" s="353"/>
      <c r="B60" s="354"/>
      <c r="C60" s="357"/>
      <c r="D60" s="344"/>
      <c r="E60" s="344"/>
      <c r="F60" s="344"/>
      <c r="G60" s="356"/>
      <c r="H60" s="357"/>
      <c r="I60" s="344"/>
      <c r="J60" s="344"/>
      <c r="K60" s="357"/>
      <c r="L60" s="355"/>
      <c r="M60" s="355"/>
      <c r="N60" s="355"/>
      <c r="O60" s="357"/>
      <c r="P60" s="357"/>
      <c r="Q60" s="357"/>
      <c r="R60" s="357"/>
      <c r="S60" s="357"/>
      <c r="T60" s="357"/>
      <c r="U60" s="357"/>
      <c r="V60" s="357"/>
      <c r="W60" s="357"/>
      <c r="X60" s="357"/>
      <c r="Y60" s="357"/>
      <c r="Z60" s="357"/>
      <c r="AA60" s="357"/>
      <c r="AB60" s="344"/>
      <c r="AC60" s="344"/>
      <c r="AD60" s="344"/>
      <c r="AE60" s="344"/>
      <c r="AF60" s="344"/>
      <c r="AG60" s="344"/>
      <c r="AH60" s="357"/>
      <c r="AI60" s="344"/>
      <c r="AJ60" s="344"/>
      <c r="AK60" s="358"/>
      <c r="AL60" s="429"/>
      <c r="AM60" s="357"/>
      <c r="AN60" s="357"/>
      <c r="AO60" s="357"/>
      <c r="AP60" s="357"/>
      <c r="AQ60" s="357"/>
      <c r="AR60" s="357"/>
      <c r="AS60" s="357"/>
      <c r="AT60" s="360"/>
      <c r="AU60" s="515"/>
    </row>
    <row r="61" spans="1:47" ht="30.75" customHeight="1" x14ac:dyDescent="0.25">
      <c r="A61" s="353"/>
      <c r="B61" s="354"/>
      <c r="C61" s="357"/>
      <c r="D61" s="344"/>
      <c r="E61" s="344"/>
      <c r="F61" s="344"/>
      <c r="G61" s="356"/>
      <c r="H61" s="357"/>
      <c r="I61" s="344"/>
      <c r="J61" s="344"/>
      <c r="K61" s="357"/>
      <c r="L61" s="355"/>
      <c r="M61" s="355"/>
      <c r="N61" s="355"/>
      <c r="O61" s="357"/>
      <c r="P61" s="357"/>
      <c r="Q61" s="357"/>
      <c r="R61" s="357"/>
      <c r="S61" s="357"/>
      <c r="T61" s="357"/>
      <c r="U61" s="357"/>
      <c r="V61" s="357"/>
      <c r="W61" s="357"/>
      <c r="X61" s="357"/>
      <c r="Y61" s="357"/>
      <c r="Z61" s="357"/>
      <c r="AA61" s="357"/>
      <c r="AB61" s="344"/>
      <c r="AC61" s="344"/>
      <c r="AD61" s="344"/>
      <c r="AE61" s="344"/>
      <c r="AF61" s="344"/>
      <c r="AG61" s="344"/>
      <c r="AH61" s="357"/>
      <c r="AI61" s="344"/>
      <c r="AJ61" s="344"/>
      <c r="AK61" s="358"/>
      <c r="AL61" s="429"/>
      <c r="AM61" s="357"/>
      <c r="AN61" s="357"/>
      <c r="AO61" s="357"/>
      <c r="AP61" s="357"/>
      <c r="AQ61" s="357"/>
      <c r="AR61" s="357"/>
      <c r="AS61" s="357"/>
      <c r="AT61" s="360"/>
      <c r="AU61" s="515"/>
    </row>
    <row r="62" spans="1:47" ht="30.75" customHeight="1" x14ac:dyDescent="0.25">
      <c r="A62" s="353"/>
      <c r="B62" s="354"/>
      <c r="C62" s="357"/>
      <c r="D62" s="344"/>
      <c r="E62" s="344"/>
      <c r="F62" s="344"/>
      <c r="G62" s="356"/>
      <c r="H62" s="357"/>
      <c r="I62" s="344"/>
      <c r="J62" s="344"/>
      <c r="K62" s="357"/>
      <c r="L62" s="355"/>
      <c r="M62" s="355"/>
      <c r="N62" s="355"/>
      <c r="O62" s="357"/>
      <c r="P62" s="357"/>
      <c r="Q62" s="357"/>
      <c r="R62" s="357"/>
      <c r="S62" s="357"/>
      <c r="T62" s="357"/>
      <c r="U62" s="357"/>
      <c r="V62" s="357"/>
      <c r="W62" s="357"/>
      <c r="X62" s="357"/>
      <c r="Y62" s="357"/>
      <c r="Z62" s="357"/>
      <c r="AA62" s="357"/>
      <c r="AB62" s="344"/>
      <c r="AC62" s="344"/>
      <c r="AD62" s="344"/>
      <c r="AE62" s="344"/>
      <c r="AF62" s="344"/>
      <c r="AG62" s="344"/>
      <c r="AH62" s="357"/>
      <c r="AI62" s="344"/>
      <c r="AJ62" s="344"/>
      <c r="AK62" s="358"/>
      <c r="AL62" s="429"/>
      <c r="AM62" s="357"/>
      <c r="AN62" s="357"/>
      <c r="AO62" s="357"/>
      <c r="AP62" s="357"/>
      <c r="AQ62" s="357"/>
      <c r="AR62" s="357"/>
      <c r="AS62" s="357"/>
      <c r="AT62" s="360"/>
      <c r="AU62" s="515"/>
    </row>
    <row r="63" spans="1:47" ht="30.75" customHeight="1" x14ac:dyDescent="0.25">
      <c r="A63" s="353"/>
      <c r="B63" s="354"/>
      <c r="C63" s="357"/>
      <c r="D63" s="344"/>
      <c r="E63" s="344"/>
      <c r="F63" s="344"/>
      <c r="G63" s="356"/>
      <c r="H63" s="357"/>
      <c r="I63" s="344"/>
      <c r="J63" s="344"/>
      <c r="K63" s="357"/>
      <c r="L63" s="355"/>
      <c r="M63" s="355"/>
      <c r="N63" s="355"/>
      <c r="O63" s="357"/>
      <c r="P63" s="357"/>
      <c r="Q63" s="357"/>
      <c r="R63" s="357"/>
      <c r="S63" s="357"/>
      <c r="T63" s="357"/>
      <c r="U63" s="357"/>
      <c r="V63" s="357"/>
      <c r="W63" s="357"/>
      <c r="X63" s="357"/>
      <c r="Y63" s="357"/>
      <c r="Z63" s="357"/>
      <c r="AA63" s="357"/>
      <c r="AB63" s="344"/>
      <c r="AC63" s="344"/>
      <c r="AD63" s="344"/>
      <c r="AE63" s="344"/>
      <c r="AF63" s="344"/>
      <c r="AG63" s="344"/>
      <c r="AH63" s="357"/>
      <c r="AI63" s="344"/>
      <c r="AJ63" s="344"/>
      <c r="AK63" s="358"/>
      <c r="AL63" s="429"/>
      <c r="AM63" s="357"/>
      <c r="AN63" s="357"/>
      <c r="AO63" s="357"/>
      <c r="AP63" s="357"/>
      <c r="AQ63" s="357"/>
      <c r="AR63" s="357"/>
      <c r="AS63" s="357"/>
      <c r="AT63" s="360"/>
      <c r="AU63" s="515"/>
    </row>
    <row r="64" spans="1:47" ht="30.75" customHeight="1" x14ac:dyDescent="0.25">
      <c r="A64" s="353"/>
      <c r="B64" s="354"/>
      <c r="C64" s="355"/>
      <c r="D64" s="344"/>
      <c r="E64" s="344"/>
      <c r="F64" s="344"/>
      <c r="G64" s="356"/>
      <c r="H64" s="344"/>
      <c r="I64" s="344"/>
      <c r="J64" s="344"/>
      <c r="K64" s="355"/>
      <c r="L64" s="355"/>
      <c r="M64" s="355"/>
      <c r="N64" s="355"/>
      <c r="O64" s="357"/>
      <c r="P64" s="357"/>
      <c r="Q64" s="357"/>
      <c r="R64" s="357"/>
      <c r="S64" s="357"/>
      <c r="T64" s="357"/>
      <c r="U64" s="357"/>
      <c r="V64" s="357"/>
      <c r="W64" s="357"/>
      <c r="X64" s="357"/>
      <c r="Y64" s="357"/>
      <c r="Z64" s="357"/>
      <c r="AA64" s="357"/>
      <c r="AB64" s="344"/>
      <c r="AC64" s="344"/>
      <c r="AD64" s="344"/>
      <c r="AE64" s="344"/>
      <c r="AF64" s="344"/>
      <c r="AG64" s="344"/>
      <c r="AH64" s="357"/>
      <c r="AI64" s="344"/>
      <c r="AJ64" s="344"/>
      <c r="AK64" s="358"/>
      <c r="AL64" s="429"/>
      <c r="AM64" s="357"/>
      <c r="AN64" s="357"/>
      <c r="AO64" s="357"/>
      <c r="AP64" s="357"/>
      <c r="AQ64" s="357"/>
      <c r="AR64" s="357"/>
      <c r="AS64" s="357"/>
      <c r="AT64" s="360"/>
      <c r="AU64" s="515"/>
    </row>
    <row r="65" spans="1:47" ht="30.75" customHeight="1" x14ac:dyDescent="0.25">
      <c r="A65" s="353"/>
      <c r="B65" s="354"/>
      <c r="C65" s="355"/>
      <c r="D65" s="344"/>
      <c r="E65" s="344"/>
      <c r="F65" s="344"/>
      <c r="G65" s="356"/>
      <c r="H65" s="344"/>
      <c r="I65" s="344"/>
      <c r="J65" s="344"/>
      <c r="K65" s="355"/>
      <c r="L65" s="355"/>
      <c r="M65" s="355"/>
      <c r="N65" s="355"/>
      <c r="O65" s="357"/>
      <c r="P65" s="357"/>
      <c r="Q65" s="357"/>
      <c r="R65" s="357"/>
      <c r="S65" s="357"/>
      <c r="T65" s="357"/>
      <c r="U65" s="357"/>
      <c r="V65" s="357"/>
      <c r="W65" s="357"/>
      <c r="X65" s="357"/>
      <c r="Y65" s="357"/>
      <c r="Z65" s="357"/>
      <c r="AA65" s="357"/>
      <c r="AB65" s="344"/>
      <c r="AC65" s="344"/>
      <c r="AD65" s="344"/>
      <c r="AE65" s="344"/>
      <c r="AF65" s="344"/>
      <c r="AG65" s="344"/>
      <c r="AH65" s="357"/>
      <c r="AI65" s="344"/>
      <c r="AJ65" s="344"/>
      <c r="AK65" s="358"/>
      <c r="AL65" s="429"/>
      <c r="AM65" s="357"/>
      <c r="AN65" s="357"/>
      <c r="AO65" s="357"/>
      <c r="AP65" s="357"/>
      <c r="AQ65" s="357"/>
      <c r="AR65" s="357"/>
      <c r="AS65" s="357"/>
      <c r="AT65" s="360"/>
      <c r="AU65" s="515"/>
    </row>
    <row r="66" spans="1:47" ht="30.75" customHeight="1" x14ac:dyDescent="0.25">
      <c r="A66" s="353"/>
      <c r="B66" s="354"/>
      <c r="C66" s="355"/>
      <c r="D66" s="344"/>
      <c r="E66" s="344"/>
      <c r="F66" s="344"/>
      <c r="G66" s="356"/>
      <c r="H66" s="344"/>
      <c r="I66" s="344"/>
      <c r="J66" s="344"/>
      <c r="K66" s="355"/>
      <c r="L66" s="355"/>
      <c r="M66" s="355"/>
      <c r="N66" s="355"/>
      <c r="O66" s="357"/>
      <c r="P66" s="357"/>
      <c r="Q66" s="357"/>
      <c r="R66" s="357"/>
      <c r="S66" s="357"/>
      <c r="T66" s="357"/>
      <c r="U66" s="357"/>
      <c r="V66" s="357"/>
      <c r="W66" s="357"/>
      <c r="X66" s="357"/>
      <c r="Y66" s="357"/>
      <c r="Z66" s="357"/>
      <c r="AA66" s="357"/>
      <c r="AB66" s="344"/>
      <c r="AC66" s="344"/>
      <c r="AD66" s="344"/>
      <c r="AE66" s="344"/>
      <c r="AF66" s="344"/>
      <c r="AG66" s="344"/>
      <c r="AH66" s="357"/>
      <c r="AI66" s="344"/>
      <c r="AJ66" s="344"/>
      <c r="AK66" s="358"/>
      <c r="AL66" s="429"/>
      <c r="AM66" s="357"/>
      <c r="AN66" s="357"/>
      <c r="AO66" s="357"/>
      <c r="AP66" s="357"/>
      <c r="AQ66" s="357"/>
      <c r="AR66" s="357"/>
      <c r="AS66" s="357"/>
      <c r="AT66" s="360"/>
      <c r="AU66" s="515"/>
    </row>
    <row r="67" spans="1:47" ht="30.75" customHeight="1" x14ac:dyDescent="0.25">
      <c r="A67" s="353"/>
      <c r="B67" s="354"/>
      <c r="C67" s="355"/>
      <c r="D67" s="344"/>
      <c r="E67" s="344"/>
      <c r="F67" s="344"/>
      <c r="G67" s="356"/>
      <c r="H67" s="344"/>
      <c r="I67" s="344"/>
      <c r="J67" s="344"/>
      <c r="K67" s="355"/>
      <c r="L67" s="355"/>
      <c r="M67" s="355"/>
      <c r="N67" s="355"/>
      <c r="O67" s="357"/>
      <c r="P67" s="357"/>
      <c r="Q67" s="357"/>
      <c r="R67" s="357"/>
      <c r="S67" s="357"/>
      <c r="T67" s="357"/>
      <c r="U67" s="357"/>
      <c r="V67" s="357"/>
      <c r="W67" s="357"/>
      <c r="X67" s="357"/>
      <c r="Y67" s="357"/>
      <c r="Z67" s="357"/>
      <c r="AA67" s="357"/>
      <c r="AB67" s="344"/>
      <c r="AC67" s="344"/>
      <c r="AD67" s="344"/>
      <c r="AE67" s="344"/>
      <c r="AF67" s="344"/>
      <c r="AG67" s="344"/>
      <c r="AH67" s="357"/>
      <c r="AI67" s="344"/>
      <c r="AJ67" s="344"/>
      <c r="AK67" s="358"/>
      <c r="AL67" s="429"/>
      <c r="AM67" s="357"/>
      <c r="AN67" s="357"/>
      <c r="AO67" s="357"/>
      <c r="AP67" s="357"/>
      <c r="AQ67" s="357"/>
      <c r="AR67" s="357"/>
      <c r="AS67" s="357"/>
      <c r="AT67" s="360"/>
      <c r="AU67" s="515"/>
    </row>
    <row r="68" spans="1:47" ht="30.75" customHeight="1" x14ac:dyDescent="0.25">
      <c r="A68" s="353"/>
      <c r="B68" s="354"/>
      <c r="C68" s="357"/>
      <c r="D68" s="344"/>
      <c r="E68" s="344"/>
      <c r="F68" s="344"/>
      <c r="G68" s="356"/>
      <c r="H68" s="357"/>
      <c r="I68" s="344"/>
      <c r="J68" s="344"/>
      <c r="K68" s="366"/>
      <c r="L68" s="363"/>
      <c r="M68" s="355"/>
      <c r="N68" s="355"/>
      <c r="O68" s="357"/>
      <c r="P68" s="357"/>
      <c r="Q68" s="357"/>
      <c r="R68" s="357"/>
      <c r="S68" s="357"/>
      <c r="T68" s="357"/>
      <c r="U68" s="357"/>
      <c r="V68" s="357"/>
      <c r="W68" s="357"/>
      <c r="X68" s="357"/>
      <c r="Y68" s="357"/>
      <c r="Z68" s="357"/>
      <c r="AA68" s="357"/>
      <c r="AB68" s="344"/>
      <c r="AC68" s="344"/>
      <c r="AD68" s="344"/>
      <c r="AE68" s="344"/>
      <c r="AF68" s="344"/>
      <c r="AG68" s="344"/>
      <c r="AH68" s="357"/>
      <c r="AI68" s="344"/>
      <c r="AJ68" s="344"/>
      <c r="AK68" s="358"/>
      <c r="AL68" s="429"/>
      <c r="AM68" s="357"/>
      <c r="AN68" s="357"/>
      <c r="AO68" s="357"/>
      <c r="AP68" s="357"/>
      <c r="AQ68" s="357"/>
      <c r="AR68" s="357"/>
      <c r="AS68" s="357"/>
      <c r="AT68" s="360"/>
      <c r="AU68" s="515"/>
    </row>
    <row r="69" spans="1:47" ht="30.75" customHeight="1" x14ac:dyDescent="0.25">
      <c r="A69" s="353"/>
      <c r="B69" s="354"/>
      <c r="C69" s="357"/>
      <c r="D69" s="344"/>
      <c r="E69" s="344"/>
      <c r="F69" s="344"/>
      <c r="G69" s="356"/>
      <c r="H69" s="357"/>
      <c r="I69" s="344"/>
      <c r="J69" s="344"/>
      <c r="K69" s="357"/>
      <c r="L69" s="363"/>
      <c r="M69" s="355"/>
      <c r="N69" s="355"/>
      <c r="O69" s="357"/>
      <c r="P69" s="357"/>
      <c r="Q69" s="357"/>
      <c r="R69" s="357"/>
      <c r="S69" s="357"/>
      <c r="T69" s="357"/>
      <c r="U69" s="357"/>
      <c r="V69" s="357"/>
      <c r="W69" s="367"/>
      <c r="X69" s="357"/>
      <c r="Y69" s="357"/>
      <c r="Z69" s="357"/>
      <c r="AA69" s="357"/>
      <c r="AB69" s="344"/>
      <c r="AC69" s="344"/>
      <c r="AD69" s="344"/>
      <c r="AE69" s="344"/>
      <c r="AF69" s="344"/>
      <c r="AG69" s="344"/>
      <c r="AH69" s="357"/>
      <c r="AI69" s="344"/>
      <c r="AJ69" s="344"/>
      <c r="AK69" s="429"/>
      <c r="AL69" s="429"/>
      <c r="AM69" s="357"/>
      <c r="AN69" s="357"/>
      <c r="AO69" s="357"/>
      <c r="AP69" s="357"/>
      <c r="AQ69" s="357"/>
      <c r="AR69" s="357"/>
      <c r="AS69" s="344"/>
      <c r="AT69" s="360"/>
      <c r="AU69" s="515"/>
    </row>
    <row r="70" spans="1:47" ht="30.75" customHeight="1" x14ac:dyDescent="0.25">
      <c r="A70" s="353"/>
      <c r="B70" s="354"/>
      <c r="C70" s="357"/>
      <c r="D70" s="344"/>
      <c r="E70" s="344"/>
      <c r="F70" s="344"/>
      <c r="G70" s="356"/>
      <c r="H70" s="357"/>
      <c r="I70" s="344"/>
      <c r="J70" s="344"/>
      <c r="K70" s="440"/>
      <c r="L70" s="363"/>
      <c r="M70" s="355"/>
      <c r="N70" s="355"/>
      <c r="O70" s="357"/>
      <c r="P70" s="357"/>
      <c r="Q70" s="357"/>
      <c r="R70" s="357"/>
      <c r="S70" s="357"/>
      <c r="T70" s="357"/>
      <c r="U70" s="357"/>
      <c r="V70" s="357"/>
      <c r="W70" s="357"/>
      <c r="X70" s="357"/>
      <c r="Y70" s="357"/>
      <c r="Z70" s="357"/>
      <c r="AA70" s="357"/>
      <c r="AB70" s="344"/>
      <c r="AC70" s="344"/>
      <c r="AD70" s="344"/>
      <c r="AE70" s="344"/>
      <c r="AF70" s="344"/>
      <c r="AG70" s="344"/>
      <c r="AH70" s="357"/>
      <c r="AI70" s="344"/>
      <c r="AJ70" s="344"/>
      <c r="AK70" s="429"/>
      <c r="AL70" s="429"/>
      <c r="AM70" s="357"/>
      <c r="AN70" s="357"/>
      <c r="AO70" s="357"/>
      <c r="AP70" s="357"/>
      <c r="AQ70" s="357"/>
      <c r="AR70" s="357"/>
      <c r="AS70" s="344"/>
      <c r="AT70" s="368"/>
      <c r="AU70" s="515"/>
    </row>
    <row r="71" spans="1:47" ht="30.75" customHeight="1" x14ac:dyDescent="0.25">
      <c r="A71" s="353"/>
      <c r="B71" s="354"/>
      <c r="C71" s="357"/>
      <c r="D71" s="344"/>
      <c r="E71" s="344"/>
      <c r="F71" s="344"/>
      <c r="G71" s="356"/>
      <c r="H71" s="357"/>
      <c r="I71" s="344"/>
      <c r="J71" s="344"/>
      <c r="K71" s="357"/>
      <c r="L71" s="363"/>
      <c r="M71" s="355"/>
      <c r="N71" s="355"/>
      <c r="O71" s="357"/>
      <c r="P71" s="357"/>
      <c r="Q71" s="357"/>
      <c r="R71" s="357"/>
      <c r="S71" s="357"/>
      <c r="T71" s="357"/>
      <c r="U71" s="357"/>
      <c r="V71" s="357"/>
      <c r="W71" s="357"/>
      <c r="X71" s="357"/>
      <c r="Y71" s="357"/>
      <c r="Z71" s="357"/>
      <c r="AA71" s="357"/>
      <c r="AB71" s="344"/>
      <c r="AC71" s="344"/>
      <c r="AD71" s="344"/>
      <c r="AE71" s="344"/>
      <c r="AF71" s="344"/>
      <c r="AG71" s="344"/>
      <c r="AH71" s="357"/>
      <c r="AI71" s="344"/>
      <c r="AJ71" s="344"/>
      <c r="AK71" s="429"/>
      <c r="AL71" s="429"/>
      <c r="AM71" s="357"/>
      <c r="AN71" s="357"/>
      <c r="AO71" s="357"/>
      <c r="AP71" s="357"/>
      <c r="AQ71" s="357"/>
      <c r="AR71" s="357"/>
      <c r="AS71" s="344"/>
      <c r="AT71" s="360"/>
      <c r="AU71" s="515"/>
    </row>
    <row r="72" spans="1:47" ht="30.75" customHeight="1" x14ac:dyDescent="0.25">
      <c r="A72" s="353"/>
      <c r="B72" s="354"/>
      <c r="C72" s="357"/>
      <c r="D72" s="344"/>
      <c r="E72" s="344"/>
      <c r="F72" s="344"/>
      <c r="G72" s="356"/>
      <c r="H72" s="357"/>
      <c r="I72" s="344"/>
      <c r="J72" s="344"/>
      <c r="K72" s="357"/>
      <c r="L72" s="363"/>
      <c r="M72" s="355"/>
      <c r="N72" s="355"/>
      <c r="O72" s="357"/>
      <c r="P72" s="357"/>
      <c r="Q72" s="357"/>
      <c r="R72" s="357"/>
      <c r="S72" s="357"/>
      <c r="T72" s="357"/>
      <c r="U72" s="357"/>
      <c r="V72" s="357"/>
      <c r="W72" s="357"/>
      <c r="X72" s="357"/>
      <c r="Y72" s="357"/>
      <c r="Z72" s="357"/>
      <c r="AA72" s="357"/>
      <c r="AB72" s="344"/>
      <c r="AC72" s="344"/>
      <c r="AD72" s="344"/>
      <c r="AE72" s="344"/>
      <c r="AF72" s="344"/>
      <c r="AG72" s="344"/>
      <c r="AH72" s="357"/>
      <c r="AI72" s="344"/>
      <c r="AJ72" s="344"/>
      <c r="AK72" s="429"/>
      <c r="AL72" s="429"/>
      <c r="AM72" s="357"/>
      <c r="AN72" s="357"/>
      <c r="AO72" s="357"/>
      <c r="AP72" s="344"/>
      <c r="AQ72" s="357"/>
      <c r="AR72" s="357"/>
      <c r="AS72" s="344"/>
      <c r="AT72" s="360"/>
      <c r="AU72" s="515"/>
    </row>
    <row r="73" spans="1:47" ht="30.75" customHeight="1" x14ac:dyDescent="0.25">
      <c r="A73" s="353"/>
      <c r="B73" s="354"/>
      <c r="C73" s="357"/>
      <c r="D73" s="344"/>
      <c r="E73" s="344"/>
      <c r="F73" s="344"/>
      <c r="G73" s="356"/>
      <c r="H73" s="357"/>
      <c r="I73" s="344"/>
      <c r="J73" s="344"/>
      <c r="K73" s="357"/>
      <c r="L73" s="363"/>
      <c r="M73" s="355"/>
      <c r="N73" s="355"/>
      <c r="O73" s="357"/>
      <c r="P73" s="357"/>
      <c r="Q73" s="357"/>
      <c r="R73" s="357"/>
      <c r="S73" s="357"/>
      <c r="T73" s="357"/>
      <c r="U73" s="357"/>
      <c r="V73" s="357"/>
      <c r="W73" s="357"/>
      <c r="X73" s="357"/>
      <c r="Y73" s="357"/>
      <c r="Z73" s="357"/>
      <c r="AA73" s="357"/>
      <c r="AB73" s="344"/>
      <c r="AC73" s="344"/>
      <c r="AD73" s="344"/>
      <c r="AE73" s="344"/>
      <c r="AF73" s="344"/>
      <c r="AG73" s="344"/>
      <c r="AH73" s="357"/>
      <c r="AI73" s="344"/>
      <c r="AJ73" s="344"/>
      <c r="AK73" s="429"/>
      <c r="AL73" s="429"/>
      <c r="AM73" s="357"/>
      <c r="AN73" s="357"/>
      <c r="AO73" s="357"/>
      <c r="AP73" s="357"/>
      <c r="AQ73" s="357"/>
      <c r="AR73" s="357"/>
      <c r="AS73" s="344"/>
      <c r="AT73" s="360"/>
      <c r="AU73" s="515"/>
    </row>
    <row r="74" spans="1:47" ht="30.75" customHeight="1" x14ac:dyDescent="0.25">
      <c r="A74" s="353"/>
      <c r="B74" s="354"/>
      <c r="C74" s="357"/>
      <c r="D74" s="344"/>
      <c r="E74" s="344"/>
      <c r="F74" s="344"/>
      <c r="G74" s="356"/>
      <c r="H74" s="357"/>
      <c r="I74" s="344"/>
      <c r="J74" s="344"/>
      <c r="K74" s="440"/>
      <c r="L74" s="363"/>
      <c r="M74" s="355"/>
      <c r="N74" s="355"/>
      <c r="O74" s="357"/>
      <c r="P74" s="357"/>
      <c r="Q74" s="357"/>
      <c r="R74" s="357"/>
      <c r="S74" s="357"/>
      <c r="T74" s="357"/>
      <c r="U74" s="357"/>
      <c r="V74" s="357"/>
      <c r="W74" s="357"/>
      <c r="X74" s="357"/>
      <c r="Y74" s="357"/>
      <c r="Z74" s="357"/>
      <c r="AA74" s="357"/>
      <c r="AB74" s="344"/>
      <c r="AC74" s="344"/>
      <c r="AD74" s="344"/>
      <c r="AE74" s="344"/>
      <c r="AF74" s="344"/>
      <c r="AG74" s="344"/>
      <c r="AH74" s="357"/>
      <c r="AI74" s="344"/>
      <c r="AJ74" s="344"/>
      <c r="AK74" s="429"/>
      <c r="AL74" s="429"/>
      <c r="AM74" s="357"/>
      <c r="AN74" s="357"/>
      <c r="AO74" s="357"/>
      <c r="AP74" s="357"/>
      <c r="AQ74" s="357"/>
      <c r="AR74" s="357"/>
      <c r="AS74" s="344"/>
      <c r="AT74" s="368"/>
      <c r="AU74" s="515"/>
    </row>
    <row r="75" spans="1:47" ht="30.75" customHeight="1" x14ac:dyDescent="0.25">
      <c r="A75" s="353"/>
      <c r="B75" s="354"/>
      <c r="C75" s="357"/>
      <c r="D75" s="344"/>
      <c r="E75" s="344"/>
      <c r="F75" s="344"/>
      <c r="G75" s="356"/>
      <c r="H75" s="357"/>
      <c r="I75" s="344"/>
      <c r="J75" s="344"/>
      <c r="K75" s="357"/>
      <c r="L75" s="363"/>
      <c r="M75" s="355"/>
      <c r="N75" s="355"/>
      <c r="O75" s="357"/>
      <c r="P75" s="357"/>
      <c r="Q75" s="357"/>
      <c r="R75" s="357"/>
      <c r="S75" s="357"/>
      <c r="T75" s="357"/>
      <c r="U75" s="357"/>
      <c r="V75" s="357"/>
      <c r="W75" s="357"/>
      <c r="X75" s="357"/>
      <c r="Y75" s="357"/>
      <c r="Z75" s="357"/>
      <c r="AA75" s="357"/>
      <c r="AB75" s="344"/>
      <c r="AC75" s="344"/>
      <c r="AD75" s="344"/>
      <c r="AE75" s="344"/>
      <c r="AF75" s="344"/>
      <c r="AG75" s="344"/>
      <c r="AH75" s="357"/>
      <c r="AI75" s="344"/>
      <c r="AJ75" s="344"/>
      <c r="AK75" s="429"/>
      <c r="AL75" s="429"/>
      <c r="AM75" s="357"/>
      <c r="AN75" s="357"/>
      <c r="AO75" s="357"/>
      <c r="AP75" s="357"/>
      <c r="AQ75" s="357"/>
      <c r="AR75" s="357"/>
      <c r="AS75" s="344"/>
      <c r="AT75" s="360"/>
      <c r="AU75" s="515"/>
    </row>
    <row r="76" spans="1:47" ht="30.75" customHeight="1" x14ac:dyDescent="0.25">
      <c r="A76" s="353"/>
      <c r="B76" s="354"/>
      <c r="C76" s="357"/>
      <c r="D76" s="344"/>
      <c r="E76" s="344"/>
      <c r="F76" s="344"/>
      <c r="G76" s="356"/>
      <c r="H76" s="357"/>
      <c r="I76" s="344"/>
      <c r="J76" s="344"/>
      <c r="K76" s="357"/>
      <c r="L76" s="363"/>
      <c r="M76" s="355"/>
      <c r="N76" s="355"/>
      <c r="O76" s="357"/>
      <c r="P76" s="357"/>
      <c r="Q76" s="357"/>
      <c r="R76" s="357"/>
      <c r="S76" s="357"/>
      <c r="T76" s="357"/>
      <c r="U76" s="357"/>
      <c r="V76" s="357"/>
      <c r="W76" s="357"/>
      <c r="X76" s="357"/>
      <c r="Y76" s="357"/>
      <c r="Z76" s="357"/>
      <c r="AA76" s="357"/>
      <c r="AB76" s="344"/>
      <c r="AC76" s="344"/>
      <c r="AD76" s="344"/>
      <c r="AE76" s="344"/>
      <c r="AF76" s="344"/>
      <c r="AG76" s="344"/>
      <c r="AH76" s="357"/>
      <c r="AI76" s="344"/>
      <c r="AJ76" s="344"/>
      <c r="AK76" s="429"/>
      <c r="AL76" s="429"/>
      <c r="AM76" s="357"/>
      <c r="AN76" s="357"/>
      <c r="AO76" s="357"/>
      <c r="AP76" s="357"/>
      <c r="AQ76" s="357"/>
      <c r="AR76" s="357"/>
      <c r="AS76" s="344"/>
      <c r="AT76" s="360"/>
      <c r="AU76" s="515"/>
    </row>
    <row r="77" spans="1:47" ht="30.75" customHeight="1" x14ac:dyDescent="0.25">
      <c r="A77" s="353"/>
      <c r="B77" s="354"/>
      <c r="C77" s="357"/>
      <c r="D77" s="344"/>
      <c r="E77" s="344"/>
      <c r="F77" s="344"/>
      <c r="G77" s="356"/>
      <c r="H77" s="357"/>
      <c r="I77" s="344"/>
      <c r="J77" s="344"/>
      <c r="K77" s="357"/>
      <c r="L77" s="363"/>
      <c r="M77" s="355"/>
      <c r="N77" s="355"/>
      <c r="O77" s="357"/>
      <c r="P77" s="357"/>
      <c r="Q77" s="357"/>
      <c r="R77" s="357"/>
      <c r="S77" s="357"/>
      <c r="T77" s="357"/>
      <c r="U77" s="357"/>
      <c r="V77" s="357"/>
      <c r="W77" s="357"/>
      <c r="X77" s="357"/>
      <c r="Y77" s="357"/>
      <c r="Z77" s="357"/>
      <c r="AA77" s="357"/>
      <c r="AB77" s="344"/>
      <c r="AC77" s="344"/>
      <c r="AD77" s="344"/>
      <c r="AE77" s="344"/>
      <c r="AF77" s="344"/>
      <c r="AG77" s="344"/>
      <c r="AH77" s="357"/>
      <c r="AI77" s="344"/>
      <c r="AJ77" s="344"/>
      <c r="AK77" s="429"/>
      <c r="AL77" s="429"/>
      <c r="AM77" s="357"/>
      <c r="AN77" s="357"/>
      <c r="AO77" s="357"/>
      <c r="AP77" s="357"/>
      <c r="AQ77" s="357"/>
      <c r="AR77" s="357"/>
      <c r="AS77" s="357"/>
      <c r="AT77" s="360"/>
      <c r="AU77" s="515"/>
    </row>
    <row r="78" spans="1:47" s="362" customFormat="1" ht="30.75" customHeight="1" x14ac:dyDescent="0.25">
      <c r="A78" s="353"/>
      <c r="B78" s="354"/>
      <c r="C78" s="357"/>
      <c r="D78" s="344"/>
      <c r="E78" s="344"/>
      <c r="F78" s="344"/>
      <c r="G78" s="356"/>
      <c r="H78" s="357"/>
      <c r="I78" s="344"/>
      <c r="J78" s="344"/>
      <c r="K78" s="357"/>
      <c r="L78" s="363"/>
      <c r="M78" s="355"/>
      <c r="N78" s="355"/>
      <c r="O78" s="357"/>
      <c r="P78" s="357"/>
      <c r="Q78" s="357"/>
      <c r="R78" s="357"/>
      <c r="S78" s="357"/>
      <c r="T78" s="357"/>
      <c r="U78" s="357"/>
      <c r="V78" s="357"/>
      <c r="W78" s="357"/>
      <c r="X78" s="357"/>
      <c r="Y78" s="357"/>
      <c r="Z78" s="357"/>
      <c r="AA78" s="357"/>
      <c r="AB78" s="344"/>
      <c r="AC78" s="344"/>
      <c r="AD78" s="344"/>
      <c r="AE78" s="344"/>
      <c r="AF78" s="344"/>
      <c r="AG78" s="344"/>
      <c r="AH78" s="357"/>
      <c r="AI78" s="344"/>
      <c r="AJ78" s="344"/>
      <c r="AK78" s="429"/>
      <c r="AL78" s="429"/>
      <c r="AM78" s="357"/>
      <c r="AN78" s="357"/>
      <c r="AO78" s="357"/>
      <c r="AP78" s="357"/>
      <c r="AQ78" s="357"/>
      <c r="AR78" s="357"/>
      <c r="AS78" s="344"/>
      <c r="AT78" s="360"/>
      <c r="AU78" s="515"/>
    </row>
    <row r="79" spans="1:47" ht="30.75" customHeight="1" x14ac:dyDescent="0.25">
      <c r="A79" s="353"/>
      <c r="B79" s="369"/>
      <c r="C79" s="370"/>
      <c r="D79" s="344"/>
      <c r="E79" s="371"/>
      <c r="F79" s="371"/>
      <c r="G79" s="356"/>
      <c r="H79" s="370"/>
      <c r="I79" s="344"/>
      <c r="J79" s="344"/>
      <c r="K79" s="441"/>
      <c r="L79" s="363"/>
      <c r="M79" s="355"/>
      <c r="N79" s="355"/>
      <c r="O79" s="370"/>
      <c r="P79" s="370"/>
      <c r="Q79" s="370"/>
      <c r="R79" s="370"/>
      <c r="S79" s="370"/>
      <c r="T79" s="370"/>
      <c r="U79" s="370"/>
      <c r="V79" s="370"/>
      <c r="W79" s="370"/>
      <c r="X79" s="370"/>
      <c r="Y79" s="370"/>
      <c r="Z79" s="370"/>
      <c r="AA79" s="370"/>
      <c r="AB79" s="371"/>
      <c r="AC79" s="344"/>
      <c r="AD79" s="371"/>
      <c r="AE79" s="344"/>
      <c r="AF79" s="371"/>
      <c r="AG79" s="371"/>
      <c r="AH79" s="370"/>
      <c r="AI79" s="371"/>
      <c r="AJ79" s="344"/>
      <c r="AK79" s="442"/>
      <c r="AL79" s="429"/>
      <c r="AM79" s="370"/>
      <c r="AN79" s="370"/>
      <c r="AO79" s="357"/>
      <c r="AP79" s="370"/>
      <c r="AQ79" s="370"/>
      <c r="AR79" s="370"/>
      <c r="AS79" s="370"/>
      <c r="AT79" s="374"/>
      <c r="AU79" s="515"/>
    </row>
    <row r="80" spans="1:47" ht="30.75" customHeight="1" x14ac:dyDescent="0.25">
      <c r="A80" s="353"/>
      <c r="B80" s="354"/>
      <c r="C80" s="355"/>
      <c r="D80" s="344"/>
      <c r="E80" s="344"/>
      <c r="F80" s="344"/>
      <c r="G80" s="356"/>
      <c r="H80" s="344"/>
      <c r="I80" s="344"/>
      <c r="J80" s="344"/>
      <c r="K80" s="355"/>
      <c r="L80" s="363"/>
      <c r="M80" s="355"/>
      <c r="N80" s="355"/>
      <c r="O80" s="357"/>
      <c r="P80" s="357"/>
      <c r="Q80" s="357"/>
      <c r="R80" s="357"/>
      <c r="S80" s="357"/>
      <c r="T80" s="357"/>
      <c r="U80" s="357"/>
      <c r="V80" s="357"/>
      <c r="W80" s="357"/>
      <c r="X80" s="357"/>
      <c r="Y80" s="357"/>
      <c r="Z80" s="357"/>
      <c r="AA80" s="357"/>
      <c r="AB80" s="344"/>
      <c r="AC80" s="344"/>
      <c r="AD80" s="344"/>
      <c r="AE80" s="344"/>
      <c r="AF80" s="344"/>
      <c r="AG80" s="344"/>
      <c r="AH80" s="357"/>
      <c r="AI80" s="344"/>
      <c r="AJ80" s="344"/>
      <c r="AK80" s="429"/>
      <c r="AL80" s="429"/>
      <c r="AM80" s="357"/>
      <c r="AN80" s="357"/>
      <c r="AO80" s="357"/>
      <c r="AP80" s="344"/>
      <c r="AQ80" s="357"/>
      <c r="AR80" s="357"/>
      <c r="AS80" s="344"/>
      <c r="AT80" s="360"/>
      <c r="AU80" s="515"/>
    </row>
    <row r="81" spans="1:47" ht="30.75" customHeight="1" x14ac:dyDescent="0.25">
      <c r="A81" s="353"/>
      <c r="B81" s="354"/>
      <c r="C81" s="355"/>
      <c r="D81" s="344"/>
      <c r="E81" s="344"/>
      <c r="F81" s="344"/>
      <c r="G81" s="356"/>
      <c r="H81" s="344"/>
      <c r="I81" s="344"/>
      <c r="J81" s="344"/>
      <c r="K81" s="355"/>
      <c r="L81" s="363"/>
      <c r="M81" s="355"/>
      <c r="N81" s="355"/>
      <c r="O81" s="357"/>
      <c r="P81" s="357"/>
      <c r="Q81" s="357"/>
      <c r="R81" s="357"/>
      <c r="S81" s="357"/>
      <c r="T81" s="357"/>
      <c r="U81" s="357"/>
      <c r="V81" s="357"/>
      <c r="W81" s="357"/>
      <c r="X81" s="357"/>
      <c r="Y81" s="357"/>
      <c r="Z81" s="357"/>
      <c r="AA81" s="357"/>
      <c r="AB81" s="344"/>
      <c r="AC81" s="344"/>
      <c r="AD81" s="344"/>
      <c r="AE81" s="344"/>
      <c r="AF81" s="344"/>
      <c r="AG81" s="344"/>
      <c r="AH81" s="357"/>
      <c r="AI81" s="344"/>
      <c r="AJ81" s="344"/>
      <c r="AK81" s="429"/>
      <c r="AL81" s="429"/>
      <c r="AM81" s="357"/>
      <c r="AN81" s="357"/>
      <c r="AO81" s="357"/>
      <c r="AP81" s="357"/>
      <c r="AQ81" s="357"/>
      <c r="AR81" s="357"/>
      <c r="AS81" s="344"/>
      <c r="AT81" s="360"/>
      <c r="AU81" s="515"/>
    </row>
    <row r="82" spans="1:47" ht="30.75" customHeight="1" x14ac:dyDescent="0.25">
      <c r="A82" s="353"/>
      <c r="B82" s="354"/>
      <c r="C82" s="355"/>
      <c r="D82" s="344"/>
      <c r="E82" s="344"/>
      <c r="F82" s="344"/>
      <c r="G82" s="356"/>
      <c r="H82" s="344"/>
      <c r="I82" s="344"/>
      <c r="J82" s="344"/>
      <c r="K82" s="355"/>
      <c r="L82" s="363"/>
      <c r="M82" s="355"/>
      <c r="N82" s="355"/>
      <c r="O82" s="357"/>
      <c r="P82" s="357"/>
      <c r="Q82" s="357"/>
      <c r="R82" s="357"/>
      <c r="S82" s="357"/>
      <c r="T82" s="357"/>
      <c r="U82" s="357"/>
      <c r="V82" s="357"/>
      <c r="W82" s="357"/>
      <c r="X82" s="357"/>
      <c r="Y82" s="357"/>
      <c r="Z82" s="357"/>
      <c r="AA82" s="357"/>
      <c r="AB82" s="344"/>
      <c r="AC82" s="344"/>
      <c r="AD82" s="344"/>
      <c r="AE82" s="344"/>
      <c r="AF82" s="344"/>
      <c r="AG82" s="344"/>
      <c r="AH82" s="357"/>
      <c r="AI82" s="344"/>
      <c r="AJ82" s="344"/>
      <c r="AK82" s="429"/>
      <c r="AL82" s="429"/>
      <c r="AM82" s="357"/>
      <c r="AN82" s="357"/>
      <c r="AO82" s="357"/>
      <c r="AP82" s="344"/>
      <c r="AQ82" s="357"/>
      <c r="AR82" s="357"/>
      <c r="AS82" s="344"/>
      <c r="AT82" s="360"/>
      <c r="AU82" s="515"/>
    </row>
    <row r="83" spans="1:47" ht="30.75" customHeight="1" x14ac:dyDescent="0.25">
      <c r="A83" s="353"/>
      <c r="B83" s="354"/>
      <c r="C83" s="355"/>
      <c r="D83" s="344"/>
      <c r="E83" s="344"/>
      <c r="F83" s="344"/>
      <c r="G83" s="356"/>
      <c r="H83" s="344"/>
      <c r="I83" s="344"/>
      <c r="J83" s="344"/>
      <c r="K83" s="355"/>
      <c r="L83" s="363"/>
      <c r="M83" s="355"/>
      <c r="N83" s="355"/>
      <c r="O83" s="357"/>
      <c r="P83" s="357"/>
      <c r="Q83" s="357"/>
      <c r="R83" s="357"/>
      <c r="S83" s="357"/>
      <c r="T83" s="357"/>
      <c r="U83" s="357"/>
      <c r="V83" s="357"/>
      <c r="W83" s="357"/>
      <c r="X83" s="357"/>
      <c r="Y83" s="357"/>
      <c r="Z83" s="357"/>
      <c r="AA83" s="357"/>
      <c r="AB83" s="344"/>
      <c r="AC83" s="344"/>
      <c r="AD83" s="344"/>
      <c r="AE83" s="344"/>
      <c r="AF83" s="344"/>
      <c r="AG83" s="344"/>
      <c r="AH83" s="357"/>
      <c r="AI83" s="344"/>
      <c r="AJ83" s="344"/>
      <c r="AK83" s="429"/>
      <c r="AL83" s="429"/>
      <c r="AM83" s="357"/>
      <c r="AN83" s="357"/>
      <c r="AO83" s="357"/>
      <c r="AP83" s="357"/>
      <c r="AQ83" s="357"/>
      <c r="AR83" s="357"/>
      <c r="AS83" s="357"/>
      <c r="AT83" s="360"/>
      <c r="AU83" s="515"/>
    </row>
    <row r="84" spans="1:47" ht="30.75" customHeight="1" x14ac:dyDescent="0.25">
      <c r="A84" s="353"/>
      <c r="B84" s="354"/>
      <c r="C84" s="355"/>
      <c r="D84" s="344"/>
      <c r="E84" s="344"/>
      <c r="F84" s="344"/>
      <c r="G84" s="356"/>
      <c r="H84" s="344"/>
      <c r="I84" s="344"/>
      <c r="J84" s="344"/>
      <c r="K84" s="355"/>
      <c r="L84" s="363"/>
      <c r="M84" s="355"/>
      <c r="N84" s="355"/>
      <c r="O84" s="357"/>
      <c r="P84" s="357"/>
      <c r="Q84" s="357"/>
      <c r="R84" s="357"/>
      <c r="S84" s="357"/>
      <c r="T84" s="357"/>
      <c r="U84" s="357"/>
      <c r="V84" s="357"/>
      <c r="W84" s="357"/>
      <c r="X84" s="357"/>
      <c r="Y84" s="357"/>
      <c r="Z84" s="357"/>
      <c r="AA84" s="357"/>
      <c r="AB84" s="344"/>
      <c r="AC84" s="344"/>
      <c r="AD84" s="344"/>
      <c r="AE84" s="344"/>
      <c r="AF84" s="344"/>
      <c r="AG84" s="344"/>
      <c r="AH84" s="357"/>
      <c r="AI84" s="344"/>
      <c r="AJ84" s="344"/>
      <c r="AK84" s="429"/>
      <c r="AL84" s="429"/>
      <c r="AM84" s="357"/>
      <c r="AN84" s="357"/>
      <c r="AO84" s="357"/>
      <c r="AP84" s="357"/>
      <c r="AQ84" s="357"/>
      <c r="AR84" s="357"/>
      <c r="AS84" s="344"/>
      <c r="AT84" s="360"/>
      <c r="AU84" s="515"/>
    </row>
    <row r="85" spans="1:47" ht="51" customHeight="1" x14ac:dyDescent="0.25">
      <c r="A85" s="353"/>
      <c r="B85" s="354"/>
      <c r="C85" s="355"/>
      <c r="D85" s="344"/>
      <c r="E85" s="344"/>
      <c r="F85" s="344"/>
      <c r="G85" s="356"/>
      <c r="H85" s="344"/>
      <c r="I85" s="344"/>
      <c r="J85" s="344"/>
      <c r="K85" s="355"/>
      <c r="L85" s="363"/>
      <c r="M85" s="355"/>
      <c r="N85" s="355"/>
      <c r="O85" s="357"/>
      <c r="P85" s="357"/>
      <c r="Q85" s="357"/>
      <c r="R85" s="357"/>
      <c r="S85" s="357"/>
      <c r="T85" s="357"/>
      <c r="U85" s="357"/>
      <c r="V85" s="357"/>
      <c r="W85" s="357"/>
      <c r="X85" s="357"/>
      <c r="Y85" s="357"/>
      <c r="Z85" s="357"/>
      <c r="AA85" s="357"/>
      <c r="AB85" s="344"/>
      <c r="AC85" s="344"/>
      <c r="AD85" s="344"/>
      <c r="AE85" s="344"/>
      <c r="AF85" s="344"/>
      <c r="AG85" s="344"/>
      <c r="AH85" s="357"/>
      <c r="AI85" s="344"/>
      <c r="AJ85" s="344"/>
      <c r="AK85" s="429"/>
      <c r="AL85" s="429"/>
      <c r="AM85" s="357"/>
      <c r="AN85" s="357"/>
      <c r="AO85" s="357"/>
      <c r="AP85" s="357"/>
      <c r="AQ85" s="357"/>
      <c r="AR85" s="357"/>
      <c r="AS85" s="344"/>
      <c r="AT85" s="360"/>
      <c r="AU85" s="515"/>
    </row>
    <row r="86" spans="1:47" ht="30.75" customHeight="1" x14ac:dyDescent="0.25">
      <c r="A86" s="353"/>
      <c r="B86" s="354"/>
      <c r="C86" s="355"/>
      <c r="D86" s="344"/>
      <c r="E86" s="344"/>
      <c r="F86" s="344"/>
      <c r="G86" s="356"/>
      <c r="H86" s="344"/>
      <c r="I86" s="344"/>
      <c r="J86" s="344"/>
      <c r="K86" s="355"/>
      <c r="L86" s="363"/>
      <c r="M86" s="355"/>
      <c r="N86" s="355"/>
      <c r="O86" s="357"/>
      <c r="P86" s="357"/>
      <c r="Q86" s="357"/>
      <c r="R86" s="357"/>
      <c r="S86" s="357"/>
      <c r="T86" s="357"/>
      <c r="U86" s="357"/>
      <c r="V86" s="357"/>
      <c r="W86" s="357"/>
      <c r="X86" s="357"/>
      <c r="Y86" s="357"/>
      <c r="Z86" s="357"/>
      <c r="AA86" s="357"/>
      <c r="AB86" s="344"/>
      <c r="AC86" s="344"/>
      <c r="AD86" s="344"/>
      <c r="AE86" s="344"/>
      <c r="AF86" s="344"/>
      <c r="AG86" s="344"/>
      <c r="AH86" s="357"/>
      <c r="AI86" s="344"/>
      <c r="AJ86" s="344"/>
      <c r="AK86" s="429"/>
      <c r="AL86" s="429"/>
      <c r="AM86" s="357"/>
      <c r="AN86" s="357"/>
      <c r="AO86" s="357"/>
      <c r="AP86" s="357"/>
      <c r="AQ86" s="357"/>
      <c r="AR86" s="357"/>
      <c r="AS86" s="357"/>
      <c r="AT86" s="360"/>
      <c r="AU86" s="515"/>
    </row>
    <row r="87" spans="1:47" ht="30.75" customHeight="1" x14ac:dyDescent="0.25">
      <c r="A87" s="353"/>
      <c r="B87" s="354"/>
      <c r="C87" s="355"/>
      <c r="D87" s="344"/>
      <c r="E87" s="344"/>
      <c r="F87" s="344"/>
      <c r="G87" s="356"/>
      <c r="H87" s="344"/>
      <c r="I87" s="344"/>
      <c r="J87" s="344"/>
      <c r="K87" s="355"/>
      <c r="L87" s="363"/>
      <c r="M87" s="355"/>
      <c r="N87" s="355"/>
      <c r="O87" s="357"/>
      <c r="P87" s="357"/>
      <c r="Q87" s="357"/>
      <c r="R87" s="357"/>
      <c r="S87" s="357"/>
      <c r="T87" s="357"/>
      <c r="U87" s="357"/>
      <c r="V87" s="357"/>
      <c r="W87" s="357"/>
      <c r="X87" s="357"/>
      <c r="Y87" s="357"/>
      <c r="Z87" s="357"/>
      <c r="AA87" s="357"/>
      <c r="AB87" s="344"/>
      <c r="AC87" s="344"/>
      <c r="AD87" s="344"/>
      <c r="AE87" s="344"/>
      <c r="AF87" s="344"/>
      <c r="AG87" s="344"/>
      <c r="AH87" s="357"/>
      <c r="AI87" s="344"/>
      <c r="AJ87" s="344"/>
      <c r="AK87" s="429"/>
      <c r="AL87" s="429"/>
      <c r="AM87" s="357"/>
      <c r="AN87" s="357"/>
      <c r="AO87" s="357"/>
      <c r="AP87" s="357"/>
      <c r="AQ87" s="357"/>
      <c r="AR87" s="357"/>
      <c r="AS87" s="344"/>
      <c r="AT87" s="360"/>
      <c r="AU87" s="515"/>
    </row>
    <row r="88" spans="1:47" ht="30.75" customHeight="1" x14ac:dyDescent="0.25">
      <c r="A88" s="353"/>
      <c r="B88" s="354"/>
      <c r="C88" s="355"/>
      <c r="D88" s="344"/>
      <c r="E88" s="344"/>
      <c r="F88" s="344"/>
      <c r="G88" s="356"/>
      <c r="H88" s="344"/>
      <c r="I88" s="344"/>
      <c r="J88" s="344"/>
      <c r="K88" s="355"/>
      <c r="L88" s="363"/>
      <c r="M88" s="355"/>
      <c r="N88" s="355"/>
      <c r="O88" s="357"/>
      <c r="P88" s="357"/>
      <c r="Q88" s="357"/>
      <c r="R88" s="357"/>
      <c r="S88" s="357"/>
      <c r="T88" s="357"/>
      <c r="U88" s="357"/>
      <c r="V88" s="357"/>
      <c r="W88" s="357"/>
      <c r="X88" s="357"/>
      <c r="Y88" s="357"/>
      <c r="Z88" s="357"/>
      <c r="AA88" s="357"/>
      <c r="AB88" s="344"/>
      <c r="AC88" s="344"/>
      <c r="AD88" s="344"/>
      <c r="AE88" s="344"/>
      <c r="AF88" s="344"/>
      <c r="AG88" s="344"/>
      <c r="AH88" s="357"/>
      <c r="AI88" s="344"/>
      <c r="AJ88" s="344"/>
      <c r="AK88" s="429"/>
      <c r="AL88" s="429"/>
      <c r="AM88" s="357"/>
      <c r="AN88" s="357"/>
      <c r="AO88" s="357"/>
      <c r="AP88" s="344"/>
      <c r="AQ88" s="357"/>
      <c r="AR88" s="357"/>
      <c r="AS88" s="344"/>
      <c r="AT88" s="368"/>
      <c r="AU88" s="515"/>
    </row>
    <row r="89" spans="1:47" ht="30.75" customHeight="1" x14ac:dyDescent="0.25">
      <c r="A89" s="353"/>
      <c r="B89" s="354"/>
      <c r="C89" s="355"/>
      <c r="D89" s="344"/>
      <c r="E89" s="344"/>
      <c r="F89" s="344"/>
      <c r="G89" s="356"/>
      <c r="H89" s="344"/>
      <c r="I89" s="344"/>
      <c r="J89" s="344"/>
      <c r="K89" s="355"/>
      <c r="L89" s="363"/>
      <c r="M89" s="355"/>
      <c r="N89" s="355"/>
      <c r="O89" s="357"/>
      <c r="P89" s="357"/>
      <c r="Q89" s="357"/>
      <c r="R89" s="357"/>
      <c r="S89" s="357"/>
      <c r="T89" s="357"/>
      <c r="U89" s="357"/>
      <c r="V89" s="357"/>
      <c r="W89" s="357"/>
      <c r="X89" s="357"/>
      <c r="Y89" s="357"/>
      <c r="Z89" s="357"/>
      <c r="AA89" s="357"/>
      <c r="AB89" s="344"/>
      <c r="AC89" s="344"/>
      <c r="AD89" s="344"/>
      <c r="AE89" s="344"/>
      <c r="AF89" s="344"/>
      <c r="AG89" s="344"/>
      <c r="AH89" s="357"/>
      <c r="AI89" s="344"/>
      <c r="AJ89" s="344"/>
      <c r="AK89" s="429"/>
      <c r="AL89" s="429"/>
      <c r="AM89" s="357"/>
      <c r="AN89" s="357"/>
      <c r="AO89" s="357"/>
      <c r="AP89" s="357"/>
      <c r="AQ89" s="357"/>
      <c r="AR89" s="357"/>
      <c r="AS89" s="357"/>
      <c r="AT89" s="360"/>
      <c r="AU89" s="515"/>
    </row>
    <row r="90" spans="1:47" s="362" customFormat="1" ht="30.75" customHeight="1" x14ac:dyDescent="0.25">
      <c r="A90" s="353"/>
      <c r="B90" s="354"/>
      <c r="C90" s="355"/>
      <c r="D90" s="344"/>
      <c r="E90" s="344"/>
      <c r="F90" s="344"/>
      <c r="G90" s="356"/>
      <c r="H90" s="344"/>
      <c r="I90" s="344"/>
      <c r="J90" s="344"/>
      <c r="K90" s="355"/>
      <c r="L90" s="363"/>
      <c r="M90" s="355"/>
      <c r="N90" s="355"/>
      <c r="O90" s="357"/>
      <c r="P90" s="357"/>
      <c r="Q90" s="357"/>
      <c r="R90" s="357"/>
      <c r="S90" s="357"/>
      <c r="T90" s="357"/>
      <c r="U90" s="357"/>
      <c r="V90" s="357"/>
      <c r="W90" s="357"/>
      <c r="X90" s="357"/>
      <c r="Y90" s="357"/>
      <c r="Z90" s="357"/>
      <c r="AA90" s="357"/>
      <c r="AB90" s="344"/>
      <c r="AC90" s="344"/>
      <c r="AD90" s="344"/>
      <c r="AE90" s="344"/>
      <c r="AF90" s="344"/>
      <c r="AG90" s="344"/>
      <c r="AH90" s="357"/>
      <c r="AI90" s="344"/>
      <c r="AJ90" s="344"/>
      <c r="AK90" s="429"/>
      <c r="AL90" s="429"/>
      <c r="AM90" s="357"/>
      <c r="AN90" s="357"/>
      <c r="AO90" s="357"/>
      <c r="AP90" s="357"/>
      <c r="AQ90" s="357"/>
      <c r="AR90" s="357"/>
      <c r="AS90" s="357"/>
      <c r="AT90" s="360"/>
      <c r="AU90" s="515"/>
    </row>
    <row r="91" spans="1:47" s="362" customFormat="1" ht="30.75" customHeight="1" x14ac:dyDescent="0.25">
      <c r="A91" s="353"/>
      <c r="B91" s="354"/>
      <c r="C91" s="355"/>
      <c r="D91" s="344"/>
      <c r="E91" s="344"/>
      <c r="F91" s="344"/>
      <c r="G91" s="356"/>
      <c r="H91" s="344"/>
      <c r="I91" s="344"/>
      <c r="J91" s="344"/>
      <c r="K91" s="355"/>
      <c r="L91" s="363"/>
      <c r="M91" s="355"/>
      <c r="N91" s="355"/>
      <c r="O91" s="357"/>
      <c r="P91" s="357"/>
      <c r="Q91" s="357"/>
      <c r="R91" s="357"/>
      <c r="S91" s="357"/>
      <c r="T91" s="357"/>
      <c r="U91" s="357"/>
      <c r="V91" s="357"/>
      <c r="W91" s="357"/>
      <c r="X91" s="357"/>
      <c r="Y91" s="357"/>
      <c r="Z91" s="357"/>
      <c r="AA91" s="357"/>
      <c r="AB91" s="344"/>
      <c r="AC91" s="344"/>
      <c r="AD91" s="344"/>
      <c r="AE91" s="344"/>
      <c r="AF91" s="344"/>
      <c r="AG91" s="344"/>
      <c r="AH91" s="357"/>
      <c r="AI91" s="344"/>
      <c r="AJ91" s="344"/>
      <c r="AK91" s="429"/>
      <c r="AL91" s="429"/>
      <c r="AM91" s="357"/>
      <c r="AN91" s="357"/>
      <c r="AO91" s="357"/>
      <c r="AP91" s="357"/>
      <c r="AQ91" s="357"/>
      <c r="AR91" s="357"/>
      <c r="AS91" s="344"/>
      <c r="AT91" s="360"/>
      <c r="AU91" s="515"/>
    </row>
    <row r="92" spans="1:47" ht="30.75" customHeight="1" x14ac:dyDescent="0.25">
      <c r="A92" s="353"/>
      <c r="B92" s="354"/>
      <c r="C92" s="355"/>
      <c r="D92" s="344"/>
      <c r="E92" s="344"/>
      <c r="F92" s="344"/>
      <c r="G92" s="356"/>
      <c r="H92" s="344"/>
      <c r="I92" s="344"/>
      <c r="J92" s="344"/>
      <c r="K92" s="355"/>
      <c r="L92" s="363"/>
      <c r="M92" s="355"/>
      <c r="N92" s="355"/>
      <c r="O92" s="357"/>
      <c r="P92" s="357"/>
      <c r="Q92" s="357"/>
      <c r="R92" s="357"/>
      <c r="S92" s="357"/>
      <c r="T92" s="357"/>
      <c r="U92" s="357"/>
      <c r="V92" s="357"/>
      <c r="W92" s="357"/>
      <c r="X92" s="357"/>
      <c r="Y92" s="357"/>
      <c r="Z92" s="357"/>
      <c r="AA92" s="357"/>
      <c r="AB92" s="344"/>
      <c r="AC92" s="344"/>
      <c r="AD92" s="344"/>
      <c r="AE92" s="344"/>
      <c r="AF92" s="344"/>
      <c r="AG92" s="344"/>
      <c r="AH92" s="357"/>
      <c r="AI92" s="344"/>
      <c r="AJ92" s="344"/>
      <c r="AK92" s="429"/>
      <c r="AL92" s="429"/>
      <c r="AM92" s="357"/>
      <c r="AN92" s="357"/>
      <c r="AO92" s="357"/>
      <c r="AP92" s="357"/>
      <c r="AQ92" s="357"/>
      <c r="AR92" s="357"/>
      <c r="AS92" s="344"/>
      <c r="AT92" s="360"/>
      <c r="AU92" s="515"/>
    </row>
    <row r="93" spans="1:47" ht="30.75" customHeight="1" x14ac:dyDescent="0.25">
      <c r="A93" s="353"/>
      <c r="B93" s="354"/>
      <c r="C93" s="355"/>
      <c r="D93" s="344"/>
      <c r="E93" s="344"/>
      <c r="F93" s="344"/>
      <c r="G93" s="356"/>
      <c r="H93" s="344"/>
      <c r="I93" s="344"/>
      <c r="J93" s="344"/>
      <c r="K93" s="355"/>
      <c r="L93" s="363"/>
      <c r="M93" s="355"/>
      <c r="N93" s="355"/>
      <c r="O93" s="357"/>
      <c r="P93" s="357"/>
      <c r="Q93" s="357"/>
      <c r="R93" s="357"/>
      <c r="S93" s="357"/>
      <c r="T93" s="357"/>
      <c r="U93" s="357"/>
      <c r="V93" s="357"/>
      <c r="W93" s="357"/>
      <c r="X93" s="357"/>
      <c r="Y93" s="357"/>
      <c r="Z93" s="357"/>
      <c r="AA93" s="357"/>
      <c r="AB93" s="344"/>
      <c r="AC93" s="344"/>
      <c r="AD93" s="344"/>
      <c r="AE93" s="344"/>
      <c r="AF93" s="344"/>
      <c r="AG93" s="344"/>
      <c r="AH93" s="357"/>
      <c r="AI93" s="344"/>
      <c r="AJ93" s="344"/>
      <c r="AK93" s="429"/>
      <c r="AL93" s="429"/>
      <c r="AM93" s="357"/>
      <c r="AN93" s="357"/>
      <c r="AO93" s="357"/>
      <c r="AP93" s="357"/>
      <c r="AQ93" s="357"/>
      <c r="AR93" s="357"/>
      <c r="AS93" s="344"/>
      <c r="AT93" s="360"/>
      <c r="AU93" s="515"/>
    </row>
    <row r="94" spans="1:47" ht="30.75" customHeight="1" x14ac:dyDescent="0.25">
      <c r="A94" s="353"/>
      <c r="B94" s="354"/>
      <c r="C94" s="355"/>
      <c r="D94" s="344"/>
      <c r="E94" s="344"/>
      <c r="F94" s="344"/>
      <c r="G94" s="356"/>
      <c r="H94" s="344"/>
      <c r="I94" s="344"/>
      <c r="J94" s="344"/>
      <c r="K94" s="355"/>
      <c r="L94" s="363"/>
      <c r="M94" s="355"/>
      <c r="N94" s="355"/>
      <c r="O94" s="357"/>
      <c r="P94" s="357"/>
      <c r="Q94" s="357"/>
      <c r="R94" s="357"/>
      <c r="S94" s="357"/>
      <c r="T94" s="357"/>
      <c r="U94" s="357"/>
      <c r="V94" s="357"/>
      <c r="W94" s="357"/>
      <c r="X94" s="357"/>
      <c r="Y94" s="357"/>
      <c r="Z94" s="357"/>
      <c r="AA94" s="357"/>
      <c r="AB94" s="344"/>
      <c r="AC94" s="344"/>
      <c r="AD94" s="344"/>
      <c r="AE94" s="344"/>
      <c r="AF94" s="344"/>
      <c r="AG94" s="344"/>
      <c r="AH94" s="357"/>
      <c r="AI94" s="344"/>
      <c r="AJ94" s="344"/>
      <c r="AK94" s="429"/>
      <c r="AL94" s="429"/>
      <c r="AM94" s="357"/>
      <c r="AN94" s="357"/>
      <c r="AO94" s="357"/>
      <c r="AP94" s="344"/>
      <c r="AQ94" s="357"/>
      <c r="AR94" s="357"/>
      <c r="AS94" s="344"/>
      <c r="AT94" s="360"/>
      <c r="AU94" s="515"/>
    </row>
    <row r="95" spans="1:47" ht="30.75" customHeight="1" x14ac:dyDescent="0.25">
      <c r="A95" s="353"/>
      <c r="B95" s="354"/>
      <c r="C95" s="355"/>
      <c r="D95" s="344"/>
      <c r="E95" s="344"/>
      <c r="F95" s="344"/>
      <c r="G95" s="356"/>
      <c r="H95" s="344"/>
      <c r="I95" s="344"/>
      <c r="J95" s="344"/>
      <c r="K95" s="355"/>
      <c r="L95" s="363"/>
      <c r="M95" s="355"/>
      <c r="N95" s="355"/>
      <c r="O95" s="357"/>
      <c r="P95" s="357"/>
      <c r="Q95" s="357"/>
      <c r="R95" s="357"/>
      <c r="S95" s="357"/>
      <c r="T95" s="357"/>
      <c r="U95" s="357"/>
      <c r="V95" s="357"/>
      <c r="W95" s="357"/>
      <c r="X95" s="357"/>
      <c r="Y95" s="357"/>
      <c r="Z95" s="357"/>
      <c r="AA95" s="357"/>
      <c r="AB95" s="344"/>
      <c r="AC95" s="344"/>
      <c r="AD95" s="344"/>
      <c r="AE95" s="344"/>
      <c r="AF95" s="344"/>
      <c r="AG95" s="344"/>
      <c r="AH95" s="357"/>
      <c r="AI95" s="344"/>
      <c r="AJ95" s="344"/>
      <c r="AK95" s="429"/>
      <c r="AL95" s="429"/>
      <c r="AM95" s="357"/>
      <c r="AN95" s="357"/>
      <c r="AO95" s="357"/>
      <c r="AP95" s="357"/>
      <c r="AQ95" s="357"/>
      <c r="AR95" s="357"/>
      <c r="AS95" s="344"/>
      <c r="AT95" s="360"/>
      <c r="AU95" s="515"/>
    </row>
    <row r="96" spans="1:47" ht="30.75" customHeight="1" x14ac:dyDescent="0.25">
      <c r="A96" s="353"/>
      <c r="B96" s="354"/>
      <c r="C96" s="355"/>
      <c r="D96" s="344"/>
      <c r="E96" s="344"/>
      <c r="F96" s="344"/>
      <c r="G96" s="356"/>
      <c r="H96" s="344"/>
      <c r="I96" s="344"/>
      <c r="J96" s="344"/>
      <c r="K96" s="355"/>
      <c r="L96" s="363"/>
      <c r="M96" s="355"/>
      <c r="N96" s="355"/>
      <c r="O96" s="357"/>
      <c r="P96" s="357"/>
      <c r="Q96" s="357"/>
      <c r="R96" s="357"/>
      <c r="S96" s="357"/>
      <c r="T96" s="357"/>
      <c r="U96" s="357"/>
      <c r="V96" s="357"/>
      <c r="W96" s="357"/>
      <c r="X96" s="357"/>
      <c r="Y96" s="357"/>
      <c r="Z96" s="357"/>
      <c r="AA96" s="357"/>
      <c r="AB96" s="344"/>
      <c r="AC96" s="344"/>
      <c r="AD96" s="344"/>
      <c r="AE96" s="344"/>
      <c r="AF96" s="344"/>
      <c r="AG96" s="344"/>
      <c r="AH96" s="357"/>
      <c r="AI96" s="344"/>
      <c r="AJ96" s="344"/>
      <c r="AK96" s="429"/>
      <c r="AL96" s="429"/>
      <c r="AM96" s="357"/>
      <c r="AN96" s="357"/>
      <c r="AO96" s="357"/>
      <c r="AP96" s="357"/>
      <c r="AQ96" s="357"/>
      <c r="AR96" s="357"/>
      <c r="AS96" s="344"/>
      <c r="AT96" s="360"/>
      <c r="AU96" s="515"/>
    </row>
    <row r="97" spans="1:47" ht="30.75" customHeight="1" x14ac:dyDescent="0.25">
      <c r="A97" s="353"/>
      <c r="B97" s="354"/>
      <c r="C97" s="355"/>
      <c r="D97" s="344"/>
      <c r="E97" s="344"/>
      <c r="F97" s="344"/>
      <c r="G97" s="356"/>
      <c r="H97" s="344"/>
      <c r="I97" s="344"/>
      <c r="J97" s="344"/>
      <c r="K97" s="355"/>
      <c r="L97" s="363"/>
      <c r="M97" s="355"/>
      <c r="N97" s="355"/>
      <c r="O97" s="357"/>
      <c r="P97" s="357"/>
      <c r="Q97" s="357"/>
      <c r="R97" s="357"/>
      <c r="S97" s="357"/>
      <c r="T97" s="357"/>
      <c r="U97" s="357"/>
      <c r="V97" s="357"/>
      <c r="W97" s="357"/>
      <c r="X97" s="357"/>
      <c r="Y97" s="357"/>
      <c r="Z97" s="357"/>
      <c r="AA97" s="357"/>
      <c r="AB97" s="344"/>
      <c r="AC97" s="344"/>
      <c r="AD97" s="344"/>
      <c r="AE97" s="344"/>
      <c r="AF97" s="344"/>
      <c r="AG97" s="344"/>
      <c r="AH97" s="357"/>
      <c r="AI97" s="344"/>
      <c r="AJ97" s="344"/>
      <c r="AK97" s="429"/>
      <c r="AL97" s="429"/>
      <c r="AM97" s="357"/>
      <c r="AN97" s="357"/>
      <c r="AO97" s="357"/>
      <c r="AP97" s="357"/>
      <c r="AQ97" s="357"/>
      <c r="AR97" s="357"/>
      <c r="AS97" s="344"/>
      <c r="AT97" s="360"/>
      <c r="AU97" s="515"/>
    </row>
    <row r="98" spans="1:47" ht="30.75" customHeight="1" x14ac:dyDescent="0.25">
      <c r="A98" s="353"/>
      <c r="B98" s="354"/>
      <c r="C98" s="355"/>
      <c r="D98" s="344"/>
      <c r="E98" s="344"/>
      <c r="F98" s="344"/>
      <c r="G98" s="356"/>
      <c r="H98" s="344"/>
      <c r="I98" s="344"/>
      <c r="J98" s="344"/>
      <c r="K98" s="355"/>
      <c r="L98" s="363"/>
      <c r="M98" s="355"/>
      <c r="N98" s="355"/>
      <c r="O98" s="357"/>
      <c r="P98" s="357"/>
      <c r="Q98" s="357"/>
      <c r="R98" s="357"/>
      <c r="S98" s="357"/>
      <c r="T98" s="357"/>
      <c r="U98" s="357"/>
      <c r="V98" s="357"/>
      <c r="W98" s="357"/>
      <c r="X98" s="357"/>
      <c r="Y98" s="357"/>
      <c r="Z98" s="357"/>
      <c r="AA98" s="357"/>
      <c r="AB98" s="344"/>
      <c r="AC98" s="344"/>
      <c r="AD98" s="344"/>
      <c r="AE98" s="344"/>
      <c r="AF98" s="344"/>
      <c r="AG98" s="344"/>
      <c r="AH98" s="357"/>
      <c r="AI98" s="344"/>
      <c r="AJ98" s="344"/>
      <c r="AK98" s="429"/>
      <c r="AL98" s="429"/>
      <c r="AM98" s="357"/>
      <c r="AN98" s="357"/>
      <c r="AO98" s="357"/>
      <c r="AP98" s="357"/>
      <c r="AQ98" s="357"/>
      <c r="AR98" s="357"/>
      <c r="AS98" s="357"/>
      <c r="AT98" s="360"/>
      <c r="AU98" s="515"/>
    </row>
    <row r="99" spans="1:47" ht="30.75" customHeight="1" x14ac:dyDescent="0.25">
      <c r="A99" s="353"/>
      <c r="B99" s="354"/>
      <c r="C99" s="355"/>
      <c r="D99" s="344"/>
      <c r="E99" s="344"/>
      <c r="F99" s="344"/>
      <c r="G99" s="356"/>
      <c r="H99" s="344"/>
      <c r="I99" s="344"/>
      <c r="J99" s="344"/>
      <c r="K99" s="355"/>
      <c r="L99" s="363"/>
      <c r="M99" s="355"/>
      <c r="N99" s="355"/>
      <c r="O99" s="357"/>
      <c r="P99" s="357"/>
      <c r="Q99" s="357"/>
      <c r="R99" s="357"/>
      <c r="S99" s="357"/>
      <c r="T99" s="357"/>
      <c r="U99" s="357"/>
      <c r="V99" s="357"/>
      <c r="W99" s="357"/>
      <c r="X99" s="357"/>
      <c r="Y99" s="357"/>
      <c r="Z99" s="357"/>
      <c r="AA99" s="357"/>
      <c r="AB99" s="344"/>
      <c r="AC99" s="344"/>
      <c r="AD99" s="344"/>
      <c r="AE99" s="344"/>
      <c r="AF99" s="344"/>
      <c r="AG99" s="344"/>
      <c r="AH99" s="357"/>
      <c r="AI99" s="344"/>
      <c r="AJ99" s="344"/>
      <c r="AK99" s="429"/>
      <c r="AL99" s="429"/>
      <c r="AM99" s="357"/>
      <c r="AN99" s="357"/>
      <c r="AO99" s="357"/>
      <c r="AP99" s="357"/>
      <c r="AQ99" s="357"/>
      <c r="AR99" s="357"/>
      <c r="AS99" s="344"/>
      <c r="AT99" s="368"/>
      <c r="AU99" s="515"/>
    </row>
    <row r="100" spans="1:47" ht="30.75" customHeight="1" x14ac:dyDescent="0.25">
      <c r="A100" s="353"/>
      <c r="B100" s="354"/>
      <c r="C100" s="355"/>
      <c r="D100" s="344"/>
      <c r="E100" s="344"/>
      <c r="F100" s="344"/>
      <c r="G100" s="356"/>
      <c r="H100" s="344"/>
      <c r="I100" s="344"/>
      <c r="J100" s="344"/>
      <c r="K100" s="443"/>
      <c r="L100" s="363"/>
      <c r="M100" s="355"/>
      <c r="N100" s="355"/>
      <c r="O100" s="357"/>
      <c r="P100" s="357"/>
      <c r="Q100" s="357"/>
      <c r="R100" s="357"/>
      <c r="S100" s="357"/>
      <c r="T100" s="357"/>
      <c r="U100" s="357"/>
      <c r="V100" s="357"/>
      <c r="W100" s="357"/>
      <c r="X100" s="357"/>
      <c r="Y100" s="357"/>
      <c r="Z100" s="357"/>
      <c r="AA100" s="357"/>
      <c r="AB100" s="344"/>
      <c r="AC100" s="344"/>
      <c r="AD100" s="344"/>
      <c r="AE100" s="344"/>
      <c r="AF100" s="344"/>
      <c r="AG100" s="344"/>
      <c r="AH100" s="357"/>
      <c r="AI100" s="344"/>
      <c r="AJ100" s="344"/>
      <c r="AK100" s="429"/>
      <c r="AL100" s="429"/>
      <c r="AM100" s="357"/>
      <c r="AN100" s="357"/>
      <c r="AO100" s="357"/>
      <c r="AP100" s="357"/>
      <c r="AQ100" s="357"/>
      <c r="AR100" s="357"/>
      <c r="AS100" s="344"/>
      <c r="AT100" s="360"/>
      <c r="AU100" s="515"/>
    </row>
    <row r="101" spans="1:47" ht="30.75" customHeight="1" x14ac:dyDescent="0.25">
      <c r="A101" s="353"/>
      <c r="B101" s="354"/>
      <c r="C101" s="355"/>
      <c r="D101" s="344"/>
      <c r="E101" s="344"/>
      <c r="F101" s="344"/>
      <c r="G101" s="356"/>
      <c r="H101" s="344"/>
      <c r="I101" s="344"/>
      <c r="J101" s="344"/>
      <c r="K101" s="355"/>
      <c r="L101" s="363"/>
      <c r="M101" s="355"/>
      <c r="N101" s="355"/>
      <c r="O101" s="357"/>
      <c r="P101" s="357"/>
      <c r="Q101" s="357"/>
      <c r="R101" s="357"/>
      <c r="S101" s="357"/>
      <c r="T101" s="357"/>
      <c r="U101" s="357"/>
      <c r="V101" s="357"/>
      <c r="W101" s="357"/>
      <c r="X101" s="357"/>
      <c r="Y101" s="357"/>
      <c r="Z101" s="357"/>
      <c r="AA101" s="357"/>
      <c r="AB101" s="344"/>
      <c r="AC101" s="344"/>
      <c r="AD101" s="344"/>
      <c r="AE101" s="344"/>
      <c r="AF101" s="344"/>
      <c r="AG101" s="344"/>
      <c r="AH101" s="357"/>
      <c r="AI101" s="344"/>
      <c r="AJ101" s="344"/>
      <c r="AK101" s="429"/>
      <c r="AL101" s="429"/>
      <c r="AM101" s="357"/>
      <c r="AN101" s="357"/>
      <c r="AO101" s="357"/>
      <c r="AP101" s="357"/>
      <c r="AQ101" s="357"/>
      <c r="AR101" s="357"/>
      <c r="AS101" s="357"/>
      <c r="AT101" s="368"/>
      <c r="AU101" s="515"/>
    </row>
    <row r="102" spans="1:47" ht="30.75" customHeight="1" x14ac:dyDescent="0.25">
      <c r="A102" s="353"/>
      <c r="B102" s="354"/>
      <c r="C102" s="355"/>
      <c r="D102" s="344"/>
      <c r="E102" s="344"/>
      <c r="F102" s="344"/>
      <c r="G102" s="356"/>
      <c r="H102" s="344"/>
      <c r="I102" s="344"/>
      <c r="J102" s="344"/>
      <c r="K102" s="443"/>
      <c r="L102" s="363"/>
      <c r="M102" s="355"/>
      <c r="N102" s="355"/>
      <c r="O102" s="357"/>
      <c r="P102" s="357"/>
      <c r="Q102" s="357"/>
      <c r="R102" s="357"/>
      <c r="S102" s="357"/>
      <c r="T102" s="357"/>
      <c r="U102" s="357"/>
      <c r="V102" s="357"/>
      <c r="W102" s="357"/>
      <c r="X102" s="357"/>
      <c r="Y102" s="357"/>
      <c r="Z102" s="357"/>
      <c r="AA102" s="357"/>
      <c r="AB102" s="344"/>
      <c r="AC102" s="344"/>
      <c r="AD102" s="344"/>
      <c r="AE102" s="344"/>
      <c r="AF102" s="344"/>
      <c r="AG102" s="344"/>
      <c r="AH102" s="357"/>
      <c r="AI102" s="344"/>
      <c r="AJ102" s="344"/>
      <c r="AK102" s="429"/>
      <c r="AL102" s="429"/>
      <c r="AM102" s="357"/>
      <c r="AN102" s="357"/>
      <c r="AO102" s="357"/>
      <c r="AP102" s="344"/>
      <c r="AQ102" s="357"/>
      <c r="AR102" s="357"/>
      <c r="AS102" s="344"/>
      <c r="AT102" s="360"/>
      <c r="AU102" s="515"/>
    </row>
    <row r="103" spans="1:47" ht="30.75" customHeight="1" x14ac:dyDescent="0.25">
      <c r="A103" s="353"/>
      <c r="B103" s="354"/>
      <c r="C103" s="355"/>
      <c r="D103" s="344"/>
      <c r="E103" s="344"/>
      <c r="F103" s="344"/>
      <c r="G103" s="356"/>
      <c r="H103" s="344"/>
      <c r="I103" s="344"/>
      <c r="J103" s="344"/>
      <c r="K103" s="355"/>
      <c r="L103" s="363"/>
      <c r="M103" s="355"/>
      <c r="N103" s="355"/>
      <c r="O103" s="357"/>
      <c r="P103" s="357"/>
      <c r="Q103" s="357"/>
      <c r="R103" s="357"/>
      <c r="S103" s="357"/>
      <c r="T103" s="357"/>
      <c r="U103" s="357"/>
      <c r="V103" s="357"/>
      <c r="W103" s="357"/>
      <c r="X103" s="357"/>
      <c r="Y103" s="357"/>
      <c r="Z103" s="357"/>
      <c r="AA103" s="357"/>
      <c r="AB103" s="344"/>
      <c r="AC103" s="344"/>
      <c r="AD103" s="344"/>
      <c r="AE103" s="344"/>
      <c r="AF103" s="344"/>
      <c r="AG103" s="344"/>
      <c r="AH103" s="357"/>
      <c r="AI103" s="344"/>
      <c r="AJ103" s="344"/>
      <c r="AK103" s="429"/>
      <c r="AL103" s="429"/>
      <c r="AM103" s="357"/>
      <c r="AN103" s="357"/>
      <c r="AO103" s="357"/>
      <c r="AP103" s="357"/>
      <c r="AQ103" s="357"/>
      <c r="AR103" s="357"/>
      <c r="AS103" s="344"/>
      <c r="AT103" s="360"/>
      <c r="AU103" s="515"/>
    </row>
    <row r="104" spans="1:47" ht="30.75" customHeight="1" x14ac:dyDescent="0.25">
      <c r="A104" s="353"/>
      <c r="B104" s="354"/>
      <c r="C104" s="355"/>
      <c r="D104" s="344"/>
      <c r="E104" s="344"/>
      <c r="F104" s="344"/>
      <c r="G104" s="356"/>
      <c r="H104" s="344"/>
      <c r="I104" s="344"/>
      <c r="J104" s="344"/>
      <c r="K104" s="443"/>
      <c r="L104" s="363"/>
      <c r="M104" s="355"/>
      <c r="N104" s="355"/>
      <c r="O104" s="357"/>
      <c r="P104" s="357"/>
      <c r="Q104" s="357"/>
      <c r="R104" s="357"/>
      <c r="S104" s="357"/>
      <c r="T104" s="357"/>
      <c r="U104" s="357"/>
      <c r="V104" s="357"/>
      <c r="W104" s="357"/>
      <c r="X104" s="357"/>
      <c r="Y104" s="357"/>
      <c r="Z104" s="357"/>
      <c r="AA104" s="357"/>
      <c r="AB104" s="344"/>
      <c r="AC104" s="344"/>
      <c r="AD104" s="344"/>
      <c r="AE104" s="344"/>
      <c r="AF104" s="344"/>
      <c r="AG104" s="344"/>
      <c r="AH104" s="357"/>
      <c r="AI104" s="344"/>
      <c r="AJ104" s="344"/>
      <c r="AK104" s="429"/>
      <c r="AL104" s="429"/>
      <c r="AM104" s="357"/>
      <c r="AN104" s="357"/>
      <c r="AO104" s="357"/>
      <c r="AP104" s="357"/>
      <c r="AQ104" s="357"/>
      <c r="AR104" s="357"/>
      <c r="AS104" s="357"/>
      <c r="AT104" s="360"/>
      <c r="AU104" s="515"/>
    </row>
    <row r="105" spans="1:47" ht="30.75" customHeight="1" x14ac:dyDescent="0.25">
      <c r="A105" s="353"/>
      <c r="B105" s="354"/>
      <c r="C105" s="355"/>
      <c r="D105" s="344"/>
      <c r="E105" s="344"/>
      <c r="F105" s="344"/>
      <c r="G105" s="356"/>
      <c r="H105" s="344"/>
      <c r="I105" s="344"/>
      <c r="J105" s="344"/>
      <c r="K105" s="355"/>
      <c r="L105" s="363"/>
      <c r="M105" s="355"/>
      <c r="N105" s="355"/>
      <c r="O105" s="357"/>
      <c r="P105" s="357"/>
      <c r="Q105" s="357"/>
      <c r="R105" s="357"/>
      <c r="S105" s="357"/>
      <c r="T105" s="357"/>
      <c r="U105" s="357"/>
      <c r="V105" s="357"/>
      <c r="W105" s="357"/>
      <c r="X105" s="357"/>
      <c r="Y105" s="357"/>
      <c r="Z105" s="357"/>
      <c r="AA105" s="357"/>
      <c r="AB105" s="344"/>
      <c r="AC105" s="344"/>
      <c r="AD105" s="344"/>
      <c r="AE105" s="344"/>
      <c r="AF105" s="344"/>
      <c r="AG105" s="344"/>
      <c r="AH105" s="357"/>
      <c r="AI105" s="344"/>
      <c r="AJ105" s="344"/>
      <c r="AK105" s="429"/>
      <c r="AL105" s="429"/>
      <c r="AM105" s="357"/>
      <c r="AN105" s="357"/>
      <c r="AO105" s="357"/>
      <c r="AP105" s="357"/>
      <c r="AQ105" s="357"/>
      <c r="AR105" s="357"/>
      <c r="AS105" s="344"/>
      <c r="AT105" s="360"/>
      <c r="AU105" s="515"/>
    </row>
    <row r="106" spans="1:47" ht="30.75" customHeight="1" x14ac:dyDescent="0.25">
      <c r="A106" s="353"/>
      <c r="B106" s="354"/>
      <c r="C106" s="355"/>
      <c r="D106" s="344"/>
      <c r="E106" s="344"/>
      <c r="F106" s="344"/>
      <c r="G106" s="356"/>
      <c r="H106" s="344"/>
      <c r="I106" s="344"/>
      <c r="J106" s="344"/>
      <c r="K106" s="355"/>
      <c r="L106" s="363"/>
      <c r="M106" s="355"/>
      <c r="N106" s="355"/>
      <c r="O106" s="357"/>
      <c r="P106" s="357"/>
      <c r="Q106" s="357"/>
      <c r="R106" s="357"/>
      <c r="S106" s="357"/>
      <c r="T106" s="357"/>
      <c r="U106" s="357"/>
      <c r="V106" s="357"/>
      <c r="W106" s="357"/>
      <c r="X106" s="357"/>
      <c r="Y106" s="357"/>
      <c r="Z106" s="357"/>
      <c r="AA106" s="357"/>
      <c r="AB106" s="344"/>
      <c r="AC106" s="344"/>
      <c r="AD106" s="344"/>
      <c r="AE106" s="344"/>
      <c r="AF106" s="344"/>
      <c r="AG106" s="344"/>
      <c r="AH106" s="357"/>
      <c r="AI106" s="344"/>
      <c r="AJ106" s="344"/>
      <c r="AK106" s="429"/>
      <c r="AL106" s="429"/>
      <c r="AM106" s="357"/>
      <c r="AN106" s="357"/>
      <c r="AO106" s="357"/>
      <c r="AP106" s="357"/>
      <c r="AQ106" s="357"/>
      <c r="AR106" s="357"/>
      <c r="AS106" s="357"/>
      <c r="AT106" s="360"/>
      <c r="AU106" s="515"/>
    </row>
    <row r="107" spans="1:47" ht="30.75" customHeight="1" x14ac:dyDescent="0.25">
      <c r="A107" s="353"/>
      <c r="B107" s="354"/>
      <c r="C107" s="355"/>
      <c r="D107" s="344"/>
      <c r="E107" s="344"/>
      <c r="F107" s="344"/>
      <c r="G107" s="356"/>
      <c r="H107" s="344"/>
      <c r="I107" s="344"/>
      <c r="J107" s="344"/>
      <c r="K107" s="355"/>
      <c r="L107" s="363"/>
      <c r="M107" s="355"/>
      <c r="N107" s="355"/>
      <c r="O107" s="357"/>
      <c r="P107" s="357"/>
      <c r="Q107" s="357"/>
      <c r="R107" s="357"/>
      <c r="S107" s="357"/>
      <c r="T107" s="357"/>
      <c r="U107" s="357"/>
      <c r="V107" s="357"/>
      <c r="W107" s="357"/>
      <c r="X107" s="357"/>
      <c r="Y107" s="357"/>
      <c r="Z107" s="357"/>
      <c r="AA107" s="357"/>
      <c r="AB107" s="344"/>
      <c r="AC107" s="344"/>
      <c r="AD107" s="344"/>
      <c r="AE107" s="344"/>
      <c r="AF107" s="344"/>
      <c r="AG107" s="344"/>
      <c r="AH107" s="357"/>
      <c r="AI107" s="344"/>
      <c r="AJ107" s="344"/>
      <c r="AK107" s="429"/>
      <c r="AL107" s="429"/>
      <c r="AM107" s="357"/>
      <c r="AN107" s="357"/>
      <c r="AO107" s="357"/>
      <c r="AP107" s="357"/>
      <c r="AQ107" s="357"/>
      <c r="AR107" s="357"/>
      <c r="AS107" s="357"/>
      <c r="AT107" s="360"/>
      <c r="AU107" s="515"/>
    </row>
    <row r="108" spans="1:47" ht="30.75" customHeight="1" x14ac:dyDescent="0.25">
      <c r="A108" s="353"/>
      <c r="B108" s="354"/>
      <c r="C108" s="355"/>
      <c r="D108" s="344"/>
      <c r="E108" s="344"/>
      <c r="F108" s="344"/>
      <c r="G108" s="356"/>
      <c r="H108" s="344"/>
      <c r="I108" s="344"/>
      <c r="J108" s="344"/>
      <c r="K108" s="443"/>
      <c r="L108" s="363"/>
      <c r="M108" s="355"/>
      <c r="N108" s="355"/>
      <c r="O108" s="357"/>
      <c r="P108" s="357"/>
      <c r="Q108" s="357"/>
      <c r="R108" s="357"/>
      <c r="S108" s="357"/>
      <c r="T108" s="357"/>
      <c r="U108" s="357"/>
      <c r="V108" s="357"/>
      <c r="W108" s="357"/>
      <c r="X108" s="357"/>
      <c r="Y108" s="357"/>
      <c r="Z108" s="357"/>
      <c r="AA108" s="357"/>
      <c r="AB108" s="344"/>
      <c r="AC108" s="344"/>
      <c r="AD108" s="344"/>
      <c r="AE108" s="344"/>
      <c r="AF108" s="344"/>
      <c r="AG108" s="344"/>
      <c r="AH108" s="357"/>
      <c r="AI108" s="344"/>
      <c r="AJ108" s="344"/>
      <c r="AK108" s="429"/>
      <c r="AL108" s="429"/>
      <c r="AM108" s="357"/>
      <c r="AN108" s="357"/>
      <c r="AO108" s="357"/>
      <c r="AP108" s="357"/>
      <c r="AQ108" s="357"/>
      <c r="AR108" s="357"/>
      <c r="AS108" s="357"/>
      <c r="AT108" s="360"/>
      <c r="AU108" s="515"/>
    </row>
    <row r="109" spans="1:47" ht="30.75" customHeight="1" x14ac:dyDescent="0.25">
      <c r="A109" s="353"/>
      <c r="B109" s="354"/>
      <c r="C109" s="355"/>
      <c r="D109" s="344"/>
      <c r="E109" s="344"/>
      <c r="F109" s="344"/>
      <c r="G109" s="356"/>
      <c r="H109" s="344"/>
      <c r="I109" s="344"/>
      <c r="J109" s="344"/>
      <c r="K109" s="443"/>
      <c r="L109" s="363"/>
      <c r="M109" s="355"/>
      <c r="N109" s="355"/>
      <c r="O109" s="357"/>
      <c r="P109" s="357"/>
      <c r="Q109" s="357"/>
      <c r="R109" s="357"/>
      <c r="S109" s="357"/>
      <c r="T109" s="357"/>
      <c r="U109" s="357"/>
      <c r="V109" s="357"/>
      <c r="W109" s="357"/>
      <c r="X109" s="357"/>
      <c r="Y109" s="357"/>
      <c r="Z109" s="357"/>
      <c r="AA109" s="357"/>
      <c r="AB109" s="344"/>
      <c r="AC109" s="344"/>
      <c r="AD109" s="344"/>
      <c r="AE109" s="344"/>
      <c r="AF109" s="344"/>
      <c r="AG109" s="344"/>
      <c r="AH109" s="357"/>
      <c r="AI109" s="344"/>
      <c r="AJ109" s="344"/>
      <c r="AK109" s="429"/>
      <c r="AL109" s="429"/>
      <c r="AM109" s="357"/>
      <c r="AN109" s="357"/>
      <c r="AO109" s="357"/>
      <c r="AP109" s="357"/>
      <c r="AQ109" s="357"/>
      <c r="AR109" s="357"/>
      <c r="AS109" s="344"/>
      <c r="AT109" s="368"/>
      <c r="AU109" s="515"/>
    </row>
    <row r="110" spans="1:47" ht="30.75" customHeight="1" x14ac:dyDescent="0.25">
      <c r="A110" s="353"/>
      <c r="B110" s="354"/>
      <c r="C110" s="355"/>
      <c r="D110" s="344"/>
      <c r="E110" s="344"/>
      <c r="F110" s="344"/>
      <c r="G110" s="356"/>
      <c r="H110" s="344"/>
      <c r="I110" s="344"/>
      <c r="J110" s="344"/>
      <c r="K110" s="355"/>
      <c r="L110" s="363"/>
      <c r="M110" s="355"/>
      <c r="N110" s="355"/>
      <c r="O110" s="357"/>
      <c r="P110" s="357"/>
      <c r="Q110" s="357"/>
      <c r="R110" s="357"/>
      <c r="S110" s="357"/>
      <c r="T110" s="357"/>
      <c r="U110" s="357"/>
      <c r="V110" s="357"/>
      <c r="W110" s="357"/>
      <c r="X110" s="357"/>
      <c r="Y110" s="357"/>
      <c r="Z110" s="357"/>
      <c r="AA110" s="357"/>
      <c r="AB110" s="344"/>
      <c r="AC110" s="344"/>
      <c r="AD110" s="344"/>
      <c r="AE110" s="344"/>
      <c r="AF110" s="344"/>
      <c r="AG110" s="344"/>
      <c r="AH110" s="357"/>
      <c r="AI110" s="344"/>
      <c r="AJ110" s="344"/>
      <c r="AK110" s="429"/>
      <c r="AL110" s="429"/>
      <c r="AM110" s="357"/>
      <c r="AN110" s="357"/>
      <c r="AO110" s="357"/>
      <c r="AP110" s="344"/>
      <c r="AQ110" s="357"/>
      <c r="AR110" s="357"/>
      <c r="AS110" s="344"/>
      <c r="AT110" s="360"/>
      <c r="AU110" s="515"/>
    </row>
    <row r="111" spans="1:47" ht="30.75" customHeight="1" x14ac:dyDescent="0.25">
      <c r="A111" s="353"/>
      <c r="B111" s="354"/>
      <c r="C111" s="355"/>
      <c r="D111" s="344"/>
      <c r="E111" s="344"/>
      <c r="F111" s="344"/>
      <c r="G111" s="356"/>
      <c r="H111" s="344"/>
      <c r="I111" s="344"/>
      <c r="J111" s="344"/>
      <c r="K111" s="355"/>
      <c r="L111" s="363"/>
      <c r="M111" s="355"/>
      <c r="N111" s="355"/>
      <c r="O111" s="357"/>
      <c r="P111" s="357"/>
      <c r="Q111" s="357"/>
      <c r="R111" s="357"/>
      <c r="S111" s="357"/>
      <c r="T111" s="357"/>
      <c r="U111" s="357"/>
      <c r="V111" s="357"/>
      <c r="W111" s="357"/>
      <c r="X111" s="357"/>
      <c r="Y111" s="357"/>
      <c r="Z111" s="357"/>
      <c r="AA111" s="357"/>
      <c r="AB111" s="344"/>
      <c r="AC111" s="344"/>
      <c r="AD111" s="344"/>
      <c r="AE111" s="344"/>
      <c r="AF111" s="344"/>
      <c r="AG111" s="344"/>
      <c r="AH111" s="357"/>
      <c r="AI111" s="344"/>
      <c r="AJ111" s="344"/>
      <c r="AK111" s="429"/>
      <c r="AL111" s="429"/>
      <c r="AM111" s="357"/>
      <c r="AN111" s="357"/>
      <c r="AO111" s="357"/>
      <c r="AP111" s="344"/>
      <c r="AQ111" s="357"/>
      <c r="AR111" s="357"/>
      <c r="AS111" s="344"/>
      <c r="AT111" s="360"/>
      <c r="AU111" s="515"/>
    </row>
    <row r="112" spans="1:47" ht="30.75" customHeight="1" x14ac:dyDescent="0.25">
      <c r="A112" s="353"/>
      <c r="B112" s="354"/>
      <c r="C112" s="355"/>
      <c r="D112" s="344"/>
      <c r="E112" s="344"/>
      <c r="F112" s="344"/>
      <c r="G112" s="356"/>
      <c r="H112" s="344"/>
      <c r="I112" s="344"/>
      <c r="J112" s="344"/>
      <c r="K112" s="355"/>
      <c r="L112" s="363"/>
      <c r="M112" s="355"/>
      <c r="N112" s="355"/>
      <c r="O112" s="357"/>
      <c r="P112" s="357"/>
      <c r="Q112" s="357"/>
      <c r="R112" s="357"/>
      <c r="S112" s="357"/>
      <c r="T112" s="357"/>
      <c r="U112" s="357"/>
      <c r="V112" s="357"/>
      <c r="W112" s="357"/>
      <c r="X112" s="357"/>
      <c r="Y112" s="357"/>
      <c r="Z112" s="357"/>
      <c r="AA112" s="357"/>
      <c r="AB112" s="344"/>
      <c r="AC112" s="344"/>
      <c r="AD112" s="344"/>
      <c r="AE112" s="344"/>
      <c r="AF112" s="344"/>
      <c r="AG112" s="344"/>
      <c r="AH112" s="357"/>
      <c r="AI112" s="344"/>
      <c r="AJ112" s="344"/>
      <c r="AK112" s="429"/>
      <c r="AL112" s="429"/>
      <c r="AM112" s="357"/>
      <c r="AN112" s="357"/>
      <c r="AO112" s="357"/>
      <c r="AP112" s="357"/>
      <c r="AQ112" s="357"/>
      <c r="AR112" s="357"/>
      <c r="AS112" s="344"/>
      <c r="AT112" s="360"/>
      <c r="AU112" s="515"/>
    </row>
    <row r="113" spans="1:47" ht="30.75" customHeight="1" x14ac:dyDescent="0.25">
      <c r="A113" s="353"/>
      <c r="B113" s="354"/>
      <c r="C113" s="355"/>
      <c r="D113" s="344"/>
      <c r="E113" s="344"/>
      <c r="F113" s="344"/>
      <c r="G113" s="356"/>
      <c r="H113" s="344"/>
      <c r="I113" s="344"/>
      <c r="J113" s="344"/>
      <c r="K113" s="355"/>
      <c r="L113" s="363"/>
      <c r="M113" s="355"/>
      <c r="N113" s="355"/>
      <c r="O113" s="357"/>
      <c r="P113" s="357"/>
      <c r="Q113" s="357"/>
      <c r="R113" s="357"/>
      <c r="S113" s="357"/>
      <c r="T113" s="357"/>
      <c r="U113" s="357"/>
      <c r="V113" s="357"/>
      <c r="W113" s="357"/>
      <c r="X113" s="357"/>
      <c r="Y113" s="357"/>
      <c r="Z113" s="357"/>
      <c r="AA113" s="357"/>
      <c r="AB113" s="344"/>
      <c r="AC113" s="344"/>
      <c r="AD113" s="344"/>
      <c r="AE113" s="344"/>
      <c r="AF113" s="344"/>
      <c r="AG113" s="344"/>
      <c r="AH113" s="357"/>
      <c r="AI113" s="344"/>
      <c r="AJ113" s="344"/>
      <c r="AK113" s="429"/>
      <c r="AL113" s="429"/>
      <c r="AM113" s="357"/>
      <c r="AN113" s="357"/>
      <c r="AO113" s="357"/>
      <c r="AP113" s="357"/>
      <c r="AQ113" s="357"/>
      <c r="AR113" s="357"/>
      <c r="AS113" s="357"/>
      <c r="AT113" s="360"/>
      <c r="AU113" s="515"/>
    </row>
    <row r="114" spans="1:47" ht="30.75" customHeight="1" x14ac:dyDescent="0.25">
      <c r="A114" s="353"/>
      <c r="B114" s="354"/>
      <c r="C114" s="355"/>
      <c r="D114" s="344"/>
      <c r="E114" s="344"/>
      <c r="F114" s="344"/>
      <c r="G114" s="356"/>
      <c r="H114" s="344"/>
      <c r="I114" s="344"/>
      <c r="J114" s="344"/>
      <c r="K114" s="443"/>
      <c r="L114" s="363"/>
      <c r="M114" s="355"/>
      <c r="N114" s="355"/>
      <c r="O114" s="357"/>
      <c r="P114" s="357"/>
      <c r="Q114" s="357"/>
      <c r="R114" s="357"/>
      <c r="S114" s="357"/>
      <c r="T114" s="357"/>
      <c r="U114" s="357"/>
      <c r="V114" s="357"/>
      <c r="W114" s="357"/>
      <c r="X114" s="357"/>
      <c r="Y114" s="357"/>
      <c r="Z114" s="357"/>
      <c r="AA114" s="357"/>
      <c r="AB114" s="344"/>
      <c r="AC114" s="344"/>
      <c r="AD114" s="344"/>
      <c r="AE114" s="344"/>
      <c r="AF114" s="344"/>
      <c r="AG114" s="344"/>
      <c r="AH114" s="357"/>
      <c r="AI114" s="344"/>
      <c r="AJ114" s="344"/>
      <c r="AK114" s="429"/>
      <c r="AL114" s="429"/>
      <c r="AM114" s="357"/>
      <c r="AN114" s="357"/>
      <c r="AO114" s="357"/>
      <c r="AP114" s="357"/>
      <c r="AQ114" s="357"/>
      <c r="AR114" s="357"/>
      <c r="AS114" s="344"/>
      <c r="AT114" s="360"/>
      <c r="AU114" s="515"/>
    </row>
    <row r="115" spans="1:47" ht="30.75" customHeight="1" x14ac:dyDescent="0.25">
      <c r="A115" s="353"/>
      <c r="B115" s="354"/>
      <c r="C115" s="355"/>
      <c r="D115" s="344"/>
      <c r="E115" s="344"/>
      <c r="F115" s="344"/>
      <c r="G115" s="356"/>
      <c r="H115" s="344"/>
      <c r="I115" s="344"/>
      <c r="J115" s="344"/>
      <c r="K115" s="443"/>
      <c r="L115" s="363"/>
      <c r="M115" s="355"/>
      <c r="N115" s="355"/>
      <c r="O115" s="357"/>
      <c r="P115" s="357"/>
      <c r="Q115" s="357"/>
      <c r="R115" s="357"/>
      <c r="S115" s="357"/>
      <c r="T115" s="357"/>
      <c r="U115" s="357"/>
      <c r="V115" s="357"/>
      <c r="W115" s="357"/>
      <c r="X115" s="357"/>
      <c r="Y115" s="357"/>
      <c r="Z115" s="357"/>
      <c r="AA115" s="357"/>
      <c r="AB115" s="344"/>
      <c r="AC115" s="344"/>
      <c r="AD115" s="344"/>
      <c r="AE115" s="344"/>
      <c r="AF115" s="344"/>
      <c r="AG115" s="344"/>
      <c r="AH115" s="357"/>
      <c r="AI115" s="344"/>
      <c r="AJ115" s="344"/>
      <c r="AK115" s="429"/>
      <c r="AL115" s="429"/>
      <c r="AM115" s="357"/>
      <c r="AN115" s="357"/>
      <c r="AO115" s="357"/>
      <c r="AP115" s="357"/>
      <c r="AQ115" s="357"/>
      <c r="AR115" s="357"/>
      <c r="AS115" s="344"/>
      <c r="AT115" s="360"/>
      <c r="AU115" s="515"/>
    </row>
    <row r="116" spans="1:47" s="362" customFormat="1" ht="30.75" customHeight="1" x14ac:dyDescent="0.25">
      <c r="A116" s="353"/>
      <c r="B116" s="354"/>
      <c r="C116" s="355"/>
      <c r="D116" s="344"/>
      <c r="E116" s="344"/>
      <c r="F116" s="344"/>
      <c r="G116" s="356"/>
      <c r="H116" s="344"/>
      <c r="I116" s="344"/>
      <c r="J116" s="344"/>
      <c r="K116" s="355"/>
      <c r="L116" s="363"/>
      <c r="M116" s="355"/>
      <c r="N116" s="355"/>
      <c r="O116" s="357"/>
      <c r="P116" s="357"/>
      <c r="Q116" s="357"/>
      <c r="R116" s="357"/>
      <c r="S116" s="357"/>
      <c r="T116" s="357"/>
      <c r="U116" s="357"/>
      <c r="V116" s="357"/>
      <c r="W116" s="357"/>
      <c r="X116" s="357"/>
      <c r="Y116" s="357"/>
      <c r="Z116" s="357"/>
      <c r="AA116" s="357"/>
      <c r="AB116" s="344"/>
      <c r="AC116" s="344"/>
      <c r="AD116" s="344"/>
      <c r="AE116" s="344"/>
      <c r="AF116" s="344"/>
      <c r="AG116" s="344"/>
      <c r="AH116" s="357"/>
      <c r="AI116" s="344"/>
      <c r="AJ116" s="344"/>
      <c r="AK116" s="429"/>
      <c r="AL116" s="429"/>
      <c r="AM116" s="357"/>
      <c r="AN116" s="357"/>
      <c r="AO116" s="357"/>
      <c r="AP116" s="357"/>
      <c r="AQ116" s="357"/>
      <c r="AR116" s="357"/>
      <c r="AS116" s="357"/>
      <c r="AT116" s="360"/>
      <c r="AU116" s="515"/>
    </row>
    <row r="117" spans="1:47" ht="30.75" customHeight="1" x14ac:dyDescent="0.25">
      <c r="A117" s="353"/>
      <c r="B117" s="354"/>
      <c r="C117" s="355"/>
      <c r="D117" s="344"/>
      <c r="E117" s="344"/>
      <c r="F117" s="344"/>
      <c r="G117" s="356"/>
      <c r="H117" s="344"/>
      <c r="I117" s="344"/>
      <c r="J117" s="344"/>
      <c r="K117" s="355"/>
      <c r="L117" s="363"/>
      <c r="M117" s="355"/>
      <c r="N117" s="355"/>
      <c r="O117" s="357"/>
      <c r="P117" s="357"/>
      <c r="Q117" s="357"/>
      <c r="R117" s="357"/>
      <c r="S117" s="357"/>
      <c r="T117" s="357"/>
      <c r="U117" s="357"/>
      <c r="V117" s="357"/>
      <c r="W117" s="357"/>
      <c r="X117" s="357"/>
      <c r="Y117" s="357"/>
      <c r="Z117" s="357"/>
      <c r="AA117" s="357"/>
      <c r="AB117" s="344"/>
      <c r="AC117" s="344"/>
      <c r="AD117" s="344"/>
      <c r="AE117" s="344"/>
      <c r="AF117" s="344"/>
      <c r="AG117" s="344"/>
      <c r="AH117" s="357"/>
      <c r="AI117" s="344"/>
      <c r="AJ117" s="344"/>
      <c r="AK117" s="429"/>
      <c r="AL117" s="429"/>
      <c r="AM117" s="357"/>
      <c r="AN117" s="357"/>
      <c r="AO117" s="357"/>
      <c r="AP117" s="357"/>
      <c r="AQ117" s="357"/>
      <c r="AR117" s="357"/>
      <c r="AS117" s="357"/>
      <c r="AT117" s="360"/>
      <c r="AU117" s="515"/>
    </row>
    <row r="118" spans="1:47" ht="30.75" customHeight="1" x14ac:dyDescent="0.25">
      <c r="A118" s="353"/>
      <c r="B118" s="354"/>
      <c r="C118" s="357"/>
      <c r="D118" s="344"/>
      <c r="E118" s="344"/>
      <c r="F118" s="344"/>
      <c r="G118" s="356"/>
      <c r="H118" s="357"/>
      <c r="I118" s="344"/>
      <c r="J118" s="344"/>
      <c r="K118" s="357"/>
      <c r="L118" s="363"/>
      <c r="M118" s="355"/>
      <c r="N118" s="355"/>
      <c r="O118" s="357"/>
      <c r="P118" s="357"/>
      <c r="Q118" s="357"/>
      <c r="R118" s="357"/>
      <c r="S118" s="357"/>
      <c r="T118" s="357"/>
      <c r="U118" s="357"/>
      <c r="V118" s="357"/>
      <c r="W118" s="357"/>
      <c r="X118" s="357"/>
      <c r="Y118" s="357"/>
      <c r="Z118" s="357"/>
      <c r="AA118" s="357"/>
      <c r="AB118" s="344"/>
      <c r="AC118" s="344"/>
      <c r="AD118" s="344"/>
      <c r="AE118" s="344"/>
      <c r="AF118" s="344"/>
      <c r="AG118" s="344"/>
      <c r="AH118" s="357"/>
      <c r="AI118" s="344"/>
      <c r="AJ118" s="344"/>
      <c r="AK118" s="429"/>
      <c r="AL118" s="429"/>
      <c r="AM118" s="357"/>
      <c r="AN118" s="357"/>
      <c r="AO118" s="357"/>
      <c r="AP118" s="357"/>
      <c r="AQ118" s="357"/>
      <c r="AR118" s="357"/>
      <c r="AS118" s="344"/>
      <c r="AT118" s="360"/>
      <c r="AU118" s="515"/>
    </row>
    <row r="119" spans="1:47" s="362" customFormat="1" ht="30.75" customHeight="1" x14ac:dyDescent="0.25">
      <c r="A119" s="353"/>
      <c r="B119" s="354"/>
      <c r="C119" s="357"/>
      <c r="D119" s="344"/>
      <c r="E119" s="344"/>
      <c r="F119" s="344"/>
      <c r="G119" s="356"/>
      <c r="H119" s="357"/>
      <c r="I119" s="344"/>
      <c r="J119" s="344"/>
      <c r="K119" s="357"/>
      <c r="L119" s="363"/>
      <c r="M119" s="355"/>
      <c r="N119" s="355"/>
      <c r="O119" s="357"/>
      <c r="P119" s="357"/>
      <c r="Q119" s="357"/>
      <c r="R119" s="357"/>
      <c r="S119" s="357"/>
      <c r="T119" s="357"/>
      <c r="U119" s="357"/>
      <c r="V119" s="357"/>
      <c r="W119" s="357"/>
      <c r="X119" s="357"/>
      <c r="Y119" s="357"/>
      <c r="Z119" s="357"/>
      <c r="AA119" s="357"/>
      <c r="AB119" s="344"/>
      <c r="AC119" s="344"/>
      <c r="AD119" s="344"/>
      <c r="AE119" s="344"/>
      <c r="AF119" s="344"/>
      <c r="AG119" s="344"/>
      <c r="AH119" s="357"/>
      <c r="AI119" s="344"/>
      <c r="AJ119" s="344"/>
      <c r="AK119" s="429"/>
      <c r="AL119" s="429"/>
      <c r="AM119" s="357"/>
      <c r="AN119" s="357"/>
      <c r="AO119" s="357"/>
      <c r="AP119" s="357"/>
      <c r="AQ119" s="357"/>
      <c r="AR119" s="357"/>
      <c r="AS119" s="357"/>
      <c r="AT119" s="360"/>
      <c r="AU119" s="515"/>
    </row>
    <row r="120" spans="1:47" s="362" customFormat="1" ht="30.75" customHeight="1" x14ac:dyDescent="0.25">
      <c r="A120" s="353"/>
      <c r="B120" s="354"/>
      <c r="C120" s="357"/>
      <c r="D120" s="344"/>
      <c r="E120" s="344"/>
      <c r="F120" s="344"/>
      <c r="G120" s="356"/>
      <c r="H120" s="357"/>
      <c r="I120" s="344"/>
      <c r="J120" s="344"/>
      <c r="K120" s="357"/>
      <c r="L120" s="355"/>
      <c r="M120" s="355"/>
      <c r="N120" s="355"/>
      <c r="O120" s="357"/>
      <c r="P120" s="357"/>
      <c r="Q120" s="357"/>
      <c r="R120" s="357"/>
      <c r="S120" s="357"/>
      <c r="T120" s="357"/>
      <c r="U120" s="357"/>
      <c r="V120" s="357"/>
      <c r="W120" s="357"/>
      <c r="X120" s="357"/>
      <c r="Y120" s="357"/>
      <c r="Z120" s="357"/>
      <c r="AA120" s="357"/>
      <c r="AB120" s="344"/>
      <c r="AC120" s="344"/>
      <c r="AD120" s="344"/>
      <c r="AE120" s="344"/>
      <c r="AF120" s="344"/>
      <c r="AG120" s="344"/>
      <c r="AH120" s="357"/>
      <c r="AI120" s="344"/>
      <c r="AJ120" s="344"/>
      <c r="AK120" s="429"/>
      <c r="AL120" s="429"/>
      <c r="AM120" s="357"/>
      <c r="AN120" s="357"/>
      <c r="AO120" s="357"/>
      <c r="AP120" s="357"/>
      <c r="AQ120" s="357"/>
      <c r="AR120" s="357"/>
      <c r="AS120" s="357"/>
      <c r="AT120" s="360"/>
      <c r="AU120" s="515"/>
    </row>
    <row r="121" spans="1:47" ht="30.75" customHeight="1" x14ac:dyDescent="0.25">
      <c r="A121" s="353"/>
      <c r="B121" s="354"/>
      <c r="C121" s="357"/>
      <c r="D121" s="344"/>
      <c r="E121" s="344"/>
      <c r="F121" s="344"/>
      <c r="G121" s="356"/>
      <c r="H121" s="357"/>
      <c r="I121" s="344"/>
      <c r="J121" s="344"/>
      <c r="K121" s="357"/>
      <c r="L121" s="355"/>
      <c r="M121" s="355"/>
      <c r="N121" s="355"/>
      <c r="O121" s="357"/>
      <c r="P121" s="357"/>
      <c r="Q121" s="357"/>
      <c r="R121" s="357"/>
      <c r="S121" s="357"/>
      <c r="T121" s="357"/>
      <c r="U121" s="357"/>
      <c r="V121" s="357"/>
      <c r="W121" s="357"/>
      <c r="X121" s="357"/>
      <c r="Y121" s="357"/>
      <c r="Z121" s="357"/>
      <c r="AA121" s="357"/>
      <c r="AB121" s="344"/>
      <c r="AC121" s="344"/>
      <c r="AD121" s="344"/>
      <c r="AE121" s="344"/>
      <c r="AF121" s="344"/>
      <c r="AG121" s="344"/>
      <c r="AH121" s="357"/>
      <c r="AI121" s="344"/>
      <c r="AJ121" s="344"/>
      <c r="AK121" s="429"/>
      <c r="AL121" s="429"/>
      <c r="AM121" s="357"/>
      <c r="AN121" s="357"/>
      <c r="AO121" s="357"/>
      <c r="AP121" s="357"/>
      <c r="AQ121" s="357"/>
      <c r="AR121" s="357"/>
      <c r="AS121" s="357"/>
      <c r="AT121" s="360"/>
      <c r="AU121" s="515"/>
    </row>
    <row r="122" spans="1:47" ht="30.75" customHeight="1" x14ac:dyDescent="0.25">
      <c r="A122" s="353"/>
      <c r="B122" s="354"/>
      <c r="C122" s="357"/>
      <c r="D122" s="344"/>
      <c r="E122" s="344"/>
      <c r="F122" s="344"/>
      <c r="G122" s="356"/>
      <c r="H122" s="357"/>
      <c r="I122" s="344"/>
      <c r="J122" s="344"/>
      <c r="K122" s="357"/>
      <c r="L122" s="355"/>
      <c r="M122" s="355"/>
      <c r="N122" s="355"/>
      <c r="O122" s="357"/>
      <c r="P122" s="357"/>
      <c r="Q122" s="357"/>
      <c r="R122" s="357"/>
      <c r="S122" s="357"/>
      <c r="T122" s="357"/>
      <c r="U122" s="357"/>
      <c r="V122" s="357"/>
      <c r="W122" s="357"/>
      <c r="X122" s="357"/>
      <c r="Y122" s="357"/>
      <c r="Z122" s="357"/>
      <c r="AA122" s="357"/>
      <c r="AB122" s="344"/>
      <c r="AC122" s="344"/>
      <c r="AD122" s="344"/>
      <c r="AE122" s="344"/>
      <c r="AF122" s="344"/>
      <c r="AG122" s="344"/>
      <c r="AH122" s="357"/>
      <c r="AI122" s="344"/>
      <c r="AJ122" s="344"/>
      <c r="AK122" s="429"/>
      <c r="AL122" s="429"/>
      <c r="AM122" s="357"/>
      <c r="AN122" s="357"/>
      <c r="AO122" s="357"/>
      <c r="AP122" s="357"/>
      <c r="AQ122" s="357"/>
      <c r="AR122" s="357"/>
      <c r="AS122" s="357"/>
      <c r="AT122" s="360"/>
      <c r="AU122" s="515"/>
    </row>
    <row r="123" spans="1:47" ht="30.75" customHeight="1" x14ac:dyDescent="0.25">
      <c r="A123" s="353"/>
      <c r="B123" s="354"/>
      <c r="C123" s="357"/>
      <c r="D123" s="344"/>
      <c r="E123" s="344"/>
      <c r="F123" s="344"/>
      <c r="G123" s="356"/>
      <c r="H123" s="357"/>
      <c r="I123" s="344"/>
      <c r="J123" s="344"/>
      <c r="K123" s="357"/>
      <c r="L123" s="355"/>
      <c r="M123" s="355"/>
      <c r="N123" s="355"/>
      <c r="O123" s="357"/>
      <c r="P123" s="357"/>
      <c r="Q123" s="357"/>
      <c r="R123" s="357"/>
      <c r="S123" s="357"/>
      <c r="T123" s="357"/>
      <c r="U123" s="357"/>
      <c r="V123" s="357"/>
      <c r="W123" s="357"/>
      <c r="X123" s="357"/>
      <c r="Y123" s="357"/>
      <c r="Z123" s="357"/>
      <c r="AA123" s="357"/>
      <c r="AB123" s="344"/>
      <c r="AC123" s="344"/>
      <c r="AD123" s="344"/>
      <c r="AE123" s="344"/>
      <c r="AF123" s="344"/>
      <c r="AG123" s="344"/>
      <c r="AH123" s="357"/>
      <c r="AI123" s="344"/>
      <c r="AJ123" s="344"/>
      <c r="AK123" s="429"/>
      <c r="AL123" s="429"/>
      <c r="AM123" s="357"/>
      <c r="AN123" s="357"/>
      <c r="AO123" s="357"/>
      <c r="AP123" s="357"/>
      <c r="AQ123" s="357"/>
      <c r="AR123" s="357"/>
      <c r="AS123" s="357"/>
      <c r="AT123" s="360"/>
      <c r="AU123" s="515"/>
    </row>
    <row r="124" spans="1:47" ht="30.75" customHeight="1" x14ac:dyDescent="0.25">
      <c r="A124" s="353"/>
      <c r="B124" s="354"/>
      <c r="C124" s="357"/>
      <c r="D124" s="344"/>
      <c r="E124" s="344"/>
      <c r="F124" s="344"/>
      <c r="G124" s="356"/>
      <c r="H124" s="357"/>
      <c r="I124" s="344"/>
      <c r="J124" s="344"/>
      <c r="K124" s="357"/>
      <c r="L124" s="355"/>
      <c r="M124" s="355"/>
      <c r="N124" s="355"/>
      <c r="O124" s="357"/>
      <c r="P124" s="357"/>
      <c r="Q124" s="357"/>
      <c r="R124" s="357"/>
      <c r="S124" s="357"/>
      <c r="T124" s="357"/>
      <c r="U124" s="357"/>
      <c r="V124" s="357"/>
      <c r="W124" s="357"/>
      <c r="X124" s="357"/>
      <c r="Y124" s="357"/>
      <c r="Z124" s="357"/>
      <c r="AA124" s="357"/>
      <c r="AB124" s="344"/>
      <c r="AC124" s="344"/>
      <c r="AD124" s="344"/>
      <c r="AE124" s="344"/>
      <c r="AF124" s="344"/>
      <c r="AG124" s="344"/>
      <c r="AH124" s="357"/>
      <c r="AI124" s="344"/>
      <c r="AJ124" s="344"/>
      <c r="AK124" s="429"/>
      <c r="AL124" s="429"/>
      <c r="AM124" s="357"/>
      <c r="AN124" s="357"/>
      <c r="AO124" s="357"/>
      <c r="AP124" s="357"/>
      <c r="AQ124" s="357"/>
      <c r="AR124" s="357"/>
      <c r="AS124" s="357"/>
      <c r="AT124" s="360"/>
      <c r="AU124" s="515"/>
    </row>
    <row r="125" spans="1:47" ht="30.75" customHeight="1" x14ac:dyDescent="0.25">
      <c r="A125" s="353"/>
      <c r="B125" s="354"/>
      <c r="C125" s="357"/>
      <c r="D125" s="344"/>
      <c r="E125" s="344"/>
      <c r="F125" s="344"/>
      <c r="G125" s="356"/>
      <c r="H125" s="357"/>
      <c r="I125" s="344"/>
      <c r="J125" s="344"/>
      <c r="K125" s="357"/>
      <c r="L125" s="355"/>
      <c r="M125" s="355"/>
      <c r="N125" s="355"/>
      <c r="O125" s="357"/>
      <c r="P125" s="357"/>
      <c r="Q125" s="357"/>
      <c r="R125" s="357"/>
      <c r="S125" s="357"/>
      <c r="T125" s="357"/>
      <c r="U125" s="357"/>
      <c r="V125" s="357"/>
      <c r="W125" s="357"/>
      <c r="X125" s="357"/>
      <c r="Y125" s="357"/>
      <c r="Z125" s="357"/>
      <c r="AA125" s="357"/>
      <c r="AB125" s="344"/>
      <c r="AC125" s="344"/>
      <c r="AD125" s="344"/>
      <c r="AE125" s="344"/>
      <c r="AF125" s="344"/>
      <c r="AG125" s="344"/>
      <c r="AH125" s="357"/>
      <c r="AI125" s="344"/>
      <c r="AJ125" s="344"/>
      <c r="AK125" s="429"/>
      <c r="AL125" s="429"/>
      <c r="AM125" s="357"/>
      <c r="AN125" s="357"/>
      <c r="AO125" s="357"/>
      <c r="AP125" s="357"/>
      <c r="AQ125" s="357"/>
      <c r="AR125" s="357"/>
      <c r="AS125" s="357"/>
      <c r="AT125" s="360"/>
      <c r="AU125" s="515"/>
    </row>
    <row r="126" spans="1:47" ht="30.75" customHeight="1" x14ac:dyDescent="0.25">
      <c r="A126" s="353"/>
      <c r="B126" s="354"/>
      <c r="C126" s="357"/>
      <c r="D126" s="344"/>
      <c r="E126" s="344"/>
      <c r="F126" s="344"/>
      <c r="G126" s="356"/>
      <c r="H126" s="357"/>
      <c r="I126" s="344"/>
      <c r="J126" s="344"/>
      <c r="K126" s="357"/>
      <c r="L126" s="355"/>
      <c r="M126" s="355"/>
      <c r="N126" s="355"/>
      <c r="O126" s="357"/>
      <c r="P126" s="357"/>
      <c r="Q126" s="357"/>
      <c r="R126" s="357"/>
      <c r="S126" s="357"/>
      <c r="T126" s="357"/>
      <c r="U126" s="357"/>
      <c r="V126" s="357"/>
      <c r="W126" s="357"/>
      <c r="X126" s="357"/>
      <c r="Y126" s="357"/>
      <c r="Z126" s="357"/>
      <c r="AA126" s="357"/>
      <c r="AB126" s="344"/>
      <c r="AC126" s="344"/>
      <c r="AD126" s="344"/>
      <c r="AE126" s="344"/>
      <c r="AF126" s="344"/>
      <c r="AG126" s="344"/>
      <c r="AH126" s="357"/>
      <c r="AI126" s="344"/>
      <c r="AJ126" s="344"/>
      <c r="AK126" s="429"/>
      <c r="AL126" s="429"/>
      <c r="AM126" s="357"/>
      <c r="AN126" s="357"/>
      <c r="AO126" s="357"/>
      <c r="AP126" s="357"/>
      <c r="AQ126" s="357"/>
      <c r="AR126" s="357"/>
      <c r="AS126" s="357"/>
      <c r="AT126" s="360"/>
      <c r="AU126" s="515"/>
    </row>
    <row r="127" spans="1:47" ht="30.75" customHeight="1" x14ac:dyDescent="0.25">
      <c r="A127" s="353"/>
      <c r="B127" s="354"/>
      <c r="C127" s="357"/>
      <c r="D127" s="344"/>
      <c r="E127" s="344"/>
      <c r="F127" s="344"/>
      <c r="G127" s="356"/>
      <c r="H127" s="357"/>
      <c r="I127" s="344"/>
      <c r="J127" s="344"/>
      <c r="K127" s="357"/>
      <c r="L127" s="355"/>
      <c r="M127" s="355"/>
      <c r="N127" s="355"/>
      <c r="O127" s="357"/>
      <c r="P127" s="357"/>
      <c r="Q127" s="357"/>
      <c r="R127" s="357"/>
      <c r="S127" s="357"/>
      <c r="T127" s="357"/>
      <c r="U127" s="357"/>
      <c r="V127" s="357"/>
      <c r="W127" s="357"/>
      <c r="X127" s="357"/>
      <c r="Y127" s="357"/>
      <c r="Z127" s="357"/>
      <c r="AA127" s="357"/>
      <c r="AB127" s="344"/>
      <c r="AC127" s="344"/>
      <c r="AD127" s="344"/>
      <c r="AE127" s="344"/>
      <c r="AF127" s="344"/>
      <c r="AG127" s="344"/>
      <c r="AH127" s="357"/>
      <c r="AI127" s="344"/>
      <c r="AJ127" s="344"/>
      <c r="AK127" s="429"/>
      <c r="AL127" s="429"/>
      <c r="AM127" s="357"/>
      <c r="AN127" s="357"/>
      <c r="AO127" s="357"/>
      <c r="AP127" s="357"/>
      <c r="AQ127" s="357"/>
      <c r="AR127" s="357"/>
      <c r="AS127" s="357"/>
      <c r="AT127" s="360"/>
      <c r="AU127" s="515"/>
    </row>
    <row r="128" spans="1:47" ht="30.75" customHeight="1" x14ac:dyDescent="0.25">
      <c r="A128" s="353"/>
      <c r="B128" s="354"/>
      <c r="C128" s="357"/>
      <c r="D128" s="344"/>
      <c r="E128" s="344"/>
      <c r="F128" s="344"/>
      <c r="G128" s="356"/>
      <c r="H128" s="357"/>
      <c r="I128" s="344"/>
      <c r="J128" s="344"/>
      <c r="K128" s="357"/>
      <c r="L128" s="355"/>
      <c r="M128" s="355"/>
      <c r="N128" s="355"/>
      <c r="O128" s="357"/>
      <c r="P128" s="357"/>
      <c r="Q128" s="357"/>
      <c r="R128" s="357"/>
      <c r="S128" s="357"/>
      <c r="T128" s="357"/>
      <c r="U128" s="357"/>
      <c r="V128" s="357"/>
      <c r="W128" s="357"/>
      <c r="X128" s="357"/>
      <c r="Y128" s="357"/>
      <c r="Z128" s="357"/>
      <c r="AA128" s="357"/>
      <c r="AB128" s="344"/>
      <c r="AC128" s="344"/>
      <c r="AD128" s="344"/>
      <c r="AE128" s="344"/>
      <c r="AF128" s="344"/>
      <c r="AG128" s="344"/>
      <c r="AH128" s="357"/>
      <c r="AI128" s="344"/>
      <c r="AJ128" s="344"/>
      <c r="AK128" s="429"/>
      <c r="AL128" s="429"/>
      <c r="AM128" s="357"/>
      <c r="AN128" s="357"/>
      <c r="AO128" s="357"/>
      <c r="AP128" s="357"/>
      <c r="AQ128" s="357"/>
      <c r="AR128" s="357"/>
      <c r="AS128" s="357"/>
      <c r="AT128" s="360"/>
      <c r="AU128" s="515"/>
    </row>
    <row r="129" spans="1:47" ht="30.75" customHeight="1" x14ac:dyDescent="0.25">
      <c r="A129" s="353"/>
      <c r="B129" s="354"/>
      <c r="C129" s="357"/>
      <c r="D129" s="344"/>
      <c r="E129" s="344"/>
      <c r="F129" s="344"/>
      <c r="G129" s="356"/>
      <c r="H129" s="357"/>
      <c r="I129" s="344"/>
      <c r="J129" s="344"/>
      <c r="K129" s="357"/>
      <c r="L129" s="355"/>
      <c r="M129" s="355"/>
      <c r="N129" s="355"/>
      <c r="O129" s="357"/>
      <c r="P129" s="357"/>
      <c r="Q129" s="357"/>
      <c r="R129" s="357"/>
      <c r="S129" s="357"/>
      <c r="T129" s="357"/>
      <c r="U129" s="357"/>
      <c r="V129" s="357"/>
      <c r="W129" s="357"/>
      <c r="X129" s="357"/>
      <c r="Y129" s="357"/>
      <c r="Z129" s="357"/>
      <c r="AA129" s="357"/>
      <c r="AB129" s="344"/>
      <c r="AC129" s="344"/>
      <c r="AD129" s="344"/>
      <c r="AE129" s="344"/>
      <c r="AF129" s="344"/>
      <c r="AG129" s="344"/>
      <c r="AH129" s="357"/>
      <c r="AI129" s="344"/>
      <c r="AJ129" s="344"/>
      <c r="AK129" s="429"/>
      <c r="AL129" s="429"/>
      <c r="AM129" s="357"/>
      <c r="AN129" s="357"/>
      <c r="AO129" s="357"/>
      <c r="AP129" s="357"/>
      <c r="AQ129" s="357"/>
      <c r="AR129" s="357"/>
      <c r="AS129" s="357"/>
      <c r="AT129" s="360"/>
      <c r="AU129" s="515"/>
    </row>
    <row r="130" spans="1:47" ht="30.75" customHeight="1" x14ac:dyDescent="0.25">
      <c r="A130" s="353"/>
      <c r="B130" s="354"/>
      <c r="C130" s="357"/>
      <c r="D130" s="344"/>
      <c r="E130" s="344"/>
      <c r="F130" s="344"/>
      <c r="G130" s="356"/>
      <c r="H130" s="357"/>
      <c r="I130" s="344"/>
      <c r="J130" s="344"/>
      <c r="K130" s="357"/>
      <c r="L130" s="355"/>
      <c r="M130" s="355"/>
      <c r="N130" s="355"/>
      <c r="O130" s="357"/>
      <c r="P130" s="357"/>
      <c r="Q130" s="357"/>
      <c r="R130" s="357"/>
      <c r="S130" s="357"/>
      <c r="T130" s="357"/>
      <c r="U130" s="357"/>
      <c r="V130" s="357"/>
      <c r="W130" s="357"/>
      <c r="X130" s="357"/>
      <c r="Y130" s="357"/>
      <c r="Z130" s="357"/>
      <c r="AA130" s="357"/>
      <c r="AB130" s="344"/>
      <c r="AC130" s="344"/>
      <c r="AD130" s="344"/>
      <c r="AE130" s="344"/>
      <c r="AF130" s="344"/>
      <c r="AG130" s="344"/>
      <c r="AH130" s="357"/>
      <c r="AI130" s="344"/>
      <c r="AJ130" s="344"/>
      <c r="AK130" s="429"/>
      <c r="AL130" s="429"/>
      <c r="AM130" s="357"/>
      <c r="AN130" s="357"/>
      <c r="AO130" s="357"/>
      <c r="AP130" s="357"/>
      <c r="AQ130" s="357"/>
      <c r="AR130" s="357"/>
      <c r="AS130" s="357"/>
      <c r="AT130" s="360"/>
      <c r="AU130" s="515"/>
    </row>
    <row r="131" spans="1:47" ht="30.75" customHeight="1" x14ac:dyDescent="0.25">
      <c r="A131" s="353"/>
      <c r="B131" s="354"/>
      <c r="C131" s="357"/>
      <c r="D131" s="344"/>
      <c r="E131" s="344"/>
      <c r="F131" s="344"/>
      <c r="G131" s="356"/>
      <c r="H131" s="357"/>
      <c r="I131" s="344"/>
      <c r="J131" s="344"/>
      <c r="K131" s="357"/>
      <c r="L131" s="355"/>
      <c r="M131" s="355"/>
      <c r="N131" s="355"/>
      <c r="O131" s="357"/>
      <c r="P131" s="357"/>
      <c r="Q131" s="357"/>
      <c r="R131" s="357"/>
      <c r="S131" s="357"/>
      <c r="T131" s="357"/>
      <c r="U131" s="357"/>
      <c r="V131" s="357"/>
      <c r="W131" s="357"/>
      <c r="X131" s="357"/>
      <c r="Y131" s="357"/>
      <c r="Z131" s="357"/>
      <c r="AA131" s="357"/>
      <c r="AB131" s="344"/>
      <c r="AC131" s="344"/>
      <c r="AD131" s="344"/>
      <c r="AE131" s="344"/>
      <c r="AF131" s="344"/>
      <c r="AG131" s="344"/>
      <c r="AH131" s="357"/>
      <c r="AI131" s="344"/>
      <c r="AJ131" s="344"/>
      <c r="AK131" s="429"/>
      <c r="AL131" s="429"/>
      <c r="AM131" s="357"/>
      <c r="AN131" s="357"/>
      <c r="AO131" s="357"/>
      <c r="AP131" s="357"/>
      <c r="AQ131" s="357"/>
      <c r="AR131" s="357"/>
      <c r="AS131" s="357"/>
      <c r="AT131" s="360"/>
      <c r="AU131" s="515"/>
    </row>
    <row r="132" spans="1:47" ht="30.75" customHeight="1" x14ac:dyDescent="0.25">
      <c r="A132" s="353"/>
      <c r="B132" s="354"/>
      <c r="C132" s="357"/>
      <c r="D132" s="344"/>
      <c r="E132" s="344"/>
      <c r="F132" s="344"/>
      <c r="G132" s="356"/>
      <c r="H132" s="357"/>
      <c r="I132" s="344"/>
      <c r="J132" s="344"/>
      <c r="K132" s="357"/>
      <c r="L132" s="355"/>
      <c r="M132" s="355"/>
      <c r="N132" s="355"/>
      <c r="O132" s="357"/>
      <c r="P132" s="357"/>
      <c r="Q132" s="357"/>
      <c r="R132" s="357"/>
      <c r="S132" s="357"/>
      <c r="T132" s="357"/>
      <c r="U132" s="357"/>
      <c r="V132" s="357"/>
      <c r="W132" s="357"/>
      <c r="X132" s="357"/>
      <c r="Y132" s="357"/>
      <c r="Z132" s="357"/>
      <c r="AA132" s="357"/>
      <c r="AB132" s="344"/>
      <c r="AC132" s="344"/>
      <c r="AD132" s="344"/>
      <c r="AE132" s="344"/>
      <c r="AF132" s="344"/>
      <c r="AG132" s="344"/>
      <c r="AH132" s="357"/>
      <c r="AI132" s="344"/>
      <c r="AJ132" s="344"/>
      <c r="AK132" s="429"/>
      <c r="AL132" s="429"/>
      <c r="AM132" s="357"/>
      <c r="AN132" s="357"/>
      <c r="AO132" s="357"/>
      <c r="AP132" s="357"/>
      <c r="AQ132" s="357"/>
      <c r="AR132" s="357"/>
      <c r="AS132" s="357"/>
      <c r="AT132" s="360"/>
      <c r="AU132" s="515"/>
    </row>
    <row r="133" spans="1:47" ht="30.75" customHeight="1" x14ac:dyDescent="0.25">
      <c r="A133" s="353"/>
      <c r="B133" s="354"/>
      <c r="C133" s="357"/>
      <c r="D133" s="344"/>
      <c r="E133" s="344"/>
      <c r="F133" s="344"/>
      <c r="G133" s="356"/>
      <c r="H133" s="357"/>
      <c r="I133" s="344"/>
      <c r="J133" s="344"/>
      <c r="K133" s="357"/>
      <c r="L133" s="355"/>
      <c r="M133" s="355"/>
      <c r="N133" s="355"/>
      <c r="O133" s="357"/>
      <c r="P133" s="357"/>
      <c r="Q133" s="357"/>
      <c r="R133" s="357"/>
      <c r="S133" s="357"/>
      <c r="T133" s="357"/>
      <c r="U133" s="357"/>
      <c r="V133" s="357"/>
      <c r="W133" s="357"/>
      <c r="X133" s="357"/>
      <c r="Y133" s="357"/>
      <c r="Z133" s="357"/>
      <c r="AA133" s="357"/>
      <c r="AB133" s="344"/>
      <c r="AC133" s="344"/>
      <c r="AD133" s="344"/>
      <c r="AE133" s="344"/>
      <c r="AF133" s="344"/>
      <c r="AG133" s="344"/>
      <c r="AH133" s="357"/>
      <c r="AI133" s="344"/>
      <c r="AJ133" s="344"/>
      <c r="AK133" s="429"/>
      <c r="AL133" s="429"/>
      <c r="AM133" s="357"/>
      <c r="AN133" s="357"/>
      <c r="AO133" s="357"/>
      <c r="AP133" s="357"/>
      <c r="AQ133" s="357"/>
      <c r="AR133" s="357"/>
      <c r="AS133" s="357"/>
      <c r="AT133" s="360"/>
      <c r="AU133" s="515"/>
    </row>
    <row r="134" spans="1:47" ht="30.75" customHeight="1" x14ac:dyDescent="0.25">
      <c r="A134" s="353"/>
      <c r="B134" s="354"/>
      <c r="C134" s="355"/>
      <c r="D134" s="344"/>
      <c r="E134" s="344"/>
      <c r="F134" s="344"/>
      <c r="G134" s="356"/>
      <c r="H134" s="344"/>
      <c r="I134" s="344"/>
      <c r="J134" s="344"/>
      <c r="K134" s="355"/>
      <c r="L134" s="355"/>
      <c r="M134" s="355"/>
      <c r="N134" s="355"/>
      <c r="O134" s="357"/>
      <c r="P134" s="357"/>
      <c r="Q134" s="357"/>
      <c r="R134" s="357"/>
      <c r="S134" s="357"/>
      <c r="T134" s="357"/>
      <c r="U134" s="357"/>
      <c r="V134" s="357"/>
      <c r="W134" s="357"/>
      <c r="X134" s="357"/>
      <c r="Y134" s="357"/>
      <c r="Z134" s="357"/>
      <c r="AA134" s="357"/>
      <c r="AB134" s="344"/>
      <c r="AC134" s="344"/>
      <c r="AD134" s="344"/>
      <c r="AE134" s="344"/>
      <c r="AF134" s="344"/>
      <c r="AG134" s="344"/>
      <c r="AH134" s="357"/>
      <c r="AI134" s="344"/>
      <c r="AJ134" s="344"/>
      <c r="AK134" s="429"/>
      <c r="AL134" s="429"/>
      <c r="AM134" s="357"/>
      <c r="AN134" s="357"/>
      <c r="AO134" s="357"/>
      <c r="AP134" s="357"/>
      <c r="AQ134" s="357"/>
      <c r="AR134" s="357"/>
      <c r="AS134" s="357"/>
      <c r="AT134" s="360"/>
      <c r="AU134" s="515"/>
    </row>
    <row r="135" spans="1:47" ht="30.75" customHeight="1" x14ac:dyDescent="0.25">
      <c r="A135" s="353"/>
      <c r="B135" s="354"/>
      <c r="C135" s="357"/>
      <c r="D135" s="344"/>
      <c r="E135" s="344"/>
      <c r="F135" s="344"/>
      <c r="G135" s="356"/>
      <c r="H135" s="357"/>
      <c r="I135" s="344"/>
      <c r="J135" s="344"/>
      <c r="K135" s="357"/>
      <c r="L135" s="355"/>
      <c r="M135" s="355"/>
      <c r="N135" s="355"/>
      <c r="O135" s="357"/>
      <c r="P135" s="357"/>
      <c r="Q135" s="357"/>
      <c r="R135" s="357"/>
      <c r="S135" s="357"/>
      <c r="T135" s="357"/>
      <c r="U135" s="357"/>
      <c r="V135" s="357"/>
      <c r="W135" s="357"/>
      <c r="X135" s="357"/>
      <c r="Y135" s="357"/>
      <c r="Z135" s="357"/>
      <c r="AA135" s="357"/>
      <c r="AB135" s="344"/>
      <c r="AC135" s="344"/>
      <c r="AD135" s="344"/>
      <c r="AE135" s="344"/>
      <c r="AF135" s="344"/>
      <c r="AG135" s="344"/>
      <c r="AH135" s="357"/>
      <c r="AI135" s="344"/>
      <c r="AJ135" s="344"/>
      <c r="AK135" s="429"/>
      <c r="AL135" s="429"/>
      <c r="AM135" s="357"/>
      <c r="AN135" s="357"/>
      <c r="AO135" s="357"/>
      <c r="AP135" s="357"/>
      <c r="AQ135" s="357"/>
      <c r="AR135" s="357"/>
      <c r="AS135" s="357"/>
      <c r="AT135" s="360"/>
      <c r="AU135" s="515"/>
    </row>
    <row r="136" spans="1:47" ht="30.75" customHeight="1" x14ac:dyDescent="0.25">
      <c r="A136" s="353"/>
      <c r="B136" s="354"/>
      <c r="C136" s="357"/>
      <c r="D136" s="344"/>
      <c r="E136" s="344"/>
      <c r="F136" s="344"/>
      <c r="G136" s="356"/>
      <c r="H136" s="357"/>
      <c r="I136" s="344"/>
      <c r="J136" s="344"/>
      <c r="K136" s="357"/>
      <c r="L136" s="355"/>
      <c r="M136" s="355"/>
      <c r="N136" s="355"/>
      <c r="O136" s="357"/>
      <c r="P136" s="357"/>
      <c r="Q136" s="357"/>
      <c r="R136" s="357"/>
      <c r="S136" s="357"/>
      <c r="T136" s="357"/>
      <c r="U136" s="357"/>
      <c r="V136" s="357"/>
      <c r="W136" s="357"/>
      <c r="X136" s="357"/>
      <c r="Y136" s="357"/>
      <c r="Z136" s="357"/>
      <c r="AA136" s="357"/>
      <c r="AB136" s="344"/>
      <c r="AC136" s="344"/>
      <c r="AD136" s="344"/>
      <c r="AE136" s="344"/>
      <c r="AF136" s="344"/>
      <c r="AG136" s="344"/>
      <c r="AH136" s="357"/>
      <c r="AI136" s="344"/>
      <c r="AJ136" s="344"/>
      <c r="AK136" s="429"/>
      <c r="AL136" s="429"/>
      <c r="AM136" s="357"/>
      <c r="AN136" s="357"/>
      <c r="AO136" s="357"/>
      <c r="AP136" s="357"/>
      <c r="AQ136" s="357"/>
      <c r="AR136" s="357"/>
      <c r="AS136" s="357"/>
      <c r="AT136" s="360"/>
      <c r="AU136" s="515"/>
    </row>
    <row r="137" spans="1:47" ht="30.75" customHeight="1" x14ac:dyDescent="0.25">
      <c r="A137" s="353"/>
      <c r="B137" s="354"/>
      <c r="C137" s="357"/>
      <c r="D137" s="344"/>
      <c r="E137" s="344"/>
      <c r="F137" s="344"/>
      <c r="G137" s="356"/>
      <c r="H137" s="357"/>
      <c r="I137" s="344"/>
      <c r="J137" s="344"/>
      <c r="K137" s="357"/>
      <c r="L137" s="363"/>
      <c r="M137" s="355"/>
      <c r="N137" s="355"/>
      <c r="O137" s="357"/>
      <c r="P137" s="357"/>
      <c r="Q137" s="357"/>
      <c r="R137" s="357"/>
      <c r="S137" s="357"/>
      <c r="T137" s="357"/>
      <c r="U137" s="357"/>
      <c r="V137" s="357"/>
      <c r="W137" s="357"/>
      <c r="X137" s="357"/>
      <c r="Y137" s="357"/>
      <c r="Z137" s="357"/>
      <c r="AA137" s="357"/>
      <c r="AB137" s="344"/>
      <c r="AC137" s="344"/>
      <c r="AD137" s="344"/>
      <c r="AE137" s="344"/>
      <c r="AF137" s="344"/>
      <c r="AG137" s="344"/>
      <c r="AH137" s="357"/>
      <c r="AI137" s="344"/>
      <c r="AJ137" s="344"/>
      <c r="AK137" s="429"/>
      <c r="AL137" s="429"/>
      <c r="AM137" s="357"/>
      <c r="AN137" s="357"/>
      <c r="AO137" s="357"/>
      <c r="AP137" s="344"/>
      <c r="AQ137" s="357"/>
      <c r="AR137" s="357"/>
      <c r="AS137" s="344"/>
      <c r="AT137" s="360"/>
      <c r="AU137" s="515"/>
    </row>
    <row r="138" spans="1:47" ht="30.75" customHeight="1" x14ac:dyDescent="0.25">
      <c r="A138" s="353"/>
      <c r="B138" s="354"/>
      <c r="C138" s="357"/>
      <c r="D138" s="344"/>
      <c r="E138" s="344"/>
      <c r="F138" s="344"/>
      <c r="G138" s="356"/>
      <c r="H138" s="357"/>
      <c r="I138" s="344"/>
      <c r="J138" s="344"/>
      <c r="K138" s="357"/>
      <c r="L138" s="355"/>
      <c r="M138" s="355"/>
      <c r="N138" s="355"/>
      <c r="O138" s="357"/>
      <c r="P138" s="357"/>
      <c r="Q138" s="357"/>
      <c r="R138" s="357"/>
      <c r="S138" s="357"/>
      <c r="T138" s="357"/>
      <c r="U138" s="357"/>
      <c r="V138" s="357"/>
      <c r="W138" s="357"/>
      <c r="X138" s="357"/>
      <c r="Y138" s="357"/>
      <c r="Z138" s="357"/>
      <c r="AA138" s="357"/>
      <c r="AB138" s="344"/>
      <c r="AC138" s="344"/>
      <c r="AD138" s="344"/>
      <c r="AE138" s="344"/>
      <c r="AF138" s="344"/>
      <c r="AG138" s="344"/>
      <c r="AH138" s="357"/>
      <c r="AI138" s="344"/>
      <c r="AJ138" s="344"/>
      <c r="AK138" s="429"/>
      <c r="AL138" s="429"/>
      <c r="AM138" s="357"/>
      <c r="AN138" s="357"/>
      <c r="AO138" s="357"/>
      <c r="AP138" s="357"/>
      <c r="AQ138" s="357"/>
      <c r="AR138" s="357"/>
      <c r="AS138" s="357"/>
      <c r="AT138" s="360"/>
      <c r="AU138" s="515"/>
    </row>
    <row r="139" spans="1:47" ht="30.75" customHeight="1" x14ac:dyDescent="0.25">
      <c r="A139" s="353"/>
      <c r="B139" s="354"/>
      <c r="C139" s="357"/>
      <c r="D139" s="344"/>
      <c r="E139" s="344"/>
      <c r="F139" s="344"/>
      <c r="G139" s="356"/>
      <c r="H139" s="357"/>
      <c r="I139" s="344"/>
      <c r="J139" s="344"/>
      <c r="K139" s="357"/>
      <c r="L139" s="355"/>
      <c r="M139" s="355"/>
      <c r="N139" s="355"/>
      <c r="O139" s="357"/>
      <c r="P139" s="357"/>
      <c r="Q139" s="357"/>
      <c r="R139" s="357"/>
      <c r="S139" s="357"/>
      <c r="T139" s="357"/>
      <c r="U139" s="357"/>
      <c r="V139" s="357"/>
      <c r="W139" s="357"/>
      <c r="X139" s="357"/>
      <c r="Y139" s="357"/>
      <c r="Z139" s="357"/>
      <c r="AA139" s="357"/>
      <c r="AB139" s="344"/>
      <c r="AC139" s="344"/>
      <c r="AD139" s="344"/>
      <c r="AE139" s="344"/>
      <c r="AF139" s="344"/>
      <c r="AG139" s="344"/>
      <c r="AH139" s="357"/>
      <c r="AI139" s="344"/>
      <c r="AJ139" s="344"/>
      <c r="AK139" s="429"/>
      <c r="AL139" s="429"/>
      <c r="AM139" s="357"/>
      <c r="AN139" s="357"/>
      <c r="AO139" s="357"/>
      <c r="AP139" s="357"/>
      <c r="AQ139" s="357"/>
      <c r="AR139" s="357"/>
      <c r="AS139" s="357"/>
      <c r="AT139" s="360"/>
      <c r="AU139" s="515"/>
    </row>
    <row r="140" spans="1:47" s="362" customFormat="1" ht="30.75" customHeight="1" x14ac:dyDescent="0.25">
      <c r="A140" s="353"/>
      <c r="B140" s="354"/>
      <c r="C140" s="357"/>
      <c r="D140" s="344"/>
      <c r="E140" s="344"/>
      <c r="F140" s="344"/>
      <c r="G140" s="356"/>
      <c r="H140" s="357"/>
      <c r="I140" s="344"/>
      <c r="J140" s="344"/>
      <c r="K140" s="357"/>
      <c r="L140" s="355"/>
      <c r="M140" s="355"/>
      <c r="N140" s="355"/>
      <c r="O140" s="357"/>
      <c r="P140" s="357"/>
      <c r="Q140" s="357"/>
      <c r="R140" s="357"/>
      <c r="S140" s="357"/>
      <c r="T140" s="357"/>
      <c r="U140" s="357"/>
      <c r="V140" s="357"/>
      <c r="W140" s="357"/>
      <c r="X140" s="357"/>
      <c r="Y140" s="357"/>
      <c r="Z140" s="357"/>
      <c r="AA140" s="357"/>
      <c r="AB140" s="344"/>
      <c r="AC140" s="344"/>
      <c r="AD140" s="344"/>
      <c r="AE140" s="344"/>
      <c r="AF140" s="344"/>
      <c r="AG140" s="344"/>
      <c r="AH140" s="357"/>
      <c r="AI140" s="344"/>
      <c r="AJ140" s="344"/>
      <c r="AK140" s="429"/>
      <c r="AL140" s="429"/>
      <c r="AM140" s="357"/>
      <c r="AN140" s="357"/>
      <c r="AO140" s="357"/>
      <c r="AP140" s="357"/>
      <c r="AQ140" s="357"/>
      <c r="AR140" s="357"/>
      <c r="AS140" s="357"/>
      <c r="AT140" s="360"/>
      <c r="AU140" s="515"/>
    </row>
    <row r="141" spans="1:47" s="362" customFormat="1" ht="30.75" customHeight="1" x14ac:dyDescent="0.25">
      <c r="A141" s="353"/>
      <c r="B141" s="354"/>
      <c r="C141" s="357"/>
      <c r="D141" s="344"/>
      <c r="E141" s="344"/>
      <c r="F141" s="344"/>
      <c r="G141" s="356"/>
      <c r="H141" s="357"/>
      <c r="I141" s="344"/>
      <c r="J141" s="344"/>
      <c r="K141" s="357"/>
      <c r="L141" s="363"/>
      <c r="M141" s="355"/>
      <c r="N141" s="355"/>
      <c r="O141" s="357"/>
      <c r="P141" s="357"/>
      <c r="Q141" s="357"/>
      <c r="R141" s="357"/>
      <c r="S141" s="357"/>
      <c r="T141" s="357"/>
      <c r="U141" s="357"/>
      <c r="V141" s="357"/>
      <c r="W141" s="357"/>
      <c r="X141" s="357"/>
      <c r="Y141" s="357"/>
      <c r="Z141" s="357"/>
      <c r="AA141" s="357"/>
      <c r="AB141" s="344"/>
      <c r="AC141" s="344"/>
      <c r="AD141" s="344"/>
      <c r="AE141" s="344"/>
      <c r="AF141" s="344"/>
      <c r="AG141" s="344"/>
      <c r="AH141" s="357"/>
      <c r="AI141" s="344"/>
      <c r="AJ141" s="344"/>
      <c r="AK141" s="429"/>
      <c r="AL141" s="429"/>
      <c r="AM141" s="357"/>
      <c r="AN141" s="357"/>
      <c r="AO141" s="357"/>
      <c r="AP141" s="357"/>
      <c r="AQ141" s="357"/>
      <c r="AR141" s="357"/>
      <c r="AS141" s="344"/>
      <c r="AT141" s="360"/>
      <c r="AU141" s="515"/>
    </row>
    <row r="142" spans="1:47" s="362" customFormat="1" ht="30.75" customHeight="1" x14ac:dyDescent="0.25">
      <c r="A142" s="353"/>
      <c r="B142" s="354"/>
      <c r="C142" s="357"/>
      <c r="D142" s="344"/>
      <c r="E142" s="344"/>
      <c r="F142" s="344"/>
      <c r="G142" s="356"/>
      <c r="H142" s="357"/>
      <c r="I142" s="344"/>
      <c r="J142" s="344"/>
      <c r="K142" s="440"/>
      <c r="L142" s="363"/>
      <c r="M142" s="355"/>
      <c r="N142" s="355"/>
      <c r="O142" s="357"/>
      <c r="P142" s="357"/>
      <c r="Q142" s="357"/>
      <c r="R142" s="357"/>
      <c r="S142" s="357"/>
      <c r="T142" s="357"/>
      <c r="U142" s="357"/>
      <c r="V142" s="357"/>
      <c r="W142" s="357"/>
      <c r="X142" s="357"/>
      <c r="Y142" s="357"/>
      <c r="Z142" s="357"/>
      <c r="AA142" s="357"/>
      <c r="AB142" s="344"/>
      <c r="AC142" s="344"/>
      <c r="AD142" s="344"/>
      <c r="AE142" s="344"/>
      <c r="AF142" s="344"/>
      <c r="AG142" s="344"/>
      <c r="AH142" s="357"/>
      <c r="AI142" s="344"/>
      <c r="AJ142" s="344"/>
      <c r="AK142" s="429"/>
      <c r="AL142" s="429"/>
      <c r="AM142" s="357"/>
      <c r="AN142" s="357"/>
      <c r="AO142" s="357"/>
      <c r="AP142" s="344"/>
      <c r="AQ142" s="357"/>
      <c r="AR142" s="357"/>
      <c r="AS142" s="344"/>
      <c r="AT142" s="360"/>
      <c r="AU142" s="515"/>
    </row>
    <row r="143" spans="1:47" s="362" customFormat="1" ht="30.75" customHeight="1" x14ac:dyDescent="0.25">
      <c r="A143" s="353"/>
      <c r="B143" s="354"/>
      <c r="C143" s="357"/>
      <c r="D143" s="344"/>
      <c r="E143" s="344"/>
      <c r="F143" s="344"/>
      <c r="G143" s="356"/>
      <c r="H143" s="357"/>
      <c r="I143" s="344"/>
      <c r="J143" s="344"/>
      <c r="K143" s="357"/>
      <c r="L143" s="355"/>
      <c r="M143" s="355"/>
      <c r="N143" s="355"/>
      <c r="O143" s="357"/>
      <c r="P143" s="357"/>
      <c r="Q143" s="357"/>
      <c r="R143" s="357"/>
      <c r="S143" s="357"/>
      <c r="T143" s="357"/>
      <c r="U143" s="357"/>
      <c r="V143" s="357"/>
      <c r="W143" s="357"/>
      <c r="X143" s="357"/>
      <c r="Y143" s="357"/>
      <c r="Z143" s="357"/>
      <c r="AA143" s="357"/>
      <c r="AB143" s="344"/>
      <c r="AC143" s="344"/>
      <c r="AD143" s="344"/>
      <c r="AE143" s="344"/>
      <c r="AF143" s="344"/>
      <c r="AG143" s="344"/>
      <c r="AH143" s="357"/>
      <c r="AI143" s="344"/>
      <c r="AJ143" s="344"/>
      <c r="AK143" s="429"/>
      <c r="AL143" s="429"/>
      <c r="AM143" s="357"/>
      <c r="AN143" s="357"/>
      <c r="AO143" s="357"/>
      <c r="AP143" s="357"/>
      <c r="AQ143" s="357"/>
      <c r="AR143" s="357"/>
      <c r="AS143" s="357"/>
      <c r="AT143" s="360"/>
      <c r="AU143" s="515"/>
    </row>
    <row r="144" spans="1:47" ht="30.75" customHeight="1" x14ac:dyDescent="0.25">
      <c r="A144" s="353"/>
      <c r="B144" s="354"/>
      <c r="C144" s="355"/>
      <c r="D144" s="344"/>
      <c r="E144" s="344"/>
      <c r="F144" s="344"/>
      <c r="G144" s="356"/>
      <c r="H144" s="344"/>
      <c r="I144" s="344"/>
      <c r="J144" s="344"/>
      <c r="K144" s="355"/>
      <c r="L144" s="355"/>
      <c r="M144" s="355"/>
      <c r="N144" s="355"/>
      <c r="O144" s="357"/>
      <c r="P144" s="357"/>
      <c r="Q144" s="357"/>
      <c r="R144" s="357"/>
      <c r="S144" s="357"/>
      <c r="T144" s="357"/>
      <c r="U144" s="357"/>
      <c r="V144" s="357"/>
      <c r="W144" s="357"/>
      <c r="X144" s="357"/>
      <c r="Y144" s="357"/>
      <c r="Z144" s="357"/>
      <c r="AA144" s="357"/>
      <c r="AB144" s="344"/>
      <c r="AC144" s="344"/>
      <c r="AD144" s="344"/>
      <c r="AE144" s="344"/>
      <c r="AF144" s="344"/>
      <c r="AG144" s="344"/>
      <c r="AH144" s="357"/>
      <c r="AI144" s="344"/>
      <c r="AJ144" s="344"/>
      <c r="AK144" s="429"/>
      <c r="AL144" s="429"/>
      <c r="AM144" s="357"/>
      <c r="AN144" s="357"/>
      <c r="AO144" s="357"/>
      <c r="AP144" s="357"/>
      <c r="AQ144" s="357"/>
      <c r="AR144" s="357"/>
      <c r="AS144" s="357"/>
      <c r="AT144" s="360"/>
      <c r="AU144" s="515"/>
    </row>
    <row r="145" spans="1:47" ht="30.75" customHeight="1" x14ac:dyDescent="0.25">
      <c r="A145" s="353"/>
      <c r="B145" s="354"/>
      <c r="C145" s="355"/>
      <c r="D145" s="344"/>
      <c r="E145" s="344"/>
      <c r="F145" s="344"/>
      <c r="G145" s="356"/>
      <c r="H145" s="344"/>
      <c r="I145" s="344"/>
      <c r="J145" s="344"/>
      <c r="K145" s="355"/>
      <c r="L145" s="355"/>
      <c r="M145" s="355"/>
      <c r="N145" s="355"/>
      <c r="O145" s="357"/>
      <c r="P145" s="357"/>
      <c r="Q145" s="357"/>
      <c r="R145" s="357"/>
      <c r="S145" s="357"/>
      <c r="T145" s="357"/>
      <c r="U145" s="357"/>
      <c r="V145" s="357"/>
      <c r="W145" s="357"/>
      <c r="X145" s="357"/>
      <c r="Y145" s="357"/>
      <c r="Z145" s="357"/>
      <c r="AA145" s="357"/>
      <c r="AB145" s="344"/>
      <c r="AC145" s="344"/>
      <c r="AD145" s="344"/>
      <c r="AE145" s="344"/>
      <c r="AF145" s="344"/>
      <c r="AG145" s="344"/>
      <c r="AH145" s="357"/>
      <c r="AI145" s="344"/>
      <c r="AJ145" s="344"/>
      <c r="AK145" s="429"/>
      <c r="AL145" s="429"/>
      <c r="AM145" s="357"/>
      <c r="AN145" s="357"/>
      <c r="AO145" s="357"/>
      <c r="AP145" s="357"/>
      <c r="AQ145" s="357"/>
      <c r="AR145" s="357"/>
      <c r="AS145" s="357"/>
      <c r="AT145" s="360"/>
      <c r="AU145" s="515"/>
    </row>
    <row r="146" spans="1:47" ht="30.75" customHeight="1" x14ac:dyDescent="0.25">
      <c r="A146" s="353"/>
      <c r="B146" s="354"/>
      <c r="C146" s="357"/>
      <c r="D146" s="344"/>
      <c r="E146" s="344"/>
      <c r="F146" s="344"/>
      <c r="G146" s="356"/>
      <c r="H146" s="357"/>
      <c r="I146" s="344"/>
      <c r="J146" s="344"/>
      <c r="K146" s="357"/>
      <c r="L146" s="355"/>
      <c r="M146" s="355"/>
      <c r="N146" s="355"/>
      <c r="O146" s="357"/>
      <c r="P146" s="357"/>
      <c r="Q146" s="357"/>
      <c r="R146" s="357"/>
      <c r="S146" s="357"/>
      <c r="T146" s="357"/>
      <c r="U146" s="357"/>
      <c r="V146" s="357"/>
      <c r="W146" s="357"/>
      <c r="X146" s="357"/>
      <c r="Y146" s="357"/>
      <c r="Z146" s="357"/>
      <c r="AA146" s="357"/>
      <c r="AB146" s="344"/>
      <c r="AC146" s="344"/>
      <c r="AD146" s="344"/>
      <c r="AE146" s="344"/>
      <c r="AF146" s="344"/>
      <c r="AG146" s="344"/>
      <c r="AH146" s="357"/>
      <c r="AI146" s="344"/>
      <c r="AJ146" s="344"/>
      <c r="AK146" s="429"/>
      <c r="AL146" s="429"/>
      <c r="AM146" s="357"/>
      <c r="AN146" s="357"/>
      <c r="AO146" s="357"/>
      <c r="AP146" s="357"/>
      <c r="AQ146" s="357"/>
      <c r="AR146" s="357"/>
      <c r="AS146" s="357"/>
      <c r="AT146" s="360"/>
      <c r="AU146" s="515"/>
    </row>
    <row r="147" spans="1:47" s="362" customFormat="1" ht="30.75" customHeight="1" x14ac:dyDescent="0.25">
      <c r="A147" s="353"/>
      <c r="B147" s="354"/>
      <c r="C147" s="357"/>
      <c r="D147" s="344"/>
      <c r="E147" s="344"/>
      <c r="F147" s="344"/>
      <c r="G147" s="356"/>
      <c r="H147" s="357"/>
      <c r="I147" s="344"/>
      <c r="J147" s="344"/>
      <c r="K147" s="357"/>
      <c r="L147" s="355"/>
      <c r="M147" s="355"/>
      <c r="N147" s="355"/>
      <c r="O147" s="357"/>
      <c r="P147" s="357"/>
      <c r="Q147" s="357"/>
      <c r="R147" s="357"/>
      <c r="S147" s="357"/>
      <c r="T147" s="357"/>
      <c r="U147" s="357"/>
      <c r="V147" s="357"/>
      <c r="W147" s="357"/>
      <c r="X147" s="357"/>
      <c r="Y147" s="357"/>
      <c r="Z147" s="357"/>
      <c r="AA147" s="357"/>
      <c r="AB147" s="344"/>
      <c r="AC147" s="344"/>
      <c r="AD147" s="344"/>
      <c r="AE147" s="344"/>
      <c r="AF147" s="344"/>
      <c r="AG147" s="344"/>
      <c r="AH147" s="357"/>
      <c r="AI147" s="344"/>
      <c r="AJ147" s="344"/>
      <c r="AK147" s="429"/>
      <c r="AL147" s="429"/>
      <c r="AM147" s="357"/>
      <c r="AN147" s="357"/>
      <c r="AO147" s="357"/>
      <c r="AP147" s="357"/>
      <c r="AQ147" s="357"/>
      <c r="AR147" s="357"/>
      <c r="AS147" s="357"/>
      <c r="AT147" s="360"/>
      <c r="AU147" s="515"/>
    </row>
    <row r="148" spans="1:47" ht="30.75" customHeight="1" x14ac:dyDescent="0.25">
      <c r="A148" s="353"/>
      <c r="B148" s="354"/>
      <c r="C148" s="357"/>
      <c r="D148" s="344"/>
      <c r="E148" s="344"/>
      <c r="F148" s="344"/>
      <c r="G148" s="356"/>
      <c r="H148" s="357"/>
      <c r="I148" s="344"/>
      <c r="J148" s="344"/>
      <c r="K148" s="357"/>
      <c r="L148" s="355"/>
      <c r="M148" s="355"/>
      <c r="N148" s="355"/>
      <c r="O148" s="357"/>
      <c r="P148" s="357"/>
      <c r="Q148" s="357"/>
      <c r="R148" s="357"/>
      <c r="S148" s="357"/>
      <c r="T148" s="357"/>
      <c r="U148" s="357"/>
      <c r="V148" s="357"/>
      <c r="W148" s="357"/>
      <c r="X148" s="357"/>
      <c r="Y148" s="357"/>
      <c r="Z148" s="357"/>
      <c r="AA148" s="357"/>
      <c r="AB148" s="344"/>
      <c r="AC148" s="344"/>
      <c r="AD148" s="344"/>
      <c r="AE148" s="344"/>
      <c r="AF148" s="344"/>
      <c r="AG148" s="344"/>
      <c r="AH148" s="357"/>
      <c r="AI148" s="344"/>
      <c r="AJ148" s="344"/>
      <c r="AK148" s="429"/>
      <c r="AL148" s="429"/>
      <c r="AM148" s="357"/>
      <c r="AN148" s="357"/>
      <c r="AO148" s="357"/>
      <c r="AP148" s="357"/>
      <c r="AQ148" s="357"/>
      <c r="AR148" s="357"/>
      <c r="AS148" s="357"/>
      <c r="AT148" s="360"/>
      <c r="AU148" s="515"/>
    </row>
    <row r="149" spans="1:47" ht="30.75" customHeight="1" x14ac:dyDescent="0.25">
      <c r="A149" s="353"/>
      <c r="B149" s="354"/>
      <c r="C149" s="357"/>
      <c r="D149" s="344"/>
      <c r="E149" s="344"/>
      <c r="F149" s="344"/>
      <c r="G149" s="356"/>
      <c r="H149" s="357"/>
      <c r="I149" s="344"/>
      <c r="J149" s="344"/>
      <c r="K149" s="357"/>
      <c r="L149" s="355"/>
      <c r="M149" s="355"/>
      <c r="N149" s="355"/>
      <c r="O149" s="357"/>
      <c r="P149" s="357"/>
      <c r="Q149" s="357"/>
      <c r="R149" s="357"/>
      <c r="S149" s="357"/>
      <c r="T149" s="357"/>
      <c r="U149" s="357"/>
      <c r="V149" s="357"/>
      <c r="W149" s="357"/>
      <c r="X149" s="357"/>
      <c r="Y149" s="357"/>
      <c r="Z149" s="357"/>
      <c r="AA149" s="357"/>
      <c r="AB149" s="344"/>
      <c r="AC149" s="344"/>
      <c r="AD149" s="344"/>
      <c r="AE149" s="344"/>
      <c r="AF149" s="344"/>
      <c r="AG149" s="344"/>
      <c r="AH149" s="357"/>
      <c r="AI149" s="344"/>
      <c r="AJ149" s="344"/>
      <c r="AK149" s="429"/>
      <c r="AL149" s="429"/>
      <c r="AM149" s="357"/>
      <c r="AN149" s="357"/>
      <c r="AO149" s="357"/>
      <c r="AP149" s="357"/>
      <c r="AQ149" s="357"/>
      <c r="AR149" s="357"/>
      <c r="AS149" s="357"/>
      <c r="AT149" s="360"/>
      <c r="AU149" s="515"/>
    </row>
    <row r="150" spans="1:47" ht="30.75" customHeight="1" x14ac:dyDescent="0.25">
      <c r="A150" s="353"/>
      <c r="B150" s="354"/>
      <c r="C150" s="355"/>
      <c r="D150" s="344"/>
      <c r="E150" s="344"/>
      <c r="F150" s="344"/>
      <c r="G150" s="356"/>
      <c r="H150" s="344"/>
      <c r="I150" s="344"/>
      <c r="J150" s="344"/>
      <c r="K150" s="355"/>
      <c r="L150" s="355"/>
      <c r="M150" s="355"/>
      <c r="N150" s="355"/>
      <c r="O150" s="357"/>
      <c r="P150" s="357"/>
      <c r="Q150" s="357"/>
      <c r="R150" s="357"/>
      <c r="S150" s="357"/>
      <c r="T150" s="357"/>
      <c r="U150" s="357"/>
      <c r="V150" s="357"/>
      <c r="W150" s="357"/>
      <c r="X150" s="357"/>
      <c r="Y150" s="357"/>
      <c r="Z150" s="357"/>
      <c r="AA150" s="357"/>
      <c r="AB150" s="344"/>
      <c r="AC150" s="344"/>
      <c r="AD150" s="344"/>
      <c r="AE150" s="344"/>
      <c r="AF150" s="344"/>
      <c r="AG150" s="344"/>
      <c r="AH150" s="357"/>
      <c r="AI150" s="344"/>
      <c r="AJ150" s="344"/>
      <c r="AK150" s="429"/>
      <c r="AL150" s="429"/>
      <c r="AM150" s="357"/>
      <c r="AN150" s="357"/>
      <c r="AO150" s="357"/>
      <c r="AP150" s="357"/>
      <c r="AQ150" s="357"/>
      <c r="AR150" s="357"/>
      <c r="AS150" s="357"/>
      <c r="AT150" s="360"/>
      <c r="AU150" s="515"/>
    </row>
    <row r="151" spans="1:47" ht="30.75" customHeight="1" x14ac:dyDescent="0.25">
      <c r="A151" s="353"/>
      <c r="B151" s="354"/>
      <c r="C151" s="355"/>
      <c r="D151" s="344"/>
      <c r="E151" s="344"/>
      <c r="F151" s="344"/>
      <c r="G151" s="356"/>
      <c r="H151" s="344"/>
      <c r="I151" s="344"/>
      <c r="J151" s="344"/>
      <c r="K151" s="355"/>
      <c r="L151" s="355"/>
      <c r="M151" s="355"/>
      <c r="N151" s="355"/>
      <c r="O151" s="357"/>
      <c r="P151" s="357"/>
      <c r="Q151" s="357"/>
      <c r="R151" s="357"/>
      <c r="S151" s="357"/>
      <c r="T151" s="357"/>
      <c r="U151" s="357"/>
      <c r="V151" s="357"/>
      <c r="W151" s="357"/>
      <c r="X151" s="357"/>
      <c r="Y151" s="357"/>
      <c r="Z151" s="357"/>
      <c r="AA151" s="357"/>
      <c r="AB151" s="344"/>
      <c r="AC151" s="344"/>
      <c r="AD151" s="344"/>
      <c r="AE151" s="344"/>
      <c r="AF151" s="344"/>
      <c r="AG151" s="344"/>
      <c r="AH151" s="357"/>
      <c r="AI151" s="344"/>
      <c r="AJ151" s="344"/>
      <c r="AK151" s="429"/>
      <c r="AL151" s="429"/>
      <c r="AM151" s="357"/>
      <c r="AN151" s="357"/>
      <c r="AO151" s="357"/>
      <c r="AP151" s="357"/>
      <c r="AQ151" s="357"/>
      <c r="AR151" s="357"/>
      <c r="AS151" s="357"/>
      <c r="AT151" s="360"/>
      <c r="AU151" s="515"/>
    </row>
    <row r="152" spans="1:47" s="362" customFormat="1" ht="30.75" customHeight="1" x14ac:dyDescent="0.25">
      <c r="A152" s="353"/>
      <c r="B152" s="354"/>
      <c r="C152" s="355"/>
      <c r="D152" s="344"/>
      <c r="E152" s="344"/>
      <c r="F152" s="344"/>
      <c r="G152" s="356"/>
      <c r="H152" s="344"/>
      <c r="I152" s="344"/>
      <c r="J152" s="344"/>
      <c r="K152" s="355"/>
      <c r="L152" s="355"/>
      <c r="M152" s="355"/>
      <c r="N152" s="355"/>
      <c r="O152" s="357"/>
      <c r="P152" s="357"/>
      <c r="Q152" s="357"/>
      <c r="R152" s="357"/>
      <c r="S152" s="357"/>
      <c r="T152" s="357"/>
      <c r="U152" s="357"/>
      <c r="V152" s="357"/>
      <c r="W152" s="357"/>
      <c r="X152" s="357"/>
      <c r="Y152" s="357"/>
      <c r="Z152" s="357"/>
      <c r="AA152" s="357"/>
      <c r="AB152" s="344"/>
      <c r="AC152" s="344"/>
      <c r="AD152" s="344"/>
      <c r="AE152" s="344"/>
      <c r="AF152" s="344"/>
      <c r="AG152" s="344"/>
      <c r="AH152" s="357"/>
      <c r="AI152" s="344"/>
      <c r="AJ152" s="344"/>
      <c r="AK152" s="429"/>
      <c r="AL152" s="429"/>
      <c r="AM152" s="357"/>
      <c r="AN152" s="357"/>
      <c r="AO152" s="357"/>
      <c r="AP152" s="357"/>
      <c r="AQ152" s="357"/>
      <c r="AR152" s="357"/>
      <c r="AS152" s="357"/>
      <c r="AT152" s="360"/>
      <c r="AU152" s="515"/>
    </row>
    <row r="153" spans="1:47" s="362" customFormat="1" ht="30.75" customHeight="1" x14ac:dyDescent="0.25">
      <c r="A153" s="353"/>
      <c r="B153" s="354"/>
      <c r="C153" s="355"/>
      <c r="D153" s="344"/>
      <c r="E153" s="344"/>
      <c r="F153" s="344"/>
      <c r="G153" s="356"/>
      <c r="H153" s="344"/>
      <c r="I153" s="344"/>
      <c r="J153" s="344"/>
      <c r="K153" s="355"/>
      <c r="L153" s="355"/>
      <c r="M153" s="355"/>
      <c r="N153" s="355"/>
      <c r="O153" s="357"/>
      <c r="P153" s="357"/>
      <c r="Q153" s="357"/>
      <c r="R153" s="357"/>
      <c r="S153" s="357"/>
      <c r="T153" s="357"/>
      <c r="U153" s="357"/>
      <c r="V153" s="357"/>
      <c r="W153" s="357"/>
      <c r="X153" s="357"/>
      <c r="Y153" s="357"/>
      <c r="Z153" s="357"/>
      <c r="AA153" s="357"/>
      <c r="AB153" s="344"/>
      <c r="AC153" s="344"/>
      <c r="AD153" s="344"/>
      <c r="AE153" s="344"/>
      <c r="AF153" s="344"/>
      <c r="AG153" s="344"/>
      <c r="AH153" s="357"/>
      <c r="AI153" s="344"/>
      <c r="AJ153" s="344"/>
      <c r="AK153" s="429"/>
      <c r="AL153" s="429"/>
      <c r="AM153" s="357"/>
      <c r="AN153" s="357"/>
      <c r="AO153" s="357"/>
      <c r="AP153" s="357"/>
      <c r="AQ153" s="357"/>
      <c r="AR153" s="357"/>
      <c r="AS153" s="357"/>
      <c r="AT153" s="360"/>
      <c r="AU153" s="515"/>
    </row>
    <row r="154" spans="1:47" ht="30.75" customHeight="1" x14ac:dyDescent="0.25">
      <c r="A154" s="353"/>
      <c r="B154" s="354"/>
      <c r="C154" s="355"/>
      <c r="D154" s="344"/>
      <c r="E154" s="344"/>
      <c r="F154" s="344"/>
      <c r="G154" s="356"/>
      <c r="H154" s="344"/>
      <c r="I154" s="344"/>
      <c r="J154" s="344"/>
      <c r="K154" s="355"/>
      <c r="L154" s="355"/>
      <c r="M154" s="355"/>
      <c r="N154" s="355"/>
      <c r="O154" s="357"/>
      <c r="P154" s="357"/>
      <c r="Q154" s="357"/>
      <c r="R154" s="357"/>
      <c r="S154" s="357"/>
      <c r="T154" s="357"/>
      <c r="U154" s="357"/>
      <c r="V154" s="357"/>
      <c r="W154" s="357"/>
      <c r="X154" s="357"/>
      <c r="Y154" s="357"/>
      <c r="Z154" s="357"/>
      <c r="AA154" s="357"/>
      <c r="AB154" s="344"/>
      <c r="AC154" s="344"/>
      <c r="AD154" s="344"/>
      <c r="AE154" s="344"/>
      <c r="AF154" s="344"/>
      <c r="AG154" s="344"/>
      <c r="AH154" s="357"/>
      <c r="AI154" s="344"/>
      <c r="AJ154" s="344"/>
      <c r="AK154" s="429"/>
      <c r="AL154" s="429"/>
      <c r="AM154" s="357"/>
      <c r="AN154" s="357"/>
      <c r="AO154" s="357"/>
      <c r="AP154" s="357"/>
      <c r="AQ154" s="357"/>
      <c r="AR154" s="357"/>
      <c r="AS154" s="357"/>
      <c r="AT154" s="360"/>
      <c r="AU154" s="515"/>
    </row>
    <row r="155" spans="1:47" ht="30.75" customHeight="1" x14ac:dyDescent="0.25">
      <c r="A155" s="353"/>
      <c r="B155" s="354"/>
      <c r="C155" s="355"/>
      <c r="D155" s="344"/>
      <c r="E155" s="344"/>
      <c r="F155" s="344"/>
      <c r="G155" s="356"/>
      <c r="H155" s="344"/>
      <c r="I155" s="344"/>
      <c r="J155" s="344"/>
      <c r="K155" s="355"/>
      <c r="L155" s="355"/>
      <c r="M155" s="355"/>
      <c r="N155" s="355"/>
      <c r="O155" s="357"/>
      <c r="P155" s="357"/>
      <c r="Q155" s="357"/>
      <c r="R155" s="357"/>
      <c r="S155" s="357"/>
      <c r="T155" s="357"/>
      <c r="U155" s="357"/>
      <c r="V155" s="357"/>
      <c r="W155" s="357"/>
      <c r="X155" s="357"/>
      <c r="Y155" s="357"/>
      <c r="Z155" s="357"/>
      <c r="AA155" s="357"/>
      <c r="AB155" s="344"/>
      <c r="AC155" s="344"/>
      <c r="AD155" s="344"/>
      <c r="AE155" s="344"/>
      <c r="AF155" s="344"/>
      <c r="AG155" s="344"/>
      <c r="AH155" s="357"/>
      <c r="AI155" s="344"/>
      <c r="AJ155" s="344"/>
      <c r="AK155" s="429"/>
      <c r="AL155" s="429"/>
      <c r="AM155" s="357"/>
      <c r="AN155" s="357"/>
      <c r="AO155" s="357"/>
      <c r="AP155" s="357"/>
      <c r="AQ155" s="357"/>
      <c r="AR155" s="357"/>
      <c r="AS155" s="357"/>
      <c r="AT155" s="360"/>
      <c r="AU155" s="515"/>
    </row>
    <row r="156" spans="1:47" ht="30.75" customHeight="1" x14ac:dyDescent="0.25">
      <c r="A156" s="353"/>
      <c r="B156" s="354"/>
      <c r="C156" s="355"/>
      <c r="D156" s="344"/>
      <c r="E156" s="344"/>
      <c r="F156" s="344"/>
      <c r="G156" s="356"/>
      <c r="H156" s="344"/>
      <c r="I156" s="344"/>
      <c r="J156" s="344"/>
      <c r="K156" s="355"/>
      <c r="L156" s="355"/>
      <c r="M156" s="355"/>
      <c r="N156" s="355"/>
      <c r="O156" s="357"/>
      <c r="P156" s="357"/>
      <c r="Q156" s="357"/>
      <c r="R156" s="357"/>
      <c r="S156" s="357"/>
      <c r="T156" s="357"/>
      <c r="U156" s="357"/>
      <c r="V156" s="357"/>
      <c r="W156" s="357"/>
      <c r="X156" s="357"/>
      <c r="Y156" s="357"/>
      <c r="Z156" s="357"/>
      <c r="AA156" s="357"/>
      <c r="AB156" s="344"/>
      <c r="AC156" s="344"/>
      <c r="AD156" s="344"/>
      <c r="AE156" s="344"/>
      <c r="AF156" s="344"/>
      <c r="AG156" s="344"/>
      <c r="AH156" s="357"/>
      <c r="AI156" s="344"/>
      <c r="AJ156" s="344"/>
      <c r="AK156" s="429"/>
      <c r="AL156" s="429"/>
      <c r="AM156" s="357"/>
      <c r="AN156" s="357"/>
      <c r="AO156" s="357"/>
      <c r="AP156" s="357"/>
      <c r="AQ156" s="357"/>
      <c r="AR156" s="357"/>
      <c r="AS156" s="357"/>
      <c r="AT156" s="360"/>
      <c r="AU156" s="515"/>
    </row>
    <row r="157" spans="1:47" ht="30.75" customHeight="1" x14ac:dyDescent="0.25">
      <c r="A157" s="353"/>
      <c r="B157" s="354"/>
      <c r="C157" s="355"/>
      <c r="D157" s="344"/>
      <c r="E157" s="344"/>
      <c r="F157" s="344"/>
      <c r="G157" s="356"/>
      <c r="H157" s="344"/>
      <c r="I157" s="344"/>
      <c r="J157" s="344"/>
      <c r="K157" s="355"/>
      <c r="L157" s="355"/>
      <c r="M157" s="355"/>
      <c r="N157" s="355"/>
      <c r="O157" s="357"/>
      <c r="P157" s="357"/>
      <c r="Q157" s="357"/>
      <c r="R157" s="357"/>
      <c r="S157" s="357"/>
      <c r="T157" s="357"/>
      <c r="U157" s="357"/>
      <c r="V157" s="357"/>
      <c r="W157" s="357"/>
      <c r="X157" s="357"/>
      <c r="Y157" s="357"/>
      <c r="Z157" s="357"/>
      <c r="AA157" s="357"/>
      <c r="AB157" s="344"/>
      <c r="AC157" s="344"/>
      <c r="AD157" s="344"/>
      <c r="AE157" s="344"/>
      <c r="AF157" s="344"/>
      <c r="AG157" s="344"/>
      <c r="AH157" s="357"/>
      <c r="AI157" s="344"/>
      <c r="AJ157" s="344"/>
      <c r="AK157" s="429"/>
      <c r="AL157" s="429"/>
      <c r="AM157" s="357"/>
      <c r="AN157" s="357"/>
      <c r="AO157" s="357"/>
      <c r="AP157" s="357"/>
      <c r="AQ157" s="357"/>
      <c r="AR157" s="357"/>
      <c r="AS157" s="357"/>
      <c r="AT157" s="360"/>
      <c r="AU157" s="515"/>
    </row>
    <row r="158" spans="1:47" ht="30.75" customHeight="1" x14ac:dyDescent="0.25">
      <c r="A158" s="353"/>
      <c r="B158" s="354"/>
      <c r="C158" s="355"/>
      <c r="D158" s="344"/>
      <c r="E158" s="344"/>
      <c r="F158" s="344"/>
      <c r="G158" s="356"/>
      <c r="H158" s="344"/>
      <c r="I158" s="344"/>
      <c r="J158" s="344"/>
      <c r="K158" s="355"/>
      <c r="L158" s="355"/>
      <c r="M158" s="355"/>
      <c r="N158" s="355"/>
      <c r="O158" s="357"/>
      <c r="P158" s="357"/>
      <c r="Q158" s="357"/>
      <c r="R158" s="357"/>
      <c r="S158" s="357"/>
      <c r="T158" s="357"/>
      <c r="U158" s="357"/>
      <c r="V158" s="357"/>
      <c r="W158" s="357"/>
      <c r="X158" s="357"/>
      <c r="Y158" s="357"/>
      <c r="Z158" s="357"/>
      <c r="AA158" s="357"/>
      <c r="AB158" s="344"/>
      <c r="AC158" s="344"/>
      <c r="AD158" s="344"/>
      <c r="AE158" s="344"/>
      <c r="AF158" s="344"/>
      <c r="AG158" s="344"/>
      <c r="AH158" s="357"/>
      <c r="AI158" s="344"/>
      <c r="AJ158" s="344"/>
      <c r="AK158" s="429"/>
      <c r="AL158" s="429"/>
      <c r="AM158" s="357"/>
      <c r="AN158" s="357"/>
      <c r="AO158" s="357"/>
      <c r="AP158" s="357"/>
      <c r="AQ158" s="357"/>
      <c r="AR158" s="357"/>
      <c r="AS158" s="357"/>
      <c r="AT158" s="360"/>
      <c r="AU158" s="515"/>
    </row>
    <row r="159" spans="1:47" ht="30.75" customHeight="1" x14ac:dyDescent="0.25">
      <c r="A159" s="353"/>
      <c r="B159" s="354"/>
      <c r="C159" s="357"/>
      <c r="D159" s="344"/>
      <c r="E159" s="344"/>
      <c r="F159" s="344"/>
      <c r="G159" s="356"/>
      <c r="H159" s="357"/>
      <c r="I159" s="344"/>
      <c r="J159" s="344"/>
      <c r="K159" s="440"/>
      <c r="L159" s="363"/>
      <c r="M159" s="355"/>
      <c r="N159" s="355"/>
      <c r="O159" s="357"/>
      <c r="P159" s="357"/>
      <c r="Q159" s="357"/>
      <c r="R159" s="357"/>
      <c r="S159" s="357"/>
      <c r="T159" s="357"/>
      <c r="U159" s="357"/>
      <c r="V159" s="357"/>
      <c r="W159" s="357"/>
      <c r="X159" s="357"/>
      <c r="Y159" s="357"/>
      <c r="Z159" s="357"/>
      <c r="AA159" s="357"/>
      <c r="AB159" s="344"/>
      <c r="AC159" s="344"/>
      <c r="AD159" s="344"/>
      <c r="AE159" s="344"/>
      <c r="AF159" s="344"/>
      <c r="AG159" s="344"/>
      <c r="AH159" s="357"/>
      <c r="AI159" s="344"/>
      <c r="AJ159" s="344"/>
      <c r="AK159" s="429"/>
      <c r="AL159" s="429"/>
      <c r="AM159" s="357"/>
      <c r="AN159" s="357"/>
      <c r="AO159" s="357"/>
      <c r="AP159" s="357"/>
      <c r="AQ159" s="357"/>
      <c r="AR159" s="357"/>
      <c r="AS159" s="357"/>
      <c r="AT159" s="360"/>
      <c r="AU159" s="515"/>
    </row>
    <row r="160" spans="1:47" ht="30.75" customHeight="1" x14ac:dyDescent="0.25">
      <c r="A160" s="353"/>
      <c r="B160" s="354"/>
      <c r="C160" s="355"/>
      <c r="D160" s="344"/>
      <c r="E160" s="344"/>
      <c r="F160" s="344"/>
      <c r="G160" s="356"/>
      <c r="H160" s="344"/>
      <c r="I160" s="344"/>
      <c r="J160" s="344"/>
      <c r="K160" s="355"/>
      <c r="L160" s="355"/>
      <c r="M160" s="355"/>
      <c r="N160" s="355"/>
      <c r="O160" s="357"/>
      <c r="P160" s="357"/>
      <c r="Q160" s="357"/>
      <c r="R160" s="357"/>
      <c r="S160" s="357"/>
      <c r="T160" s="357"/>
      <c r="U160" s="357"/>
      <c r="V160" s="357"/>
      <c r="W160" s="357"/>
      <c r="X160" s="357"/>
      <c r="Y160" s="357"/>
      <c r="Z160" s="357"/>
      <c r="AA160" s="357"/>
      <c r="AB160" s="344"/>
      <c r="AC160" s="344"/>
      <c r="AD160" s="344"/>
      <c r="AE160" s="344"/>
      <c r="AF160" s="344"/>
      <c r="AG160" s="344"/>
      <c r="AH160" s="357"/>
      <c r="AI160" s="344"/>
      <c r="AJ160" s="344"/>
      <c r="AK160" s="429"/>
      <c r="AL160" s="429"/>
      <c r="AM160" s="357"/>
      <c r="AN160" s="357"/>
      <c r="AO160" s="357"/>
      <c r="AP160" s="357"/>
      <c r="AQ160" s="357"/>
      <c r="AR160" s="357"/>
      <c r="AS160" s="357"/>
      <c r="AT160" s="360"/>
      <c r="AU160" s="515"/>
    </row>
    <row r="161" spans="1:47" ht="30.75" customHeight="1" x14ac:dyDescent="0.25">
      <c r="A161" s="353"/>
      <c r="B161" s="354"/>
      <c r="C161" s="355"/>
      <c r="D161" s="344"/>
      <c r="E161" s="344"/>
      <c r="F161" s="344"/>
      <c r="G161" s="356"/>
      <c r="H161" s="344"/>
      <c r="I161" s="344"/>
      <c r="J161" s="344"/>
      <c r="K161" s="355"/>
      <c r="L161" s="355"/>
      <c r="M161" s="355"/>
      <c r="N161" s="355"/>
      <c r="O161" s="357"/>
      <c r="P161" s="357"/>
      <c r="Q161" s="357"/>
      <c r="R161" s="357"/>
      <c r="S161" s="357"/>
      <c r="T161" s="357"/>
      <c r="U161" s="357"/>
      <c r="V161" s="357"/>
      <c r="W161" s="357"/>
      <c r="X161" s="357"/>
      <c r="Y161" s="357"/>
      <c r="Z161" s="357"/>
      <c r="AA161" s="357"/>
      <c r="AB161" s="344"/>
      <c r="AC161" s="344"/>
      <c r="AD161" s="344"/>
      <c r="AE161" s="344"/>
      <c r="AF161" s="344"/>
      <c r="AG161" s="344"/>
      <c r="AH161" s="357"/>
      <c r="AI161" s="344"/>
      <c r="AJ161" s="344"/>
      <c r="AK161" s="429"/>
      <c r="AL161" s="429"/>
      <c r="AM161" s="357"/>
      <c r="AN161" s="357"/>
      <c r="AO161" s="357"/>
      <c r="AP161" s="357"/>
      <c r="AQ161" s="357"/>
      <c r="AR161" s="357"/>
      <c r="AS161" s="357"/>
      <c r="AT161" s="360"/>
      <c r="AU161" s="515"/>
    </row>
    <row r="162" spans="1:47" ht="30.75" customHeight="1" x14ac:dyDescent="0.25">
      <c r="A162" s="353"/>
      <c r="B162" s="354"/>
      <c r="C162" s="357"/>
      <c r="D162" s="344"/>
      <c r="E162" s="344"/>
      <c r="F162" s="344"/>
      <c r="G162" s="356"/>
      <c r="H162" s="357"/>
      <c r="I162" s="344"/>
      <c r="J162" s="344"/>
      <c r="K162" s="357"/>
      <c r="L162" s="355"/>
      <c r="M162" s="355"/>
      <c r="N162" s="355"/>
      <c r="O162" s="357"/>
      <c r="P162" s="357"/>
      <c r="Q162" s="357"/>
      <c r="R162" s="357"/>
      <c r="S162" s="357"/>
      <c r="T162" s="357"/>
      <c r="U162" s="357"/>
      <c r="V162" s="357"/>
      <c r="W162" s="357"/>
      <c r="X162" s="357"/>
      <c r="Y162" s="357"/>
      <c r="Z162" s="357"/>
      <c r="AA162" s="357"/>
      <c r="AB162" s="344"/>
      <c r="AC162" s="344"/>
      <c r="AD162" s="344"/>
      <c r="AE162" s="344"/>
      <c r="AF162" s="344"/>
      <c r="AG162" s="344"/>
      <c r="AH162" s="357"/>
      <c r="AI162" s="344"/>
      <c r="AJ162" s="344"/>
      <c r="AK162" s="429"/>
      <c r="AL162" s="429"/>
      <c r="AM162" s="357"/>
      <c r="AN162" s="357"/>
      <c r="AO162" s="357"/>
      <c r="AP162" s="357"/>
      <c r="AQ162" s="357"/>
      <c r="AR162" s="357"/>
      <c r="AS162" s="357"/>
      <c r="AT162" s="360"/>
      <c r="AU162" s="515"/>
    </row>
    <row r="163" spans="1:47" s="362" customFormat="1" ht="30.75" customHeight="1" x14ac:dyDescent="0.25">
      <c r="A163" s="353"/>
      <c r="B163" s="354"/>
      <c r="C163" s="357"/>
      <c r="D163" s="344"/>
      <c r="E163" s="344"/>
      <c r="F163" s="344"/>
      <c r="G163" s="356"/>
      <c r="H163" s="357"/>
      <c r="I163" s="344"/>
      <c r="J163" s="344"/>
      <c r="K163" s="357"/>
      <c r="L163" s="355"/>
      <c r="M163" s="355"/>
      <c r="N163" s="355"/>
      <c r="O163" s="357"/>
      <c r="P163" s="357"/>
      <c r="Q163" s="357"/>
      <c r="R163" s="357"/>
      <c r="S163" s="357"/>
      <c r="T163" s="357"/>
      <c r="U163" s="357"/>
      <c r="V163" s="357"/>
      <c r="W163" s="357"/>
      <c r="X163" s="357"/>
      <c r="Y163" s="357"/>
      <c r="Z163" s="357"/>
      <c r="AA163" s="357"/>
      <c r="AB163" s="344"/>
      <c r="AC163" s="344"/>
      <c r="AD163" s="344"/>
      <c r="AE163" s="344"/>
      <c r="AF163" s="344"/>
      <c r="AG163" s="344"/>
      <c r="AH163" s="357"/>
      <c r="AI163" s="344"/>
      <c r="AJ163" s="344"/>
      <c r="AK163" s="429"/>
      <c r="AL163" s="429"/>
      <c r="AM163" s="357"/>
      <c r="AN163" s="357"/>
      <c r="AO163" s="357"/>
      <c r="AP163" s="357"/>
      <c r="AQ163" s="357"/>
      <c r="AR163" s="357"/>
      <c r="AS163" s="357"/>
      <c r="AT163" s="360"/>
      <c r="AU163" s="515"/>
    </row>
    <row r="164" spans="1:47" s="362" customFormat="1" ht="30.75" customHeight="1" x14ac:dyDescent="0.25">
      <c r="A164" s="353"/>
      <c r="B164" s="354"/>
      <c r="C164" s="357"/>
      <c r="D164" s="344"/>
      <c r="E164" s="344"/>
      <c r="F164" s="344"/>
      <c r="G164" s="356"/>
      <c r="H164" s="357"/>
      <c r="I164" s="344"/>
      <c r="J164" s="344"/>
      <c r="K164" s="357"/>
      <c r="L164" s="355"/>
      <c r="M164" s="355"/>
      <c r="N164" s="355"/>
      <c r="O164" s="357"/>
      <c r="P164" s="357"/>
      <c r="Q164" s="357"/>
      <c r="R164" s="357"/>
      <c r="S164" s="357"/>
      <c r="T164" s="357"/>
      <c r="U164" s="357"/>
      <c r="V164" s="357"/>
      <c r="W164" s="357"/>
      <c r="X164" s="357"/>
      <c r="Y164" s="357"/>
      <c r="Z164" s="357"/>
      <c r="AA164" s="357"/>
      <c r="AB164" s="344"/>
      <c r="AC164" s="344"/>
      <c r="AD164" s="344"/>
      <c r="AE164" s="344"/>
      <c r="AF164" s="344"/>
      <c r="AG164" s="344"/>
      <c r="AH164" s="357"/>
      <c r="AI164" s="344"/>
      <c r="AJ164" s="344"/>
      <c r="AK164" s="429"/>
      <c r="AL164" s="429"/>
      <c r="AM164" s="357"/>
      <c r="AN164" s="357"/>
      <c r="AO164" s="357"/>
      <c r="AP164" s="357"/>
      <c r="AQ164" s="357"/>
      <c r="AR164" s="357"/>
      <c r="AS164" s="357"/>
      <c r="AT164" s="360"/>
      <c r="AU164" s="515"/>
    </row>
    <row r="165" spans="1:47" ht="30.75" customHeight="1" x14ac:dyDescent="0.25">
      <c r="A165" s="353"/>
      <c r="B165" s="354"/>
      <c r="C165" s="355"/>
      <c r="D165" s="344"/>
      <c r="E165" s="344"/>
      <c r="F165" s="344"/>
      <c r="G165" s="356"/>
      <c r="H165" s="344"/>
      <c r="I165" s="344"/>
      <c r="J165" s="344"/>
      <c r="K165" s="355"/>
      <c r="L165" s="355"/>
      <c r="M165" s="355"/>
      <c r="N165" s="355"/>
      <c r="O165" s="357"/>
      <c r="P165" s="357"/>
      <c r="Q165" s="357"/>
      <c r="R165" s="357"/>
      <c r="S165" s="357"/>
      <c r="T165" s="357"/>
      <c r="U165" s="357"/>
      <c r="V165" s="357"/>
      <c r="W165" s="357"/>
      <c r="X165" s="357"/>
      <c r="Y165" s="357"/>
      <c r="Z165" s="357"/>
      <c r="AA165" s="357"/>
      <c r="AB165" s="344"/>
      <c r="AC165" s="344"/>
      <c r="AD165" s="344"/>
      <c r="AE165" s="344"/>
      <c r="AF165" s="344"/>
      <c r="AG165" s="344"/>
      <c r="AH165" s="357"/>
      <c r="AI165" s="344"/>
      <c r="AJ165" s="344"/>
      <c r="AK165" s="429"/>
      <c r="AL165" s="429"/>
      <c r="AM165" s="357"/>
      <c r="AN165" s="357"/>
      <c r="AO165" s="357"/>
      <c r="AP165" s="357"/>
      <c r="AQ165" s="357"/>
      <c r="AR165" s="357"/>
      <c r="AS165" s="357"/>
      <c r="AT165" s="360"/>
      <c r="AU165" s="515"/>
    </row>
    <row r="166" spans="1:47" ht="30.75" customHeight="1" x14ac:dyDescent="0.25">
      <c r="A166" s="353"/>
      <c r="B166" s="354"/>
      <c r="C166" s="355"/>
      <c r="D166" s="344"/>
      <c r="E166" s="344"/>
      <c r="F166" s="344"/>
      <c r="G166" s="356"/>
      <c r="H166" s="344"/>
      <c r="I166" s="344"/>
      <c r="J166" s="344"/>
      <c r="K166" s="355"/>
      <c r="L166" s="355"/>
      <c r="M166" s="355"/>
      <c r="N166" s="355"/>
      <c r="O166" s="357"/>
      <c r="P166" s="357"/>
      <c r="Q166" s="357"/>
      <c r="R166" s="357"/>
      <c r="S166" s="357"/>
      <c r="T166" s="357"/>
      <c r="U166" s="357"/>
      <c r="V166" s="357"/>
      <c r="W166" s="357"/>
      <c r="X166" s="357"/>
      <c r="Y166" s="357"/>
      <c r="Z166" s="357"/>
      <c r="AA166" s="357"/>
      <c r="AB166" s="344"/>
      <c r="AC166" s="344"/>
      <c r="AD166" s="344"/>
      <c r="AE166" s="344"/>
      <c r="AF166" s="344"/>
      <c r="AG166" s="344"/>
      <c r="AH166" s="357"/>
      <c r="AI166" s="344"/>
      <c r="AJ166" s="344"/>
      <c r="AK166" s="429"/>
      <c r="AL166" s="429"/>
      <c r="AM166" s="357"/>
      <c r="AN166" s="357"/>
      <c r="AO166" s="357"/>
      <c r="AP166" s="357"/>
      <c r="AQ166" s="357"/>
      <c r="AR166" s="357"/>
      <c r="AS166" s="357"/>
      <c r="AT166" s="360"/>
      <c r="AU166" s="515"/>
    </row>
    <row r="167" spans="1:47" ht="30.75" customHeight="1" x14ac:dyDescent="0.25">
      <c r="A167" s="353"/>
      <c r="B167" s="354"/>
      <c r="C167" s="355"/>
      <c r="D167" s="344"/>
      <c r="E167" s="344"/>
      <c r="F167" s="344"/>
      <c r="G167" s="356"/>
      <c r="H167" s="344"/>
      <c r="I167" s="344"/>
      <c r="J167" s="344"/>
      <c r="K167" s="355"/>
      <c r="L167" s="363"/>
      <c r="M167" s="355"/>
      <c r="N167" s="355"/>
      <c r="O167" s="357"/>
      <c r="P167" s="357"/>
      <c r="Q167" s="357"/>
      <c r="R167" s="357"/>
      <c r="S167" s="357"/>
      <c r="T167" s="357"/>
      <c r="U167" s="357"/>
      <c r="V167" s="357"/>
      <c r="W167" s="357"/>
      <c r="X167" s="357"/>
      <c r="Y167" s="357"/>
      <c r="Z167" s="357"/>
      <c r="AA167" s="357"/>
      <c r="AB167" s="344"/>
      <c r="AC167" s="344"/>
      <c r="AD167" s="344"/>
      <c r="AE167" s="344"/>
      <c r="AF167" s="344"/>
      <c r="AG167" s="344"/>
      <c r="AH167" s="357"/>
      <c r="AI167" s="344"/>
      <c r="AJ167" s="344"/>
      <c r="AK167" s="429"/>
      <c r="AL167" s="429"/>
      <c r="AM167" s="357"/>
      <c r="AN167" s="357"/>
      <c r="AO167" s="357"/>
      <c r="AP167" s="357"/>
      <c r="AQ167" s="357"/>
      <c r="AR167" s="357"/>
      <c r="AS167" s="357"/>
      <c r="AT167" s="360"/>
      <c r="AU167" s="515"/>
    </row>
    <row r="168" spans="1:47" ht="30.75" customHeight="1" x14ac:dyDescent="0.25">
      <c r="A168" s="353"/>
      <c r="B168" s="354"/>
      <c r="C168" s="357"/>
      <c r="D168" s="344"/>
      <c r="E168" s="344"/>
      <c r="F168" s="344"/>
      <c r="G168" s="356"/>
      <c r="H168" s="357"/>
      <c r="I168" s="344"/>
      <c r="J168" s="344"/>
      <c r="K168" s="357"/>
      <c r="L168" s="355"/>
      <c r="M168" s="355"/>
      <c r="N168" s="355"/>
      <c r="O168" s="357"/>
      <c r="P168" s="357"/>
      <c r="Q168" s="357"/>
      <c r="R168" s="357"/>
      <c r="S168" s="357"/>
      <c r="T168" s="357"/>
      <c r="U168" s="357"/>
      <c r="V168" s="357"/>
      <c r="W168" s="357"/>
      <c r="X168" s="357"/>
      <c r="Y168" s="357"/>
      <c r="Z168" s="357"/>
      <c r="AA168" s="357"/>
      <c r="AB168" s="344"/>
      <c r="AC168" s="344"/>
      <c r="AD168" s="344"/>
      <c r="AE168" s="344"/>
      <c r="AF168" s="344"/>
      <c r="AG168" s="344"/>
      <c r="AH168" s="357"/>
      <c r="AI168" s="344"/>
      <c r="AJ168" s="344"/>
      <c r="AK168" s="429"/>
      <c r="AL168" s="429"/>
      <c r="AM168" s="357"/>
      <c r="AN168" s="357"/>
      <c r="AO168" s="357"/>
      <c r="AP168" s="357"/>
      <c r="AQ168" s="357"/>
      <c r="AR168" s="357"/>
      <c r="AS168" s="357"/>
      <c r="AT168" s="360"/>
      <c r="AU168" s="515"/>
    </row>
    <row r="169" spans="1:47" ht="30.75" customHeight="1" x14ac:dyDescent="0.25">
      <c r="A169" s="353"/>
      <c r="B169" s="354"/>
      <c r="C169" s="357"/>
      <c r="D169" s="344"/>
      <c r="E169" s="344"/>
      <c r="F169" s="344"/>
      <c r="G169" s="356"/>
      <c r="H169" s="357"/>
      <c r="I169" s="344"/>
      <c r="J169" s="344"/>
      <c r="K169" s="357"/>
      <c r="L169" s="355"/>
      <c r="M169" s="355"/>
      <c r="N169" s="355"/>
      <c r="O169" s="357"/>
      <c r="P169" s="357"/>
      <c r="Q169" s="357"/>
      <c r="R169" s="357"/>
      <c r="S169" s="357"/>
      <c r="T169" s="357"/>
      <c r="U169" s="357"/>
      <c r="V169" s="357"/>
      <c r="W169" s="357"/>
      <c r="X169" s="357"/>
      <c r="Y169" s="357"/>
      <c r="Z169" s="357"/>
      <c r="AA169" s="357"/>
      <c r="AB169" s="344"/>
      <c r="AC169" s="344"/>
      <c r="AD169" s="344"/>
      <c r="AE169" s="344"/>
      <c r="AF169" s="344"/>
      <c r="AG169" s="344"/>
      <c r="AH169" s="357"/>
      <c r="AI169" s="344"/>
      <c r="AJ169" s="344"/>
      <c r="AK169" s="429"/>
      <c r="AL169" s="429"/>
      <c r="AM169" s="357"/>
      <c r="AN169" s="357"/>
      <c r="AO169" s="357"/>
      <c r="AP169" s="357"/>
      <c r="AQ169" s="357"/>
      <c r="AR169" s="357"/>
      <c r="AS169" s="357"/>
      <c r="AT169" s="360"/>
      <c r="AU169" s="515"/>
    </row>
    <row r="170" spans="1:47" s="362" customFormat="1" ht="30.75" customHeight="1" x14ac:dyDescent="0.25">
      <c r="A170" s="353"/>
      <c r="B170" s="354"/>
      <c r="C170" s="357"/>
      <c r="D170" s="344"/>
      <c r="E170" s="344"/>
      <c r="F170" s="344"/>
      <c r="G170" s="356"/>
      <c r="H170" s="357"/>
      <c r="I170" s="344"/>
      <c r="J170" s="344"/>
      <c r="K170" s="357"/>
      <c r="L170" s="355"/>
      <c r="M170" s="355"/>
      <c r="N170" s="355"/>
      <c r="O170" s="357"/>
      <c r="P170" s="357"/>
      <c r="Q170" s="357"/>
      <c r="R170" s="357"/>
      <c r="S170" s="357"/>
      <c r="T170" s="357"/>
      <c r="U170" s="357"/>
      <c r="V170" s="357"/>
      <c r="W170" s="357"/>
      <c r="X170" s="357"/>
      <c r="Y170" s="357"/>
      <c r="Z170" s="357"/>
      <c r="AA170" s="357"/>
      <c r="AB170" s="344"/>
      <c r="AC170" s="344"/>
      <c r="AD170" s="344"/>
      <c r="AE170" s="344"/>
      <c r="AF170" s="344"/>
      <c r="AG170" s="344"/>
      <c r="AH170" s="357"/>
      <c r="AI170" s="344"/>
      <c r="AJ170" s="344"/>
      <c r="AK170" s="429"/>
      <c r="AL170" s="429"/>
      <c r="AM170" s="357"/>
      <c r="AN170" s="357"/>
      <c r="AO170" s="357"/>
      <c r="AP170" s="357"/>
      <c r="AQ170" s="357"/>
      <c r="AR170" s="357"/>
      <c r="AS170" s="357"/>
      <c r="AT170" s="360"/>
      <c r="AU170" s="515"/>
    </row>
    <row r="171" spans="1:47" ht="30.75" customHeight="1" x14ac:dyDescent="0.25">
      <c r="A171" s="353"/>
      <c r="B171" s="354"/>
      <c r="C171" s="357"/>
      <c r="D171" s="344"/>
      <c r="E171" s="344"/>
      <c r="F171" s="344"/>
      <c r="G171" s="356"/>
      <c r="H171" s="357"/>
      <c r="I171" s="344"/>
      <c r="J171" s="344"/>
      <c r="K171" s="357"/>
      <c r="L171" s="355"/>
      <c r="M171" s="355"/>
      <c r="N171" s="355"/>
      <c r="O171" s="357"/>
      <c r="P171" s="357"/>
      <c r="Q171" s="357"/>
      <c r="R171" s="357"/>
      <c r="S171" s="357"/>
      <c r="T171" s="357"/>
      <c r="U171" s="357"/>
      <c r="V171" s="357"/>
      <c r="W171" s="357"/>
      <c r="X171" s="357"/>
      <c r="Y171" s="357"/>
      <c r="Z171" s="357"/>
      <c r="AA171" s="357"/>
      <c r="AB171" s="344"/>
      <c r="AC171" s="344"/>
      <c r="AD171" s="344"/>
      <c r="AE171" s="344"/>
      <c r="AF171" s="344"/>
      <c r="AG171" s="344"/>
      <c r="AH171" s="357"/>
      <c r="AI171" s="344"/>
      <c r="AJ171" s="344"/>
      <c r="AK171" s="429"/>
      <c r="AL171" s="429"/>
      <c r="AM171" s="357"/>
      <c r="AN171" s="357"/>
      <c r="AO171" s="357"/>
      <c r="AP171" s="357"/>
      <c r="AQ171" s="357"/>
      <c r="AR171" s="357"/>
      <c r="AS171" s="357"/>
      <c r="AT171" s="360"/>
      <c r="AU171" s="515"/>
    </row>
    <row r="172" spans="1:47" s="362" customFormat="1" ht="30.75" customHeight="1" x14ac:dyDescent="0.25">
      <c r="A172" s="353"/>
      <c r="B172" s="354"/>
      <c r="C172" s="357"/>
      <c r="D172" s="344"/>
      <c r="E172" s="344"/>
      <c r="F172" s="344"/>
      <c r="G172" s="356"/>
      <c r="H172" s="357"/>
      <c r="I172" s="344"/>
      <c r="J172" s="344"/>
      <c r="K172" s="357"/>
      <c r="L172" s="355"/>
      <c r="M172" s="355"/>
      <c r="N172" s="355"/>
      <c r="O172" s="357"/>
      <c r="P172" s="357"/>
      <c r="Q172" s="357"/>
      <c r="R172" s="357"/>
      <c r="S172" s="357"/>
      <c r="T172" s="357"/>
      <c r="U172" s="357"/>
      <c r="V172" s="357"/>
      <c r="W172" s="357"/>
      <c r="X172" s="357"/>
      <c r="Y172" s="357"/>
      <c r="Z172" s="357"/>
      <c r="AA172" s="357"/>
      <c r="AB172" s="344"/>
      <c r="AC172" s="344"/>
      <c r="AD172" s="344"/>
      <c r="AE172" s="344"/>
      <c r="AF172" s="344"/>
      <c r="AG172" s="344"/>
      <c r="AH172" s="357"/>
      <c r="AI172" s="344"/>
      <c r="AJ172" s="344"/>
      <c r="AK172" s="429"/>
      <c r="AL172" s="429"/>
      <c r="AM172" s="357"/>
      <c r="AN172" s="357"/>
      <c r="AO172" s="357"/>
      <c r="AP172" s="357"/>
      <c r="AQ172" s="357"/>
      <c r="AR172" s="357"/>
      <c r="AS172" s="357"/>
      <c r="AT172" s="360"/>
      <c r="AU172" s="515"/>
    </row>
    <row r="173" spans="1:47" s="362" customFormat="1" ht="30.75" customHeight="1" x14ac:dyDescent="0.25">
      <c r="A173" s="353"/>
      <c r="B173" s="354"/>
      <c r="C173" s="357"/>
      <c r="D173" s="344"/>
      <c r="E173" s="344"/>
      <c r="F173" s="344"/>
      <c r="G173" s="356"/>
      <c r="H173" s="357"/>
      <c r="I173" s="344"/>
      <c r="J173" s="344"/>
      <c r="K173" s="357"/>
      <c r="L173" s="363"/>
      <c r="M173" s="355"/>
      <c r="N173" s="355"/>
      <c r="O173" s="357"/>
      <c r="P173" s="357"/>
      <c r="Q173" s="357"/>
      <c r="R173" s="357"/>
      <c r="S173" s="357"/>
      <c r="T173" s="357"/>
      <c r="U173" s="357"/>
      <c r="V173" s="357"/>
      <c r="W173" s="357"/>
      <c r="X173" s="357"/>
      <c r="Y173" s="357"/>
      <c r="Z173" s="357"/>
      <c r="AA173" s="357"/>
      <c r="AB173" s="344"/>
      <c r="AC173" s="344"/>
      <c r="AD173" s="344"/>
      <c r="AE173" s="344"/>
      <c r="AF173" s="378"/>
      <c r="AG173" s="344"/>
      <c r="AH173" s="357"/>
      <c r="AI173" s="378"/>
      <c r="AJ173" s="344"/>
      <c r="AK173" s="429"/>
      <c r="AL173" s="429"/>
      <c r="AM173" s="357"/>
      <c r="AN173" s="357"/>
      <c r="AO173" s="357"/>
      <c r="AP173" s="357"/>
      <c r="AQ173" s="357"/>
      <c r="AR173" s="367"/>
      <c r="AS173" s="367"/>
      <c r="AT173" s="360"/>
      <c r="AU173" s="515"/>
    </row>
    <row r="174" spans="1:47" ht="30.75" customHeight="1" x14ac:dyDescent="0.25">
      <c r="A174" s="353"/>
      <c r="B174" s="354"/>
      <c r="C174" s="355"/>
      <c r="D174" s="344"/>
      <c r="E174" s="344"/>
      <c r="F174" s="344"/>
      <c r="G174" s="356"/>
      <c r="H174" s="344"/>
      <c r="I174" s="344"/>
      <c r="J174" s="344"/>
      <c r="K174" s="355"/>
      <c r="L174" s="355"/>
      <c r="M174" s="355"/>
      <c r="N174" s="355"/>
      <c r="O174" s="357"/>
      <c r="P174" s="357"/>
      <c r="Q174" s="357"/>
      <c r="R174" s="357"/>
      <c r="S174" s="357"/>
      <c r="T174" s="357"/>
      <c r="U174" s="357"/>
      <c r="V174" s="357"/>
      <c r="W174" s="357"/>
      <c r="X174" s="357"/>
      <c r="Y174" s="357"/>
      <c r="Z174" s="357"/>
      <c r="AA174" s="357"/>
      <c r="AB174" s="344"/>
      <c r="AC174" s="344"/>
      <c r="AD174" s="344"/>
      <c r="AE174" s="344"/>
      <c r="AF174" s="344"/>
      <c r="AG174" s="379"/>
      <c r="AH174" s="357"/>
      <c r="AI174" s="344"/>
      <c r="AJ174" s="344"/>
      <c r="AK174" s="429"/>
      <c r="AL174" s="429"/>
      <c r="AM174" s="357"/>
      <c r="AN174" s="357"/>
      <c r="AO174" s="357"/>
      <c r="AP174" s="357"/>
      <c r="AQ174" s="357"/>
      <c r="AR174" s="357"/>
      <c r="AS174" s="357"/>
      <c r="AT174" s="360"/>
      <c r="AU174" s="515"/>
    </row>
    <row r="175" spans="1:47" ht="30.75" customHeight="1" x14ac:dyDescent="0.25">
      <c r="A175" s="353"/>
      <c r="B175" s="354"/>
      <c r="C175" s="355"/>
      <c r="D175" s="344"/>
      <c r="E175" s="344"/>
      <c r="F175" s="344"/>
      <c r="G175" s="356"/>
      <c r="H175" s="344"/>
      <c r="I175" s="344"/>
      <c r="J175" s="344"/>
      <c r="K175" s="355"/>
      <c r="L175" s="355"/>
      <c r="M175" s="355"/>
      <c r="N175" s="355"/>
      <c r="O175" s="357"/>
      <c r="P175" s="357"/>
      <c r="Q175" s="357"/>
      <c r="R175" s="357"/>
      <c r="S175" s="357"/>
      <c r="T175" s="357"/>
      <c r="U175" s="357"/>
      <c r="V175" s="357"/>
      <c r="W175" s="357"/>
      <c r="X175" s="357"/>
      <c r="Y175" s="357"/>
      <c r="Z175" s="357"/>
      <c r="AA175" s="357"/>
      <c r="AB175" s="344"/>
      <c r="AC175" s="344"/>
      <c r="AD175" s="344"/>
      <c r="AE175" s="344"/>
      <c r="AF175" s="344"/>
      <c r="AG175" s="344"/>
      <c r="AH175" s="357"/>
      <c r="AI175" s="344"/>
      <c r="AJ175" s="344"/>
      <c r="AK175" s="429"/>
      <c r="AL175" s="429"/>
      <c r="AM175" s="357"/>
      <c r="AN175" s="357"/>
      <c r="AO175" s="357"/>
      <c r="AP175" s="357"/>
      <c r="AQ175" s="357"/>
      <c r="AR175" s="357"/>
      <c r="AS175" s="357"/>
      <c r="AT175" s="360"/>
      <c r="AU175" s="515"/>
    </row>
    <row r="176" spans="1:47" ht="30.75" customHeight="1" x14ac:dyDescent="0.25">
      <c r="A176" s="353"/>
      <c r="B176" s="354"/>
      <c r="C176" s="355"/>
      <c r="D176" s="344"/>
      <c r="E176" s="344"/>
      <c r="F176" s="344"/>
      <c r="G176" s="356"/>
      <c r="H176" s="344"/>
      <c r="I176" s="344"/>
      <c r="J176" s="344"/>
      <c r="K176" s="355"/>
      <c r="L176" s="355"/>
      <c r="M176" s="355"/>
      <c r="N176" s="355"/>
      <c r="O176" s="357"/>
      <c r="P176" s="357"/>
      <c r="Q176" s="357"/>
      <c r="R176" s="357"/>
      <c r="S176" s="357"/>
      <c r="T176" s="357"/>
      <c r="U176" s="357"/>
      <c r="V176" s="357"/>
      <c r="W176" s="357"/>
      <c r="X176" s="357"/>
      <c r="Y176" s="357"/>
      <c r="Z176" s="357"/>
      <c r="AA176" s="357"/>
      <c r="AB176" s="344"/>
      <c r="AC176" s="344"/>
      <c r="AD176" s="344"/>
      <c r="AE176" s="344"/>
      <c r="AF176" s="344"/>
      <c r="AG176" s="344"/>
      <c r="AH176" s="357"/>
      <c r="AI176" s="344"/>
      <c r="AJ176" s="344"/>
      <c r="AK176" s="429"/>
      <c r="AL176" s="429"/>
      <c r="AM176" s="357"/>
      <c r="AN176" s="357"/>
      <c r="AO176" s="357"/>
      <c r="AP176" s="357"/>
      <c r="AQ176" s="357"/>
      <c r="AR176" s="357"/>
      <c r="AS176" s="357"/>
      <c r="AT176" s="360"/>
      <c r="AU176" s="515"/>
    </row>
    <row r="177" spans="1:47" ht="30.75" customHeight="1" x14ac:dyDescent="0.25">
      <c r="A177" s="353"/>
      <c r="B177" s="354"/>
      <c r="C177" s="357"/>
      <c r="D177" s="344"/>
      <c r="E177" s="344"/>
      <c r="F177" s="344"/>
      <c r="G177" s="356"/>
      <c r="H177" s="357"/>
      <c r="I177" s="344"/>
      <c r="J177" s="344"/>
      <c r="K177" s="357"/>
      <c r="L177" s="355"/>
      <c r="M177" s="355"/>
      <c r="N177" s="355"/>
      <c r="O177" s="357"/>
      <c r="P177" s="357"/>
      <c r="Q177" s="357"/>
      <c r="R177" s="357"/>
      <c r="S177" s="357"/>
      <c r="T177" s="357"/>
      <c r="U177" s="357"/>
      <c r="V177" s="357"/>
      <c r="W177" s="357"/>
      <c r="X177" s="357"/>
      <c r="Y177" s="357"/>
      <c r="Z177" s="357"/>
      <c r="AA177" s="357"/>
      <c r="AB177" s="344"/>
      <c r="AC177" s="344"/>
      <c r="AD177" s="344"/>
      <c r="AE177" s="344"/>
      <c r="AF177" s="344"/>
      <c r="AG177" s="344"/>
      <c r="AH177" s="357"/>
      <c r="AI177" s="344"/>
      <c r="AJ177" s="344"/>
      <c r="AK177" s="429"/>
      <c r="AL177" s="429"/>
      <c r="AM177" s="357"/>
      <c r="AN177" s="357"/>
      <c r="AO177" s="357"/>
      <c r="AP177" s="357"/>
      <c r="AQ177" s="357"/>
      <c r="AR177" s="357"/>
      <c r="AS177" s="357"/>
      <c r="AT177" s="360"/>
      <c r="AU177" s="515"/>
    </row>
    <row r="178" spans="1:47" ht="30.75" customHeight="1" x14ac:dyDescent="0.25">
      <c r="A178" s="353"/>
      <c r="B178" s="354"/>
      <c r="C178" s="357"/>
      <c r="D178" s="344"/>
      <c r="E178" s="344"/>
      <c r="F178" s="344"/>
      <c r="G178" s="356"/>
      <c r="H178" s="357"/>
      <c r="I178" s="344"/>
      <c r="J178" s="344"/>
      <c r="K178" s="357"/>
      <c r="L178" s="355"/>
      <c r="M178" s="355"/>
      <c r="N178" s="355"/>
      <c r="O178" s="357"/>
      <c r="P178" s="357"/>
      <c r="Q178" s="357"/>
      <c r="R178" s="357"/>
      <c r="S178" s="357"/>
      <c r="T178" s="357"/>
      <c r="U178" s="357"/>
      <c r="V178" s="357"/>
      <c r="W178" s="357"/>
      <c r="X178" s="357"/>
      <c r="Y178" s="357"/>
      <c r="Z178" s="357"/>
      <c r="AA178" s="357"/>
      <c r="AB178" s="344"/>
      <c r="AC178" s="344"/>
      <c r="AD178" s="344"/>
      <c r="AE178" s="344"/>
      <c r="AF178" s="344"/>
      <c r="AG178" s="344"/>
      <c r="AH178" s="357"/>
      <c r="AI178" s="344"/>
      <c r="AJ178" s="344"/>
      <c r="AK178" s="429"/>
      <c r="AL178" s="429"/>
      <c r="AM178" s="357"/>
      <c r="AN178" s="357"/>
      <c r="AO178" s="357"/>
      <c r="AP178" s="357"/>
      <c r="AQ178" s="357"/>
      <c r="AR178" s="357"/>
      <c r="AS178" s="357"/>
      <c r="AT178" s="360"/>
      <c r="AU178" s="515"/>
    </row>
    <row r="179" spans="1:47" ht="30.75" customHeight="1" x14ac:dyDescent="0.25">
      <c r="A179" s="353"/>
      <c r="B179" s="354"/>
      <c r="C179" s="355"/>
      <c r="D179" s="344"/>
      <c r="E179" s="344"/>
      <c r="F179" s="344"/>
      <c r="G179" s="356"/>
      <c r="H179" s="344"/>
      <c r="I179" s="344"/>
      <c r="J179" s="344"/>
      <c r="K179" s="355"/>
      <c r="L179" s="355"/>
      <c r="M179" s="355"/>
      <c r="N179" s="355"/>
      <c r="O179" s="357"/>
      <c r="P179" s="357"/>
      <c r="Q179" s="357"/>
      <c r="R179" s="357"/>
      <c r="S179" s="357"/>
      <c r="T179" s="357"/>
      <c r="U179" s="357"/>
      <c r="V179" s="357"/>
      <c r="W179" s="357"/>
      <c r="X179" s="357"/>
      <c r="Y179" s="357"/>
      <c r="Z179" s="357"/>
      <c r="AA179" s="357"/>
      <c r="AB179" s="344"/>
      <c r="AC179" s="344"/>
      <c r="AD179" s="344"/>
      <c r="AE179" s="344"/>
      <c r="AF179" s="344"/>
      <c r="AG179" s="344"/>
      <c r="AH179" s="357"/>
      <c r="AI179" s="344"/>
      <c r="AJ179" s="344"/>
      <c r="AK179" s="429"/>
      <c r="AL179" s="429"/>
      <c r="AM179" s="357"/>
      <c r="AN179" s="357"/>
      <c r="AO179" s="357"/>
      <c r="AP179" s="357"/>
      <c r="AQ179" s="357"/>
      <c r="AR179" s="357"/>
      <c r="AS179" s="357"/>
      <c r="AT179" s="368"/>
      <c r="AU179" s="515"/>
    </row>
    <row r="180" spans="1:47" ht="30.75" customHeight="1" x14ac:dyDescent="0.25">
      <c r="A180" s="353"/>
      <c r="B180" s="354"/>
      <c r="C180" s="355"/>
      <c r="D180" s="344"/>
      <c r="E180" s="344"/>
      <c r="F180" s="344"/>
      <c r="G180" s="356"/>
      <c r="H180" s="344"/>
      <c r="I180" s="344"/>
      <c r="J180" s="344"/>
      <c r="K180" s="355"/>
      <c r="L180" s="363"/>
      <c r="M180" s="355"/>
      <c r="N180" s="355"/>
      <c r="O180" s="357"/>
      <c r="P180" s="357"/>
      <c r="Q180" s="357"/>
      <c r="R180" s="357"/>
      <c r="S180" s="357"/>
      <c r="T180" s="357"/>
      <c r="U180" s="357"/>
      <c r="V180" s="357"/>
      <c r="W180" s="357"/>
      <c r="X180" s="357"/>
      <c r="Y180" s="357"/>
      <c r="Z180" s="357"/>
      <c r="AA180" s="357"/>
      <c r="AB180" s="344"/>
      <c r="AC180" s="344"/>
      <c r="AD180" s="344"/>
      <c r="AE180" s="344"/>
      <c r="AF180" s="344"/>
      <c r="AG180" s="344"/>
      <c r="AH180" s="357"/>
      <c r="AI180" s="344"/>
      <c r="AJ180" s="344"/>
      <c r="AK180" s="429"/>
      <c r="AL180" s="429"/>
      <c r="AM180" s="357"/>
      <c r="AN180" s="357"/>
      <c r="AO180" s="357"/>
      <c r="AP180" s="357"/>
      <c r="AQ180" s="357"/>
      <c r="AR180" s="357"/>
      <c r="AS180" s="344"/>
      <c r="AT180" s="368"/>
      <c r="AU180" s="515"/>
    </row>
    <row r="181" spans="1:47" ht="30.75" customHeight="1" x14ac:dyDescent="0.25">
      <c r="A181" s="353"/>
      <c r="B181" s="354"/>
      <c r="C181" s="355"/>
      <c r="D181" s="344"/>
      <c r="E181" s="344"/>
      <c r="F181" s="344"/>
      <c r="G181" s="356"/>
      <c r="H181" s="344"/>
      <c r="I181" s="344"/>
      <c r="J181" s="344"/>
      <c r="K181" s="355"/>
      <c r="L181" s="355"/>
      <c r="M181" s="355"/>
      <c r="N181" s="355"/>
      <c r="O181" s="357"/>
      <c r="P181" s="357"/>
      <c r="Q181" s="357"/>
      <c r="R181" s="357"/>
      <c r="S181" s="357"/>
      <c r="T181" s="357"/>
      <c r="U181" s="357"/>
      <c r="V181" s="357"/>
      <c r="W181" s="357"/>
      <c r="X181" s="357"/>
      <c r="Y181" s="357"/>
      <c r="Z181" s="357"/>
      <c r="AA181" s="357"/>
      <c r="AB181" s="344"/>
      <c r="AC181" s="344"/>
      <c r="AD181" s="344"/>
      <c r="AE181" s="344"/>
      <c r="AF181" s="344"/>
      <c r="AG181" s="344"/>
      <c r="AH181" s="357"/>
      <c r="AI181" s="344"/>
      <c r="AJ181" s="344"/>
      <c r="AK181" s="429"/>
      <c r="AL181" s="429"/>
      <c r="AM181" s="357"/>
      <c r="AN181" s="357"/>
      <c r="AO181" s="357"/>
      <c r="AP181" s="357"/>
      <c r="AQ181" s="357"/>
      <c r="AR181" s="357"/>
      <c r="AS181" s="357"/>
      <c r="AT181" s="368"/>
      <c r="AU181" s="515"/>
    </row>
    <row r="182" spans="1:47" s="362" customFormat="1" ht="30.75" customHeight="1" x14ac:dyDescent="0.25">
      <c r="A182" s="353"/>
      <c r="B182" s="354"/>
      <c r="C182" s="357"/>
      <c r="D182" s="344"/>
      <c r="E182" s="344"/>
      <c r="F182" s="344"/>
      <c r="G182" s="356"/>
      <c r="H182" s="357"/>
      <c r="I182" s="344"/>
      <c r="J182" s="344"/>
      <c r="K182" s="357"/>
      <c r="L182" s="363"/>
      <c r="M182" s="355"/>
      <c r="N182" s="355"/>
      <c r="O182" s="357"/>
      <c r="P182" s="357"/>
      <c r="Q182" s="357"/>
      <c r="R182" s="357"/>
      <c r="S182" s="357"/>
      <c r="T182" s="357"/>
      <c r="U182" s="357"/>
      <c r="V182" s="357"/>
      <c r="W182" s="357"/>
      <c r="X182" s="357"/>
      <c r="Y182" s="357"/>
      <c r="Z182" s="357"/>
      <c r="AA182" s="357"/>
      <c r="AB182" s="344"/>
      <c r="AC182" s="344"/>
      <c r="AD182" s="344"/>
      <c r="AE182" s="344"/>
      <c r="AF182" s="344"/>
      <c r="AG182" s="344"/>
      <c r="AH182" s="357"/>
      <c r="AI182" s="344"/>
      <c r="AJ182" s="344"/>
      <c r="AK182" s="429"/>
      <c r="AL182" s="429"/>
      <c r="AM182" s="357"/>
      <c r="AN182" s="357"/>
      <c r="AO182" s="357"/>
      <c r="AP182" s="357"/>
      <c r="AQ182" s="357"/>
      <c r="AR182" s="357"/>
      <c r="AS182" s="344"/>
      <c r="AT182" s="360"/>
      <c r="AU182" s="515"/>
    </row>
    <row r="183" spans="1:47" ht="30.75" customHeight="1" x14ac:dyDescent="0.25">
      <c r="A183" s="353"/>
      <c r="B183" s="354"/>
      <c r="C183" s="357"/>
      <c r="D183" s="344"/>
      <c r="E183" s="344"/>
      <c r="F183" s="344"/>
      <c r="G183" s="356"/>
      <c r="H183" s="357"/>
      <c r="I183" s="344"/>
      <c r="J183" s="344"/>
      <c r="K183" s="357"/>
      <c r="L183" s="355"/>
      <c r="M183" s="355"/>
      <c r="N183" s="355"/>
      <c r="O183" s="357"/>
      <c r="P183" s="357"/>
      <c r="Q183" s="357"/>
      <c r="R183" s="357"/>
      <c r="S183" s="357"/>
      <c r="T183" s="357"/>
      <c r="U183" s="357"/>
      <c r="V183" s="357"/>
      <c r="W183" s="357"/>
      <c r="X183" s="357"/>
      <c r="Y183" s="357"/>
      <c r="Z183" s="357"/>
      <c r="AA183" s="357"/>
      <c r="AB183" s="344"/>
      <c r="AC183" s="344"/>
      <c r="AD183" s="344"/>
      <c r="AE183" s="344"/>
      <c r="AF183" s="344"/>
      <c r="AG183" s="344"/>
      <c r="AH183" s="357"/>
      <c r="AI183" s="344"/>
      <c r="AJ183" s="344"/>
      <c r="AK183" s="429"/>
      <c r="AL183" s="429"/>
      <c r="AM183" s="357"/>
      <c r="AN183" s="357"/>
      <c r="AO183" s="357"/>
      <c r="AP183" s="357"/>
      <c r="AQ183" s="357"/>
      <c r="AR183" s="357"/>
      <c r="AS183" s="357"/>
      <c r="AT183" s="360"/>
      <c r="AU183" s="515"/>
    </row>
    <row r="184" spans="1:47" ht="30.75" customHeight="1" x14ac:dyDescent="0.25">
      <c r="A184" s="353"/>
      <c r="B184" s="354"/>
      <c r="C184" s="355"/>
      <c r="D184" s="344"/>
      <c r="E184" s="344"/>
      <c r="F184" s="344"/>
      <c r="G184" s="356"/>
      <c r="H184" s="344"/>
      <c r="I184" s="344"/>
      <c r="J184" s="344"/>
      <c r="K184" s="355"/>
      <c r="L184" s="355"/>
      <c r="M184" s="355"/>
      <c r="N184" s="355"/>
      <c r="O184" s="357"/>
      <c r="P184" s="357"/>
      <c r="Q184" s="357"/>
      <c r="R184" s="357"/>
      <c r="S184" s="357"/>
      <c r="T184" s="357"/>
      <c r="U184" s="357"/>
      <c r="V184" s="357"/>
      <c r="W184" s="357"/>
      <c r="X184" s="357"/>
      <c r="Y184" s="357"/>
      <c r="Z184" s="357"/>
      <c r="AA184" s="357"/>
      <c r="AB184" s="344"/>
      <c r="AC184" s="344"/>
      <c r="AD184" s="344"/>
      <c r="AE184" s="344"/>
      <c r="AF184" s="344"/>
      <c r="AG184" s="344"/>
      <c r="AH184" s="357"/>
      <c r="AI184" s="344"/>
      <c r="AJ184" s="344"/>
      <c r="AK184" s="429"/>
      <c r="AL184" s="429"/>
      <c r="AM184" s="357"/>
      <c r="AN184" s="357"/>
      <c r="AO184" s="357"/>
      <c r="AP184" s="357"/>
      <c r="AQ184" s="357"/>
      <c r="AR184" s="357"/>
      <c r="AS184" s="357"/>
      <c r="AT184" s="360"/>
      <c r="AU184" s="515"/>
    </row>
    <row r="185" spans="1:47" ht="30.75" customHeight="1" x14ac:dyDescent="0.25">
      <c r="A185" s="353"/>
      <c r="B185" s="354"/>
      <c r="C185" s="357"/>
      <c r="D185" s="344"/>
      <c r="E185" s="344"/>
      <c r="F185" s="344"/>
      <c r="G185" s="356"/>
      <c r="H185" s="357"/>
      <c r="I185" s="344"/>
      <c r="J185" s="344"/>
      <c r="K185" s="357"/>
      <c r="L185" s="355"/>
      <c r="M185" s="355"/>
      <c r="N185" s="355"/>
      <c r="O185" s="357"/>
      <c r="P185" s="357"/>
      <c r="Q185" s="357"/>
      <c r="R185" s="357"/>
      <c r="S185" s="357"/>
      <c r="T185" s="357"/>
      <c r="U185" s="357"/>
      <c r="V185" s="357"/>
      <c r="W185" s="357"/>
      <c r="X185" s="357"/>
      <c r="Y185" s="357"/>
      <c r="Z185" s="357"/>
      <c r="AA185" s="357"/>
      <c r="AB185" s="344"/>
      <c r="AC185" s="344"/>
      <c r="AD185" s="344"/>
      <c r="AE185" s="344"/>
      <c r="AF185" s="344"/>
      <c r="AG185" s="344"/>
      <c r="AH185" s="357"/>
      <c r="AI185" s="344"/>
      <c r="AJ185" s="344"/>
      <c r="AK185" s="429"/>
      <c r="AL185" s="429"/>
      <c r="AM185" s="357"/>
      <c r="AN185" s="357"/>
      <c r="AO185" s="357"/>
      <c r="AP185" s="357"/>
      <c r="AQ185" s="357"/>
      <c r="AR185" s="357"/>
      <c r="AS185" s="357"/>
      <c r="AT185" s="360"/>
      <c r="AU185" s="515"/>
    </row>
    <row r="186" spans="1:47" ht="30.75" customHeight="1" x14ac:dyDescent="0.25">
      <c r="A186" s="353"/>
      <c r="B186" s="354"/>
      <c r="C186" s="357"/>
      <c r="D186" s="344"/>
      <c r="E186" s="344"/>
      <c r="F186" s="344"/>
      <c r="G186" s="356"/>
      <c r="H186" s="357"/>
      <c r="I186" s="344"/>
      <c r="J186" s="344"/>
      <c r="K186" s="357"/>
      <c r="L186" s="355"/>
      <c r="M186" s="355"/>
      <c r="N186" s="355"/>
      <c r="O186" s="357"/>
      <c r="P186" s="357"/>
      <c r="Q186" s="357"/>
      <c r="R186" s="357"/>
      <c r="S186" s="357"/>
      <c r="T186" s="357"/>
      <c r="U186" s="357"/>
      <c r="V186" s="357"/>
      <c r="W186" s="357"/>
      <c r="X186" s="357"/>
      <c r="Y186" s="357"/>
      <c r="Z186" s="357"/>
      <c r="AA186" s="357"/>
      <c r="AB186" s="344"/>
      <c r="AC186" s="344"/>
      <c r="AD186" s="344"/>
      <c r="AE186" s="344"/>
      <c r="AF186" s="344"/>
      <c r="AG186" s="344"/>
      <c r="AH186" s="357"/>
      <c r="AI186" s="344"/>
      <c r="AJ186" s="344"/>
      <c r="AK186" s="429"/>
      <c r="AL186" s="429"/>
      <c r="AM186" s="357"/>
      <c r="AN186" s="357"/>
      <c r="AO186" s="357"/>
      <c r="AP186" s="357"/>
      <c r="AQ186" s="357"/>
      <c r="AR186" s="357"/>
      <c r="AS186" s="357"/>
      <c r="AT186" s="360"/>
      <c r="AU186" s="515"/>
    </row>
    <row r="187" spans="1:47" ht="30.75" customHeight="1" x14ac:dyDescent="0.25">
      <c r="A187" s="353"/>
      <c r="B187" s="354"/>
      <c r="C187" s="357"/>
      <c r="D187" s="344"/>
      <c r="E187" s="344"/>
      <c r="F187" s="344"/>
      <c r="G187" s="356"/>
      <c r="H187" s="357"/>
      <c r="I187" s="344"/>
      <c r="J187" s="344"/>
      <c r="K187" s="357"/>
      <c r="L187" s="355"/>
      <c r="M187" s="355"/>
      <c r="N187" s="355"/>
      <c r="O187" s="357"/>
      <c r="P187" s="357"/>
      <c r="Q187" s="357"/>
      <c r="R187" s="357"/>
      <c r="S187" s="357"/>
      <c r="T187" s="357"/>
      <c r="U187" s="357"/>
      <c r="V187" s="357"/>
      <c r="W187" s="357"/>
      <c r="X187" s="357"/>
      <c r="Y187" s="357"/>
      <c r="Z187" s="357"/>
      <c r="AA187" s="357"/>
      <c r="AB187" s="344"/>
      <c r="AC187" s="344"/>
      <c r="AD187" s="344"/>
      <c r="AE187" s="344"/>
      <c r="AF187" s="344"/>
      <c r="AG187" s="344"/>
      <c r="AH187" s="357"/>
      <c r="AI187" s="344"/>
      <c r="AJ187" s="344"/>
      <c r="AK187" s="429"/>
      <c r="AL187" s="429"/>
      <c r="AM187" s="357"/>
      <c r="AN187" s="357"/>
      <c r="AO187" s="357"/>
      <c r="AP187" s="357"/>
      <c r="AQ187" s="357"/>
      <c r="AR187" s="357"/>
      <c r="AS187" s="357"/>
      <c r="AT187" s="360"/>
      <c r="AU187" s="515"/>
    </row>
    <row r="188" spans="1:47" ht="30.75" customHeight="1" x14ac:dyDescent="0.25">
      <c r="A188" s="353"/>
      <c r="B188" s="354"/>
      <c r="C188" s="357"/>
      <c r="D188" s="344"/>
      <c r="E188" s="344"/>
      <c r="F188" s="344"/>
      <c r="G188" s="356"/>
      <c r="H188" s="357"/>
      <c r="I188" s="344"/>
      <c r="J188" s="344"/>
      <c r="K188" s="357"/>
      <c r="L188" s="355"/>
      <c r="M188" s="355"/>
      <c r="N188" s="355"/>
      <c r="O188" s="357"/>
      <c r="P188" s="357"/>
      <c r="Q188" s="357"/>
      <c r="R188" s="357"/>
      <c r="S188" s="357"/>
      <c r="T188" s="357"/>
      <c r="U188" s="357"/>
      <c r="V188" s="357"/>
      <c r="W188" s="357"/>
      <c r="X188" s="357"/>
      <c r="Y188" s="357"/>
      <c r="Z188" s="357"/>
      <c r="AA188" s="357"/>
      <c r="AB188" s="344"/>
      <c r="AC188" s="344"/>
      <c r="AD188" s="344"/>
      <c r="AE188" s="344"/>
      <c r="AF188" s="344"/>
      <c r="AG188" s="344"/>
      <c r="AH188" s="357"/>
      <c r="AI188" s="344"/>
      <c r="AJ188" s="344"/>
      <c r="AK188" s="429"/>
      <c r="AL188" s="429"/>
      <c r="AM188" s="357"/>
      <c r="AN188" s="357"/>
      <c r="AO188" s="357"/>
      <c r="AP188" s="357"/>
      <c r="AQ188" s="357"/>
      <c r="AR188" s="357"/>
      <c r="AS188" s="357"/>
      <c r="AT188" s="360"/>
      <c r="AU188" s="515"/>
    </row>
    <row r="189" spans="1:47" ht="30.75" customHeight="1" x14ac:dyDescent="0.25">
      <c r="A189" s="353"/>
      <c r="B189" s="354"/>
      <c r="C189" s="357"/>
      <c r="D189" s="344"/>
      <c r="E189" s="344"/>
      <c r="F189" s="344"/>
      <c r="G189" s="356"/>
      <c r="H189" s="357"/>
      <c r="I189" s="344"/>
      <c r="J189" s="344"/>
      <c r="K189" s="357"/>
      <c r="L189" s="355"/>
      <c r="M189" s="355"/>
      <c r="N189" s="355"/>
      <c r="O189" s="357"/>
      <c r="P189" s="357"/>
      <c r="Q189" s="357"/>
      <c r="R189" s="357"/>
      <c r="S189" s="357"/>
      <c r="T189" s="357"/>
      <c r="U189" s="357"/>
      <c r="V189" s="357"/>
      <c r="W189" s="357"/>
      <c r="X189" s="357"/>
      <c r="Y189" s="357"/>
      <c r="Z189" s="357"/>
      <c r="AA189" s="357"/>
      <c r="AB189" s="344"/>
      <c r="AC189" s="344"/>
      <c r="AD189" s="344"/>
      <c r="AE189" s="344"/>
      <c r="AF189" s="344"/>
      <c r="AG189" s="344"/>
      <c r="AH189" s="357"/>
      <c r="AI189" s="344"/>
      <c r="AJ189" s="344"/>
      <c r="AK189" s="429"/>
      <c r="AL189" s="429"/>
      <c r="AM189" s="357"/>
      <c r="AN189" s="357"/>
      <c r="AO189" s="357"/>
      <c r="AP189" s="357"/>
      <c r="AQ189" s="357"/>
      <c r="AR189" s="357"/>
      <c r="AS189" s="357"/>
      <c r="AT189" s="360"/>
      <c r="AU189" s="515"/>
    </row>
    <row r="190" spans="1:47" ht="30.75" customHeight="1" x14ac:dyDescent="0.25">
      <c r="A190" s="353"/>
      <c r="B190" s="354"/>
      <c r="C190" s="357"/>
      <c r="D190" s="344"/>
      <c r="E190" s="344"/>
      <c r="F190" s="344"/>
      <c r="G190" s="356"/>
      <c r="H190" s="357"/>
      <c r="I190" s="344"/>
      <c r="J190" s="344"/>
      <c r="K190" s="357"/>
      <c r="L190" s="355"/>
      <c r="M190" s="355"/>
      <c r="N190" s="355"/>
      <c r="O190" s="357"/>
      <c r="P190" s="357"/>
      <c r="Q190" s="357"/>
      <c r="R190" s="357"/>
      <c r="S190" s="357"/>
      <c r="T190" s="357"/>
      <c r="U190" s="357"/>
      <c r="V190" s="357"/>
      <c r="W190" s="357"/>
      <c r="X190" s="357"/>
      <c r="Y190" s="357"/>
      <c r="Z190" s="357"/>
      <c r="AA190" s="357"/>
      <c r="AB190" s="344"/>
      <c r="AC190" s="344"/>
      <c r="AD190" s="344"/>
      <c r="AE190" s="344"/>
      <c r="AF190" s="344"/>
      <c r="AG190" s="344"/>
      <c r="AH190" s="357"/>
      <c r="AI190" s="344"/>
      <c r="AJ190" s="344"/>
      <c r="AK190" s="429"/>
      <c r="AL190" s="429"/>
      <c r="AM190" s="357"/>
      <c r="AN190" s="357"/>
      <c r="AO190" s="357"/>
      <c r="AP190" s="357"/>
      <c r="AQ190" s="357"/>
      <c r="AR190" s="357"/>
      <c r="AS190" s="357"/>
      <c r="AT190" s="360"/>
      <c r="AU190" s="515"/>
    </row>
    <row r="191" spans="1:47" ht="30.75" customHeight="1" x14ac:dyDescent="0.25">
      <c r="A191" s="353"/>
      <c r="B191" s="354"/>
      <c r="C191" s="355"/>
      <c r="D191" s="344"/>
      <c r="E191" s="344"/>
      <c r="F191" s="344"/>
      <c r="G191" s="356"/>
      <c r="H191" s="344"/>
      <c r="I191" s="344"/>
      <c r="J191" s="344"/>
      <c r="K191" s="355"/>
      <c r="L191" s="355"/>
      <c r="M191" s="355"/>
      <c r="N191" s="355"/>
      <c r="O191" s="357"/>
      <c r="P191" s="357"/>
      <c r="Q191" s="357"/>
      <c r="R191" s="357"/>
      <c r="S191" s="357"/>
      <c r="T191" s="357"/>
      <c r="U191" s="357"/>
      <c r="V191" s="357"/>
      <c r="W191" s="357"/>
      <c r="X191" s="357"/>
      <c r="Y191" s="357"/>
      <c r="Z191" s="357"/>
      <c r="AA191" s="357"/>
      <c r="AB191" s="344"/>
      <c r="AC191" s="344"/>
      <c r="AD191" s="344"/>
      <c r="AE191" s="344"/>
      <c r="AF191" s="344"/>
      <c r="AG191" s="344"/>
      <c r="AH191" s="357"/>
      <c r="AI191" s="344"/>
      <c r="AJ191" s="344"/>
      <c r="AK191" s="429"/>
      <c r="AL191" s="429"/>
      <c r="AM191" s="357"/>
      <c r="AN191" s="357"/>
      <c r="AO191" s="357"/>
      <c r="AP191" s="357"/>
      <c r="AQ191" s="357"/>
      <c r="AR191" s="357"/>
      <c r="AS191" s="357"/>
      <c r="AT191" s="360"/>
      <c r="AU191" s="515"/>
    </row>
    <row r="192" spans="1:47" ht="30.75" customHeight="1" x14ac:dyDescent="0.25">
      <c r="A192" s="353"/>
      <c r="B192" s="354"/>
      <c r="C192" s="355"/>
      <c r="D192" s="344"/>
      <c r="E192" s="344"/>
      <c r="F192" s="344"/>
      <c r="G192" s="356"/>
      <c r="H192" s="344"/>
      <c r="I192" s="344"/>
      <c r="J192" s="344"/>
      <c r="K192" s="355"/>
      <c r="L192" s="355"/>
      <c r="M192" s="355"/>
      <c r="N192" s="355"/>
      <c r="O192" s="357"/>
      <c r="P192" s="357"/>
      <c r="Q192" s="357"/>
      <c r="R192" s="357"/>
      <c r="S192" s="357"/>
      <c r="T192" s="357"/>
      <c r="U192" s="357"/>
      <c r="V192" s="357"/>
      <c r="W192" s="357"/>
      <c r="X192" s="357"/>
      <c r="Y192" s="357"/>
      <c r="Z192" s="357"/>
      <c r="AA192" s="357"/>
      <c r="AB192" s="344"/>
      <c r="AC192" s="344"/>
      <c r="AD192" s="344"/>
      <c r="AE192" s="344"/>
      <c r="AF192" s="344"/>
      <c r="AG192" s="344"/>
      <c r="AH192" s="357"/>
      <c r="AI192" s="344"/>
      <c r="AJ192" s="344"/>
      <c r="AK192" s="429"/>
      <c r="AL192" s="429"/>
      <c r="AM192" s="357"/>
      <c r="AN192" s="357"/>
      <c r="AO192" s="357"/>
      <c r="AP192" s="357"/>
      <c r="AQ192" s="357"/>
      <c r="AR192" s="357"/>
      <c r="AS192" s="357"/>
      <c r="AT192" s="360"/>
      <c r="AU192" s="515"/>
    </row>
    <row r="193" spans="1:47" ht="30.75" customHeight="1" x14ac:dyDescent="0.25">
      <c r="A193" s="353"/>
      <c r="B193" s="354"/>
      <c r="C193" s="355"/>
      <c r="D193" s="344"/>
      <c r="E193" s="344"/>
      <c r="F193" s="344"/>
      <c r="G193" s="356"/>
      <c r="H193" s="344"/>
      <c r="I193" s="344"/>
      <c r="J193" s="344"/>
      <c r="K193" s="355"/>
      <c r="L193" s="355"/>
      <c r="M193" s="355"/>
      <c r="N193" s="355"/>
      <c r="O193" s="357"/>
      <c r="P193" s="357"/>
      <c r="Q193" s="357"/>
      <c r="R193" s="357"/>
      <c r="S193" s="357"/>
      <c r="T193" s="357"/>
      <c r="U193" s="357"/>
      <c r="V193" s="357"/>
      <c r="W193" s="357"/>
      <c r="X193" s="357"/>
      <c r="Y193" s="357"/>
      <c r="Z193" s="357"/>
      <c r="AA193" s="357"/>
      <c r="AB193" s="344"/>
      <c r="AC193" s="344"/>
      <c r="AD193" s="344"/>
      <c r="AE193" s="344"/>
      <c r="AF193" s="344"/>
      <c r="AG193" s="344"/>
      <c r="AH193" s="357"/>
      <c r="AI193" s="344"/>
      <c r="AJ193" s="344"/>
      <c r="AK193" s="429"/>
      <c r="AL193" s="429"/>
      <c r="AM193" s="357"/>
      <c r="AN193" s="357"/>
      <c r="AO193" s="357"/>
      <c r="AP193" s="357"/>
      <c r="AQ193" s="357"/>
      <c r="AR193" s="357"/>
      <c r="AS193" s="357"/>
      <c r="AT193" s="360"/>
      <c r="AU193" s="515"/>
    </row>
    <row r="194" spans="1:47" s="362" customFormat="1" ht="30.75" customHeight="1" x14ac:dyDescent="0.25">
      <c r="A194" s="353"/>
      <c r="B194" s="354"/>
      <c r="C194" s="355"/>
      <c r="D194" s="344"/>
      <c r="E194" s="344"/>
      <c r="F194" s="344"/>
      <c r="G194" s="356"/>
      <c r="H194" s="344"/>
      <c r="I194" s="344"/>
      <c r="J194" s="344"/>
      <c r="K194" s="355"/>
      <c r="L194" s="355"/>
      <c r="M194" s="355"/>
      <c r="N194" s="355"/>
      <c r="O194" s="357"/>
      <c r="P194" s="357"/>
      <c r="Q194" s="357"/>
      <c r="R194" s="357"/>
      <c r="S194" s="357"/>
      <c r="T194" s="357"/>
      <c r="U194" s="357"/>
      <c r="V194" s="357"/>
      <c r="W194" s="357"/>
      <c r="X194" s="357"/>
      <c r="Y194" s="357"/>
      <c r="Z194" s="357"/>
      <c r="AA194" s="357"/>
      <c r="AB194" s="344"/>
      <c r="AC194" s="344"/>
      <c r="AD194" s="344"/>
      <c r="AE194" s="344"/>
      <c r="AF194" s="344"/>
      <c r="AG194" s="344"/>
      <c r="AH194" s="357"/>
      <c r="AI194" s="344"/>
      <c r="AJ194" s="344"/>
      <c r="AK194" s="429"/>
      <c r="AL194" s="429"/>
      <c r="AM194" s="357"/>
      <c r="AN194" s="357"/>
      <c r="AO194" s="357"/>
      <c r="AP194" s="357"/>
      <c r="AQ194" s="357"/>
      <c r="AR194" s="357"/>
      <c r="AS194" s="357"/>
      <c r="AT194" s="360"/>
      <c r="AU194" s="515"/>
    </row>
    <row r="195" spans="1:47" ht="30.75" customHeight="1" x14ac:dyDescent="0.25">
      <c r="A195" s="353"/>
      <c r="B195" s="354"/>
      <c r="C195" s="355"/>
      <c r="D195" s="344"/>
      <c r="E195" s="344"/>
      <c r="F195" s="344"/>
      <c r="G195" s="356"/>
      <c r="H195" s="344"/>
      <c r="I195" s="344"/>
      <c r="J195" s="344"/>
      <c r="K195" s="355"/>
      <c r="L195" s="355"/>
      <c r="M195" s="355"/>
      <c r="N195" s="355"/>
      <c r="O195" s="357"/>
      <c r="P195" s="357"/>
      <c r="Q195" s="357"/>
      <c r="R195" s="357"/>
      <c r="S195" s="357"/>
      <c r="T195" s="357"/>
      <c r="U195" s="357"/>
      <c r="V195" s="357"/>
      <c r="W195" s="357"/>
      <c r="X195" s="357"/>
      <c r="Y195" s="357"/>
      <c r="Z195" s="357"/>
      <c r="AA195" s="357"/>
      <c r="AB195" s="344"/>
      <c r="AC195" s="344"/>
      <c r="AD195" s="344"/>
      <c r="AE195" s="344"/>
      <c r="AF195" s="344"/>
      <c r="AG195" s="344"/>
      <c r="AH195" s="357"/>
      <c r="AI195" s="344"/>
      <c r="AJ195" s="344"/>
      <c r="AK195" s="429"/>
      <c r="AL195" s="429"/>
      <c r="AM195" s="357"/>
      <c r="AN195" s="357"/>
      <c r="AO195" s="357"/>
      <c r="AP195" s="357"/>
      <c r="AQ195" s="357"/>
      <c r="AR195" s="357"/>
      <c r="AS195" s="357"/>
      <c r="AT195" s="360"/>
      <c r="AU195" s="515"/>
    </row>
    <row r="196" spans="1:47" ht="30.75" customHeight="1" x14ac:dyDescent="0.25">
      <c r="A196" s="353"/>
      <c r="B196" s="354"/>
      <c r="C196" s="355"/>
      <c r="D196" s="344"/>
      <c r="E196" s="344"/>
      <c r="F196" s="344"/>
      <c r="G196" s="356"/>
      <c r="H196" s="344"/>
      <c r="I196" s="344"/>
      <c r="J196" s="344"/>
      <c r="K196" s="355"/>
      <c r="L196" s="355"/>
      <c r="M196" s="355"/>
      <c r="N196" s="355"/>
      <c r="O196" s="357"/>
      <c r="P196" s="357"/>
      <c r="Q196" s="357"/>
      <c r="R196" s="357"/>
      <c r="S196" s="357"/>
      <c r="T196" s="357"/>
      <c r="U196" s="357"/>
      <c r="V196" s="357"/>
      <c r="W196" s="357"/>
      <c r="X196" s="357"/>
      <c r="Y196" s="357"/>
      <c r="Z196" s="357"/>
      <c r="AA196" s="357"/>
      <c r="AB196" s="344"/>
      <c r="AC196" s="344"/>
      <c r="AD196" s="344"/>
      <c r="AE196" s="344"/>
      <c r="AF196" s="344"/>
      <c r="AG196" s="344"/>
      <c r="AH196" s="357"/>
      <c r="AI196" s="344"/>
      <c r="AJ196" s="344"/>
      <c r="AK196" s="429"/>
      <c r="AL196" s="429"/>
      <c r="AM196" s="357"/>
      <c r="AN196" s="357"/>
      <c r="AO196" s="357"/>
      <c r="AP196" s="357"/>
      <c r="AQ196" s="357"/>
      <c r="AR196" s="357"/>
      <c r="AS196" s="357"/>
      <c r="AT196" s="360"/>
      <c r="AU196" s="515"/>
    </row>
    <row r="197" spans="1:47" ht="30.75" customHeight="1" x14ac:dyDescent="0.25">
      <c r="A197" s="353"/>
      <c r="B197" s="354"/>
      <c r="C197" s="357"/>
      <c r="D197" s="344"/>
      <c r="E197" s="344"/>
      <c r="F197" s="344"/>
      <c r="G197" s="356"/>
      <c r="H197" s="357"/>
      <c r="I197" s="344"/>
      <c r="J197" s="344"/>
      <c r="K197" s="357"/>
      <c r="L197" s="355"/>
      <c r="M197" s="355"/>
      <c r="N197" s="355"/>
      <c r="O197" s="357"/>
      <c r="P197" s="357"/>
      <c r="Q197" s="357"/>
      <c r="R197" s="357"/>
      <c r="S197" s="357"/>
      <c r="T197" s="357"/>
      <c r="U197" s="357"/>
      <c r="V197" s="357"/>
      <c r="W197" s="357"/>
      <c r="X197" s="357"/>
      <c r="Y197" s="357"/>
      <c r="Z197" s="357"/>
      <c r="AA197" s="357"/>
      <c r="AB197" s="344"/>
      <c r="AC197" s="344"/>
      <c r="AD197" s="344"/>
      <c r="AE197" s="344"/>
      <c r="AF197" s="344"/>
      <c r="AG197" s="344"/>
      <c r="AH197" s="357"/>
      <c r="AI197" s="344"/>
      <c r="AJ197" s="344"/>
      <c r="AK197" s="429"/>
      <c r="AL197" s="429"/>
      <c r="AM197" s="357"/>
      <c r="AN197" s="357"/>
      <c r="AO197" s="357"/>
      <c r="AP197" s="357"/>
      <c r="AQ197" s="357"/>
      <c r="AR197" s="357"/>
      <c r="AS197" s="357"/>
      <c r="AT197" s="360"/>
      <c r="AU197" s="515"/>
    </row>
    <row r="198" spans="1:47" ht="30.75" customHeight="1" x14ac:dyDescent="0.25">
      <c r="A198" s="353"/>
      <c r="B198" s="354"/>
      <c r="C198" s="355"/>
      <c r="D198" s="344"/>
      <c r="E198" s="344"/>
      <c r="F198" s="344"/>
      <c r="G198" s="356"/>
      <c r="H198" s="344"/>
      <c r="I198" s="344"/>
      <c r="J198" s="344"/>
      <c r="K198" s="355"/>
      <c r="L198" s="355"/>
      <c r="M198" s="355"/>
      <c r="N198" s="355"/>
      <c r="O198" s="357"/>
      <c r="P198" s="357"/>
      <c r="Q198" s="357"/>
      <c r="R198" s="357"/>
      <c r="S198" s="357"/>
      <c r="T198" s="357"/>
      <c r="U198" s="357"/>
      <c r="V198" s="357"/>
      <c r="W198" s="357"/>
      <c r="X198" s="357"/>
      <c r="Y198" s="357"/>
      <c r="Z198" s="357"/>
      <c r="AA198" s="357"/>
      <c r="AB198" s="344"/>
      <c r="AC198" s="344"/>
      <c r="AD198" s="344"/>
      <c r="AE198" s="344"/>
      <c r="AF198" s="344"/>
      <c r="AG198" s="344"/>
      <c r="AH198" s="357"/>
      <c r="AI198" s="344"/>
      <c r="AJ198" s="344"/>
      <c r="AK198" s="429"/>
      <c r="AL198" s="429"/>
      <c r="AM198" s="357"/>
      <c r="AN198" s="357"/>
      <c r="AO198" s="357"/>
      <c r="AP198" s="357"/>
      <c r="AQ198" s="357"/>
      <c r="AR198" s="357"/>
      <c r="AS198" s="357"/>
      <c r="AT198" s="360"/>
      <c r="AU198" s="515"/>
    </row>
    <row r="199" spans="1:47" ht="30.75" customHeight="1" x14ac:dyDescent="0.25">
      <c r="A199" s="353"/>
      <c r="B199" s="354"/>
      <c r="C199" s="357"/>
      <c r="D199" s="344"/>
      <c r="E199" s="344"/>
      <c r="F199" s="344"/>
      <c r="G199" s="356"/>
      <c r="H199" s="357"/>
      <c r="I199" s="344"/>
      <c r="J199" s="344"/>
      <c r="K199" s="357"/>
      <c r="L199" s="355"/>
      <c r="M199" s="355"/>
      <c r="N199" s="355"/>
      <c r="O199" s="357"/>
      <c r="P199" s="357"/>
      <c r="Q199" s="357"/>
      <c r="R199" s="357"/>
      <c r="S199" s="357"/>
      <c r="T199" s="357"/>
      <c r="U199" s="357"/>
      <c r="V199" s="357"/>
      <c r="W199" s="357"/>
      <c r="X199" s="357"/>
      <c r="Y199" s="357"/>
      <c r="Z199" s="357"/>
      <c r="AA199" s="357"/>
      <c r="AB199" s="344"/>
      <c r="AC199" s="344"/>
      <c r="AD199" s="344"/>
      <c r="AE199" s="344"/>
      <c r="AF199" s="344"/>
      <c r="AG199" s="344"/>
      <c r="AH199" s="357"/>
      <c r="AI199" s="344"/>
      <c r="AJ199" s="344"/>
      <c r="AK199" s="429"/>
      <c r="AL199" s="429"/>
      <c r="AM199" s="357"/>
      <c r="AN199" s="357"/>
      <c r="AO199" s="357"/>
      <c r="AP199" s="357"/>
      <c r="AQ199" s="357"/>
      <c r="AR199" s="357"/>
      <c r="AS199" s="357"/>
      <c r="AT199" s="360"/>
      <c r="AU199" s="515"/>
    </row>
    <row r="200" spans="1:47" s="362" customFormat="1" ht="30.75" customHeight="1" x14ac:dyDescent="0.25">
      <c r="A200" s="353"/>
      <c r="B200" s="354"/>
      <c r="C200" s="357"/>
      <c r="D200" s="344"/>
      <c r="E200" s="344"/>
      <c r="F200" s="344"/>
      <c r="G200" s="356"/>
      <c r="H200" s="357"/>
      <c r="I200" s="344"/>
      <c r="J200" s="344"/>
      <c r="K200" s="357"/>
      <c r="L200" s="355"/>
      <c r="M200" s="355"/>
      <c r="N200" s="355"/>
      <c r="O200" s="357"/>
      <c r="P200" s="357"/>
      <c r="Q200" s="357"/>
      <c r="R200" s="357"/>
      <c r="S200" s="357"/>
      <c r="T200" s="357"/>
      <c r="U200" s="357"/>
      <c r="V200" s="357"/>
      <c r="W200" s="357"/>
      <c r="X200" s="357"/>
      <c r="Y200" s="357"/>
      <c r="Z200" s="357"/>
      <c r="AA200" s="357"/>
      <c r="AB200" s="344"/>
      <c r="AC200" s="344"/>
      <c r="AD200" s="344"/>
      <c r="AE200" s="344"/>
      <c r="AF200" s="344"/>
      <c r="AG200" s="344"/>
      <c r="AH200" s="357"/>
      <c r="AI200" s="344"/>
      <c r="AJ200" s="344"/>
      <c r="AK200" s="429"/>
      <c r="AL200" s="429"/>
      <c r="AM200" s="357"/>
      <c r="AN200" s="357"/>
      <c r="AO200" s="357"/>
      <c r="AP200" s="357"/>
      <c r="AQ200" s="357"/>
      <c r="AR200" s="357"/>
      <c r="AS200" s="357"/>
      <c r="AT200" s="360"/>
      <c r="AU200" s="515"/>
    </row>
    <row r="201" spans="1:47" ht="30.75" customHeight="1" x14ac:dyDescent="0.25">
      <c r="A201" s="353"/>
      <c r="B201" s="354"/>
      <c r="C201" s="355"/>
      <c r="D201" s="344"/>
      <c r="E201" s="344"/>
      <c r="F201" s="344"/>
      <c r="G201" s="356"/>
      <c r="H201" s="344"/>
      <c r="I201" s="344"/>
      <c r="J201" s="344"/>
      <c r="K201" s="355"/>
      <c r="L201" s="355"/>
      <c r="M201" s="355"/>
      <c r="N201" s="355"/>
      <c r="O201" s="357"/>
      <c r="P201" s="357"/>
      <c r="Q201" s="357"/>
      <c r="R201" s="357"/>
      <c r="S201" s="357"/>
      <c r="T201" s="357"/>
      <c r="U201" s="357"/>
      <c r="V201" s="357"/>
      <c r="W201" s="357"/>
      <c r="X201" s="357"/>
      <c r="Y201" s="357"/>
      <c r="Z201" s="357"/>
      <c r="AA201" s="357"/>
      <c r="AB201" s="344"/>
      <c r="AC201" s="344"/>
      <c r="AD201" s="344"/>
      <c r="AE201" s="344"/>
      <c r="AF201" s="344"/>
      <c r="AG201" s="344"/>
      <c r="AH201" s="357"/>
      <c r="AI201" s="344"/>
      <c r="AJ201" s="344"/>
      <c r="AK201" s="429"/>
      <c r="AL201" s="429"/>
      <c r="AM201" s="357"/>
      <c r="AN201" s="357"/>
      <c r="AO201" s="357"/>
      <c r="AP201" s="357"/>
      <c r="AQ201" s="357"/>
      <c r="AR201" s="357"/>
      <c r="AS201" s="357"/>
      <c r="AT201" s="360"/>
      <c r="AU201" s="515"/>
    </row>
    <row r="202" spans="1:47" ht="30.75" customHeight="1" x14ac:dyDescent="0.25">
      <c r="A202" s="353"/>
      <c r="B202" s="354"/>
      <c r="C202" s="355"/>
      <c r="D202" s="344"/>
      <c r="E202" s="344"/>
      <c r="F202" s="344"/>
      <c r="G202" s="356"/>
      <c r="H202" s="344"/>
      <c r="I202" s="344"/>
      <c r="J202" s="344"/>
      <c r="K202" s="355"/>
      <c r="L202" s="355"/>
      <c r="M202" s="355"/>
      <c r="N202" s="355"/>
      <c r="O202" s="357"/>
      <c r="P202" s="357"/>
      <c r="Q202" s="357"/>
      <c r="R202" s="357"/>
      <c r="S202" s="357"/>
      <c r="T202" s="357"/>
      <c r="U202" s="357"/>
      <c r="V202" s="357"/>
      <c r="W202" s="357"/>
      <c r="X202" s="357"/>
      <c r="Y202" s="357"/>
      <c r="Z202" s="357"/>
      <c r="AA202" s="357"/>
      <c r="AB202" s="344"/>
      <c r="AC202" s="344"/>
      <c r="AD202" s="344"/>
      <c r="AE202" s="344"/>
      <c r="AF202" s="344"/>
      <c r="AG202" s="344"/>
      <c r="AH202" s="357"/>
      <c r="AI202" s="344"/>
      <c r="AJ202" s="344"/>
      <c r="AK202" s="429"/>
      <c r="AL202" s="429"/>
      <c r="AM202" s="357"/>
      <c r="AN202" s="357"/>
      <c r="AO202" s="357"/>
      <c r="AP202" s="357"/>
      <c r="AQ202" s="357"/>
      <c r="AR202" s="357"/>
      <c r="AS202" s="357"/>
      <c r="AT202" s="360"/>
      <c r="AU202" s="515"/>
    </row>
    <row r="203" spans="1:47" ht="30.75" customHeight="1" x14ac:dyDescent="0.25">
      <c r="A203" s="353"/>
      <c r="B203" s="354"/>
      <c r="C203" s="355"/>
      <c r="D203" s="344"/>
      <c r="E203" s="344"/>
      <c r="F203" s="344"/>
      <c r="G203" s="356"/>
      <c r="H203" s="344"/>
      <c r="I203" s="344"/>
      <c r="J203" s="344"/>
      <c r="K203" s="355"/>
      <c r="L203" s="355"/>
      <c r="M203" s="355"/>
      <c r="N203" s="355"/>
      <c r="O203" s="357"/>
      <c r="P203" s="357"/>
      <c r="Q203" s="357"/>
      <c r="R203" s="357"/>
      <c r="S203" s="357"/>
      <c r="T203" s="357"/>
      <c r="U203" s="357"/>
      <c r="V203" s="357"/>
      <c r="W203" s="357"/>
      <c r="X203" s="357"/>
      <c r="Y203" s="357"/>
      <c r="Z203" s="357"/>
      <c r="AA203" s="357"/>
      <c r="AB203" s="344"/>
      <c r="AC203" s="344"/>
      <c r="AD203" s="344"/>
      <c r="AE203" s="344"/>
      <c r="AF203" s="344"/>
      <c r="AG203" s="344"/>
      <c r="AH203" s="357"/>
      <c r="AI203" s="344"/>
      <c r="AJ203" s="344"/>
      <c r="AK203" s="429"/>
      <c r="AL203" s="429"/>
      <c r="AM203" s="357"/>
      <c r="AN203" s="357"/>
      <c r="AO203" s="357"/>
      <c r="AP203" s="357"/>
      <c r="AQ203" s="357"/>
      <c r="AR203" s="357"/>
      <c r="AS203" s="357"/>
      <c r="AT203" s="360"/>
      <c r="AU203" s="515"/>
    </row>
    <row r="204" spans="1:47" ht="30.75" customHeight="1" x14ac:dyDescent="0.25">
      <c r="A204" s="353"/>
      <c r="B204" s="354"/>
      <c r="C204" s="355"/>
      <c r="D204" s="344"/>
      <c r="E204" s="344"/>
      <c r="F204" s="344"/>
      <c r="G204" s="356"/>
      <c r="H204" s="344"/>
      <c r="I204" s="344"/>
      <c r="J204" s="344"/>
      <c r="K204" s="355"/>
      <c r="L204" s="355"/>
      <c r="M204" s="355"/>
      <c r="N204" s="355"/>
      <c r="O204" s="357"/>
      <c r="P204" s="357"/>
      <c r="Q204" s="357"/>
      <c r="R204" s="357"/>
      <c r="S204" s="357"/>
      <c r="T204" s="357"/>
      <c r="U204" s="357"/>
      <c r="V204" s="357"/>
      <c r="W204" s="357"/>
      <c r="X204" s="357"/>
      <c r="Y204" s="357"/>
      <c r="Z204" s="357"/>
      <c r="AA204" s="357"/>
      <c r="AB204" s="344"/>
      <c r="AC204" s="344"/>
      <c r="AD204" s="344"/>
      <c r="AE204" s="344"/>
      <c r="AF204" s="344"/>
      <c r="AG204" s="344"/>
      <c r="AH204" s="357"/>
      <c r="AI204" s="344"/>
      <c r="AJ204" s="344"/>
      <c r="AK204" s="429"/>
      <c r="AL204" s="429"/>
      <c r="AM204" s="357"/>
      <c r="AN204" s="357"/>
      <c r="AO204" s="357"/>
      <c r="AP204" s="357"/>
      <c r="AQ204" s="357"/>
      <c r="AR204" s="357"/>
      <c r="AS204" s="357"/>
      <c r="AT204" s="360"/>
      <c r="AU204" s="515"/>
    </row>
    <row r="205" spans="1:47" ht="30.75" customHeight="1" x14ac:dyDescent="0.25">
      <c r="A205" s="353"/>
      <c r="B205" s="354"/>
      <c r="C205" s="355"/>
      <c r="D205" s="344"/>
      <c r="E205" s="344"/>
      <c r="F205" s="344"/>
      <c r="G205" s="356"/>
      <c r="H205" s="344"/>
      <c r="I205" s="344"/>
      <c r="J205" s="344"/>
      <c r="K205" s="355"/>
      <c r="L205" s="355"/>
      <c r="M205" s="355"/>
      <c r="N205" s="355"/>
      <c r="O205" s="357"/>
      <c r="P205" s="357"/>
      <c r="Q205" s="357"/>
      <c r="R205" s="357"/>
      <c r="S205" s="357"/>
      <c r="T205" s="357"/>
      <c r="U205" s="357"/>
      <c r="V205" s="357"/>
      <c r="W205" s="357"/>
      <c r="X205" s="357"/>
      <c r="Y205" s="357"/>
      <c r="Z205" s="357"/>
      <c r="AA205" s="357"/>
      <c r="AB205" s="344"/>
      <c r="AC205" s="344"/>
      <c r="AD205" s="344"/>
      <c r="AE205" s="344"/>
      <c r="AF205" s="344"/>
      <c r="AG205" s="344"/>
      <c r="AH205" s="357"/>
      <c r="AI205" s="344"/>
      <c r="AJ205" s="344"/>
      <c r="AK205" s="429"/>
      <c r="AL205" s="429"/>
      <c r="AM205" s="357"/>
      <c r="AN205" s="357"/>
      <c r="AO205" s="357"/>
      <c r="AP205" s="357"/>
      <c r="AQ205" s="357"/>
      <c r="AR205" s="357"/>
      <c r="AS205" s="357"/>
      <c r="AT205" s="360"/>
      <c r="AU205" s="515"/>
    </row>
    <row r="206" spans="1:47" ht="30.75" customHeight="1" x14ac:dyDescent="0.25">
      <c r="A206" s="353"/>
      <c r="B206" s="354"/>
      <c r="C206" s="355"/>
      <c r="D206" s="344"/>
      <c r="E206" s="344"/>
      <c r="F206" s="344"/>
      <c r="G206" s="356"/>
      <c r="H206" s="344"/>
      <c r="I206" s="344"/>
      <c r="J206" s="344"/>
      <c r="K206" s="355"/>
      <c r="L206" s="355"/>
      <c r="M206" s="355"/>
      <c r="N206" s="355"/>
      <c r="O206" s="357"/>
      <c r="P206" s="357"/>
      <c r="Q206" s="357"/>
      <c r="R206" s="357"/>
      <c r="S206" s="357"/>
      <c r="T206" s="357"/>
      <c r="U206" s="357"/>
      <c r="V206" s="357"/>
      <c r="W206" s="357"/>
      <c r="X206" s="357"/>
      <c r="Y206" s="357"/>
      <c r="Z206" s="357"/>
      <c r="AA206" s="357"/>
      <c r="AB206" s="344"/>
      <c r="AC206" s="344"/>
      <c r="AD206" s="344"/>
      <c r="AE206" s="344"/>
      <c r="AF206" s="344"/>
      <c r="AG206" s="344"/>
      <c r="AH206" s="357"/>
      <c r="AI206" s="344"/>
      <c r="AJ206" s="344"/>
      <c r="AK206" s="429"/>
      <c r="AL206" s="429"/>
      <c r="AM206" s="357"/>
      <c r="AN206" s="357"/>
      <c r="AO206" s="357"/>
      <c r="AP206" s="357"/>
      <c r="AQ206" s="357"/>
      <c r="AR206" s="357"/>
      <c r="AS206" s="357"/>
      <c r="AT206" s="360"/>
      <c r="AU206" s="515"/>
    </row>
    <row r="207" spans="1:47" ht="30.75" customHeight="1" x14ac:dyDescent="0.25">
      <c r="A207" s="353"/>
      <c r="B207" s="354"/>
      <c r="C207" s="355"/>
      <c r="D207" s="344"/>
      <c r="E207" s="344"/>
      <c r="F207" s="344"/>
      <c r="G207" s="356"/>
      <c r="H207" s="344"/>
      <c r="I207" s="344"/>
      <c r="J207" s="344"/>
      <c r="K207" s="355"/>
      <c r="L207" s="355"/>
      <c r="M207" s="355"/>
      <c r="N207" s="355"/>
      <c r="O207" s="357"/>
      <c r="P207" s="357"/>
      <c r="Q207" s="357"/>
      <c r="R207" s="357"/>
      <c r="S207" s="357"/>
      <c r="T207" s="357"/>
      <c r="U207" s="357"/>
      <c r="V207" s="357"/>
      <c r="W207" s="357"/>
      <c r="X207" s="357"/>
      <c r="Y207" s="357"/>
      <c r="Z207" s="357"/>
      <c r="AA207" s="357"/>
      <c r="AB207" s="344"/>
      <c r="AC207" s="344"/>
      <c r="AD207" s="344"/>
      <c r="AE207" s="344"/>
      <c r="AF207" s="344"/>
      <c r="AG207" s="344"/>
      <c r="AH207" s="357"/>
      <c r="AI207" s="344"/>
      <c r="AJ207" s="344"/>
      <c r="AK207" s="429"/>
      <c r="AL207" s="429"/>
      <c r="AM207" s="357"/>
      <c r="AN207" s="357"/>
      <c r="AO207" s="357"/>
      <c r="AP207" s="357"/>
      <c r="AQ207" s="357"/>
      <c r="AR207" s="357"/>
      <c r="AS207" s="357"/>
      <c r="AT207" s="360"/>
      <c r="AU207" s="515"/>
    </row>
    <row r="208" spans="1:47" ht="30.75" customHeight="1" x14ac:dyDescent="0.25">
      <c r="A208" s="353"/>
      <c r="B208" s="354"/>
      <c r="C208" s="355"/>
      <c r="D208" s="344"/>
      <c r="E208" s="344"/>
      <c r="F208" s="344"/>
      <c r="G208" s="356"/>
      <c r="H208" s="344"/>
      <c r="I208" s="344"/>
      <c r="J208" s="344"/>
      <c r="K208" s="355"/>
      <c r="L208" s="355"/>
      <c r="M208" s="355"/>
      <c r="N208" s="355"/>
      <c r="O208" s="357"/>
      <c r="P208" s="357"/>
      <c r="Q208" s="357"/>
      <c r="R208" s="357"/>
      <c r="S208" s="357"/>
      <c r="T208" s="357"/>
      <c r="U208" s="357"/>
      <c r="V208" s="357"/>
      <c r="W208" s="357"/>
      <c r="X208" s="357"/>
      <c r="Y208" s="357"/>
      <c r="Z208" s="357"/>
      <c r="AA208" s="357"/>
      <c r="AB208" s="344"/>
      <c r="AC208" s="344"/>
      <c r="AD208" s="344"/>
      <c r="AE208" s="344"/>
      <c r="AF208" s="344"/>
      <c r="AG208" s="344"/>
      <c r="AH208" s="357"/>
      <c r="AI208" s="344"/>
      <c r="AJ208" s="344"/>
      <c r="AK208" s="429"/>
      <c r="AL208" s="429"/>
      <c r="AM208" s="357"/>
      <c r="AN208" s="357"/>
      <c r="AO208" s="357"/>
      <c r="AP208" s="357"/>
      <c r="AQ208" s="357"/>
      <c r="AR208" s="357"/>
      <c r="AS208" s="357"/>
      <c r="AT208" s="360"/>
      <c r="AU208" s="515"/>
    </row>
    <row r="209" spans="1:47" ht="30.75" customHeight="1" x14ac:dyDescent="0.25">
      <c r="A209" s="353"/>
      <c r="B209" s="354"/>
      <c r="C209" s="355"/>
      <c r="D209" s="344"/>
      <c r="E209" s="344"/>
      <c r="F209" s="344"/>
      <c r="G209" s="356"/>
      <c r="H209" s="344"/>
      <c r="I209" s="344"/>
      <c r="J209" s="344"/>
      <c r="K209" s="355"/>
      <c r="L209" s="355"/>
      <c r="M209" s="355"/>
      <c r="N209" s="355"/>
      <c r="O209" s="357"/>
      <c r="P209" s="357"/>
      <c r="Q209" s="357"/>
      <c r="R209" s="357"/>
      <c r="S209" s="357"/>
      <c r="T209" s="357"/>
      <c r="U209" s="357"/>
      <c r="V209" s="357"/>
      <c r="W209" s="357"/>
      <c r="X209" s="357"/>
      <c r="Y209" s="357"/>
      <c r="Z209" s="357"/>
      <c r="AA209" s="357"/>
      <c r="AB209" s="344"/>
      <c r="AC209" s="344"/>
      <c r="AD209" s="344"/>
      <c r="AE209" s="344"/>
      <c r="AF209" s="344"/>
      <c r="AG209" s="344"/>
      <c r="AH209" s="357"/>
      <c r="AI209" s="344"/>
      <c r="AJ209" s="344"/>
      <c r="AK209" s="429"/>
      <c r="AL209" s="429"/>
      <c r="AM209" s="357"/>
      <c r="AN209" s="357"/>
      <c r="AO209" s="357"/>
      <c r="AP209" s="357"/>
      <c r="AQ209" s="357"/>
      <c r="AR209" s="357"/>
      <c r="AS209" s="357"/>
      <c r="AT209" s="360"/>
      <c r="AU209" s="515"/>
    </row>
    <row r="210" spans="1:47" s="362" customFormat="1" ht="30.75" customHeight="1" x14ac:dyDescent="0.25">
      <c r="A210" s="353"/>
      <c r="B210" s="354"/>
      <c r="C210" s="355"/>
      <c r="D210" s="344"/>
      <c r="E210" s="344"/>
      <c r="F210" s="344"/>
      <c r="G210" s="356"/>
      <c r="H210" s="344"/>
      <c r="I210" s="344"/>
      <c r="J210" s="344"/>
      <c r="K210" s="355"/>
      <c r="L210" s="355"/>
      <c r="M210" s="355"/>
      <c r="N210" s="355"/>
      <c r="O210" s="357"/>
      <c r="P210" s="357"/>
      <c r="Q210" s="357"/>
      <c r="R210" s="357"/>
      <c r="S210" s="357"/>
      <c r="T210" s="357"/>
      <c r="U210" s="357"/>
      <c r="V210" s="357"/>
      <c r="W210" s="357"/>
      <c r="X210" s="357"/>
      <c r="Y210" s="357"/>
      <c r="Z210" s="357"/>
      <c r="AA210" s="357"/>
      <c r="AB210" s="344"/>
      <c r="AC210" s="344"/>
      <c r="AD210" s="344"/>
      <c r="AE210" s="344"/>
      <c r="AF210" s="344"/>
      <c r="AG210" s="344"/>
      <c r="AH210" s="357"/>
      <c r="AI210" s="344"/>
      <c r="AJ210" s="344"/>
      <c r="AK210" s="429"/>
      <c r="AL210" s="429"/>
      <c r="AM210" s="357"/>
      <c r="AN210" s="357"/>
      <c r="AO210" s="357"/>
      <c r="AP210" s="357"/>
      <c r="AQ210" s="357"/>
      <c r="AR210" s="357"/>
      <c r="AS210" s="357"/>
      <c r="AT210" s="360"/>
      <c r="AU210" s="515"/>
    </row>
    <row r="211" spans="1:47" ht="30.75" customHeight="1" x14ac:dyDescent="0.25">
      <c r="A211" s="353"/>
      <c r="B211" s="354"/>
      <c r="C211" s="355"/>
      <c r="D211" s="344"/>
      <c r="E211" s="344"/>
      <c r="F211" s="344"/>
      <c r="G211" s="356"/>
      <c r="H211" s="344"/>
      <c r="I211" s="344"/>
      <c r="J211" s="344"/>
      <c r="K211" s="355"/>
      <c r="L211" s="355"/>
      <c r="M211" s="355"/>
      <c r="N211" s="355"/>
      <c r="O211" s="357"/>
      <c r="P211" s="357"/>
      <c r="Q211" s="357"/>
      <c r="R211" s="357"/>
      <c r="S211" s="357"/>
      <c r="T211" s="357"/>
      <c r="U211" s="357"/>
      <c r="V211" s="357"/>
      <c r="W211" s="357"/>
      <c r="X211" s="357"/>
      <c r="Y211" s="357"/>
      <c r="Z211" s="357"/>
      <c r="AA211" s="357"/>
      <c r="AB211" s="344"/>
      <c r="AC211" s="344"/>
      <c r="AD211" s="344"/>
      <c r="AE211" s="344"/>
      <c r="AF211" s="344"/>
      <c r="AG211" s="344"/>
      <c r="AH211" s="357"/>
      <c r="AI211" s="344"/>
      <c r="AJ211" s="344"/>
      <c r="AK211" s="429"/>
      <c r="AL211" s="429"/>
      <c r="AM211" s="357"/>
      <c r="AN211" s="357"/>
      <c r="AO211" s="357"/>
      <c r="AP211" s="357"/>
      <c r="AQ211" s="357"/>
      <c r="AR211" s="357"/>
      <c r="AS211" s="357"/>
      <c r="AT211" s="360"/>
      <c r="AU211" s="515"/>
    </row>
    <row r="212" spans="1:47" ht="30.75" customHeight="1" x14ac:dyDescent="0.25">
      <c r="A212" s="353"/>
      <c r="B212" s="354"/>
      <c r="C212" s="355"/>
      <c r="D212" s="344"/>
      <c r="E212" s="344"/>
      <c r="F212" s="344"/>
      <c r="G212" s="356"/>
      <c r="H212" s="344"/>
      <c r="I212" s="344"/>
      <c r="J212" s="344"/>
      <c r="K212" s="355"/>
      <c r="L212" s="355"/>
      <c r="M212" s="355"/>
      <c r="N212" s="355"/>
      <c r="O212" s="357"/>
      <c r="P212" s="357"/>
      <c r="Q212" s="357"/>
      <c r="R212" s="357"/>
      <c r="S212" s="357"/>
      <c r="T212" s="357"/>
      <c r="U212" s="357"/>
      <c r="V212" s="357"/>
      <c r="W212" s="357"/>
      <c r="X212" s="357"/>
      <c r="Y212" s="357"/>
      <c r="Z212" s="357"/>
      <c r="AA212" s="357"/>
      <c r="AB212" s="344"/>
      <c r="AC212" s="344"/>
      <c r="AD212" s="344"/>
      <c r="AE212" s="344"/>
      <c r="AF212" s="344"/>
      <c r="AG212" s="344"/>
      <c r="AH212" s="357"/>
      <c r="AI212" s="344"/>
      <c r="AJ212" s="344"/>
      <c r="AK212" s="429"/>
      <c r="AL212" s="429"/>
      <c r="AM212" s="357"/>
      <c r="AN212" s="357"/>
      <c r="AO212" s="357"/>
      <c r="AP212" s="357"/>
      <c r="AQ212" s="357"/>
      <c r="AR212" s="357"/>
      <c r="AS212" s="357"/>
      <c r="AT212" s="360"/>
      <c r="AU212" s="515"/>
    </row>
    <row r="213" spans="1:47" ht="30.75" customHeight="1" x14ac:dyDescent="0.25">
      <c r="A213" s="353"/>
      <c r="B213" s="354"/>
      <c r="C213" s="355"/>
      <c r="D213" s="344"/>
      <c r="E213" s="344"/>
      <c r="F213" s="344"/>
      <c r="G213" s="356"/>
      <c r="H213" s="344"/>
      <c r="I213" s="344"/>
      <c r="J213" s="344"/>
      <c r="K213" s="355"/>
      <c r="L213" s="355"/>
      <c r="M213" s="355"/>
      <c r="N213" s="355"/>
      <c r="O213" s="357"/>
      <c r="P213" s="357"/>
      <c r="Q213" s="357"/>
      <c r="R213" s="357"/>
      <c r="S213" s="357"/>
      <c r="T213" s="357"/>
      <c r="U213" s="357"/>
      <c r="V213" s="357"/>
      <c r="W213" s="357"/>
      <c r="X213" s="357"/>
      <c r="Y213" s="357"/>
      <c r="Z213" s="357"/>
      <c r="AA213" s="357"/>
      <c r="AB213" s="344"/>
      <c r="AC213" s="344"/>
      <c r="AD213" s="344"/>
      <c r="AE213" s="344"/>
      <c r="AF213" s="344"/>
      <c r="AG213" s="344"/>
      <c r="AH213" s="357"/>
      <c r="AI213" s="344"/>
      <c r="AJ213" s="344"/>
      <c r="AK213" s="429"/>
      <c r="AL213" s="429"/>
      <c r="AM213" s="357"/>
      <c r="AN213" s="357"/>
      <c r="AO213" s="357"/>
      <c r="AP213" s="357"/>
      <c r="AQ213" s="357"/>
      <c r="AR213" s="357"/>
      <c r="AS213" s="357"/>
      <c r="AT213" s="360"/>
      <c r="AU213" s="515"/>
    </row>
    <row r="214" spans="1:47" ht="30.75" customHeight="1" x14ac:dyDescent="0.25">
      <c r="A214" s="353"/>
      <c r="B214" s="354"/>
      <c r="C214" s="355"/>
      <c r="D214" s="344"/>
      <c r="E214" s="344"/>
      <c r="F214" s="344"/>
      <c r="G214" s="356"/>
      <c r="H214" s="344"/>
      <c r="I214" s="344"/>
      <c r="J214" s="344"/>
      <c r="K214" s="355"/>
      <c r="L214" s="355"/>
      <c r="M214" s="355"/>
      <c r="N214" s="355"/>
      <c r="O214" s="357"/>
      <c r="P214" s="357"/>
      <c r="Q214" s="357"/>
      <c r="R214" s="357"/>
      <c r="S214" s="357"/>
      <c r="T214" s="357"/>
      <c r="U214" s="357"/>
      <c r="V214" s="357"/>
      <c r="W214" s="357"/>
      <c r="X214" s="357"/>
      <c r="Y214" s="357"/>
      <c r="Z214" s="357"/>
      <c r="AA214" s="357"/>
      <c r="AB214" s="344"/>
      <c r="AC214" s="344"/>
      <c r="AD214" s="344"/>
      <c r="AE214" s="344"/>
      <c r="AF214" s="344"/>
      <c r="AG214" s="344"/>
      <c r="AH214" s="357"/>
      <c r="AI214" s="344"/>
      <c r="AJ214" s="344"/>
      <c r="AK214" s="429"/>
      <c r="AL214" s="429"/>
      <c r="AM214" s="357"/>
      <c r="AN214" s="357"/>
      <c r="AO214" s="357"/>
      <c r="AP214" s="357"/>
      <c r="AQ214" s="357"/>
      <c r="AR214" s="357"/>
      <c r="AS214" s="357"/>
      <c r="AT214" s="360"/>
      <c r="AU214" s="515"/>
    </row>
    <row r="215" spans="1:47" ht="30.75" customHeight="1" x14ac:dyDescent="0.25">
      <c r="A215" s="353"/>
      <c r="B215" s="354"/>
      <c r="C215" s="355"/>
      <c r="D215" s="344"/>
      <c r="E215" s="344"/>
      <c r="F215" s="344"/>
      <c r="G215" s="356"/>
      <c r="H215" s="344"/>
      <c r="I215" s="344"/>
      <c r="J215" s="344"/>
      <c r="K215" s="355"/>
      <c r="L215" s="355"/>
      <c r="M215" s="355"/>
      <c r="N215" s="355"/>
      <c r="O215" s="357"/>
      <c r="P215" s="357"/>
      <c r="Q215" s="357"/>
      <c r="R215" s="357"/>
      <c r="S215" s="357"/>
      <c r="T215" s="357"/>
      <c r="U215" s="357"/>
      <c r="V215" s="357"/>
      <c r="W215" s="357"/>
      <c r="X215" s="357"/>
      <c r="Y215" s="357"/>
      <c r="Z215" s="357"/>
      <c r="AA215" s="357"/>
      <c r="AB215" s="344"/>
      <c r="AC215" s="344"/>
      <c r="AD215" s="344"/>
      <c r="AE215" s="344"/>
      <c r="AF215" s="344"/>
      <c r="AG215" s="344"/>
      <c r="AH215" s="357"/>
      <c r="AI215" s="344"/>
      <c r="AJ215" s="344"/>
      <c r="AK215" s="429"/>
      <c r="AL215" s="429"/>
      <c r="AM215" s="357"/>
      <c r="AN215" s="357"/>
      <c r="AO215" s="357"/>
      <c r="AP215" s="357"/>
      <c r="AQ215" s="357"/>
      <c r="AR215" s="357"/>
      <c r="AS215" s="357"/>
      <c r="AT215" s="360"/>
      <c r="AU215" s="515"/>
    </row>
    <row r="216" spans="1:47" ht="30.75" customHeight="1" x14ac:dyDescent="0.25">
      <c r="A216" s="353"/>
      <c r="B216" s="354"/>
      <c r="C216" s="355"/>
      <c r="D216" s="344"/>
      <c r="E216" s="344"/>
      <c r="F216" s="344"/>
      <c r="G216" s="356"/>
      <c r="H216" s="344"/>
      <c r="I216" s="344"/>
      <c r="J216" s="344"/>
      <c r="K216" s="355"/>
      <c r="L216" s="355"/>
      <c r="M216" s="355"/>
      <c r="N216" s="355"/>
      <c r="O216" s="357"/>
      <c r="P216" s="357"/>
      <c r="Q216" s="357"/>
      <c r="R216" s="357"/>
      <c r="S216" s="357"/>
      <c r="T216" s="357"/>
      <c r="U216" s="357"/>
      <c r="V216" s="357"/>
      <c r="W216" s="357"/>
      <c r="X216" s="357"/>
      <c r="Y216" s="357"/>
      <c r="Z216" s="357"/>
      <c r="AA216" s="357"/>
      <c r="AB216" s="344"/>
      <c r="AC216" s="344"/>
      <c r="AD216" s="344"/>
      <c r="AE216" s="344"/>
      <c r="AF216" s="344"/>
      <c r="AG216" s="344"/>
      <c r="AH216" s="357"/>
      <c r="AI216" s="344"/>
      <c r="AJ216" s="344"/>
      <c r="AK216" s="429"/>
      <c r="AL216" s="429"/>
      <c r="AM216" s="357"/>
      <c r="AN216" s="357"/>
      <c r="AO216" s="357"/>
      <c r="AP216" s="357"/>
      <c r="AQ216" s="357"/>
      <c r="AR216" s="357"/>
      <c r="AS216" s="357"/>
      <c r="AT216" s="360"/>
      <c r="AU216" s="515"/>
    </row>
    <row r="217" spans="1:47" ht="30.75" customHeight="1" x14ac:dyDescent="0.25">
      <c r="A217" s="353"/>
      <c r="B217" s="354"/>
      <c r="C217" s="355"/>
      <c r="D217" s="344"/>
      <c r="E217" s="344"/>
      <c r="F217" s="344"/>
      <c r="G217" s="356"/>
      <c r="H217" s="344"/>
      <c r="I217" s="344"/>
      <c r="J217" s="344"/>
      <c r="K217" s="355"/>
      <c r="L217" s="355"/>
      <c r="M217" s="355"/>
      <c r="N217" s="355"/>
      <c r="O217" s="357"/>
      <c r="P217" s="357"/>
      <c r="Q217" s="357"/>
      <c r="R217" s="357"/>
      <c r="S217" s="357"/>
      <c r="T217" s="357"/>
      <c r="U217" s="357"/>
      <c r="V217" s="357"/>
      <c r="W217" s="357"/>
      <c r="X217" s="357"/>
      <c r="Y217" s="357"/>
      <c r="Z217" s="357"/>
      <c r="AA217" s="357"/>
      <c r="AB217" s="344"/>
      <c r="AC217" s="344"/>
      <c r="AD217" s="344"/>
      <c r="AE217" s="344"/>
      <c r="AF217" s="344"/>
      <c r="AG217" s="344"/>
      <c r="AH217" s="357"/>
      <c r="AI217" s="344"/>
      <c r="AJ217" s="344"/>
      <c r="AK217" s="429"/>
      <c r="AL217" s="429"/>
      <c r="AM217" s="357"/>
      <c r="AN217" s="357"/>
      <c r="AO217" s="357"/>
      <c r="AP217" s="357"/>
      <c r="AQ217" s="357"/>
      <c r="AR217" s="357"/>
      <c r="AS217" s="357"/>
      <c r="AT217" s="360"/>
      <c r="AU217" s="515"/>
    </row>
    <row r="218" spans="1:47" s="380" customFormat="1" ht="30.75" customHeight="1" x14ac:dyDescent="0.25">
      <c r="A218" s="353"/>
      <c r="B218" s="354"/>
      <c r="C218" s="355"/>
      <c r="D218" s="344"/>
      <c r="E218" s="344"/>
      <c r="F218" s="344"/>
      <c r="G218" s="356"/>
      <c r="H218" s="344"/>
      <c r="I218" s="344"/>
      <c r="J218" s="344"/>
      <c r="K218" s="355"/>
      <c r="L218" s="355"/>
      <c r="M218" s="355"/>
      <c r="N218" s="355"/>
      <c r="O218" s="357"/>
      <c r="P218" s="357"/>
      <c r="Q218" s="357"/>
      <c r="R218" s="357"/>
      <c r="S218" s="357"/>
      <c r="T218" s="357"/>
      <c r="U218" s="357"/>
      <c r="V218" s="357"/>
      <c r="W218" s="357"/>
      <c r="X218" s="357"/>
      <c r="Y218" s="357"/>
      <c r="Z218" s="357"/>
      <c r="AA218" s="357"/>
      <c r="AB218" s="344"/>
      <c r="AC218" s="344"/>
      <c r="AD218" s="344"/>
      <c r="AE218" s="344"/>
      <c r="AF218" s="344"/>
      <c r="AG218" s="344"/>
      <c r="AH218" s="357"/>
      <c r="AI218" s="344"/>
      <c r="AJ218" s="344"/>
      <c r="AK218" s="429"/>
      <c r="AL218" s="429"/>
      <c r="AM218" s="357"/>
      <c r="AN218" s="357"/>
      <c r="AO218" s="357"/>
      <c r="AP218" s="357"/>
      <c r="AQ218" s="357"/>
      <c r="AR218" s="357"/>
      <c r="AS218" s="357"/>
      <c r="AT218" s="360"/>
      <c r="AU218" s="515"/>
    </row>
    <row r="219" spans="1:47" ht="30.75" customHeight="1" x14ac:dyDescent="0.25">
      <c r="A219" s="353"/>
      <c r="B219" s="354"/>
      <c r="C219" s="355"/>
      <c r="D219" s="344"/>
      <c r="E219" s="344"/>
      <c r="F219" s="344"/>
      <c r="G219" s="356"/>
      <c r="H219" s="344"/>
      <c r="I219" s="344"/>
      <c r="J219" s="344"/>
      <c r="K219" s="355"/>
      <c r="L219" s="355"/>
      <c r="M219" s="355"/>
      <c r="N219" s="355"/>
      <c r="O219" s="357"/>
      <c r="P219" s="357"/>
      <c r="Q219" s="357"/>
      <c r="R219" s="357"/>
      <c r="S219" s="357"/>
      <c r="T219" s="357"/>
      <c r="U219" s="357"/>
      <c r="V219" s="357"/>
      <c r="W219" s="357"/>
      <c r="X219" s="357"/>
      <c r="Y219" s="357"/>
      <c r="Z219" s="357"/>
      <c r="AA219" s="357"/>
      <c r="AB219" s="344"/>
      <c r="AC219" s="344"/>
      <c r="AD219" s="344"/>
      <c r="AE219" s="344"/>
      <c r="AF219" s="344"/>
      <c r="AG219" s="344"/>
      <c r="AH219" s="357"/>
      <c r="AI219" s="344"/>
      <c r="AJ219" s="344"/>
      <c r="AK219" s="429"/>
      <c r="AL219" s="429"/>
      <c r="AM219" s="357"/>
      <c r="AN219" s="357"/>
      <c r="AO219" s="357"/>
      <c r="AP219" s="357"/>
      <c r="AQ219" s="357"/>
      <c r="AR219" s="357"/>
      <c r="AS219" s="357"/>
      <c r="AT219" s="360"/>
      <c r="AU219" s="515"/>
    </row>
    <row r="220" spans="1:47" ht="30.75" customHeight="1" x14ac:dyDescent="0.25">
      <c r="A220" s="353"/>
      <c r="B220" s="354"/>
      <c r="C220" s="357"/>
      <c r="D220" s="344"/>
      <c r="E220" s="344"/>
      <c r="F220" s="344"/>
      <c r="G220" s="356"/>
      <c r="H220" s="357"/>
      <c r="I220" s="344"/>
      <c r="J220" s="344"/>
      <c r="K220" s="357"/>
      <c r="L220" s="355"/>
      <c r="M220" s="355"/>
      <c r="N220" s="355"/>
      <c r="O220" s="357"/>
      <c r="P220" s="357"/>
      <c r="Q220" s="357"/>
      <c r="R220" s="357"/>
      <c r="S220" s="357"/>
      <c r="T220" s="357"/>
      <c r="U220" s="357"/>
      <c r="V220" s="357"/>
      <c r="W220" s="357"/>
      <c r="X220" s="357"/>
      <c r="Y220" s="357"/>
      <c r="Z220" s="357"/>
      <c r="AA220" s="357"/>
      <c r="AB220" s="344"/>
      <c r="AC220" s="344"/>
      <c r="AD220" s="344"/>
      <c r="AE220" s="344"/>
      <c r="AF220" s="344"/>
      <c r="AG220" s="344"/>
      <c r="AH220" s="357"/>
      <c r="AI220" s="344"/>
      <c r="AJ220" s="344"/>
      <c r="AK220" s="429"/>
      <c r="AL220" s="429"/>
      <c r="AM220" s="357"/>
      <c r="AN220" s="357"/>
      <c r="AO220" s="357"/>
      <c r="AP220" s="357"/>
      <c r="AQ220" s="357"/>
      <c r="AR220" s="357"/>
      <c r="AS220" s="357"/>
      <c r="AT220" s="360"/>
      <c r="AU220" s="515"/>
    </row>
    <row r="221" spans="1:47" ht="47.25" customHeight="1" x14ac:dyDescent="0.25">
      <c r="A221" s="353"/>
      <c r="B221" s="354"/>
      <c r="C221" s="357"/>
      <c r="D221" s="344"/>
      <c r="E221" s="344"/>
      <c r="F221" s="344"/>
      <c r="G221" s="356"/>
      <c r="H221" s="357"/>
      <c r="I221" s="344"/>
      <c r="J221" s="344"/>
      <c r="K221" s="357"/>
      <c r="L221" s="363"/>
      <c r="M221" s="355"/>
      <c r="N221" s="355"/>
      <c r="O221" s="357"/>
      <c r="P221" s="357"/>
      <c r="Q221" s="357"/>
      <c r="R221" s="357"/>
      <c r="S221" s="357"/>
      <c r="T221" s="357"/>
      <c r="U221" s="357"/>
      <c r="V221" s="357"/>
      <c r="W221" s="357"/>
      <c r="X221" s="357"/>
      <c r="Y221" s="357"/>
      <c r="Z221" s="357"/>
      <c r="AA221" s="357"/>
      <c r="AB221" s="344"/>
      <c r="AC221" s="344"/>
      <c r="AD221" s="344"/>
      <c r="AE221" s="344"/>
      <c r="AF221" s="344"/>
      <c r="AG221" s="344"/>
      <c r="AH221" s="357"/>
      <c r="AI221" s="344"/>
      <c r="AJ221" s="344"/>
      <c r="AK221" s="429"/>
      <c r="AL221" s="429"/>
      <c r="AM221" s="357"/>
      <c r="AN221" s="357"/>
      <c r="AO221" s="357"/>
      <c r="AP221" s="344"/>
      <c r="AQ221" s="357"/>
      <c r="AR221" s="357"/>
      <c r="AS221" s="344"/>
      <c r="AT221" s="360"/>
      <c r="AU221" s="515"/>
    </row>
    <row r="222" spans="1:47" ht="30.75" customHeight="1" x14ac:dyDescent="0.25">
      <c r="A222" s="353"/>
      <c r="B222" s="354"/>
      <c r="C222" s="357"/>
      <c r="D222" s="344"/>
      <c r="E222" s="344"/>
      <c r="F222" s="344"/>
      <c r="G222" s="356"/>
      <c r="H222" s="357"/>
      <c r="I222" s="344"/>
      <c r="J222" s="344"/>
      <c r="K222" s="357"/>
      <c r="L222" s="355"/>
      <c r="M222" s="355"/>
      <c r="N222" s="355"/>
      <c r="O222" s="357"/>
      <c r="P222" s="357"/>
      <c r="Q222" s="357"/>
      <c r="R222" s="357"/>
      <c r="S222" s="357"/>
      <c r="T222" s="357"/>
      <c r="U222" s="357"/>
      <c r="V222" s="357"/>
      <c r="W222" s="357"/>
      <c r="X222" s="357"/>
      <c r="Y222" s="357"/>
      <c r="Z222" s="357"/>
      <c r="AA222" s="357"/>
      <c r="AB222" s="344"/>
      <c r="AC222" s="344"/>
      <c r="AD222" s="344"/>
      <c r="AE222" s="344"/>
      <c r="AF222" s="344"/>
      <c r="AG222" s="344"/>
      <c r="AH222" s="357"/>
      <c r="AI222" s="344"/>
      <c r="AJ222" s="344"/>
      <c r="AK222" s="429"/>
      <c r="AL222" s="429"/>
      <c r="AM222" s="357"/>
      <c r="AN222" s="357"/>
      <c r="AO222" s="357"/>
      <c r="AP222" s="357"/>
      <c r="AQ222" s="357"/>
      <c r="AR222" s="357"/>
      <c r="AS222" s="357"/>
      <c r="AT222" s="360"/>
      <c r="AU222" s="515"/>
    </row>
    <row r="223" spans="1:47" ht="30.75" customHeight="1" x14ac:dyDescent="0.25">
      <c r="A223" s="353"/>
      <c r="B223" s="354"/>
      <c r="C223" s="357"/>
      <c r="D223" s="344"/>
      <c r="E223" s="344"/>
      <c r="F223" s="344"/>
      <c r="G223" s="356"/>
      <c r="H223" s="357"/>
      <c r="I223" s="344"/>
      <c r="J223" s="344"/>
      <c r="K223" s="357"/>
      <c r="L223" s="355"/>
      <c r="M223" s="355"/>
      <c r="N223" s="355"/>
      <c r="O223" s="357"/>
      <c r="P223" s="357"/>
      <c r="Q223" s="357"/>
      <c r="R223" s="357"/>
      <c r="S223" s="357"/>
      <c r="T223" s="357"/>
      <c r="U223" s="357"/>
      <c r="V223" s="357"/>
      <c r="W223" s="357"/>
      <c r="X223" s="357"/>
      <c r="Y223" s="357"/>
      <c r="Z223" s="357"/>
      <c r="AA223" s="357"/>
      <c r="AB223" s="344"/>
      <c r="AC223" s="344"/>
      <c r="AD223" s="344"/>
      <c r="AE223" s="344"/>
      <c r="AF223" s="344"/>
      <c r="AG223" s="344"/>
      <c r="AH223" s="357"/>
      <c r="AI223" s="344"/>
      <c r="AJ223" s="344"/>
      <c r="AK223" s="429"/>
      <c r="AL223" s="429"/>
      <c r="AM223" s="357"/>
      <c r="AN223" s="357"/>
      <c r="AO223" s="357"/>
      <c r="AP223" s="357"/>
      <c r="AQ223" s="357"/>
      <c r="AR223" s="357"/>
      <c r="AS223" s="357"/>
      <c r="AT223" s="360"/>
      <c r="AU223" s="515"/>
    </row>
    <row r="224" spans="1:47" ht="30.75" customHeight="1" x14ac:dyDescent="0.25">
      <c r="A224" s="353"/>
      <c r="B224" s="354"/>
      <c r="C224" s="357"/>
      <c r="D224" s="344"/>
      <c r="E224" s="344"/>
      <c r="F224" s="344"/>
      <c r="G224" s="356"/>
      <c r="H224" s="357"/>
      <c r="I224" s="344"/>
      <c r="J224" s="344"/>
      <c r="K224" s="357"/>
      <c r="L224" s="355"/>
      <c r="M224" s="355"/>
      <c r="N224" s="355"/>
      <c r="O224" s="357"/>
      <c r="P224" s="357"/>
      <c r="Q224" s="357"/>
      <c r="R224" s="357"/>
      <c r="S224" s="357"/>
      <c r="T224" s="357"/>
      <c r="U224" s="357"/>
      <c r="V224" s="357"/>
      <c r="W224" s="357"/>
      <c r="X224" s="357"/>
      <c r="Y224" s="357"/>
      <c r="Z224" s="357"/>
      <c r="AA224" s="357"/>
      <c r="AB224" s="344"/>
      <c r="AC224" s="344"/>
      <c r="AD224" s="344"/>
      <c r="AE224" s="344"/>
      <c r="AF224" s="344"/>
      <c r="AG224" s="344"/>
      <c r="AH224" s="357"/>
      <c r="AI224" s="344"/>
      <c r="AJ224" s="344"/>
      <c r="AK224" s="429"/>
      <c r="AL224" s="429"/>
      <c r="AM224" s="357"/>
      <c r="AN224" s="357"/>
      <c r="AO224" s="357"/>
      <c r="AP224" s="357"/>
      <c r="AQ224" s="357"/>
      <c r="AR224" s="357"/>
      <c r="AS224" s="357"/>
      <c r="AT224" s="360"/>
      <c r="AU224" s="515"/>
    </row>
    <row r="225" spans="1:47" s="362" customFormat="1" ht="30.75" customHeight="1" x14ac:dyDescent="0.25">
      <c r="A225" s="353"/>
      <c r="B225" s="354"/>
      <c r="C225" s="357"/>
      <c r="D225" s="344"/>
      <c r="E225" s="344"/>
      <c r="F225" s="344"/>
      <c r="G225" s="356"/>
      <c r="H225" s="357"/>
      <c r="I225" s="344"/>
      <c r="J225" s="344"/>
      <c r="K225" s="357"/>
      <c r="L225" s="355"/>
      <c r="M225" s="355"/>
      <c r="N225" s="355"/>
      <c r="O225" s="357"/>
      <c r="P225" s="357"/>
      <c r="Q225" s="357"/>
      <c r="R225" s="357"/>
      <c r="S225" s="357"/>
      <c r="T225" s="357"/>
      <c r="U225" s="357"/>
      <c r="V225" s="357"/>
      <c r="W225" s="357"/>
      <c r="X225" s="357"/>
      <c r="Y225" s="357"/>
      <c r="Z225" s="357"/>
      <c r="AA225" s="357"/>
      <c r="AB225" s="344"/>
      <c r="AC225" s="344"/>
      <c r="AD225" s="344"/>
      <c r="AE225" s="344"/>
      <c r="AF225" s="344"/>
      <c r="AG225" s="344"/>
      <c r="AH225" s="357"/>
      <c r="AI225" s="344"/>
      <c r="AJ225" s="344"/>
      <c r="AK225" s="429"/>
      <c r="AL225" s="429"/>
      <c r="AM225" s="357"/>
      <c r="AN225" s="357"/>
      <c r="AO225" s="357"/>
      <c r="AP225" s="357"/>
      <c r="AQ225" s="357"/>
      <c r="AR225" s="357"/>
      <c r="AS225" s="357"/>
      <c r="AT225" s="360"/>
      <c r="AU225" s="515"/>
    </row>
    <row r="226" spans="1:47" ht="30.75" customHeight="1" x14ac:dyDescent="0.25">
      <c r="A226" s="353"/>
      <c r="B226" s="354"/>
      <c r="C226" s="357"/>
      <c r="D226" s="344"/>
      <c r="E226" s="344"/>
      <c r="F226" s="344"/>
      <c r="G226" s="356"/>
      <c r="H226" s="357"/>
      <c r="I226" s="344"/>
      <c r="J226" s="344"/>
      <c r="K226" s="357"/>
      <c r="L226" s="355"/>
      <c r="M226" s="355"/>
      <c r="N226" s="355"/>
      <c r="O226" s="357"/>
      <c r="P226" s="357"/>
      <c r="Q226" s="357"/>
      <c r="R226" s="357"/>
      <c r="S226" s="357"/>
      <c r="T226" s="357"/>
      <c r="U226" s="357"/>
      <c r="V226" s="357"/>
      <c r="W226" s="357"/>
      <c r="X226" s="357"/>
      <c r="Y226" s="357"/>
      <c r="Z226" s="357"/>
      <c r="AA226" s="357"/>
      <c r="AB226" s="344"/>
      <c r="AC226" s="344"/>
      <c r="AD226" s="344"/>
      <c r="AE226" s="344"/>
      <c r="AF226" s="344"/>
      <c r="AG226" s="344"/>
      <c r="AH226" s="357"/>
      <c r="AI226" s="344"/>
      <c r="AJ226" s="344"/>
      <c r="AK226" s="429"/>
      <c r="AL226" s="429"/>
      <c r="AM226" s="357"/>
      <c r="AN226" s="357"/>
      <c r="AO226" s="357"/>
      <c r="AP226" s="357"/>
      <c r="AQ226" s="357"/>
      <c r="AR226" s="357"/>
      <c r="AS226" s="357"/>
      <c r="AT226" s="360"/>
      <c r="AU226" s="515"/>
    </row>
    <row r="227" spans="1:47" ht="30.75" customHeight="1" x14ac:dyDescent="0.25">
      <c r="A227" s="353"/>
      <c r="B227" s="354"/>
      <c r="C227" s="357"/>
      <c r="D227" s="344"/>
      <c r="E227" s="344"/>
      <c r="F227" s="344"/>
      <c r="G227" s="356"/>
      <c r="H227" s="357"/>
      <c r="I227" s="344"/>
      <c r="J227" s="344"/>
      <c r="K227" s="357"/>
      <c r="L227" s="355"/>
      <c r="M227" s="355"/>
      <c r="N227" s="355"/>
      <c r="O227" s="357"/>
      <c r="P227" s="357"/>
      <c r="Q227" s="357"/>
      <c r="R227" s="357"/>
      <c r="S227" s="357"/>
      <c r="T227" s="357"/>
      <c r="U227" s="357"/>
      <c r="V227" s="357"/>
      <c r="W227" s="357"/>
      <c r="X227" s="357"/>
      <c r="Y227" s="357"/>
      <c r="Z227" s="357"/>
      <c r="AA227" s="357"/>
      <c r="AB227" s="344"/>
      <c r="AC227" s="344"/>
      <c r="AD227" s="344"/>
      <c r="AE227" s="344"/>
      <c r="AF227" s="344"/>
      <c r="AG227" s="344"/>
      <c r="AH227" s="357"/>
      <c r="AI227" s="344"/>
      <c r="AJ227" s="344"/>
      <c r="AK227" s="429"/>
      <c r="AL227" s="429"/>
      <c r="AM227" s="357"/>
      <c r="AN227" s="357"/>
      <c r="AO227" s="357"/>
      <c r="AP227" s="357"/>
      <c r="AQ227" s="357"/>
      <c r="AR227" s="357"/>
      <c r="AS227" s="357"/>
      <c r="AT227" s="360"/>
      <c r="AU227" s="515"/>
    </row>
    <row r="228" spans="1:47" ht="30.75" customHeight="1" x14ac:dyDescent="0.25">
      <c r="A228" s="353"/>
      <c r="B228" s="354"/>
      <c r="C228" s="355"/>
      <c r="D228" s="344"/>
      <c r="E228" s="344"/>
      <c r="F228" s="344"/>
      <c r="G228" s="356"/>
      <c r="H228" s="344"/>
      <c r="I228" s="344"/>
      <c r="J228" s="344"/>
      <c r="K228" s="355"/>
      <c r="L228" s="355"/>
      <c r="M228" s="355"/>
      <c r="N228" s="355"/>
      <c r="O228" s="357"/>
      <c r="P228" s="357"/>
      <c r="Q228" s="357"/>
      <c r="R228" s="357"/>
      <c r="S228" s="357"/>
      <c r="T228" s="357"/>
      <c r="U228" s="357"/>
      <c r="V228" s="357"/>
      <c r="W228" s="357"/>
      <c r="X228" s="357"/>
      <c r="Y228" s="357"/>
      <c r="Z228" s="357"/>
      <c r="AA228" s="357"/>
      <c r="AB228" s="344"/>
      <c r="AC228" s="344"/>
      <c r="AD228" s="344"/>
      <c r="AE228" s="344"/>
      <c r="AF228" s="344"/>
      <c r="AG228" s="344"/>
      <c r="AH228" s="357"/>
      <c r="AI228" s="344"/>
      <c r="AJ228" s="344"/>
      <c r="AK228" s="429"/>
      <c r="AL228" s="429"/>
      <c r="AM228" s="357"/>
      <c r="AN228" s="357"/>
      <c r="AO228" s="357"/>
      <c r="AP228" s="357"/>
      <c r="AQ228" s="357"/>
      <c r="AR228" s="357"/>
      <c r="AS228" s="357"/>
      <c r="AT228" s="360"/>
      <c r="AU228" s="515"/>
    </row>
    <row r="229" spans="1:47" s="362" customFormat="1" ht="30.75" customHeight="1" x14ac:dyDescent="0.25">
      <c r="A229" s="353"/>
      <c r="B229" s="354"/>
      <c r="C229" s="355"/>
      <c r="D229" s="344"/>
      <c r="E229" s="344"/>
      <c r="F229" s="344"/>
      <c r="G229" s="356"/>
      <c r="H229" s="344"/>
      <c r="I229" s="344"/>
      <c r="J229" s="344"/>
      <c r="K229" s="355"/>
      <c r="L229" s="355"/>
      <c r="M229" s="355"/>
      <c r="N229" s="355"/>
      <c r="O229" s="357"/>
      <c r="P229" s="357"/>
      <c r="Q229" s="357"/>
      <c r="R229" s="357"/>
      <c r="S229" s="357"/>
      <c r="T229" s="357"/>
      <c r="U229" s="357"/>
      <c r="V229" s="357"/>
      <c r="W229" s="357"/>
      <c r="X229" s="357"/>
      <c r="Y229" s="357"/>
      <c r="Z229" s="357"/>
      <c r="AA229" s="357"/>
      <c r="AB229" s="344"/>
      <c r="AC229" s="344"/>
      <c r="AD229" s="344"/>
      <c r="AE229" s="344"/>
      <c r="AF229" s="344"/>
      <c r="AG229" s="344"/>
      <c r="AH229" s="357"/>
      <c r="AI229" s="344"/>
      <c r="AJ229" s="344"/>
      <c r="AK229" s="429"/>
      <c r="AL229" s="429"/>
      <c r="AM229" s="357"/>
      <c r="AN229" s="357"/>
      <c r="AO229" s="357"/>
      <c r="AP229" s="357"/>
      <c r="AQ229" s="357"/>
      <c r="AR229" s="357"/>
      <c r="AS229" s="357"/>
      <c r="AT229" s="360"/>
      <c r="AU229" s="515"/>
    </row>
    <row r="230" spans="1:47" ht="30.75" customHeight="1" x14ac:dyDescent="0.25">
      <c r="A230" s="353"/>
      <c r="B230" s="354"/>
      <c r="C230" s="355"/>
      <c r="D230" s="344"/>
      <c r="E230" s="344"/>
      <c r="F230" s="344"/>
      <c r="G230" s="356"/>
      <c r="H230" s="344"/>
      <c r="I230" s="344"/>
      <c r="J230" s="344"/>
      <c r="K230" s="355"/>
      <c r="L230" s="355"/>
      <c r="M230" s="355"/>
      <c r="N230" s="355"/>
      <c r="O230" s="357"/>
      <c r="P230" s="357"/>
      <c r="Q230" s="357"/>
      <c r="R230" s="357"/>
      <c r="S230" s="357"/>
      <c r="T230" s="357"/>
      <c r="U230" s="357"/>
      <c r="V230" s="357"/>
      <c r="W230" s="357"/>
      <c r="X230" s="357"/>
      <c r="Y230" s="357"/>
      <c r="Z230" s="357"/>
      <c r="AA230" s="357"/>
      <c r="AB230" s="344"/>
      <c r="AC230" s="344"/>
      <c r="AD230" s="344"/>
      <c r="AE230" s="344"/>
      <c r="AF230" s="344"/>
      <c r="AG230" s="344"/>
      <c r="AH230" s="357"/>
      <c r="AI230" s="344"/>
      <c r="AJ230" s="344"/>
      <c r="AK230" s="429"/>
      <c r="AL230" s="429"/>
      <c r="AM230" s="357"/>
      <c r="AN230" s="357"/>
      <c r="AO230" s="357"/>
      <c r="AP230" s="357"/>
      <c r="AQ230" s="357"/>
      <c r="AR230" s="357"/>
      <c r="AS230" s="357"/>
      <c r="AT230" s="360"/>
      <c r="AU230" s="515"/>
    </row>
    <row r="231" spans="1:47" ht="30.75" customHeight="1" x14ac:dyDescent="0.25">
      <c r="A231" s="353"/>
      <c r="B231" s="354"/>
      <c r="C231" s="355"/>
      <c r="D231" s="344"/>
      <c r="E231" s="344"/>
      <c r="F231" s="344"/>
      <c r="G231" s="356"/>
      <c r="H231" s="355"/>
      <c r="I231" s="344"/>
      <c r="J231" s="344"/>
      <c r="K231" s="344"/>
      <c r="L231" s="355"/>
      <c r="M231" s="355"/>
      <c r="N231" s="355"/>
      <c r="O231" s="357"/>
      <c r="P231" s="357"/>
      <c r="Q231" s="357"/>
      <c r="R231" s="357"/>
      <c r="S231" s="357"/>
      <c r="T231" s="357"/>
      <c r="U231" s="357"/>
      <c r="V231" s="357"/>
      <c r="W231" s="357"/>
      <c r="X231" s="357"/>
      <c r="Y231" s="357"/>
      <c r="Z231" s="357"/>
      <c r="AA231" s="357"/>
      <c r="AB231" s="344"/>
      <c r="AC231" s="344"/>
      <c r="AD231" s="344"/>
      <c r="AE231" s="344"/>
      <c r="AF231" s="344"/>
      <c r="AG231" s="344"/>
      <c r="AH231" s="357"/>
      <c r="AI231" s="344"/>
      <c r="AJ231" s="344"/>
      <c r="AK231" s="429"/>
      <c r="AL231" s="429"/>
      <c r="AM231" s="357"/>
      <c r="AN231" s="357"/>
      <c r="AO231" s="357"/>
      <c r="AP231" s="357"/>
      <c r="AQ231" s="357"/>
      <c r="AR231" s="357"/>
      <c r="AS231" s="357"/>
      <c r="AT231" s="360"/>
      <c r="AU231" s="515"/>
    </row>
    <row r="232" spans="1:47" ht="30.75" customHeight="1" x14ac:dyDescent="0.25">
      <c r="A232" s="353"/>
      <c r="B232" s="354"/>
      <c r="C232" s="357"/>
      <c r="D232" s="344"/>
      <c r="E232" s="344"/>
      <c r="F232" s="344"/>
      <c r="G232" s="356"/>
      <c r="H232" s="357"/>
      <c r="I232" s="344"/>
      <c r="J232" s="344"/>
      <c r="K232" s="357"/>
      <c r="L232" s="355"/>
      <c r="M232" s="355"/>
      <c r="N232" s="355"/>
      <c r="O232" s="357"/>
      <c r="P232" s="357"/>
      <c r="Q232" s="357"/>
      <c r="R232" s="357"/>
      <c r="S232" s="357"/>
      <c r="T232" s="357"/>
      <c r="U232" s="357"/>
      <c r="V232" s="357"/>
      <c r="W232" s="357"/>
      <c r="X232" s="357"/>
      <c r="Y232" s="357"/>
      <c r="Z232" s="357"/>
      <c r="AA232" s="357"/>
      <c r="AB232" s="344"/>
      <c r="AC232" s="344"/>
      <c r="AD232" s="344"/>
      <c r="AE232" s="344"/>
      <c r="AF232" s="344"/>
      <c r="AG232" s="344"/>
      <c r="AH232" s="357"/>
      <c r="AI232" s="344"/>
      <c r="AJ232" s="344"/>
      <c r="AK232" s="429"/>
      <c r="AL232" s="429"/>
      <c r="AM232" s="357"/>
      <c r="AN232" s="357"/>
      <c r="AO232" s="357"/>
      <c r="AP232" s="357"/>
      <c r="AQ232" s="357"/>
      <c r="AR232" s="357"/>
      <c r="AS232" s="357"/>
      <c r="AT232" s="360"/>
      <c r="AU232" s="515"/>
    </row>
    <row r="233" spans="1:47" ht="30.75" customHeight="1" x14ac:dyDescent="0.25">
      <c r="A233" s="353"/>
      <c r="B233" s="354"/>
      <c r="C233" s="357"/>
      <c r="D233" s="344"/>
      <c r="E233" s="344"/>
      <c r="F233" s="344"/>
      <c r="G233" s="356"/>
      <c r="H233" s="357"/>
      <c r="I233" s="344"/>
      <c r="J233" s="344"/>
      <c r="K233" s="357"/>
      <c r="L233" s="355"/>
      <c r="M233" s="355"/>
      <c r="N233" s="355"/>
      <c r="O233" s="357"/>
      <c r="P233" s="357"/>
      <c r="Q233" s="357"/>
      <c r="R233" s="357"/>
      <c r="S233" s="357"/>
      <c r="T233" s="357"/>
      <c r="U233" s="357"/>
      <c r="V233" s="357"/>
      <c r="W233" s="357"/>
      <c r="X233" s="357"/>
      <c r="Y233" s="357"/>
      <c r="Z233" s="357"/>
      <c r="AA233" s="357"/>
      <c r="AB233" s="344"/>
      <c r="AC233" s="344"/>
      <c r="AD233" s="344"/>
      <c r="AE233" s="344"/>
      <c r="AF233" s="344"/>
      <c r="AG233" s="344"/>
      <c r="AH233" s="357"/>
      <c r="AI233" s="344"/>
      <c r="AJ233" s="344"/>
      <c r="AK233" s="429"/>
      <c r="AL233" s="429"/>
      <c r="AM233" s="357"/>
      <c r="AN233" s="357"/>
      <c r="AO233" s="357"/>
      <c r="AP233" s="357"/>
      <c r="AQ233" s="357"/>
      <c r="AR233" s="357"/>
      <c r="AS233" s="357"/>
      <c r="AT233" s="360"/>
      <c r="AU233" s="515"/>
    </row>
    <row r="234" spans="1:47" ht="30.75" customHeight="1" x14ac:dyDescent="0.25">
      <c r="A234" s="353"/>
      <c r="B234" s="354"/>
      <c r="C234" s="357"/>
      <c r="D234" s="344"/>
      <c r="E234" s="344"/>
      <c r="F234" s="344"/>
      <c r="G234" s="356"/>
      <c r="H234" s="357"/>
      <c r="I234" s="344"/>
      <c r="J234" s="344"/>
      <c r="K234" s="357"/>
      <c r="L234" s="355"/>
      <c r="M234" s="355"/>
      <c r="N234" s="355"/>
      <c r="O234" s="357"/>
      <c r="P234" s="357"/>
      <c r="Q234" s="357"/>
      <c r="R234" s="357"/>
      <c r="S234" s="357"/>
      <c r="T234" s="357"/>
      <c r="U234" s="357"/>
      <c r="V234" s="357"/>
      <c r="W234" s="357"/>
      <c r="X234" s="357"/>
      <c r="Y234" s="357"/>
      <c r="Z234" s="357"/>
      <c r="AA234" s="357"/>
      <c r="AB234" s="344"/>
      <c r="AC234" s="344"/>
      <c r="AD234" s="344"/>
      <c r="AE234" s="344"/>
      <c r="AF234" s="344"/>
      <c r="AG234" s="344"/>
      <c r="AH234" s="357"/>
      <c r="AI234" s="344"/>
      <c r="AJ234" s="344"/>
      <c r="AK234" s="429"/>
      <c r="AL234" s="429"/>
      <c r="AM234" s="357"/>
      <c r="AN234" s="357"/>
      <c r="AO234" s="357"/>
      <c r="AP234" s="357"/>
      <c r="AQ234" s="357"/>
      <c r="AR234" s="357"/>
      <c r="AS234" s="357"/>
      <c r="AT234" s="360"/>
      <c r="AU234" s="515"/>
    </row>
    <row r="235" spans="1:47" ht="30.75" customHeight="1" x14ac:dyDescent="0.25">
      <c r="A235" s="353"/>
      <c r="B235" s="354"/>
      <c r="C235" s="357"/>
      <c r="D235" s="344"/>
      <c r="E235" s="344"/>
      <c r="F235" s="344"/>
      <c r="G235" s="356"/>
      <c r="H235" s="357"/>
      <c r="I235" s="344"/>
      <c r="J235" s="344"/>
      <c r="K235" s="357"/>
      <c r="L235" s="355"/>
      <c r="M235" s="355"/>
      <c r="N235" s="355"/>
      <c r="O235" s="357"/>
      <c r="P235" s="357"/>
      <c r="Q235" s="357"/>
      <c r="R235" s="357"/>
      <c r="S235" s="357"/>
      <c r="T235" s="357"/>
      <c r="U235" s="357"/>
      <c r="V235" s="357"/>
      <c r="W235" s="357"/>
      <c r="X235" s="357"/>
      <c r="Y235" s="357"/>
      <c r="Z235" s="357"/>
      <c r="AA235" s="357"/>
      <c r="AB235" s="344"/>
      <c r="AC235" s="344"/>
      <c r="AD235" s="344"/>
      <c r="AE235" s="344"/>
      <c r="AF235" s="344"/>
      <c r="AG235" s="344"/>
      <c r="AH235" s="357"/>
      <c r="AI235" s="344"/>
      <c r="AJ235" s="344"/>
      <c r="AK235" s="429"/>
      <c r="AL235" s="429"/>
      <c r="AM235" s="357"/>
      <c r="AN235" s="357"/>
      <c r="AO235" s="357"/>
      <c r="AP235" s="357"/>
      <c r="AQ235" s="357"/>
      <c r="AR235" s="357"/>
      <c r="AS235" s="357"/>
      <c r="AT235" s="360"/>
      <c r="AU235" s="515"/>
    </row>
    <row r="236" spans="1:47" s="362" customFormat="1" ht="30.75" customHeight="1" x14ac:dyDescent="0.25">
      <c r="A236" s="353"/>
      <c r="B236" s="354"/>
      <c r="C236" s="357"/>
      <c r="D236" s="344"/>
      <c r="E236" s="344"/>
      <c r="F236" s="344"/>
      <c r="G236" s="356"/>
      <c r="H236" s="357"/>
      <c r="I236" s="344"/>
      <c r="J236" s="344"/>
      <c r="K236" s="357"/>
      <c r="L236" s="355"/>
      <c r="M236" s="355"/>
      <c r="N236" s="355"/>
      <c r="O236" s="357"/>
      <c r="P236" s="357"/>
      <c r="Q236" s="357"/>
      <c r="R236" s="357"/>
      <c r="S236" s="357"/>
      <c r="T236" s="357"/>
      <c r="U236" s="357"/>
      <c r="V236" s="357"/>
      <c r="W236" s="357"/>
      <c r="X236" s="357"/>
      <c r="Y236" s="357"/>
      <c r="Z236" s="357"/>
      <c r="AA236" s="357"/>
      <c r="AB236" s="344"/>
      <c r="AC236" s="344"/>
      <c r="AD236" s="344"/>
      <c r="AE236" s="344"/>
      <c r="AF236" s="344"/>
      <c r="AG236" s="344"/>
      <c r="AH236" s="357"/>
      <c r="AI236" s="344"/>
      <c r="AJ236" s="344"/>
      <c r="AK236" s="429"/>
      <c r="AL236" s="429"/>
      <c r="AM236" s="357"/>
      <c r="AN236" s="357"/>
      <c r="AO236" s="357"/>
      <c r="AP236" s="357"/>
      <c r="AQ236" s="357"/>
      <c r="AR236" s="357"/>
      <c r="AS236" s="357"/>
      <c r="AT236" s="360"/>
      <c r="AU236" s="515"/>
    </row>
    <row r="237" spans="1:47" ht="30.75" customHeight="1" x14ac:dyDescent="0.25">
      <c r="A237" s="353"/>
      <c r="B237" s="354"/>
      <c r="C237" s="357"/>
      <c r="D237" s="344"/>
      <c r="E237" s="344"/>
      <c r="F237" s="344"/>
      <c r="G237" s="356"/>
      <c r="H237" s="357"/>
      <c r="I237" s="344"/>
      <c r="J237" s="344"/>
      <c r="K237" s="357"/>
      <c r="L237" s="355"/>
      <c r="M237" s="355"/>
      <c r="N237" s="355"/>
      <c r="O237" s="357"/>
      <c r="P237" s="357"/>
      <c r="Q237" s="357"/>
      <c r="R237" s="357"/>
      <c r="S237" s="357"/>
      <c r="T237" s="357"/>
      <c r="U237" s="357"/>
      <c r="V237" s="357"/>
      <c r="W237" s="357"/>
      <c r="X237" s="357"/>
      <c r="Y237" s="357"/>
      <c r="Z237" s="357"/>
      <c r="AA237" s="357"/>
      <c r="AB237" s="344"/>
      <c r="AC237" s="344"/>
      <c r="AD237" s="344"/>
      <c r="AE237" s="344"/>
      <c r="AF237" s="344"/>
      <c r="AG237" s="344"/>
      <c r="AH237" s="357"/>
      <c r="AI237" s="344"/>
      <c r="AJ237" s="344"/>
      <c r="AK237" s="429"/>
      <c r="AL237" s="429"/>
      <c r="AM237" s="357"/>
      <c r="AN237" s="357"/>
      <c r="AO237" s="357"/>
      <c r="AP237" s="357"/>
      <c r="AQ237" s="357"/>
      <c r="AR237" s="357"/>
      <c r="AS237" s="357"/>
      <c r="AT237" s="360"/>
      <c r="AU237" s="515"/>
    </row>
    <row r="238" spans="1:47" s="362" customFormat="1" ht="30.75" customHeight="1" x14ac:dyDescent="0.25">
      <c r="A238" s="353"/>
      <c r="B238" s="354"/>
      <c r="C238" s="357"/>
      <c r="D238" s="344"/>
      <c r="E238" s="344"/>
      <c r="F238" s="344"/>
      <c r="G238" s="356"/>
      <c r="H238" s="357"/>
      <c r="I238" s="344"/>
      <c r="J238" s="344"/>
      <c r="K238" s="357"/>
      <c r="L238" s="355"/>
      <c r="M238" s="355"/>
      <c r="N238" s="355"/>
      <c r="O238" s="357"/>
      <c r="P238" s="357"/>
      <c r="Q238" s="357"/>
      <c r="R238" s="357"/>
      <c r="S238" s="357"/>
      <c r="T238" s="357"/>
      <c r="U238" s="357"/>
      <c r="V238" s="357"/>
      <c r="W238" s="357"/>
      <c r="X238" s="357"/>
      <c r="Y238" s="357"/>
      <c r="Z238" s="357"/>
      <c r="AA238" s="357"/>
      <c r="AB238" s="344"/>
      <c r="AC238" s="344"/>
      <c r="AD238" s="344"/>
      <c r="AE238" s="344"/>
      <c r="AF238" s="344"/>
      <c r="AG238" s="344"/>
      <c r="AH238" s="357"/>
      <c r="AI238" s="344"/>
      <c r="AJ238" s="344"/>
      <c r="AK238" s="429"/>
      <c r="AL238" s="429"/>
      <c r="AM238" s="357"/>
      <c r="AN238" s="357"/>
      <c r="AO238" s="357"/>
      <c r="AP238" s="357"/>
      <c r="AQ238" s="357"/>
      <c r="AR238" s="357"/>
      <c r="AS238" s="357"/>
      <c r="AT238" s="360"/>
      <c r="AU238" s="515"/>
    </row>
    <row r="239" spans="1:47" ht="30.75" customHeight="1" x14ac:dyDescent="0.25">
      <c r="A239" s="353"/>
      <c r="B239" s="354"/>
      <c r="C239" s="357"/>
      <c r="D239" s="344"/>
      <c r="E239" s="344"/>
      <c r="F239" s="344"/>
      <c r="G239" s="356"/>
      <c r="H239" s="357"/>
      <c r="I239" s="344"/>
      <c r="J239" s="344"/>
      <c r="K239" s="357"/>
      <c r="L239" s="355"/>
      <c r="M239" s="355"/>
      <c r="N239" s="355"/>
      <c r="O239" s="357"/>
      <c r="P239" s="357"/>
      <c r="Q239" s="357"/>
      <c r="R239" s="357"/>
      <c r="S239" s="357"/>
      <c r="T239" s="357"/>
      <c r="U239" s="357"/>
      <c r="V239" s="357"/>
      <c r="W239" s="357"/>
      <c r="X239" s="357"/>
      <c r="Y239" s="357"/>
      <c r="Z239" s="357"/>
      <c r="AA239" s="357"/>
      <c r="AB239" s="344"/>
      <c r="AC239" s="344"/>
      <c r="AD239" s="344"/>
      <c r="AE239" s="344"/>
      <c r="AF239" s="344"/>
      <c r="AG239" s="344"/>
      <c r="AH239" s="357"/>
      <c r="AI239" s="344"/>
      <c r="AJ239" s="344"/>
      <c r="AK239" s="429"/>
      <c r="AL239" s="429"/>
      <c r="AM239" s="357"/>
      <c r="AN239" s="357"/>
      <c r="AO239" s="357"/>
      <c r="AP239" s="357"/>
      <c r="AQ239" s="357"/>
      <c r="AR239" s="357"/>
      <c r="AS239" s="357"/>
      <c r="AT239" s="360"/>
      <c r="AU239" s="515"/>
    </row>
    <row r="240" spans="1:47" ht="30.75" customHeight="1" x14ac:dyDescent="0.25">
      <c r="A240" s="353"/>
      <c r="B240" s="354"/>
      <c r="C240" s="357"/>
      <c r="D240" s="344"/>
      <c r="E240" s="344"/>
      <c r="F240" s="344"/>
      <c r="G240" s="356"/>
      <c r="H240" s="357"/>
      <c r="I240" s="344"/>
      <c r="J240" s="344"/>
      <c r="K240" s="357"/>
      <c r="L240" s="355"/>
      <c r="M240" s="355"/>
      <c r="N240" s="355"/>
      <c r="O240" s="357"/>
      <c r="P240" s="357"/>
      <c r="Q240" s="357"/>
      <c r="R240" s="357"/>
      <c r="S240" s="357"/>
      <c r="T240" s="357"/>
      <c r="U240" s="357"/>
      <c r="V240" s="357"/>
      <c r="W240" s="357"/>
      <c r="X240" s="357"/>
      <c r="Y240" s="357"/>
      <c r="Z240" s="357"/>
      <c r="AA240" s="357"/>
      <c r="AB240" s="344"/>
      <c r="AC240" s="344"/>
      <c r="AD240" s="344"/>
      <c r="AE240" s="344"/>
      <c r="AF240" s="344"/>
      <c r="AG240" s="344"/>
      <c r="AH240" s="357"/>
      <c r="AI240" s="344"/>
      <c r="AJ240" s="344"/>
      <c r="AK240" s="429"/>
      <c r="AL240" s="429"/>
      <c r="AM240" s="357"/>
      <c r="AN240" s="357"/>
      <c r="AO240" s="357"/>
      <c r="AP240" s="357"/>
      <c r="AQ240" s="357"/>
      <c r="AR240" s="357"/>
      <c r="AS240" s="357"/>
      <c r="AT240" s="360"/>
      <c r="AU240" s="515"/>
    </row>
    <row r="241" spans="1:47" ht="30.75" customHeight="1" x14ac:dyDescent="0.25">
      <c r="A241" s="353"/>
      <c r="B241" s="354"/>
      <c r="C241" s="357"/>
      <c r="D241" s="344"/>
      <c r="E241" s="344"/>
      <c r="F241" s="344"/>
      <c r="G241" s="356"/>
      <c r="H241" s="357"/>
      <c r="I241" s="344"/>
      <c r="J241" s="344"/>
      <c r="K241" s="357"/>
      <c r="L241" s="355"/>
      <c r="M241" s="355"/>
      <c r="N241" s="355"/>
      <c r="O241" s="357"/>
      <c r="P241" s="357"/>
      <c r="Q241" s="357"/>
      <c r="R241" s="357"/>
      <c r="S241" s="357"/>
      <c r="T241" s="357"/>
      <c r="U241" s="357"/>
      <c r="V241" s="357"/>
      <c r="W241" s="357"/>
      <c r="X241" s="357"/>
      <c r="Y241" s="357"/>
      <c r="Z241" s="357"/>
      <c r="AA241" s="357"/>
      <c r="AB241" s="344"/>
      <c r="AC241" s="344"/>
      <c r="AD241" s="344"/>
      <c r="AE241" s="344"/>
      <c r="AF241" s="344"/>
      <c r="AG241" s="344"/>
      <c r="AH241" s="357"/>
      <c r="AI241" s="344"/>
      <c r="AJ241" s="344"/>
      <c r="AK241" s="429"/>
      <c r="AL241" s="429"/>
      <c r="AM241" s="357"/>
      <c r="AN241" s="357"/>
      <c r="AO241" s="357"/>
      <c r="AP241" s="357"/>
      <c r="AQ241" s="357"/>
      <c r="AR241" s="357"/>
      <c r="AS241" s="357"/>
      <c r="AT241" s="360"/>
      <c r="AU241" s="515"/>
    </row>
    <row r="242" spans="1:47" ht="30.75" customHeight="1" x14ac:dyDescent="0.25">
      <c r="A242" s="353"/>
      <c r="B242" s="354"/>
      <c r="C242" s="355"/>
      <c r="D242" s="344"/>
      <c r="E242" s="344"/>
      <c r="F242" s="344"/>
      <c r="G242" s="356"/>
      <c r="H242" s="344"/>
      <c r="I242" s="344"/>
      <c r="J242" s="344"/>
      <c r="K242" s="355"/>
      <c r="L242" s="355"/>
      <c r="M242" s="355"/>
      <c r="N242" s="355"/>
      <c r="O242" s="357"/>
      <c r="P242" s="357"/>
      <c r="Q242" s="357"/>
      <c r="R242" s="357"/>
      <c r="S242" s="357"/>
      <c r="T242" s="357"/>
      <c r="U242" s="357"/>
      <c r="V242" s="357"/>
      <c r="W242" s="357"/>
      <c r="X242" s="357"/>
      <c r="Y242" s="357"/>
      <c r="Z242" s="357"/>
      <c r="AA242" s="357"/>
      <c r="AB242" s="344"/>
      <c r="AC242" s="344"/>
      <c r="AD242" s="344"/>
      <c r="AE242" s="344"/>
      <c r="AF242" s="344"/>
      <c r="AG242" s="344"/>
      <c r="AH242" s="357"/>
      <c r="AI242" s="344"/>
      <c r="AJ242" s="344"/>
      <c r="AK242" s="429"/>
      <c r="AL242" s="429"/>
      <c r="AM242" s="357"/>
      <c r="AN242" s="357"/>
      <c r="AO242" s="357"/>
      <c r="AP242" s="357"/>
      <c r="AQ242" s="357"/>
      <c r="AR242" s="357"/>
      <c r="AS242" s="357"/>
      <c r="AT242" s="360"/>
      <c r="AU242" s="515"/>
    </row>
    <row r="243" spans="1:47" ht="30.75" customHeight="1" x14ac:dyDescent="0.25">
      <c r="A243" s="353"/>
      <c r="B243" s="354"/>
      <c r="C243" s="355"/>
      <c r="D243" s="344"/>
      <c r="E243" s="344"/>
      <c r="F243" s="344"/>
      <c r="G243" s="356"/>
      <c r="H243" s="344"/>
      <c r="I243" s="344"/>
      <c r="J243" s="344"/>
      <c r="K243" s="355"/>
      <c r="L243" s="355"/>
      <c r="M243" s="355"/>
      <c r="N243" s="355"/>
      <c r="O243" s="357"/>
      <c r="P243" s="357"/>
      <c r="Q243" s="357"/>
      <c r="R243" s="357"/>
      <c r="S243" s="357"/>
      <c r="T243" s="357"/>
      <c r="U243" s="357"/>
      <c r="V243" s="357"/>
      <c r="W243" s="357"/>
      <c r="X243" s="357"/>
      <c r="Y243" s="357"/>
      <c r="Z243" s="357"/>
      <c r="AA243" s="357"/>
      <c r="AB243" s="344"/>
      <c r="AC243" s="344"/>
      <c r="AD243" s="344"/>
      <c r="AE243" s="344"/>
      <c r="AF243" s="344"/>
      <c r="AG243" s="344"/>
      <c r="AH243" s="357"/>
      <c r="AI243" s="344"/>
      <c r="AJ243" s="344"/>
      <c r="AK243" s="429"/>
      <c r="AL243" s="429"/>
      <c r="AM243" s="357"/>
      <c r="AN243" s="357"/>
      <c r="AO243" s="357"/>
      <c r="AP243" s="357"/>
      <c r="AQ243" s="357"/>
      <c r="AR243" s="357"/>
      <c r="AS243" s="357"/>
      <c r="AT243" s="360"/>
      <c r="AU243" s="515"/>
    </row>
    <row r="244" spans="1:47" ht="30.75" customHeight="1" x14ac:dyDescent="0.25">
      <c r="A244" s="353"/>
      <c r="B244" s="354"/>
      <c r="C244" s="357"/>
      <c r="D244" s="344"/>
      <c r="E244" s="344"/>
      <c r="F244" s="344"/>
      <c r="G244" s="356"/>
      <c r="H244" s="357"/>
      <c r="I244" s="344"/>
      <c r="J244" s="344"/>
      <c r="K244" s="357"/>
      <c r="L244" s="355"/>
      <c r="M244" s="355"/>
      <c r="N244" s="355"/>
      <c r="O244" s="357"/>
      <c r="P244" s="357"/>
      <c r="Q244" s="357"/>
      <c r="R244" s="357"/>
      <c r="S244" s="357"/>
      <c r="T244" s="357"/>
      <c r="U244" s="357"/>
      <c r="V244" s="357"/>
      <c r="W244" s="357"/>
      <c r="X244" s="357"/>
      <c r="Y244" s="357"/>
      <c r="Z244" s="357"/>
      <c r="AA244" s="357"/>
      <c r="AB244" s="344"/>
      <c r="AC244" s="344"/>
      <c r="AD244" s="344"/>
      <c r="AE244" s="344"/>
      <c r="AF244" s="344"/>
      <c r="AG244" s="344"/>
      <c r="AH244" s="357"/>
      <c r="AI244" s="344"/>
      <c r="AJ244" s="344"/>
      <c r="AK244" s="429"/>
      <c r="AL244" s="429"/>
      <c r="AM244" s="357"/>
      <c r="AN244" s="357"/>
      <c r="AO244" s="357"/>
      <c r="AP244" s="357"/>
      <c r="AQ244" s="357"/>
      <c r="AR244" s="357"/>
      <c r="AS244" s="357"/>
      <c r="AT244" s="360"/>
      <c r="AU244" s="515"/>
    </row>
    <row r="245" spans="1:47" ht="30.75" customHeight="1" x14ac:dyDescent="0.25">
      <c r="A245" s="353"/>
      <c r="B245" s="354"/>
      <c r="C245" s="355"/>
      <c r="D245" s="344"/>
      <c r="E245" s="344"/>
      <c r="F245" s="344"/>
      <c r="G245" s="356"/>
      <c r="H245" s="344"/>
      <c r="I245" s="344"/>
      <c r="J245" s="344"/>
      <c r="K245" s="355"/>
      <c r="L245" s="355"/>
      <c r="M245" s="355"/>
      <c r="N245" s="355"/>
      <c r="O245" s="357"/>
      <c r="P245" s="357"/>
      <c r="Q245" s="357"/>
      <c r="R245" s="357"/>
      <c r="S245" s="357"/>
      <c r="T245" s="357"/>
      <c r="U245" s="357"/>
      <c r="V245" s="357"/>
      <c r="W245" s="357"/>
      <c r="X245" s="357"/>
      <c r="Y245" s="357"/>
      <c r="Z245" s="357"/>
      <c r="AA245" s="357"/>
      <c r="AB245" s="344"/>
      <c r="AC245" s="344"/>
      <c r="AD245" s="344"/>
      <c r="AE245" s="344"/>
      <c r="AF245" s="344"/>
      <c r="AG245" s="344"/>
      <c r="AH245" s="357"/>
      <c r="AI245" s="344"/>
      <c r="AJ245" s="344"/>
      <c r="AK245" s="429"/>
      <c r="AL245" s="429"/>
      <c r="AM245" s="357"/>
      <c r="AN245" s="357"/>
      <c r="AO245" s="357"/>
      <c r="AP245" s="357"/>
      <c r="AQ245" s="357"/>
      <c r="AR245" s="357"/>
      <c r="AS245" s="357"/>
      <c r="AT245" s="360"/>
      <c r="AU245" s="515"/>
    </row>
    <row r="246" spans="1:47" ht="30.75" customHeight="1" x14ac:dyDescent="0.25">
      <c r="A246" s="353"/>
      <c r="B246" s="354"/>
      <c r="C246" s="357"/>
      <c r="D246" s="344"/>
      <c r="E246" s="344"/>
      <c r="F246" s="344"/>
      <c r="G246" s="356"/>
      <c r="H246" s="357"/>
      <c r="I246" s="344"/>
      <c r="J246" s="344"/>
      <c r="K246" s="357"/>
      <c r="L246" s="355"/>
      <c r="M246" s="355"/>
      <c r="N246" s="355"/>
      <c r="O246" s="357"/>
      <c r="P246" s="357"/>
      <c r="Q246" s="357"/>
      <c r="R246" s="357"/>
      <c r="S246" s="357"/>
      <c r="T246" s="357"/>
      <c r="U246" s="357"/>
      <c r="V246" s="357"/>
      <c r="W246" s="357"/>
      <c r="X246" s="357"/>
      <c r="Y246" s="357"/>
      <c r="Z246" s="357"/>
      <c r="AA246" s="357"/>
      <c r="AB246" s="344"/>
      <c r="AC246" s="344"/>
      <c r="AD246" s="344"/>
      <c r="AE246" s="344"/>
      <c r="AF246" s="344"/>
      <c r="AG246" s="344"/>
      <c r="AH246" s="357"/>
      <c r="AI246" s="344"/>
      <c r="AJ246" s="344"/>
      <c r="AK246" s="429"/>
      <c r="AL246" s="429"/>
      <c r="AM246" s="357"/>
      <c r="AN246" s="357"/>
      <c r="AO246" s="357"/>
      <c r="AP246" s="357"/>
      <c r="AQ246" s="357"/>
      <c r="AR246" s="357"/>
      <c r="AS246" s="357"/>
      <c r="AT246" s="360"/>
      <c r="AU246" s="515"/>
    </row>
    <row r="247" spans="1:47" ht="30.75" customHeight="1" x14ac:dyDescent="0.25">
      <c r="A247" s="353"/>
      <c r="B247" s="354"/>
      <c r="C247" s="357"/>
      <c r="D247" s="344"/>
      <c r="E247" s="344"/>
      <c r="F247" s="344"/>
      <c r="G247" s="356"/>
      <c r="H247" s="357"/>
      <c r="I247" s="344"/>
      <c r="J247" s="344"/>
      <c r="K247" s="357"/>
      <c r="L247" s="355"/>
      <c r="M247" s="355"/>
      <c r="N247" s="355"/>
      <c r="O247" s="357"/>
      <c r="P247" s="357"/>
      <c r="Q247" s="357"/>
      <c r="R247" s="357"/>
      <c r="S247" s="357"/>
      <c r="T247" s="357"/>
      <c r="U247" s="357"/>
      <c r="V247" s="357"/>
      <c r="W247" s="357"/>
      <c r="X247" s="357"/>
      <c r="Y247" s="357"/>
      <c r="Z247" s="357"/>
      <c r="AA247" s="357"/>
      <c r="AB247" s="344"/>
      <c r="AC247" s="344"/>
      <c r="AD247" s="344"/>
      <c r="AE247" s="344"/>
      <c r="AF247" s="344"/>
      <c r="AG247" s="344"/>
      <c r="AH247" s="357"/>
      <c r="AI247" s="344"/>
      <c r="AJ247" s="344"/>
      <c r="AK247" s="429"/>
      <c r="AL247" s="429"/>
      <c r="AM247" s="357"/>
      <c r="AN247" s="357"/>
      <c r="AO247" s="357"/>
      <c r="AP247" s="357"/>
      <c r="AQ247" s="357"/>
      <c r="AR247" s="357"/>
      <c r="AS247" s="357"/>
      <c r="AT247" s="360"/>
      <c r="AU247" s="515"/>
    </row>
    <row r="248" spans="1:47" ht="30.75" customHeight="1" x14ac:dyDescent="0.25">
      <c r="A248" s="353"/>
      <c r="B248" s="354"/>
      <c r="C248" s="357"/>
      <c r="D248" s="344"/>
      <c r="E248" s="344"/>
      <c r="F248" s="344"/>
      <c r="G248" s="356"/>
      <c r="H248" s="357"/>
      <c r="I248" s="344"/>
      <c r="J248" s="344"/>
      <c r="K248" s="357"/>
      <c r="L248" s="355"/>
      <c r="M248" s="355"/>
      <c r="N248" s="355"/>
      <c r="O248" s="357"/>
      <c r="P248" s="357"/>
      <c r="Q248" s="357"/>
      <c r="R248" s="357"/>
      <c r="S248" s="357"/>
      <c r="T248" s="357"/>
      <c r="U248" s="357"/>
      <c r="V248" s="357"/>
      <c r="W248" s="357"/>
      <c r="X248" s="357"/>
      <c r="Y248" s="357"/>
      <c r="Z248" s="357"/>
      <c r="AA248" s="357"/>
      <c r="AB248" s="344"/>
      <c r="AC248" s="344"/>
      <c r="AD248" s="344"/>
      <c r="AE248" s="344"/>
      <c r="AF248" s="344"/>
      <c r="AG248" s="344"/>
      <c r="AH248" s="357"/>
      <c r="AI248" s="344"/>
      <c r="AJ248" s="344"/>
      <c r="AK248" s="429"/>
      <c r="AL248" s="429"/>
      <c r="AM248" s="357"/>
      <c r="AN248" s="357"/>
      <c r="AO248" s="357"/>
      <c r="AP248" s="357"/>
      <c r="AQ248" s="357"/>
      <c r="AR248" s="357"/>
      <c r="AS248" s="357"/>
      <c r="AT248" s="360"/>
      <c r="AU248" s="515"/>
    </row>
    <row r="249" spans="1:47" ht="30.75" customHeight="1" x14ac:dyDescent="0.25">
      <c r="A249" s="353"/>
      <c r="B249" s="354"/>
      <c r="C249" s="355"/>
      <c r="D249" s="344"/>
      <c r="E249" s="344"/>
      <c r="F249" s="344"/>
      <c r="G249" s="356"/>
      <c r="H249" s="344"/>
      <c r="I249" s="344"/>
      <c r="J249" s="344"/>
      <c r="K249" s="355"/>
      <c r="L249" s="355"/>
      <c r="M249" s="355"/>
      <c r="N249" s="355"/>
      <c r="O249" s="357"/>
      <c r="P249" s="357"/>
      <c r="Q249" s="357"/>
      <c r="R249" s="357"/>
      <c r="S249" s="357"/>
      <c r="T249" s="357"/>
      <c r="U249" s="357"/>
      <c r="V249" s="357"/>
      <c r="W249" s="357"/>
      <c r="X249" s="357"/>
      <c r="Y249" s="357"/>
      <c r="Z249" s="357"/>
      <c r="AA249" s="357"/>
      <c r="AB249" s="344"/>
      <c r="AC249" s="344"/>
      <c r="AD249" s="344"/>
      <c r="AE249" s="344"/>
      <c r="AF249" s="344"/>
      <c r="AG249" s="344"/>
      <c r="AH249" s="357"/>
      <c r="AI249" s="344"/>
      <c r="AJ249" s="344"/>
      <c r="AK249" s="429"/>
      <c r="AL249" s="429"/>
      <c r="AM249" s="357"/>
      <c r="AN249" s="357"/>
      <c r="AO249" s="357"/>
      <c r="AP249" s="357"/>
      <c r="AQ249" s="357"/>
      <c r="AR249" s="357"/>
      <c r="AS249" s="357"/>
      <c r="AT249" s="360"/>
      <c r="AU249" s="515"/>
    </row>
    <row r="250" spans="1:47" ht="30.75" customHeight="1" x14ac:dyDescent="0.25">
      <c r="A250" s="353"/>
      <c r="B250" s="354"/>
      <c r="C250" s="357"/>
      <c r="D250" s="344"/>
      <c r="E250" s="344"/>
      <c r="F250" s="344"/>
      <c r="G250" s="356"/>
      <c r="H250" s="357"/>
      <c r="I250" s="344"/>
      <c r="J250" s="344"/>
      <c r="K250" s="357"/>
      <c r="L250" s="355"/>
      <c r="M250" s="355"/>
      <c r="N250" s="355"/>
      <c r="O250" s="357"/>
      <c r="P250" s="357"/>
      <c r="Q250" s="357"/>
      <c r="R250" s="357"/>
      <c r="S250" s="357"/>
      <c r="T250" s="357"/>
      <c r="U250" s="357"/>
      <c r="V250" s="357"/>
      <c r="W250" s="357"/>
      <c r="X250" s="357"/>
      <c r="Y250" s="357"/>
      <c r="Z250" s="357"/>
      <c r="AA250" s="357"/>
      <c r="AB250" s="344"/>
      <c r="AC250" s="344"/>
      <c r="AD250" s="344"/>
      <c r="AE250" s="344"/>
      <c r="AF250" s="344"/>
      <c r="AG250" s="344"/>
      <c r="AH250" s="357"/>
      <c r="AI250" s="344"/>
      <c r="AJ250" s="344"/>
      <c r="AK250" s="429"/>
      <c r="AL250" s="429"/>
      <c r="AM250" s="357"/>
      <c r="AN250" s="357"/>
      <c r="AO250" s="357"/>
      <c r="AP250" s="357"/>
      <c r="AQ250" s="357"/>
      <c r="AR250" s="357"/>
      <c r="AS250" s="357"/>
      <c r="AT250" s="360"/>
      <c r="AU250" s="515"/>
    </row>
    <row r="251" spans="1:47" ht="30.75" customHeight="1" x14ac:dyDescent="0.25">
      <c r="A251" s="353"/>
      <c r="B251" s="354"/>
      <c r="C251" s="357"/>
      <c r="D251" s="344"/>
      <c r="E251" s="344"/>
      <c r="F251" s="344"/>
      <c r="G251" s="356"/>
      <c r="H251" s="357"/>
      <c r="I251" s="344"/>
      <c r="J251" s="344"/>
      <c r="K251" s="357"/>
      <c r="L251" s="355"/>
      <c r="M251" s="355"/>
      <c r="N251" s="355"/>
      <c r="O251" s="357"/>
      <c r="P251" s="357"/>
      <c r="Q251" s="357"/>
      <c r="R251" s="357"/>
      <c r="S251" s="357"/>
      <c r="T251" s="357"/>
      <c r="U251" s="357"/>
      <c r="V251" s="357"/>
      <c r="W251" s="357"/>
      <c r="X251" s="357"/>
      <c r="Y251" s="357"/>
      <c r="Z251" s="357"/>
      <c r="AA251" s="357"/>
      <c r="AB251" s="344"/>
      <c r="AC251" s="344"/>
      <c r="AD251" s="344"/>
      <c r="AE251" s="344"/>
      <c r="AF251" s="344"/>
      <c r="AG251" s="344"/>
      <c r="AH251" s="357"/>
      <c r="AI251" s="344"/>
      <c r="AJ251" s="344"/>
      <c r="AK251" s="429"/>
      <c r="AL251" s="429"/>
      <c r="AM251" s="357"/>
      <c r="AN251" s="357"/>
      <c r="AO251" s="357"/>
      <c r="AP251" s="357"/>
      <c r="AQ251" s="357"/>
      <c r="AR251" s="357"/>
      <c r="AS251" s="357"/>
      <c r="AT251" s="360"/>
      <c r="AU251" s="515"/>
    </row>
    <row r="252" spans="1:47" ht="30.75" customHeight="1" x14ac:dyDescent="0.25">
      <c r="A252" s="353"/>
      <c r="B252" s="354"/>
      <c r="C252" s="357"/>
      <c r="D252" s="344"/>
      <c r="E252" s="344"/>
      <c r="F252" s="344"/>
      <c r="G252" s="356"/>
      <c r="H252" s="357"/>
      <c r="I252" s="344"/>
      <c r="J252" s="344"/>
      <c r="K252" s="357"/>
      <c r="L252" s="355"/>
      <c r="M252" s="355"/>
      <c r="N252" s="355"/>
      <c r="O252" s="357"/>
      <c r="P252" s="357"/>
      <c r="Q252" s="357"/>
      <c r="R252" s="357"/>
      <c r="S252" s="357"/>
      <c r="T252" s="357"/>
      <c r="U252" s="357"/>
      <c r="V252" s="357"/>
      <c r="W252" s="357"/>
      <c r="X252" s="357"/>
      <c r="Y252" s="357"/>
      <c r="Z252" s="357"/>
      <c r="AA252" s="357"/>
      <c r="AB252" s="344"/>
      <c r="AC252" s="344"/>
      <c r="AD252" s="344"/>
      <c r="AE252" s="344"/>
      <c r="AF252" s="344"/>
      <c r="AG252" s="344"/>
      <c r="AH252" s="357"/>
      <c r="AI252" s="344"/>
      <c r="AJ252" s="344"/>
      <c r="AK252" s="429"/>
      <c r="AL252" s="429"/>
      <c r="AM252" s="357"/>
      <c r="AN252" s="357"/>
      <c r="AO252" s="357"/>
      <c r="AP252" s="357"/>
      <c r="AQ252" s="357"/>
      <c r="AR252" s="357"/>
      <c r="AS252" s="357"/>
      <c r="AT252" s="360"/>
      <c r="AU252" s="515"/>
    </row>
    <row r="253" spans="1:47" ht="30.75" customHeight="1" x14ac:dyDescent="0.25">
      <c r="A253" s="353"/>
      <c r="B253" s="354"/>
      <c r="C253" s="357"/>
      <c r="D253" s="344"/>
      <c r="E253" s="344"/>
      <c r="F253" s="344"/>
      <c r="G253" s="356"/>
      <c r="H253" s="357"/>
      <c r="I253" s="344"/>
      <c r="J253" s="344"/>
      <c r="K253" s="357"/>
      <c r="L253" s="355"/>
      <c r="M253" s="355"/>
      <c r="N253" s="355"/>
      <c r="O253" s="357"/>
      <c r="P253" s="357"/>
      <c r="Q253" s="357"/>
      <c r="R253" s="357"/>
      <c r="S253" s="357"/>
      <c r="T253" s="357"/>
      <c r="U253" s="357"/>
      <c r="V253" s="357"/>
      <c r="W253" s="357"/>
      <c r="X253" s="357"/>
      <c r="Y253" s="357"/>
      <c r="Z253" s="357"/>
      <c r="AA253" s="357"/>
      <c r="AB253" s="344"/>
      <c r="AC253" s="344"/>
      <c r="AD253" s="344"/>
      <c r="AE253" s="344"/>
      <c r="AF253" s="344"/>
      <c r="AG253" s="344"/>
      <c r="AH253" s="357"/>
      <c r="AI253" s="344"/>
      <c r="AJ253" s="344"/>
      <c r="AK253" s="429"/>
      <c r="AL253" s="429"/>
      <c r="AM253" s="357"/>
      <c r="AN253" s="357"/>
      <c r="AO253" s="357"/>
      <c r="AP253" s="357"/>
      <c r="AQ253" s="357"/>
      <c r="AR253" s="357"/>
      <c r="AS253" s="357"/>
      <c r="AT253" s="360"/>
      <c r="AU253" s="515"/>
    </row>
    <row r="254" spans="1:47" ht="30.75" customHeight="1" x14ac:dyDescent="0.25">
      <c r="A254" s="353"/>
      <c r="B254" s="354"/>
      <c r="C254" s="357"/>
      <c r="D254" s="344"/>
      <c r="E254" s="344"/>
      <c r="F254" s="344"/>
      <c r="G254" s="356"/>
      <c r="H254" s="357"/>
      <c r="I254" s="344"/>
      <c r="J254" s="344"/>
      <c r="K254" s="357"/>
      <c r="L254" s="355"/>
      <c r="M254" s="355"/>
      <c r="N254" s="355"/>
      <c r="O254" s="357"/>
      <c r="P254" s="357"/>
      <c r="Q254" s="357"/>
      <c r="R254" s="357"/>
      <c r="S254" s="357"/>
      <c r="T254" s="357"/>
      <c r="U254" s="357"/>
      <c r="V254" s="357"/>
      <c r="W254" s="357"/>
      <c r="X254" s="357"/>
      <c r="Y254" s="357"/>
      <c r="Z254" s="357"/>
      <c r="AA254" s="357"/>
      <c r="AB254" s="344"/>
      <c r="AC254" s="344"/>
      <c r="AD254" s="344"/>
      <c r="AE254" s="344"/>
      <c r="AF254" s="344"/>
      <c r="AG254" s="344"/>
      <c r="AH254" s="357"/>
      <c r="AI254" s="344"/>
      <c r="AJ254" s="344"/>
      <c r="AK254" s="429"/>
      <c r="AL254" s="429"/>
      <c r="AM254" s="357"/>
      <c r="AN254" s="357"/>
      <c r="AO254" s="357"/>
      <c r="AP254" s="357"/>
      <c r="AQ254" s="357"/>
      <c r="AR254" s="357"/>
      <c r="AS254" s="357"/>
      <c r="AT254" s="360"/>
      <c r="AU254" s="515"/>
    </row>
    <row r="255" spans="1:47" ht="30.75" customHeight="1" x14ac:dyDescent="0.25">
      <c r="A255" s="353"/>
      <c r="B255" s="354"/>
      <c r="C255" s="357"/>
      <c r="D255" s="344"/>
      <c r="E255" s="344"/>
      <c r="F255" s="344"/>
      <c r="G255" s="356"/>
      <c r="H255" s="357"/>
      <c r="I255" s="344"/>
      <c r="J255" s="344"/>
      <c r="K255" s="357"/>
      <c r="L255" s="355"/>
      <c r="M255" s="355"/>
      <c r="N255" s="355"/>
      <c r="O255" s="357"/>
      <c r="P255" s="357"/>
      <c r="Q255" s="357"/>
      <c r="R255" s="357"/>
      <c r="S255" s="357"/>
      <c r="T255" s="357"/>
      <c r="U255" s="357"/>
      <c r="V255" s="357"/>
      <c r="W255" s="357"/>
      <c r="X255" s="357"/>
      <c r="Y255" s="357"/>
      <c r="Z255" s="357"/>
      <c r="AA255" s="357"/>
      <c r="AB255" s="344"/>
      <c r="AC255" s="344"/>
      <c r="AD255" s="344"/>
      <c r="AE255" s="344"/>
      <c r="AF255" s="344"/>
      <c r="AG255" s="344"/>
      <c r="AH255" s="357"/>
      <c r="AI255" s="344"/>
      <c r="AJ255" s="344"/>
      <c r="AK255" s="429"/>
      <c r="AL255" s="429"/>
      <c r="AM255" s="357"/>
      <c r="AN255" s="357"/>
      <c r="AO255" s="357"/>
      <c r="AP255" s="357"/>
      <c r="AQ255" s="357"/>
      <c r="AR255" s="357"/>
      <c r="AS255" s="357"/>
      <c r="AT255" s="360"/>
      <c r="AU255" s="515"/>
    </row>
    <row r="256" spans="1:47" s="362" customFormat="1" ht="30.75" customHeight="1" x14ac:dyDescent="0.25">
      <c r="A256" s="353"/>
      <c r="B256" s="354"/>
      <c r="C256" s="357"/>
      <c r="D256" s="344"/>
      <c r="E256" s="344"/>
      <c r="F256" s="344"/>
      <c r="G256" s="356"/>
      <c r="H256" s="357"/>
      <c r="I256" s="344"/>
      <c r="J256" s="344"/>
      <c r="K256" s="357"/>
      <c r="L256" s="355"/>
      <c r="M256" s="355"/>
      <c r="N256" s="355"/>
      <c r="O256" s="357"/>
      <c r="P256" s="357"/>
      <c r="Q256" s="357"/>
      <c r="R256" s="357"/>
      <c r="S256" s="357"/>
      <c r="T256" s="357"/>
      <c r="U256" s="357"/>
      <c r="V256" s="357"/>
      <c r="W256" s="357"/>
      <c r="X256" s="357"/>
      <c r="Y256" s="357"/>
      <c r="Z256" s="357"/>
      <c r="AA256" s="357"/>
      <c r="AB256" s="344"/>
      <c r="AC256" s="344"/>
      <c r="AD256" s="344"/>
      <c r="AE256" s="344"/>
      <c r="AF256" s="344"/>
      <c r="AG256" s="344"/>
      <c r="AH256" s="357"/>
      <c r="AI256" s="344"/>
      <c r="AJ256" s="344"/>
      <c r="AK256" s="429"/>
      <c r="AL256" s="429"/>
      <c r="AM256" s="357"/>
      <c r="AN256" s="357"/>
      <c r="AO256" s="357"/>
      <c r="AP256" s="357"/>
      <c r="AQ256" s="357"/>
      <c r="AR256" s="357"/>
      <c r="AS256" s="357"/>
      <c r="AT256" s="360"/>
      <c r="AU256" s="515"/>
    </row>
    <row r="257" spans="1:47" ht="30.75" customHeight="1" x14ac:dyDescent="0.25">
      <c r="A257" s="353"/>
      <c r="B257" s="354"/>
      <c r="C257" s="357"/>
      <c r="D257" s="344"/>
      <c r="E257" s="344"/>
      <c r="F257" s="344"/>
      <c r="G257" s="356"/>
      <c r="H257" s="357"/>
      <c r="I257" s="344"/>
      <c r="J257" s="344"/>
      <c r="K257" s="357"/>
      <c r="L257" s="355"/>
      <c r="M257" s="355"/>
      <c r="N257" s="355"/>
      <c r="O257" s="357"/>
      <c r="P257" s="357"/>
      <c r="Q257" s="357"/>
      <c r="R257" s="357"/>
      <c r="S257" s="357"/>
      <c r="T257" s="357"/>
      <c r="U257" s="357"/>
      <c r="V257" s="357"/>
      <c r="W257" s="357"/>
      <c r="X257" s="357"/>
      <c r="Y257" s="357"/>
      <c r="Z257" s="357"/>
      <c r="AA257" s="357"/>
      <c r="AB257" s="344"/>
      <c r="AC257" s="344"/>
      <c r="AD257" s="344"/>
      <c r="AE257" s="344"/>
      <c r="AF257" s="344"/>
      <c r="AG257" s="344"/>
      <c r="AH257" s="357"/>
      <c r="AI257" s="344"/>
      <c r="AJ257" s="344"/>
      <c r="AK257" s="429"/>
      <c r="AL257" s="429"/>
      <c r="AM257" s="357"/>
      <c r="AN257" s="357"/>
      <c r="AO257" s="357"/>
      <c r="AP257" s="357"/>
      <c r="AQ257" s="357"/>
      <c r="AR257" s="357"/>
      <c r="AS257" s="357"/>
      <c r="AT257" s="360"/>
      <c r="AU257" s="515"/>
    </row>
    <row r="258" spans="1:47" ht="30.75" customHeight="1" x14ac:dyDescent="0.25">
      <c r="A258" s="353"/>
      <c r="B258" s="354"/>
      <c r="C258" s="355"/>
      <c r="D258" s="344"/>
      <c r="E258" s="344"/>
      <c r="F258" s="344"/>
      <c r="G258" s="356"/>
      <c r="H258" s="344"/>
      <c r="I258" s="344"/>
      <c r="J258" s="344"/>
      <c r="K258" s="355"/>
      <c r="L258" s="355"/>
      <c r="M258" s="355"/>
      <c r="N258" s="355"/>
      <c r="O258" s="357"/>
      <c r="P258" s="357"/>
      <c r="Q258" s="357"/>
      <c r="R258" s="357"/>
      <c r="S258" s="357"/>
      <c r="T258" s="357"/>
      <c r="U258" s="357"/>
      <c r="V258" s="357"/>
      <c r="W258" s="357"/>
      <c r="X258" s="357"/>
      <c r="Y258" s="357"/>
      <c r="Z258" s="357"/>
      <c r="AA258" s="357"/>
      <c r="AB258" s="344"/>
      <c r="AC258" s="344"/>
      <c r="AD258" s="344"/>
      <c r="AE258" s="344"/>
      <c r="AF258" s="344"/>
      <c r="AG258" s="344"/>
      <c r="AH258" s="357"/>
      <c r="AI258" s="344"/>
      <c r="AJ258" s="344"/>
      <c r="AK258" s="429"/>
      <c r="AL258" s="429"/>
      <c r="AM258" s="357"/>
      <c r="AN258" s="357"/>
      <c r="AO258" s="357"/>
      <c r="AP258" s="357"/>
      <c r="AQ258" s="357"/>
      <c r="AR258" s="357"/>
      <c r="AS258" s="357"/>
      <c r="AT258" s="360"/>
      <c r="AU258" s="515"/>
    </row>
    <row r="259" spans="1:47" ht="30.75" customHeight="1" x14ac:dyDescent="0.25">
      <c r="A259" s="353"/>
      <c r="B259" s="354"/>
      <c r="C259" s="355"/>
      <c r="D259" s="344"/>
      <c r="E259" s="344"/>
      <c r="F259" s="344"/>
      <c r="G259" s="356"/>
      <c r="H259" s="344"/>
      <c r="I259" s="344"/>
      <c r="J259" s="344"/>
      <c r="K259" s="355"/>
      <c r="L259" s="355"/>
      <c r="M259" s="355"/>
      <c r="N259" s="355"/>
      <c r="O259" s="357"/>
      <c r="P259" s="357"/>
      <c r="Q259" s="357"/>
      <c r="R259" s="357"/>
      <c r="S259" s="357"/>
      <c r="T259" s="357"/>
      <c r="U259" s="357"/>
      <c r="V259" s="357"/>
      <c r="W259" s="357"/>
      <c r="X259" s="357"/>
      <c r="Y259" s="357"/>
      <c r="Z259" s="357"/>
      <c r="AA259" s="357"/>
      <c r="AB259" s="344"/>
      <c r="AC259" s="344"/>
      <c r="AD259" s="344"/>
      <c r="AE259" s="344"/>
      <c r="AF259" s="344"/>
      <c r="AG259" s="344"/>
      <c r="AH259" s="357"/>
      <c r="AI259" s="344"/>
      <c r="AJ259" s="344"/>
      <c r="AK259" s="429"/>
      <c r="AL259" s="429"/>
      <c r="AM259" s="357"/>
      <c r="AN259" s="357"/>
      <c r="AO259" s="357"/>
      <c r="AP259" s="357"/>
      <c r="AQ259" s="357"/>
      <c r="AR259" s="357"/>
      <c r="AS259" s="357"/>
      <c r="AT259" s="360"/>
      <c r="AU259" s="515"/>
    </row>
    <row r="260" spans="1:47" ht="30.75" customHeight="1" x14ac:dyDescent="0.25">
      <c r="A260" s="353"/>
      <c r="B260" s="354"/>
      <c r="C260" s="355"/>
      <c r="D260" s="344"/>
      <c r="E260" s="344"/>
      <c r="F260" s="344"/>
      <c r="G260" s="356"/>
      <c r="H260" s="344"/>
      <c r="I260" s="344"/>
      <c r="J260" s="344"/>
      <c r="K260" s="355"/>
      <c r="L260" s="355"/>
      <c r="M260" s="355"/>
      <c r="N260" s="355"/>
      <c r="O260" s="357"/>
      <c r="P260" s="357"/>
      <c r="Q260" s="357"/>
      <c r="R260" s="357"/>
      <c r="S260" s="357"/>
      <c r="T260" s="357"/>
      <c r="U260" s="357"/>
      <c r="V260" s="357"/>
      <c r="W260" s="357"/>
      <c r="X260" s="357"/>
      <c r="Y260" s="357"/>
      <c r="Z260" s="357"/>
      <c r="AA260" s="357"/>
      <c r="AB260" s="344"/>
      <c r="AC260" s="344"/>
      <c r="AD260" s="344"/>
      <c r="AE260" s="344"/>
      <c r="AF260" s="344"/>
      <c r="AG260" s="344"/>
      <c r="AH260" s="357"/>
      <c r="AI260" s="344"/>
      <c r="AJ260" s="344"/>
      <c r="AK260" s="429"/>
      <c r="AL260" s="429"/>
      <c r="AM260" s="357"/>
      <c r="AN260" s="357"/>
      <c r="AO260" s="357"/>
      <c r="AP260" s="357"/>
      <c r="AQ260" s="357"/>
      <c r="AR260" s="357"/>
      <c r="AS260" s="357"/>
      <c r="AT260" s="360"/>
      <c r="AU260" s="515"/>
    </row>
    <row r="261" spans="1:47" ht="30.75" customHeight="1" x14ac:dyDescent="0.25">
      <c r="A261" s="353"/>
      <c r="B261" s="354"/>
      <c r="C261" s="355"/>
      <c r="D261" s="344"/>
      <c r="E261" s="344"/>
      <c r="F261" s="344"/>
      <c r="G261" s="356"/>
      <c r="H261" s="344"/>
      <c r="I261" s="344"/>
      <c r="J261" s="344"/>
      <c r="K261" s="355"/>
      <c r="L261" s="355"/>
      <c r="M261" s="355"/>
      <c r="N261" s="355"/>
      <c r="O261" s="357"/>
      <c r="P261" s="357"/>
      <c r="Q261" s="357"/>
      <c r="R261" s="357"/>
      <c r="S261" s="357"/>
      <c r="T261" s="357"/>
      <c r="U261" s="357"/>
      <c r="V261" s="357"/>
      <c r="W261" s="357"/>
      <c r="X261" s="357"/>
      <c r="Y261" s="357"/>
      <c r="Z261" s="357"/>
      <c r="AA261" s="357"/>
      <c r="AB261" s="344"/>
      <c r="AC261" s="344"/>
      <c r="AD261" s="344"/>
      <c r="AE261" s="344"/>
      <c r="AF261" s="344"/>
      <c r="AG261" s="344"/>
      <c r="AH261" s="357"/>
      <c r="AI261" s="344"/>
      <c r="AJ261" s="344"/>
      <c r="AK261" s="429"/>
      <c r="AL261" s="429"/>
      <c r="AM261" s="357"/>
      <c r="AN261" s="357"/>
      <c r="AO261" s="357"/>
      <c r="AP261" s="357"/>
      <c r="AQ261" s="357"/>
      <c r="AR261" s="357"/>
      <c r="AS261" s="357"/>
      <c r="AT261" s="360"/>
      <c r="AU261" s="515"/>
    </row>
    <row r="262" spans="1:47" ht="30.75" customHeight="1" x14ac:dyDescent="0.25">
      <c r="A262" s="353"/>
      <c r="B262" s="354"/>
      <c r="C262" s="355"/>
      <c r="D262" s="344"/>
      <c r="E262" s="344"/>
      <c r="F262" s="344"/>
      <c r="G262" s="356"/>
      <c r="H262" s="344"/>
      <c r="I262" s="344"/>
      <c r="J262" s="344"/>
      <c r="K262" s="355"/>
      <c r="L262" s="355"/>
      <c r="M262" s="355"/>
      <c r="N262" s="355"/>
      <c r="O262" s="357"/>
      <c r="P262" s="357"/>
      <c r="Q262" s="357"/>
      <c r="R262" s="357"/>
      <c r="S262" s="357"/>
      <c r="T262" s="357"/>
      <c r="U262" s="357"/>
      <c r="V262" s="357"/>
      <c r="W262" s="357"/>
      <c r="X262" s="357"/>
      <c r="Y262" s="357"/>
      <c r="Z262" s="357"/>
      <c r="AA262" s="357"/>
      <c r="AB262" s="344"/>
      <c r="AC262" s="344"/>
      <c r="AD262" s="344"/>
      <c r="AE262" s="344"/>
      <c r="AF262" s="344"/>
      <c r="AG262" s="344"/>
      <c r="AH262" s="357"/>
      <c r="AI262" s="344"/>
      <c r="AJ262" s="344"/>
      <c r="AK262" s="429"/>
      <c r="AL262" s="429"/>
      <c r="AM262" s="357"/>
      <c r="AN262" s="357"/>
      <c r="AO262" s="357"/>
      <c r="AP262" s="357"/>
      <c r="AQ262" s="357"/>
      <c r="AR262" s="357"/>
      <c r="AS262" s="357"/>
      <c r="AT262" s="360"/>
      <c r="AU262" s="515"/>
    </row>
    <row r="263" spans="1:47" ht="30.75" customHeight="1" x14ac:dyDescent="0.25">
      <c r="A263" s="353"/>
      <c r="B263" s="354"/>
      <c r="C263" s="355"/>
      <c r="D263" s="344"/>
      <c r="E263" s="344"/>
      <c r="F263" s="344"/>
      <c r="G263" s="356"/>
      <c r="H263" s="344"/>
      <c r="I263" s="344"/>
      <c r="J263" s="344"/>
      <c r="K263" s="355"/>
      <c r="L263" s="355"/>
      <c r="M263" s="355"/>
      <c r="N263" s="355"/>
      <c r="O263" s="357"/>
      <c r="P263" s="357"/>
      <c r="Q263" s="357"/>
      <c r="R263" s="357"/>
      <c r="S263" s="357"/>
      <c r="T263" s="357"/>
      <c r="U263" s="357"/>
      <c r="V263" s="357"/>
      <c r="W263" s="357"/>
      <c r="X263" s="357"/>
      <c r="Y263" s="357"/>
      <c r="Z263" s="357"/>
      <c r="AA263" s="357"/>
      <c r="AB263" s="344"/>
      <c r="AC263" s="344"/>
      <c r="AD263" s="344"/>
      <c r="AE263" s="344"/>
      <c r="AF263" s="344"/>
      <c r="AG263" s="344"/>
      <c r="AH263" s="357"/>
      <c r="AI263" s="344"/>
      <c r="AJ263" s="344"/>
      <c r="AK263" s="429"/>
      <c r="AL263" s="429"/>
      <c r="AM263" s="357"/>
      <c r="AN263" s="357"/>
      <c r="AO263" s="357"/>
      <c r="AP263" s="357"/>
      <c r="AQ263" s="357"/>
      <c r="AR263" s="357"/>
      <c r="AS263" s="357"/>
      <c r="AT263" s="360"/>
      <c r="AU263" s="515"/>
    </row>
    <row r="264" spans="1:47" ht="30.75" customHeight="1" x14ac:dyDescent="0.25">
      <c r="A264" s="353"/>
      <c r="B264" s="354"/>
      <c r="C264" s="355"/>
      <c r="D264" s="344"/>
      <c r="E264" s="344"/>
      <c r="F264" s="344"/>
      <c r="G264" s="356"/>
      <c r="H264" s="344"/>
      <c r="I264" s="344"/>
      <c r="J264" s="344"/>
      <c r="K264" s="355"/>
      <c r="L264" s="355"/>
      <c r="M264" s="355"/>
      <c r="N264" s="355"/>
      <c r="O264" s="357"/>
      <c r="P264" s="357"/>
      <c r="Q264" s="357"/>
      <c r="R264" s="357"/>
      <c r="S264" s="357"/>
      <c r="T264" s="357"/>
      <c r="U264" s="357"/>
      <c r="V264" s="357"/>
      <c r="W264" s="357"/>
      <c r="X264" s="357"/>
      <c r="Y264" s="357"/>
      <c r="Z264" s="357"/>
      <c r="AA264" s="357"/>
      <c r="AB264" s="344"/>
      <c r="AC264" s="344"/>
      <c r="AD264" s="344"/>
      <c r="AE264" s="344"/>
      <c r="AF264" s="344"/>
      <c r="AG264" s="344"/>
      <c r="AH264" s="357"/>
      <c r="AI264" s="344"/>
      <c r="AJ264" s="344"/>
      <c r="AK264" s="429"/>
      <c r="AL264" s="429"/>
      <c r="AM264" s="357"/>
      <c r="AN264" s="357"/>
      <c r="AO264" s="357"/>
      <c r="AP264" s="357"/>
      <c r="AQ264" s="357"/>
      <c r="AR264" s="357"/>
      <c r="AS264" s="357"/>
      <c r="AT264" s="360"/>
      <c r="AU264" s="515"/>
    </row>
    <row r="265" spans="1:47" ht="30.75" customHeight="1" x14ac:dyDescent="0.25">
      <c r="A265" s="353"/>
      <c r="B265" s="354"/>
      <c r="C265" s="355"/>
      <c r="D265" s="344"/>
      <c r="E265" s="344"/>
      <c r="F265" s="344"/>
      <c r="G265" s="356"/>
      <c r="H265" s="344"/>
      <c r="I265" s="344"/>
      <c r="J265" s="344"/>
      <c r="K265" s="355"/>
      <c r="L265" s="355"/>
      <c r="M265" s="355"/>
      <c r="N265" s="355"/>
      <c r="O265" s="357"/>
      <c r="P265" s="357"/>
      <c r="Q265" s="357"/>
      <c r="R265" s="357"/>
      <c r="S265" s="357"/>
      <c r="T265" s="357"/>
      <c r="U265" s="357"/>
      <c r="V265" s="357"/>
      <c r="W265" s="357"/>
      <c r="X265" s="357"/>
      <c r="Y265" s="357"/>
      <c r="Z265" s="357"/>
      <c r="AA265" s="357"/>
      <c r="AB265" s="344"/>
      <c r="AC265" s="344"/>
      <c r="AD265" s="344"/>
      <c r="AE265" s="344"/>
      <c r="AF265" s="344"/>
      <c r="AG265" s="344"/>
      <c r="AH265" s="357"/>
      <c r="AI265" s="344"/>
      <c r="AJ265" s="344"/>
      <c r="AK265" s="429"/>
      <c r="AL265" s="429"/>
      <c r="AM265" s="357"/>
      <c r="AN265" s="357"/>
      <c r="AO265" s="357"/>
      <c r="AP265" s="357"/>
      <c r="AQ265" s="357"/>
      <c r="AR265" s="357"/>
      <c r="AS265" s="357"/>
      <c r="AT265" s="360"/>
      <c r="AU265" s="515"/>
    </row>
    <row r="266" spans="1:47" ht="30.75" customHeight="1" x14ac:dyDescent="0.25">
      <c r="A266" s="353"/>
      <c r="B266" s="354"/>
      <c r="C266" s="355"/>
      <c r="D266" s="344"/>
      <c r="E266" s="344"/>
      <c r="F266" s="344"/>
      <c r="G266" s="356"/>
      <c r="H266" s="344"/>
      <c r="I266" s="344"/>
      <c r="J266" s="344"/>
      <c r="K266" s="355"/>
      <c r="L266" s="355"/>
      <c r="M266" s="355"/>
      <c r="N266" s="355"/>
      <c r="O266" s="357"/>
      <c r="P266" s="357"/>
      <c r="Q266" s="357"/>
      <c r="R266" s="357"/>
      <c r="S266" s="357"/>
      <c r="T266" s="357"/>
      <c r="U266" s="357"/>
      <c r="V266" s="357"/>
      <c r="W266" s="357"/>
      <c r="X266" s="357"/>
      <c r="Y266" s="357"/>
      <c r="Z266" s="357"/>
      <c r="AA266" s="357"/>
      <c r="AB266" s="344"/>
      <c r="AC266" s="344"/>
      <c r="AD266" s="344"/>
      <c r="AE266" s="344"/>
      <c r="AF266" s="344"/>
      <c r="AG266" s="344"/>
      <c r="AH266" s="357"/>
      <c r="AI266" s="344"/>
      <c r="AJ266" s="344"/>
      <c r="AK266" s="429"/>
      <c r="AL266" s="429"/>
      <c r="AM266" s="357"/>
      <c r="AN266" s="357"/>
      <c r="AO266" s="357"/>
      <c r="AP266" s="357"/>
      <c r="AQ266" s="357"/>
      <c r="AR266" s="357"/>
      <c r="AS266" s="357"/>
      <c r="AT266" s="360"/>
      <c r="AU266" s="515"/>
    </row>
    <row r="267" spans="1:47" s="362" customFormat="1" ht="30.75" customHeight="1" x14ac:dyDescent="0.25">
      <c r="A267" s="353"/>
      <c r="B267" s="354"/>
      <c r="C267" s="355"/>
      <c r="D267" s="344"/>
      <c r="E267" s="344"/>
      <c r="F267" s="344"/>
      <c r="G267" s="356"/>
      <c r="H267" s="344"/>
      <c r="I267" s="344"/>
      <c r="J267" s="344"/>
      <c r="K267" s="355"/>
      <c r="L267" s="355"/>
      <c r="M267" s="355"/>
      <c r="N267" s="355"/>
      <c r="O267" s="357"/>
      <c r="P267" s="357"/>
      <c r="Q267" s="357"/>
      <c r="R267" s="357"/>
      <c r="S267" s="357"/>
      <c r="T267" s="357"/>
      <c r="U267" s="357"/>
      <c r="V267" s="357"/>
      <c r="W267" s="357"/>
      <c r="X267" s="357"/>
      <c r="Y267" s="357"/>
      <c r="Z267" s="357"/>
      <c r="AA267" s="357"/>
      <c r="AB267" s="344"/>
      <c r="AC267" s="344"/>
      <c r="AD267" s="344"/>
      <c r="AE267" s="344"/>
      <c r="AF267" s="344"/>
      <c r="AG267" s="344"/>
      <c r="AH267" s="357"/>
      <c r="AI267" s="344"/>
      <c r="AJ267" s="344"/>
      <c r="AK267" s="429"/>
      <c r="AL267" s="429"/>
      <c r="AM267" s="357"/>
      <c r="AN267" s="357"/>
      <c r="AO267" s="357"/>
      <c r="AP267" s="357"/>
      <c r="AQ267" s="357"/>
      <c r="AR267" s="357"/>
      <c r="AS267" s="357"/>
      <c r="AT267" s="360"/>
      <c r="AU267" s="515"/>
    </row>
    <row r="268" spans="1:47" ht="30.75" customHeight="1" x14ac:dyDescent="0.25">
      <c r="A268" s="353"/>
      <c r="B268" s="354"/>
      <c r="C268" s="355"/>
      <c r="D268" s="344"/>
      <c r="E268" s="344"/>
      <c r="F268" s="344"/>
      <c r="G268" s="356"/>
      <c r="H268" s="344"/>
      <c r="I268" s="344"/>
      <c r="J268" s="344"/>
      <c r="K268" s="355"/>
      <c r="L268" s="355"/>
      <c r="M268" s="355"/>
      <c r="N268" s="355"/>
      <c r="O268" s="357"/>
      <c r="P268" s="357"/>
      <c r="Q268" s="357"/>
      <c r="R268" s="357"/>
      <c r="S268" s="357"/>
      <c r="T268" s="357"/>
      <c r="U268" s="357"/>
      <c r="V268" s="357"/>
      <c r="W268" s="357"/>
      <c r="X268" s="357"/>
      <c r="Y268" s="357"/>
      <c r="Z268" s="357"/>
      <c r="AA268" s="357"/>
      <c r="AB268" s="344"/>
      <c r="AC268" s="344"/>
      <c r="AD268" s="344"/>
      <c r="AE268" s="344"/>
      <c r="AF268" s="344"/>
      <c r="AG268" s="344"/>
      <c r="AH268" s="357"/>
      <c r="AI268" s="344"/>
      <c r="AJ268" s="344"/>
      <c r="AK268" s="429"/>
      <c r="AL268" s="429"/>
      <c r="AM268" s="357"/>
      <c r="AN268" s="357"/>
      <c r="AO268" s="357"/>
      <c r="AP268" s="357"/>
      <c r="AQ268" s="357"/>
      <c r="AR268" s="357"/>
      <c r="AS268" s="357"/>
      <c r="AT268" s="360"/>
      <c r="AU268" s="515"/>
    </row>
    <row r="269" spans="1:47" ht="30.75" customHeight="1" x14ac:dyDescent="0.25">
      <c r="A269" s="353"/>
      <c r="B269" s="354"/>
      <c r="C269" s="355"/>
      <c r="D269" s="344"/>
      <c r="E269" s="344"/>
      <c r="F269" s="344"/>
      <c r="G269" s="356"/>
      <c r="H269" s="344"/>
      <c r="I269" s="344"/>
      <c r="J269" s="344"/>
      <c r="K269" s="355"/>
      <c r="L269" s="355"/>
      <c r="M269" s="355"/>
      <c r="N269" s="355"/>
      <c r="O269" s="357"/>
      <c r="P269" s="357"/>
      <c r="Q269" s="357"/>
      <c r="R269" s="357"/>
      <c r="S269" s="357"/>
      <c r="T269" s="357"/>
      <c r="U269" s="357"/>
      <c r="V269" s="357"/>
      <c r="W269" s="357"/>
      <c r="X269" s="357"/>
      <c r="Y269" s="357"/>
      <c r="Z269" s="357"/>
      <c r="AA269" s="357"/>
      <c r="AB269" s="344"/>
      <c r="AC269" s="344"/>
      <c r="AD269" s="344"/>
      <c r="AE269" s="344"/>
      <c r="AF269" s="344"/>
      <c r="AG269" s="344"/>
      <c r="AH269" s="357"/>
      <c r="AI269" s="344"/>
      <c r="AJ269" s="344"/>
      <c r="AK269" s="429"/>
      <c r="AL269" s="429"/>
      <c r="AM269" s="357"/>
      <c r="AN269" s="357"/>
      <c r="AO269" s="357"/>
      <c r="AP269" s="357"/>
      <c r="AQ269" s="357"/>
      <c r="AR269" s="357"/>
      <c r="AS269" s="357"/>
      <c r="AT269" s="360"/>
      <c r="AU269" s="515"/>
    </row>
    <row r="270" spans="1:47" ht="30.75" customHeight="1" x14ac:dyDescent="0.25">
      <c r="A270" s="353"/>
      <c r="B270" s="354"/>
      <c r="C270" s="355"/>
      <c r="D270" s="344"/>
      <c r="E270" s="344"/>
      <c r="F270" s="344"/>
      <c r="G270" s="356"/>
      <c r="H270" s="344"/>
      <c r="I270" s="344"/>
      <c r="J270" s="344"/>
      <c r="K270" s="355"/>
      <c r="L270" s="355"/>
      <c r="M270" s="355"/>
      <c r="N270" s="355"/>
      <c r="O270" s="357"/>
      <c r="P270" s="357"/>
      <c r="Q270" s="357"/>
      <c r="R270" s="357"/>
      <c r="S270" s="357"/>
      <c r="T270" s="357"/>
      <c r="U270" s="357"/>
      <c r="V270" s="357"/>
      <c r="W270" s="357"/>
      <c r="X270" s="357"/>
      <c r="Y270" s="357"/>
      <c r="Z270" s="357"/>
      <c r="AA270" s="357"/>
      <c r="AB270" s="344"/>
      <c r="AC270" s="344"/>
      <c r="AD270" s="344"/>
      <c r="AE270" s="344"/>
      <c r="AF270" s="344"/>
      <c r="AG270" s="344"/>
      <c r="AH270" s="357"/>
      <c r="AI270" s="344"/>
      <c r="AJ270" s="344"/>
      <c r="AK270" s="429"/>
      <c r="AL270" s="429"/>
      <c r="AM270" s="357"/>
      <c r="AN270" s="357"/>
      <c r="AO270" s="357"/>
      <c r="AP270" s="357"/>
      <c r="AQ270" s="357"/>
      <c r="AR270" s="357"/>
      <c r="AS270" s="357"/>
      <c r="AT270" s="360"/>
      <c r="AU270" s="515"/>
    </row>
    <row r="271" spans="1:47" ht="30.75" customHeight="1" x14ac:dyDescent="0.25">
      <c r="A271" s="353"/>
      <c r="B271" s="354"/>
      <c r="C271" s="355"/>
      <c r="D271" s="344"/>
      <c r="E271" s="344"/>
      <c r="F271" s="344"/>
      <c r="G271" s="356"/>
      <c r="H271" s="344"/>
      <c r="I271" s="344"/>
      <c r="J271" s="344"/>
      <c r="K271" s="355"/>
      <c r="L271" s="355"/>
      <c r="M271" s="355"/>
      <c r="N271" s="355"/>
      <c r="O271" s="357"/>
      <c r="P271" s="357"/>
      <c r="Q271" s="357"/>
      <c r="R271" s="357"/>
      <c r="S271" s="357"/>
      <c r="T271" s="357"/>
      <c r="U271" s="357"/>
      <c r="V271" s="357"/>
      <c r="W271" s="357"/>
      <c r="X271" s="357"/>
      <c r="Y271" s="357"/>
      <c r="Z271" s="357"/>
      <c r="AA271" s="357"/>
      <c r="AB271" s="344"/>
      <c r="AC271" s="344"/>
      <c r="AD271" s="344"/>
      <c r="AE271" s="344"/>
      <c r="AF271" s="344"/>
      <c r="AG271" s="344"/>
      <c r="AH271" s="357"/>
      <c r="AI271" s="344"/>
      <c r="AJ271" s="344"/>
      <c r="AK271" s="429"/>
      <c r="AL271" s="429"/>
      <c r="AM271" s="357"/>
      <c r="AN271" s="357"/>
      <c r="AO271" s="357"/>
      <c r="AP271" s="357"/>
      <c r="AQ271" s="357"/>
      <c r="AR271" s="357"/>
      <c r="AS271" s="357"/>
      <c r="AT271" s="360"/>
      <c r="AU271" s="515"/>
    </row>
    <row r="272" spans="1:47" ht="30.75" customHeight="1" x14ac:dyDescent="0.25">
      <c r="A272" s="353"/>
      <c r="B272" s="354"/>
      <c r="C272" s="355"/>
      <c r="D272" s="344"/>
      <c r="E272" s="344"/>
      <c r="F272" s="344"/>
      <c r="G272" s="356"/>
      <c r="H272" s="344"/>
      <c r="I272" s="344"/>
      <c r="J272" s="344"/>
      <c r="K272" s="355"/>
      <c r="L272" s="355"/>
      <c r="M272" s="355"/>
      <c r="N272" s="355"/>
      <c r="O272" s="357"/>
      <c r="P272" s="357"/>
      <c r="Q272" s="357"/>
      <c r="R272" s="357"/>
      <c r="S272" s="357"/>
      <c r="T272" s="357"/>
      <c r="U272" s="357"/>
      <c r="V272" s="357"/>
      <c r="W272" s="357"/>
      <c r="X272" s="357"/>
      <c r="Y272" s="357"/>
      <c r="Z272" s="357"/>
      <c r="AA272" s="357"/>
      <c r="AB272" s="344"/>
      <c r="AC272" s="344"/>
      <c r="AD272" s="344"/>
      <c r="AE272" s="344"/>
      <c r="AF272" s="344"/>
      <c r="AG272" s="344"/>
      <c r="AH272" s="357"/>
      <c r="AI272" s="344"/>
      <c r="AJ272" s="344"/>
      <c r="AK272" s="429"/>
      <c r="AL272" s="429"/>
      <c r="AM272" s="357"/>
      <c r="AN272" s="357"/>
      <c r="AO272" s="357"/>
      <c r="AP272" s="357"/>
      <c r="AQ272" s="357"/>
      <c r="AR272" s="357"/>
      <c r="AS272" s="357"/>
      <c r="AT272" s="360"/>
      <c r="AU272" s="515"/>
    </row>
    <row r="273" spans="1:47" ht="30.75" customHeight="1" x14ac:dyDescent="0.25">
      <c r="A273" s="353"/>
      <c r="B273" s="354"/>
      <c r="C273" s="355"/>
      <c r="D273" s="344"/>
      <c r="E273" s="344"/>
      <c r="F273" s="344"/>
      <c r="G273" s="356"/>
      <c r="H273" s="344"/>
      <c r="I273" s="344"/>
      <c r="J273" s="344"/>
      <c r="K273" s="355"/>
      <c r="L273" s="355"/>
      <c r="M273" s="355"/>
      <c r="N273" s="355"/>
      <c r="O273" s="357"/>
      <c r="P273" s="357"/>
      <c r="Q273" s="357"/>
      <c r="R273" s="357"/>
      <c r="S273" s="357"/>
      <c r="T273" s="357"/>
      <c r="U273" s="357"/>
      <c r="V273" s="357"/>
      <c r="W273" s="357"/>
      <c r="X273" s="357"/>
      <c r="Y273" s="357"/>
      <c r="Z273" s="357"/>
      <c r="AA273" s="357"/>
      <c r="AB273" s="344"/>
      <c r="AC273" s="344"/>
      <c r="AD273" s="344"/>
      <c r="AE273" s="344"/>
      <c r="AF273" s="344"/>
      <c r="AG273" s="344"/>
      <c r="AH273" s="357"/>
      <c r="AI273" s="344"/>
      <c r="AJ273" s="344"/>
      <c r="AK273" s="429"/>
      <c r="AL273" s="429"/>
      <c r="AM273" s="357"/>
      <c r="AN273" s="357"/>
      <c r="AO273" s="357"/>
      <c r="AP273" s="357"/>
      <c r="AQ273" s="357"/>
      <c r="AR273" s="357"/>
      <c r="AS273" s="357"/>
      <c r="AT273" s="360"/>
      <c r="AU273" s="515"/>
    </row>
    <row r="274" spans="1:47" ht="30.75" customHeight="1" x14ac:dyDescent="0.25">
      <c r="A274" s="353"/>
      <c r="B274" s="354"/>
      <c r="C274" s="355"/>
      <c r="D274" s="344"/>
      <c r="E274" s="344"/>
      <c r="F274" s="344"/>
      <c r="G274" s="356"/>
      <c r="H274" s="344"/>
      <c r="I274" s="344"/>
      <c r="J274" s="344"/>
      <c r="K274" s="355"/>
      <c r="L274" s="355"/>
      <c r="M274" s="355"/>
      <c r="N274" s="355"/>
      <c r="O274" s="357"/>
      <c r="P274" s="357"/>
      <c r="Q274" s="357"/>
      <c r="R274" s="357"/>
      <c r="S274" s="357"/>
      <c r="T274" s="357"/>
      <c r="U274" s="357"/>
      <c r="V274" s="357"/>
      <c r="W274" s="357"/>
      <c r="X274" s="357"/>
      <c r="Y274" s="357"/>
      <c r="Z274" s="357"/>
      <c r="AA274" s="357"/>
      <c r="AB274" s="344"/>
      <c r="AC274" s="344"/>
      <c r="AD274" s="344"/>
      <c r="AE274" s="344"/>
      <c r="AF274" s="344"/>
      <c r="AG274" s="344"/>
      <c r="AH274" s="357"/>
      <c r="AI274" s="344"/>
      <c r="AJ274" s="344"/>
      <c r="AK274" s="429"/>
      <c r="AL274" s="429"/>
      <c r="AM274" s="357"/>
      <c r="AN274" s="357"/>
      <c r="AO274" s="357"/>
      <c r="AP274" s="357"/>
      <c r="AQ274" s="357"/>
      <c r="AR274" s="357"/>
      <c r="AS274" s="357"/>
      <c r="AT274" s="360"/>
      <c r="AU274" s="515"/>
    </row>
    <row r="275" spans="1:47" ht="30.75" customHeight="1" x14ac:dyDescent="0.25">
      <c r="A275" s="353"/>
      <c r="B275" s="354"/>
      <c r="C275" s="355"/>
      <c r="D275" s="344"/>
      <c r="E275" s="344"/>
      <c r="F275" s="344"/>
      <c r="G275" s="356"/>
      <c r="H275" s="344"/>
      <c r="I275" s="344"/>
      <c r="J275" s="344"/>
      <c r="K275" s="355"/>
      <c r="L275" s="355"/>
      <c r="M275" s="355"/>
      <c r="N275" s="355"/>
      <c r="O275" s="357"/>
      <c r="P275" s="357"/>
      <c r="Q275" s="357"/>
      <c r="R275" s="357"/>
      <c r="S275" s="357"/>
      <c r="T275" s="357"/>
      <c r="U275" s="357"/>
      <c r="V275" s="357"/>
      <c r="W275" s="357"/>
      <c r="X275" s="357"/>
      <c r="Y275" s="357"/>
      <c r="Z275" s="357"/>
      <c r="AA275" s="357"/>
      <c r="AB275" s="344"/>
      <c r="AC275" s="344"/>
      <c r="AD275" s="344"/>
      <c r="AE275" s="344"/>
      <c r="AF275" s="344"/>
      <c r="AG275" s="344"/>
      <c r="AH275" s="357"/>
      <c r="AI275" s="344"/>
      <c r="AJ275" s="344"/>
      <c r="AK275" s="429"/>
      <c r="AL275" s="429"/>
      <c r="AM275" s="357"/>
      <c r="AN275" s="357"/>
      <c r="AO275" s="357"/>
      <c r="AP275" s="357"/>
      <c r="AQ275" s="357"/>
      <c r="AR275" s="357"/>
      <c r="AS275" s="357"/>
      <c r="AT275" s="360"/>
      <c r="AU275" s="515"/>
    </row>
    <row r="276" spans="1:47" ht="30.75" customHeight="1" x14ac:dyDescent="0.25">
      <c r="A276" s="353"/>
      <c r="B276" s="354"/>
      <c r="C276" s="355"/>
      <c r="D276" s="344"/>
      <c r="E276" s="344"/>
      <c r="F276" s="344"/>
      <c r="G276" s="356"/>
      <c r="H276" s="344"/>
      <c r="I276" s="344"/>
      <c r="J276" s="344"/>
      <c r="K276" s="355"/>
      <c r="L276" s="355"/>
      <c r="M276" s="355"/>
      <c r="N276" s="355"/>
      <c r="O276" s="357"/>
      <c r="P276" s="357"/>
      <c r="Q276" s="357"/>
      <c r="R276" s="357"/>
      <c r="S276" s="357"/>
      <c r="T276" s="357"/>
      <c r="U276" s="357"/>
      <c r="V276" s="357"/>
      <c r="W276" s="357"/>
      <c r="X276" s="357"/>
      <c r="Y276" s="357"/>
      <c r="Z276" s="357"/>
      <c r="AA276" s="357"/>
      <c r="AB276" s="344"/>
      <c r="AC276" s="344"/>
      <c r="AD276" s="344"/>
      <c r="AE276" s="344"/>
      <c r="AF276" s="344"/>
      <c r="AG276" s="344"/>
      <c r="AH276" s="357"/>
      <c r="AI276" s="344"/>
      <c r="AJ276" s="344"/>
      <c r="AK276" s="429"/>
      <c r="AL276" s="429"/>
      <c r="AM276" s="357"/>
      <c r="AN276" s="357"/>
      <c r="AO276" s="357"/>
      <c r="AP276" s="357"/>
      <c r="AQ276" s="357"/>
      <c r="AR276" s="357"/>
      <c r="AS276" s="357"/>
      <c r="AT276" s="360"/>
      <c r="AU276" s="515"/>
    </row>
    <row r="277" spans="1:47" s="362" customFormat="1" ht="30.75" customHeight="1" x14ac:dyDescent="0.25">
      <c r="A277" s="353"/>
      <c r="B277" s="354"/>
      <c r="C277" s="355"/>
      <c r="D277" s="344"/>
      <c r="E277" s="344"/>
      <c r="F277" s="344"/>
      <c r="G277" s="356"/>
      <c r="H277" s="344"/>
      <c r="I277" s="344"/>
      <c r="J277" s="344"/>
      <c r="K277" s="355"/>
      <c r="L277" s="355"/>
      <c r="M277" s="355"/>
      <c r="N277" s="355"/>
      <c r="O277" s="357"/>
      <c r="P277" s="357"/>
      <c r="Q277" s="357"/>
      <c r="R277" s="357"/>
      <c r="S277" s="357"/>
      <c r="T277" s="357"/>
      <c r="U277" s="357"/>
      <c r="V277" s="357"/>
      <c r="W277" s="357"/>
      <c r="X277" s="357"/>
      <c r="Y277" s="357"/>
      <c r="Z277" s="357"/>
      <c r="AA277" s="357"/>
      <c r="AB277" s="344"/>
      <c r="AC277" s="344"/>
      <c r="AD277" s="344"/>
      <c r="AE277" s="344"/>
      <c r="AF277" s="344"/>
      <c r="AG277" s="344"/>
      <c r="AH277" s="357"/>
      <c r="AI277" s="344"/>
      <c r="AJ277" s="344"/>
      <c r="AK277" s="429"/>
      <c r="AL277" s="429"/>
      <c r="AM277" s="357"/>
      <c r="AN277" s="357"/>
      <c r="AO277" s="357"/>
      <c r="AP277" s="357"/>
      <c r="AQ277" s="357"/>
      <c r="AR277" s="357"/>
      <c r="AS277" s="357"/>
      <c r="AT277" s="360"/>
      <c r="AU277" s="515"/>
    </row>
    <row r="278" spans="1:47" ht="30.75" customHeight="1" x14ac:dyDescent="0.25">
      <c r="A278" s="353"/>
      <c r="B278" s="354"/>
      <c r="C278" s="355"/>
      <c r="D278" s="344"/>
      <c r="E278" s="344"/>
      <c r="F278" s="344"/>
      <c r="G278" s="356"/>
      <c r="H278" s="344"/>
      <c r="I278" s="344"/>
      <c r="J278" s="344"/>
      <c r="K278" s="355"/>
      <c r="L278" s="355"/>
      <c r="M278" s="355"/>
      <c r="N278" s="355"/>
      <c r="O278" s="357"/>
      <c r="P278" s="357"/>
      <c r="Q278" s="357"/>
      <c r="R278" s="357"/>
      <c r="S278" s="357"/>
      <c r="T278" s="357"/>
      <c r="U278" s="357"/>
      <c r="V278" s="357"/>
      <c r="W278" s="357"/>
      <c r="X278" s="357"/>
      <c r="Y278" s="357"/>
      <c r="Z278" s="357"/>
      <c r="AA278" s="357"/>
      <c r="AB278" s="344"/>
      <c r="AC278" s="344"/>
      <c r="AD278" s="344"/>
      <c r="AE278" s="344"/>
      <c r="AF278" s="344"/>
      <c r="AG278" s="344"/>
      <c r="AH278" s="357"/>
      <c r="AI278" s="344"/>
      <c r="AJ278" s="344"/>
      <c r="AK278" s="429"/>
      <c r="AL278" s="429"/>
      <c r="AM278" s="357"/>
      <c r="AN278" s="357"/>
      <c r="AO278" s="357"/>
      <c r="AP278" s="357"/>
      <c r="AQ278" s="357"/>
      <c r="AR278" s="357"/>
      <c r="AS278" s="357"/>
      <c r="AT278" s="360"/>
      <c r="AU278" s="515"/>
    </row>
    <row r="279" spans="1:47" ht="30.75" customHeight="1" x14ac:dyDescent="0.25">
      <c r="A279" s="353"/>
      <c r="B279" s="354"/>
      <c r="C279" s="355"/>
      <c r="D279" s="344"/>
      <c r="E279" s="344"/>
      <c r="F279" s="344"/>
      <c r="G279" s="356"/>
      <c r="H279" s="344"/>
      <c r="I279" s="344"/>
      <c r="J279" s="344"/>
      <c r="K279" s="355"/>
      <c r="L279" s="355"/>
      <c r="M279" s="355"/>
      <c r="N279" s="355"/>
      <c r="O279" s="357"/>
      <c r="P279" s="357"/>
      <c r="Q279" s="357"/>
      <c r="R279" s="357"/>
      <c r="S279" s="357"/>
      <c r="T279" s="357"/>
      <c r="U279" s="357"/>
      <c r="V279" s="357"/>
      <c r="W279" s="357"/>
      <c r="X279" s="357"/>
      <c r="Y279" s="357"/>
      <c r="Z279" s="357"/>
      <c r="AA279" s="357"/>
      <c r="AB279" s="344"/>
      <c r="AC279" s="344"/>
      <c r="AD279" s="344"/>
      <c r="AE279" s="344"/>
      <c r="AF279" s="344"/>
      <c r="AG279" s="344"/>
      <c r="AH279" s="357"/>
      <c r="AI279" s="344"/>
      <c r="AJ279" s="344"/>
      <c r="AK279" s="429"/>
      <c r="AL279" s="429"/>
      <c r="AM279" s="357"/>
      <c r="AN279" s="357"/>
      <c r="AO279" s="357"/>
      <c r="AP279" s="357"/>
      <c r="AQ279" s="357"/>
      <c r="AR279" s="357"/>
      <c r="AS279" s="357"/>
      <c r="AT279" s="360"/>
      <c r="AU279" s="515"/>
    </row>
    <row r="280" spans="1:47" ht="30.75" customHeight="1" x14ac:dyDescent="0.25">
      <c r="A280" s="353"/>
      <c r="B280" s="354"/>
      <c r="C280" s="355"/>
      <c r="D280" s="344"/>
      <c r="E280" s="344"/>
      <c r="F280" s="344"/>
      <c r="G280" s="356"/>
      <c r="H280" s="344"/>
      <c r="I280" s="344"/>
      <c r="J280" s="344"/>
      <c r="K280" s="355"/>
      <c r="L280" s="355"/>
      <c r="M280" s="355"/>
      <c r="N280" s="355"/>
      <c r="O280" s="357"/>
      <c r="P280" s="357"/>
      <c r="Q280" s="357"/>
      <c r="R280" s="357"/>
      <c r="S280" s="357"/>
      <c r="T280" s="357"/>
      <c r="U280" s="357"/>
      <c r="V280" s="357"/>
      <c r="W280" s="357"/>
      <c r="X280" s="357"/>
      <c r="Y280" s="357"/>
      <c r="Z280" s="357"/>
      <c r="AA280" s="357"/>
      <c r="AB280" s="344"/>
      <c r="AC280" s="344"/>
      <c r="AD280" s="344"/>
      <c r="AE280" s="344"/>
      <c r="AF280" s="344"/>
      <c r="AG280" s="344"/>
      <c r="AH280" s="357"/>
      <c r="AI280" s="344"/>
      <c r="AJ280" s="344"/>
      <c r="AK280" s="429"/>
      <c r="AL280" s="429"/>
      <c r="AM280" s="357"/>
      <c r="AN280" s="357"/>
      <c r="AO280" s="357"/>
      <c r="AP280" s="357"/>
      <c r="AQ280" s="357"/>
      <c r="AR280" s="357"/>
      <c r="AS280" s="357"/>
      <c r="AT280" s="360"/>
      <c r="AU280" s="515"/>
    </row>
    <row r="281" spans="1:47" ht="30.75" customHeight="1" x14ac:dyDescent="0.25">
      <c r="A281" s="353"/>
      <c r="B281" s="354"/>
      <c r="C281" s="355"/>
      <c r="D281" s="344"/>
      <c r="E281" s="344"/>
      <c r="F281" s="344"/>
      <c r="G281" s="356"/>
      <c r="H281" s="344"/>
      <c r="I281" s="344"/>
      <c r="J281" s="344"/>
      <c r="K281" s="355"/>
      <c r="L281" s="355"/>
      <c r="M281" s="355"/>
      <c r="N281" s="355"/>
      <c r="O281" s="357"/>
      <c r="P281" s="357"/>
      <c r="Q281" s="357"/>
      <c r="R281" s="357"/>
      <c r="S281" s="357"/>
      <c r="T281" s="357"/>
      <c r="U281" s="357"/>
      <c r="V281" s="357"/>
      <c r="W281" s="357"/>
      <c r="X281" s="357"/>
      <c r="Y281" s="357"/>
      <c r="Z281" s="357"/>
      <c r="AA281" s="357"/>
      <c r="AB281" s="344"/>
      <c r="AC281" s="344"/>
      <c r="AD281" s="344"/>
      <c r="AE281" s="344"/>
      <c r="AF281" s="344"/>
      <c r="AG281" s="344"/>
      <c r="AH281" s="357"/>
      <c r="AI281" s="344"/>
      <c r="AJ281" s="344"/>
      <c r="AK281" s="429"/>
      <c r="AL281" s="429"/>
      <c r="AM281" s="357"/>
      <c r="AN281" s="357"/>
      <c r="AO281" s="357"/>
      <c r="AP281" s="357"/>
      <c r="AQ281" s="357"/>
      <c r="AR281" s="357"/>
      <c r="AS281" s="357"/>
      <c r="AT281" s="360"/>
      <c r="AU281" s="515"/>
    </row>
    <row r="282" spans="1:47" ht="30.75" customHeight="1" x14ac:dyDescent="0.25">
      <c r="A282" s="353"/>
      <c r="B282" s="354"/>
      <c r="C282" s="355"/>
      <c r="D282" s="344"/>
      <c r="E282" s="344"/>
      <c r="F282" s="344"/>
      <c r="G282" s="356"/>
      <c r="H282" s="344"/>
      <c r="I282" s="344"/>
      <c r="J282" s="344"/>
      <c r="K282" s="355"/>
      <c r="L282" s="355"/>
      <c r="M282" s="355"/>
      <c r="N282" s="355"/>
      <c r="O282" s="357"/>
      <c r="P282" s="357"/>
      <c r="Q282" s="357"/>
      <c r="R282" s="357"/>
      <c r="S282" s="357"/>
      <c r="T282" s="357"/>
      <c r="U282" s="357"/>
      <c r="V282" s="357"/>
      <c r="W282" s="357"/>
      <c r="X282" s="357"/>
      <c r="Y282" s="357"/>
      <c r="Z282" s="357"/>
      <c r="AA282" s="357"/>
      <c r="AB282" s="344"/>
      <c r="AC282" s="344"/>
      <c r="AD282" s="344"/>
      <c r="AE282" s="344"/>
      <c r="AF282" s="344"/>
      <c r="AG282" s="344"/>
      <c r="AH282" s="357"/>
      <c r="AI282" s="344"/>
      <c r="AJ282" s="344"/>
      <c r="AK282" s="429"/>
      <c r="AL282" s="429"/>
      <c r="AM282" s="357"/>
      <c r="AN282" s="357"/>
      <c r="AO282" s="357"/>
      <c r="AP282" s="357"/>
      <c r="AQ282" s="357"/>
      <c r="AR282" s="357"/>
      <c r="AS282" s="357"/>
      <c r="AT282" s="360"/>
      <c r="AU282" s="515"/>
    </row>
    <row r="283" spans="1:47" ht="30.75" customHeight="1" x14ac:dyDescent="0.25">
      <c r="A283" s="353"/>
      <c r="B283" s="354"/>
      <c r="C283" s="357"/>
      <c r="D283" s="344"/>
      <c r="E283" s="344"/>
      <c r="F283" s="344"/>
      <c r="G283" s="356"/>
      <c r="H283" s="357"/>
      <c r="I283" s="344"/>
      <c r="J283" s="344"/>
      <c r="K283" s="357"/>
      <c r="L283" s="355"/>
      <c r="M283" s="355"/>
      <c r="N283" s="355"/>
      <c r="O283" s="357"/>
      <c r="P283" s="357"/>
      <c r="Q283" s="357"/>
      <c r="R283" s="357"/>
      <c r="S283" s="357"/>
      <c r="T283" s="357"/>
      <c r="U283" s="357"/>
      <c r="V283" s="357"/>
      <c r="W283" s="357"/>
      <c r="X283" s="357"/>
      <c r="Y283" s="357"/>
      <c r="Z283" s="357"/>
      <c r="AA283" s="357"/>
      <c r="AB283" s="344"/>
      <c r="AC283" s="344"/>
      <c r="AD283" s="344"/>
      <c r="AE283" s="344"/>
      <c r="AF283" s="344"/>
      <c r="AG283" s="344"/>
      <c r="AH283" s="357"/>
      <c r="AI283" s="344"/>
      <c r="AJ283" s="344"/>
      <c r="AK283" s="429"/>
      <c r="AL283" s="429"/>
      <c r="AM283" s="357"/>
      <c r="AN283" s="357"/>
      <c r="AO283" s="357"/>
      <c r="AP283" s="357"/>
      <c r="AQ283" s="357"/>
      <c r="AR283" s="357"/>
      <c r="AS283" s="357"/>
      <c r="AT283" s="360"/>
      <c r="AU283" s="515"/>
    </row>
    <row r="284" spans="1:47" ht="30.75" customHeight="1" x14ac:dyDescent="0.25">
      <c r="A284" s="353"/>
      <c r="B284" s="354"/>
      <c r="C284" s="357"/>
      <c r="D284" s="344"/>
      <c r="E284" s="344"/>
      <c r="F284" s="344"/>
      <c r="G284" s="356"/>
      <c r="H284" s="357"/>
      <c r="I284" s="344"/>
      <c r="J284" s="344"/>
      <c r="K284" s="357"/>
      <c r="L284" s="355"/>
      <c r="M284" s="355"/>
      <c r="N284" s="355"/>
      <c r="O284" s="357"/>
      <c r="P284" s="357"/>
      <c r="Q284" s="357"/>
      <c r="R284" s="357"/>
      <c r="S284" s="357"/>
      <c r="T284" s="357"/>
      <c r="U284" s="357"/>
      <c r="V284" s="357"/>
      <c r="W284" s="357"/>
      <c r="X284" s="357"/>
      <c r="Y284" s="357"/>
      <c r="Z284" s="357"/>
      <c r="AA284" s="357"/>
      <c r="AB284" s="344"/>
      <c r="AC284" s="344"/>
      <c r="AD284" s="344"/>
      <c r="AE284" s="344"/>
      <c r="AF284" s="344"/>
      <c r="AG284" s="344"/>
      <c r="AH284" s="357"/>
      <c r="AI284" s="344"/>
      <c r="AJ284" s="344"/>
      <c r="AK284" s="429"/>
      <c r="AL284" s="429"/>
      <c r="AM284" s="357"/>
      <c r="AN284" s="357"/>
      <c r="AO284" s="357"/>
      <c r="AP284" s="357"/>
      <c r="AQ284" s="357"/>
      <c r="AR284" s="357"/>
      <c r="AS284" s="357"/>
      <c r="AT284" s="360"/>
      <c r="AU284" s="515"/>
    </row>
    <row r="285" spans="1:47" ht="30.75" customHeight="1" x14ac:dyDescent="0.25">
      <c r="A285" s="353"/>
      <c r="B285" s="354"/>
      <c r="C285" s="357"/>
      <c r="D285" s="344"/>
      <c r="E285" s="344"/>
      <c r="F285" s="344"/>
      <c r="G285" s="356"/>
      <c r="H285" s="357"/>
      <c r="I285" s="344"/>
      <c r="J285" s="344"/>
      <c r="K285" s="357"/>
      <c r="L285" s="355"/>
      <c r="M285" s="355"/>
      <c r="N285" s="355"/>
      <c r="O285" s="357"/>
      <c r="P285" s="357"/>
      <c r="Q285" s="357"/>
      <c r="R285" s="357"/>
      <c r="S285" s="357"/>
      <c r="T285" s="357"/>
      <c r="U285" s="357"/>
      <c r="V285" s="357"/>
      <c r="W285" s="357"/>
      <c r="X285" s="357"/>
      <c r="Y285" s="357"/>
      <c r="Z285" s="357"/>
      <c r="AA285" s="357"/>
      <c r="AB285" s="344"/>
      <c r="AC285" s="344"/>
      <c r="AD285" s="344"/>
      <c r="AE285" s="344"/>
      <c r="AF285" s="344"/>
      <c r="AG285" s="344"/>
      <c r="AH285" s="357"/>
      <c r="AI285" s="344"/>
      <c r="AJ285" s="344"/>
      <c r="AK285" s="429"/>
      <c r="AL285" s="429"/>
      <c r="AM285" s="357"/>
      <c r="AN285" s="357"/>
      <c r="AO285" s="357"/>
      <c r="AP285" s="357"/>
      <c r="AQ285" s="357"/>
      <c r="AR285" s="357"/>
      <c r="AS285" s="357"/>
      <c r="AT285" s="360"/>
      <c r="AU285" s="515"/>
    </row>
    <row r="286" spans="1:47" ht="30.75" customHeight="1" x14ac:dyDescent="0.25">
      <c r="A286" s="353"/>
      <c r="B286" s="354"/>
      <c r="C286" s="355"/>
      <c r="D286" s="344"/>
      <c r="E286" s="344"/>
      <c r="F286" s="344"/>
      <c r="G286" s="356"/>
      <c r="H286" s="344"/>
      <c r="I286" s="344"/>
      <c r="J286" s="344"/>
      <c r="K286" s="355"/>
      <c r="L286" s="355"/>
      <c r="M286" s="355"/>
      <c r="N286" s="355"/>
      <c r="O286" s="357"/>
      <c r="P286" s="357"/>
      <c r="Q286" s="357"/>
      <c r="R286" s="357"/>
      <c r="S286" s="357"/>
      <c r="T286" s="357"/>
      <c r="U286" s="357"/>
      <c r="V286" s="357"/>
      <c r="W286" s="357"/>
      <c r="X286" s="357"/>
      <c r="Y286" s="357"/>
      <c r="Z286" s="357"/>
      <c r="AA286" s="357"/>
      <c r="AB286" s="344"/>
      <c r="AC286" s="344"/>
      <c r="AD286" s="344"/>
      <c r="AE286" s="344"/>
      <c r="AF286" s="344"/>
      <c r="AG286" s="344"/>
      <c r="AH286" s="357"/>
      <c r="AI286" s="344"/>
      <c r="AJ286" s="344"/>
      <c r="AK286" s="429"/>
      <c r="AL286" s="429"/>
      <c r="AM286" s="357"/>
      <c r="AN286" s="357"/>
      <c r="AO286" s="357"/>
      <c r="AP286" s="357"/>
      <c r="AQ286" s="357"/>
      <c r="AR286" s="357"/>
      <c r="AS286" s="357"/>
      <c r="AT286" s="360"/>
      <c r="AU286" s="515"/>
    </row>
    <row r="287" spans="1:47" ht="30.75" customHeight="1" x14ac:dyDescent="0.25">
      <c r="A287" s="353"/>
      <c r="B287" s="354"/>
      <c r="C287" s="357"/>
      <c r="D287" s="344"/>
      <c r="E287" s="344"/>
      <c r="F287" s="344"/>
      <c r="G287" s="356"/>
      <c r="H287" s="357"/>
      <c r="I287" s="344"/>
      <c r="J287" s="344"/>
      <c r="K287" s="357"/>
      <c r="L287" s="355"/>
      <c r="M287" s="355"/>
      <c r="N287" s="355"/>
      <c r="O287" s="357"/>
      <c r="P287" s="357"/>
      <c r="Q287" s="357"/>
      <c r="R287" s="357"/>
      <c r="S287" s="357"/>
      <c r="T287" s="357"/>
      <c r="U287" s="357"/>
      <c r="V287" s="357"/>
      <c r="W287" s="357"/>
      <c r="X287" s="357"/>
      <c r="Y287" s="357"/>
      <c r="Z287" s="357"/>
      <c r="AA287" s="357"/>
      <c r="AB287" s="344"/>
      <c r="AC287" s="344"/>
      <c r="AD287" s="344"/>
      <c r="AE287" s="344"/>
      <c r="AF287" s="344"/>
      <c r="AG287" s="344"/>
      <c r="AH287" s="357"/>
      <c r="AI287" s="344"/>
      <c r="AJ287" s="344"/>
      <c r="AK287" s="429"/>
      <c r="AL287" s="429"/>
      <c r="AM287" s="357"/>
      <c r="AN287" s="357"/>
      <c r="AO287" s="357"/>
      <c r="AP287" s="357"/>
      <c r="AQ287" s="357"/>
      <c r="AR287" s="357"/>
      <c r="AS287" s="357"/>
      <c r="AT287" s="360"/>
      <c r="AU287" s="515"/>
    </row>
    <row r="288" spans="1:47" ht="30.75" customHeight="1" x14ac:dyDescent="0.25">
      <c r="A288" s="353"/>
      <c r="B288" s="354"/>
      <c r="C288" s="355"/>
      <c r="D288" s="344"/>
      <c r="E288" s="344"/>
      <c r="F288" s="344"/>
      <c r="G288" s="356"/>
      <c r="H288" s="344"/>
      <c r="I288" s="344"/>
      <c r="J288" s="344"/>
      <c r="K288" s="355"/>
      <c r="L288" s="355"/>
      <c r="M288" s="355"/>
      <c r="N288" s="355"/>
      <c r="O288" s="357"/>
      <c r="P288" s="357"/>
      <c r="Q288" s="357"/>
      <c r="R288" s="357"/>
      <c r="S288" s="357"/>
      <c r="T288" s="357"/>
      <c r="U288" s="357"/>
      <c r="V288" s="357"/>
      <c r="W288" s="357"/>
      <c r="X288" s="357"/>
      <c r="Y288" s="357"/>
      <c r="Z288" s="357"/>
      <c r="AA288" s="357"/>
      <c r="AB288" s="344"/>
      <c r="AC288" s="344"/>
      <c r="AD288" s="344"/>
      <c r="AE288" s="344"/>
      <c r="AF288" s="344"/>
      <c r="AG288" s="344"/>
      <c r="AH288" s="357"/>
      <c r="AI288" s="344"/>
      <c r="AJ288" s="344"/>
      <c r="AK288" s="429"/>
      <c r="AL288" s="429"/>
      <c r="AM288" s="357"/>
      <c r="AN288" s="357"/>
      <c r="AO288" s="357"/>
      <c r="AP288" s="357"/>
      <c r="AQ288" s="357"/>
      <c r="AR288" s="357"/>
      <c r="AS288" s="357"/>
      <c r="AT288" s="360"/>
      <c r="AU288" s="515"/>
    </row>
    <row r="289" spans="1:47" ht="30.75" customHeight="1" x14ac:dyDescent="0.25">
      <c r="A289" s="353"/>
      <c r="B289" s="354"/>
      <c r="C289" s="357"/>
      <c r="D289" s="344"/>
      <c r="E289" s="344"/>
      <c r="F289" s="344"/>
      <c r="G289" s="356"/>
      <c r="H289" s="357"/>
      <c r="I289" s="344"/>
      <c r="J289" s="344"/>
      <c r="K289" s="357"/>
      <c r="L289" s="363"/>
      <c r="M289" s="355"/>
      <c r="N289" s="355"/>
      <c r="O289" s="357"/>
      <c r="P289" s="357"/>
      <c r="Q289" s="357"/>
      <c r="R289" s="357"/>
      <c r="S289" s="357"/>
      <c r="T289" s="357"/>
      <c r="U289" s="357"/>
      <c r="V289" s="357"/>
      <c r="W289" s="357"/>
      <c r="X289" s="357"/>
      <c r="Y289" s="357"/>
      <c r="Z289" s="357"/>
      <c r="AA289" s="357"/>
      <c r="AB289" s="344"/>
      <c r="AC289" s="344"/>
      <c r="AD289" s="344"/>
      <c r="AE289" s="344"/>
      <c r="AF289" s="344"/>
      <c r="AG289" s="344"/>
      <c r="AH289" s="357"/>
      <c r="AI289" s="344"/>
      <c r="AJ289" s="344"/>
      <c r="AK289" s="429"/>
      <c r="AL289" s="429"/>
      <c r="AM289" s="357"/>
      <c r="AN289" s="357"/>
      <c r="AO289" s="357"/>
      <c r="AP289" s="357"/>
      <c r="AQ289" s="357"/>
      <c r="AR289" s="357"/>
      <c r="AS289" s="357"/>
      <c r="AT289" s="360"/>
      <c r="AU289" s="515"/>
    </row>
    <row r="290" spans="1:47" ht="30.75" customHeight="1" x14ac:dyDescent="0.25">
      <c r="A290" s="353"/>
      <c r="B290" s="354"/>
      <c r="C290" s="355"/>
      <c r="D290" s="344"/>
      <c r="E290" s="344"/>
      <c r="F290" s="344"/>
      <c r="G290" s="356"/>
      <c r="H290" s="344"/>
      <c r="I290" s="344"/>
      <c r="J290" s="344"/>
      <c r="K290" s="443"/>
      <c r="L290" s="363"/>
      <c r="M290" s="355"/>
      <c r="N290" s="355"/>
      <c r="O290" s="357"/>
      <c r="P290" s="357"/>
      <c r="Q290" s="357"/>
      <c r="R290" s="357"/>
      <c r="S290" s="357"/>
      <c r="T290" s="357"/>
      <c r="U290" s="357"/>
      <c r="V290" s="357"/>
      <c r="W290" s="357"/>
      <c r="X290" s="357"/>
      <c r="Y290" s="357"/>
      <c r="Z290" s="357"/>
      <c r="AA290" s="357"/>
      <c r="AB290" s="344"/>
      <c r="AC290" s="344"/>
      <c r="AD290" s="344"/>
      <c r="AE290" s="344"/>
      <c r="AF290" s="344"/>
      <c r="AG290" s="344"/>
      <c r="AH290" s="357"/>
      <c r="AI290" s="344"/>
      <c r="AJ290" s="344"/>
      <c r="AK290" s="429"/>
      <c r="AL290" s="429"/>
      <c r="AM290" s="357"/>
      <c r="AN290" s="357"/>
      <c r="AO290" s="357"/>
      <c r="AP290" s="357"/>
      <c r="AQ290" s="357"/>
      <c r="AR290" s="357"/>
      <c r="AS290" s="357"/>
      <c r="AT290" s="360"/>
      <c r="AU290" s="515"/>
    </row>
    <row r="291" spans="1:47" ht="30.75" customHeight="1" x14ac:dyDescent="0.25">
      <c r="A291" s="353"/>
      <c r="B291" s="354"/>
      <c r="C291" s="355"/>
      <c r="D291" s="344"/>
      <c r="E291" s="344"/>
      <c r="F291" s="344"/>
      <c r="G291" s="356"/>
      <c r="H291" s="344"/>
      <c r="I291" s="344"/>
      <c r="J291" s="344"/>
      <c r="K291" s="355"/>
      <c r="L291" s="363"/>
      <c r="M291" s="355"/>
      <c r="N291" s="355"/>
      <c r="O291" s="357"/>
      <c r="P291" s="357"/>
      <c r="Q291" s="357"/>
      <c r="R291" s="357"/>
      <c r="S291" s="357"/>
      <c r="T291" s="357"/>
      <c r="U291" s="357"/>
      <c r="V291" s="357"/>
      <c r="W291" s="357"/>
      <c r="X291" s="357"/>
      <c r="Y291" s="357"/>
      <c r="Z291" s="357"/>
      <c r="AA291" s="357"/>
      <c r="AB291" s="344"/>
      <c r="AC291" s="344"/>
      <c r="AD291" s="344"/>
      <c r="AE291" s="344"/>
      <c r="AF291" s="344"/>
      <c r="AG291" s="344"/>
      <c r="AH291" s="357"/>
      <c r="AI291" s="344"/>
      <c r="AJ291" s="344"/>
      <c r="AK291" s="429"/>
      <c r="AL291" s="429"/>
      <c r="AM291" s="357"/>
      <c r="AN291" s="357"/>
      <c r="AO291" s="357"/>
      <c r="AP291" s="357"/>
      <c r="AQ291" s="357"/>
      <c r="AR291" s="357"/>
      <c r="AS291" s="357"/>
      <c r="AT291" s="360"/>
      <c r="AU291" s="515"/>
    </row>
    <row r="292" spans="1:47" ht="30.75" customHeight="1" x14ac:dyDescent="0.25">
      <c r="A292" s="353"/>
      <c r="B292" s="354"/>
      <c r="C292" s="355"/>
      <c r="D292" s="344"/>
      <c r="E292" s="344"/>
      <c r="F292" s="344"/>
      <c r="G292" s="356"/>
      <c r="H292" s="344"/>
      <c r="I292" s="344"/>
      <c r="J292" s="344"/>
      <c r="K292" s="355"/>
      <c r="L292" s="363"/>
      <c r="M292" s="355"/>
      <c r="N292" s="355"/>
      <c r="O292" s="357"/>
      <c r="P292" s="357"/>
      <c r="Q292" s="357"/>
      <c r="R292" s="357"/>
      <c r="S292" s="357"/>
      <c r="T292" s="357"/>
      <c r="U292" s="357"/>
      <c r="V292" s="357"/>
      <c r="W292" s="357"/>
      <c r="X292" s="357"/>
      <c r="Y292" s="357"/>
      <c r="Z292" s="357"/>
      <c r="AA292" s="357"/>
      <c r="AB292" s="344"/>
      <c r="AC292" s="344"/>
      <c r="AD292" s="344"/>
      <c r="AE292" s="344"/>
      <c r="AF292" s="344"/>
      <c r="AG292" s="344"/>
      <c r="AH292" s="357"/>
      <c r="AI292" s="344"/>
      <c r="AJ292" s="344"/>
      <c r="AK292" s="429"/>
      <c r="AL292" s="429"/>
      <c r="AM292" s="357"/>
      <c r="AN292" s="357"/>
      <c r="AO292" s="357"/>
      <c r="AP292" s="357"/>
      <c r="AQ292" s="357"/>
      <c r="AR292" s="357"/>
      <c r="AS292" s="357"/>
      <c r="AT292" s="360"/>
      <c r="AU292" s="515"/>
    </row>
    <row r="293" spans="1:47" ht="30.75" customHeight="1" x14ac:dyDescent="0.25">
      <c r="A293" s="353"/>
      <c r="B293" s="354"/>
      <c r="C293" s="355"/>
      <c r="D293" s="344"/>
      <c r="E293" s="344"/>
      <c r="F293" s="344"/>
      <c r="G293" s="356"/>
      <c r="H293" s="344"/>
      <c r="I293" s="344"/>
      <c r="J293" s="344"/>
      <c r="K293" s="355"/>
      <c r="L293" s="363"/>
      <c r="M293" s="355"/>
      <c r="N293" s="355"/>
      <c r="O293" s="357"/>
      <c r="P293" s="357"/>
      <c r="Q293" s="357"/>
      <c r="R293" s="357"/>
      <c r="S293" s="357"/>
      <c r="T293" s="357"/>
      <c r="U293" s="357"/>
      <c r="V293" s="357"/>
      <c r="W293" s="357"/>
      <c r="X293" s="357"/>
      <c r="Y293" s="357"/>
      <c r="Z293" s="357"/>
      <c r="AA293" s="357"/>
      <c r="AB293" s="344"/>
      <c r="AC293" s="344"/>
      <c r="AD293" s="344"/>
      <c r="AE293" s="344"/>
      <c r="AF293" s="344"/>
      <c r="AG293" s="344"/>
      <c r="AH293" s="357"/>
      <c r="AI293" s="344"/>
      <c r="AJ293" s="344"/>
      <c r="AK293" s="429"/>
      <c r="AL293" s="429"/>
      <c r="AM293" s="357"/>
      <c r="AN293" s="357"/>
      <c r="AO293" s="357"/>
      <c r="AP293" s="357"/>
      <c r="AQ293" s="357"/>
      <c r="AR293" s="357"/>
      <c r="AS293" s="357"/>
      <c r="AT293" s="360"/>
      <c r="AU293" s="515"/>
    </row>
    <row r="294" spans="1:47" ht="30.75" customHeight="1" x14ac:dyDescent="0.25">
      <c r="A294" s="353"/>
      <c r="B294" s="354"/>
      <c r="C294" s="355"/>
      <c r="D294" s="344"/>
      <c r="E294" s="344"/>
      <c r="F294" s="344"/>
      <c r="G294" s="356"/>
      <c r="H294" s="344"/>
      <c r="I294" s="344"/>
      <c r="J294" s="344"/>
      <c r="K294" s="355"/>
      <c r="L294" s="363"/>
      <c r="M294" s="355"/>
      <c r="N294" s="355"/>
      <c r="O294" s="357"/>
      <c r="P294" s="357"/>
      <c r="Q294" s="357"/>
      <c r="R294" s="357"/>
      <c r="S294" s="357"/>
      <c r="T294" s="357"/>
      <c r="U294" s="357"/>
      <c r="V294" s="357"/>
      <c r="W294" s="357"/>
      <c r="X294" s="357"/>
      <c r="Y294" s="357"/>
      <c r="Z294" s="357"/>
      <c r="AA294" s="357"/>
      <c r="AB294" s="344"/>
      <c r="AC294" s="344"/>
      <c r="AD294" s="344"/>
      <c r="AE294" s="344"/>
      <c r="AF294" s="344"/>
      <c r="AG294" s="344"/>
      <c r="AH294" s="357"/>
      <c r="AI294" s="344"/>
      <c r="AJ294" s="344"/>
      <c r="AK294" s="429"/>
      <c r="AL294" s="429"/>
      <c r="AM294" s="357"/>
      <c r="AN294" s="357"/>
      <c r="AO294" s="357"/>
      <c r="AP294" s="357"/>
      <c r="AQ294" s="357"/>
      <c r="AR294" s="357"/>
      <c r="AS294" s="357"/>
      <c r="AT294" s="360"/>
      <c r="AU294" s="515"/>
    </row>
    <row r="295" spans="1:47" ht="30.75" customHeight="1" x14ac:dyDescent="0.25">
      <c r="A295" s="353"/>
      <c r="B295" s="354"/>
      <c r="C295" s="355"/>
      <c r="D295" s="344"/>
      <c r="E295" s="344"/>
      <c r="F295" s="344"/>
      <c r="G295" s="356"/>
      <c r="H295" s="344"/>
      <c r="I295" s="344"/>
      <c r="J295" s="344"/>
      <c r="K295" s="355"/>
      <c r="L295" s="363"/>
      <c r="M295" s="355"/>
      <c r="N295" s="355"/>
      <c r="O295" s="357"/>
      <c r="P295" s="357"/>
      <c r="Q295" s="357"/>
      <c r="R295" s="357"/>
      <c r="S295" s="357"/>
      <c r="T295" s="357"/>
      <c r="U295" s="357"/>
      <c r="V295" s="357"/>
      <c r="W295" s="357"/>
      <c r="X295" s="357"/>
      <c r="Y295" s="357"/>
      <c r="Z295" s="357"/>
      <c r="AA295" s="357"/>
      <c r="AB295" s="344"/>
      <c r="AC295" s="344"/>
      <c r="AD295" s="344"/>
      <c r="AE295" s="344"/>
      <c r="AF295" s="344"/>
      <c r="AG295" s="344"/>
      <c r="AH295" s="357"/>
      <c r="AI295" s="344"/>
      <c r="AJ295" s="344"/>
      <c r="AK295" s="429"/>
      <c r="AL295" s="429"/>
      <c r="AM295" s="357"/>
      <c r="AN295" s="357"/>
      <c r="AO295" s="357"/>
      <c r="AP295" s="357"/>
      <c r="AQ295" s="357"/>
      <c r="AR295" s="357"/>
      <c r="AS295" s="357"/>
      <c r="AT295" s="360"/>
      <c r="AU295" s="515"/>
    </row>
    <row r="296" spans="1:47" ht="30.75" customHeight="1" x14ac:dyDescent="0.25">
      <c r="A296" s="353"/>
      <c r="B296" s="354"/>
      <c r="C296" s="355"/>
      <c r="D296" s="344"/>
      <c r="E296" s="344"/>
      <c r="F296" s="344"/>
      <c r="G296" s="356"/>
      <c r="H296" s="344"/>
      <c r="I296" s="344"/>
      <c r="J296" s="344"/>
      <c r="K296" s="355"/>
      <c r="L296" s="363"/>
      <c r="M296" s="355"/>
      <c r="N296" s="355"/>
      <c r="O296" s="357"/>
      <c r="P296" s="357"/>
      <c r="Q296" s="357"/>
      <c r="R296" s="357"/>
      <c r="S296" s="357"/>
      <c r="T296" s="357"/>
      <c r="U296" s="357"/>
      <c r="V296" s="357"/>
      <c r="W296" s="357"/>
      <c r="X296" s="357"/>
      <c r="Y296" s="357"/>
      <c r="Z296" s="357"/>
      <c r="AA296" s="357"/>
      <c r="AB296" s="344"/>
      <c r="AC296" s="344"/>
      <c r="AD296" s="344"/>
      <c r="AE296" s="344"/>
      <c r="AF296" s="344"/>
      <c r="AG296" s="344"/>
      <c r="AH296" s="357"/>
      <c r="AI296" s="344"/>
      <c r="AJ296" s="344"/>
      <c r="AK296" s="429"/>
      <c r="AL296" s="429"/>
      <c r="AM296" s="357"/>
      <c r="AN296" s="357"/>
      <c r="AO296" s="357"/>
      <c r="AP296" s="357"/>
      <c r="AQ296" s="357"/>
      <c r="AR296" s="357"/>
      <c r="AS296" s="357"/>
      <c r="AT296" s="360"/>
      <c r="AU296" s="515"/>
    </row>
    <row r="297" spans="1:47" ht="30.75" customHeight="1" x14ac:dyDescent="0.2">
      <c r="A297" s="353"/>
      <c r="B297" s="354"/>
      <c r="C297" s="355"/>
      <c r="D297" s="344"/>
      <c r="E297" s="344"/>
      <c r="F297" s="344"/>
      <c r="G297" s="356"/>
      <c r="H297" s="344"/>
      <c r="I297" s="344"/>
      <c r="J297" s="344"/>
      <c r="K297" s="355"/>
      <c r="L297" s="363"/>
      <c r="M297" s="355"/>
      <c r="N297" s="355"/>
      <c r="O297" s="357"/>
      <c r="P297" s="357"/>
      <c r="Q297" s="357"/>
      <c r="R297" s="357"/>
      <c r="S297" s="357"/>
      <c r="T297" s="357"/>
      <c r="U297" s="357"/>
      <c r="V297" s="381"/>
      <c r="W297" s="381"/>
      <c r="X297" s="357"/>
      <c r="Y297" s="357"/>
      <c r="Z297" s="357"/>
      <c r="AA297" s="357"/>
      <c r="AB297" s="344"/>
      <c r="AC297" s="344"/>
      <c r="AD297" s="344"/>
      <c r="AE297" s="344"/>
      <c r="AF297" s="344"/>
      <c r="AG297" s="344"/>
      <c r="AH297" s="357"/>
      <c r="AI297" s="344"/>
      <c r="AJ297" s="344"/>
      <c r="AK297" s="429"/>
      <c r="AL297" s="429"/>
      <c r="AM297" s="357"/>
      <c r="AN297" s="357"/>
      <c r="AO297" s="357"/>
      <c r="AP297" s="357"/>
      <c r="AQ297" s="357"/>
      <c r="AR297" s="357"/>
      <c r="AS297" s="357"/>
      <c r="AT297" s="360"/>
      <c r="AU297" s="515"/>
    </row>
    <row r="298" spans="1:47" ht="30.75" customHeight="1" x14ac:dyDescent="0.25">
      <c r="A298" s="353"/>
      <c r="B298" s="354"/>
      <c r="C298" s="355"/>
      <c r="D298" s="344"/>
      <c r="E298" s="344"/>
      <c r="F298" s="344"/>
      <c r="G298" s="356"/>
      <c r="H298" s="344"/>
      <c r="I298" s="344"/>
      <c r="J298" s="344"/>
      <c r="K298" s="355"/>
      <c r="L298" s="363"/>
      <c r="M298" s="355"/>
      <c r="N298" s="355"/>
      <c r="O298" s="357"/>
      <c r="P298" s="357"/>
      <c r="Q298" s="357"/>
      <c r="R298" s="357"/>
      <c r="S298" s="357"/>
      <c r="T298" s="357"/>
      <c r="U298" s="357"/>
      <c r="V298" s="357"/>
      <c r="W298" s="357"/>
      <c r="X298" s="357"/>
      <c r="Y298" s="357"/>
      <c r="Z298" s="357"/>
      <c r="AA298" s="357"/>
      <c r="AB298" s="344"/>
      <c r="AC298" s="344"/>
      <c r="AD298" s="344"/>
      <c r="AE298" s="344"/>
      <c r="AF298" s="344"/>
      <c r="AG298" s="344"/>
      <c r="AH298" s="357"/>
      <c r="AI298" s="344"/>
      <c r="AJ298" s="344"/>
      <c r="AK298" s="429"/>
      <c r="AL298" s="429"/>
      <c r="AM298" s="357"/>
      <c r="AN298" s="357"/>
      <c r="AO298" s="357"/>
      <c r="AP298" s="357"/>
      <c r="AQ298" s="357"/>
      <c r="AR298" s="357"/>
      <c r="AS298" s="357"/>
      <c r="AT298" s="360"/>
      <c r="AU298" s="515"/>
    </row>
    <row r="299" spans="1:47" ht="30.75" customHeight="1" x14ac:dyDescent="0.25">
      <c r="A299" s="353"/>
      <c r="B299" s="354"/>
      <c r="C299" s="355"/>
      <c r="D299" s="344"/>
      <c r="E299" s="344"/>
      <c r="F299" s="344"/>
      <c r="G299" s="356"/>
      <c r="H299" s="344"/>
      <c r="I299" s="344"/>
      <c r="J299" s="344"/>
      <c r="K299" s="355"/>
      <c r="L299" s="363"/>
      <c r="M299" s="355"/>
      <c r="N299" s="355"/>
      <c r="O299" s="357"/>
      <c r="P299" s="357"/>
      <c r="Q299" s="357"/>
      <c r="R299" s="357"/>
      <c r="S299" s="357"/>
      <c r="T299" s="357"/>
      <c r="U299" s="357"/>
      <c r="V299" s="357"/>
      <c r="W299" s="357"/>
      <c r="X299" s="357"/>
      <c r="Y299" s="357"/>
      <c r="Z299" s="357"/>
      <c r="AA299" s="357"/>
      <c r="AB299" s="344"/>
      <c r="AC299" s="344"/>
      <c r="AD299" s="344"/>
      <c r="AE299" s="344"/>
      <c r="AF299" s="344"/>
      <c r="AG299" s="344"/>
      <c r="AH299" s="357"/>
      <c r="AI299" s="344"/>
      <c r="AJ299" s="344"/>
      <c r="AK299" s="429"/>
      <c r="AL299" s="429"/>
      <c r="AM299" s="357"/>
      <c r="AN299" s="357"/>
      <c r="AO299" s="357"/>
      <c r="AP299" s="357"/>
      <c r="AQ299" s="357"/>
      <c r="AR299" s="357"/>
      <c r="AS299" s="357"/>
      <c r="AT299" s="382"/>
      <c r="AU299" s="515"/>
    </row>
    <row r="300" spans="1:47" ht="30.75" customHeight="1" x14ac:dyDescent="0.25">
      <c r="A300" s="353"/>
      <c r="B300" s="354"/>
      <c r="C300" s="355"/>
      <c r="D300" s="344"/>
      <c r="E300" s="344"/>
      <c r="F300" s="344"/>
      <c r="G300" s="356"/>
      <c r="H300" s="344"/>
      <c r="I300" s="344"/>
      <c r="J300" s="344"/>
      <c r="K300" s="355"/>
      <c r="L300" s="363"/>
      <c r="M300" s="355"/>
      <c r="N300" s="355"/>
      <c r="O300" s="357"/>
      <c r="P300" s="357"/>
      <c r="Q300" s="357"/>
      <c r="R300" s="357"/>
      <c r="S300" s="357"/>
      <c r="T300" s="357"/>
      <c r="U300" s="357"/>
      <c r="V300" s="357"/>
      <c r="W300" s="357"/>
      <c r="X300" s="357"/>
      <c r="Y300" s="357"/>
      <c r="Z300" s="357"/>
      <c r="AA300" s="357"/>
      <c r="AB300" s="344"/>
      <c r="AC300" s="344"/>
      <c r="AD300" s="344"/>
      <c r="AE300" s="344"/>
      <c r="AF300" s="344"/>
      <c r="AG300" s="344"/>
      <c r="AH300" s="357"/>
      <c r="AI300" s="344"/>
      <c r="AJ300" s="344"/>
      <c r="AK300" s="429"/>
      <c r="AL300" s="429"/>
      <c r="AM300" s="357"/>
      <c r="AN300" s="357"/>
      <c r="AO300" s="357"/>
      <c r="AP300" s="357"/>
      <c r="AQ300" s="357"/>
      <c r="AR300" s="357"/>
      <c r="AS300" s="357"/>
      <c r="AT300" s="360"/>
      <c r="AU300" s="515"/>
    </row>
    <row r="301" spans="1:47" ht="45.75" customHeight="1" x14ac:dyDescent="0.25">
      <c r="A301" s="353"/>
      <c r="B301" s="354"/>
      <c r="C301" s="355"/>
      <c r="D301" s="344"/>
      <c r="E301" s="344"/>
      <c r="F301" s="344"/>
      <c r="G301" s="356"/>
      <c r="H301" s="344"/>
      <c r="I301" s="344"/>
      <c r="J301" s="344"/>
      <c r="K301" s="355"/>
      <c r="L301" s="363"/>
      <c r="M301" s="355"/>
      <c r="N301" s="355"/>
      <c r="O301" s="357"/>
      <c r="P301" s="357"/>
      <c r="Q301" s="357"/>
      <c r="R301" s="357"/>
      <c r="S301" s="357"/>
      <c r="T301" s="357"/>
      <c r="U301" s="357"/>
      <c r="V301" s="357"/>
      <c r="W301" s="357"/>
      <c r="X301" s="357"/>
      <c r="Y301" s="357"/>
      <c r="Z301" s="357"/>
      <c r="AA301" s="357"/>
      <c r="AB301" s="344"/>
      <c r="AC301" s="344"/>
      <c r="AD301" s="344"/>
      <c r="AE301" s="344"/>
      <c r="AF301" s="344"/>
      <c r="AG301" s="344"/>
      <c r="AH301" s="357"/>
      <c r="AI301" s="344"/>
      <c r="AJ301" s="344"/>
      <c r="AK301" s="429"/>
      <c r="AL301" s="429"/>
      <c r="AM301" s="357"/>
      <c r="AN301" s="357"/>
      <c r="AO301" s="357"/>
      <c r="AP301" s="357"/>
      <c r="AQ301" s="357"/>
      <c r="AR301" s="357"/>
      <c r="AS301" s="357"/>
      <c r="AT301" s="360"/>
      <c r="AU301" s="515"/>
    </row>
    <row r="302" spans="1:47" ht="30.75" customHeight="1" x14ac:dyDescent="0.25">
      <c r="A302" s="353"/>
      <c r="B302" s="354"/>
      <c r="C302" s="355"/>
      <c r="D302" s="344"/>
      <c r="E302" s="344"/>
      <c r="F302" s="344"/>
      <c r="G302" s="356"/>
      <c r="H302" s="344"/>
      <c r="I302" s="344"/>
      <c r="J302" s="344"/>
      <c r="K302" s="355"/>
      <c r="L302" s="363"/>
      <c r="M302" s="355"/>
      <c r="N302" s="355"/>
      <c r="O302" s="357"/>
      <c r="P302" s="357"/>
      <c r="Q302" s="357"/>
      <c r="R302" s="357"/>
      <c r="S302" s="357"/>
      <c r="T302" s="357"/>
      <c r="U302" s="357"/>
      <c r="V302" s="357"/>
      <c r="W302" s="357"/>
      <c r="X302" s="357"/>
      <c r="Y302" s="357"/>
      <c r="Z302" s="357"/>
      <c r="AA302" s="357"/>
      <c r="AB302" s="344"/>
      <c r="AC302" s="344"/>
      <c r="AD302" s="344"/>
      <c r="AE302" s="344"/>
      <c r="AF302" s="344"/>
      <c r="AG302" s="344"/>
      <c r="AH302" s="357"/>
      <c r="AI302" s="344"/>
      <c r="AJ302" s="344"/>
      <c r="AK302" s="429"/>
      <c r="AL302" s="429"/>
      <c r="AM302" s="357"/>
      <c r="AN302" s="357"/>
      <c r="AO302" s="357"/>
      <c r="AP302" s="357"/>
      <c r="AQ302" s="357"/>
      <c r="AR302" s="357"/>
      <c r="AS302" s="357"/>
      <c r="AT302" s="360"/>
      <c r="AU302" s="515"/>
    </row>
    <row r="303" spans="1:47" ht="30.75" customHeight="1" x14ac:dyDescent="0.25">
      <c r="A303" s="353"/>
      <c r="B303" s="354"/>
      <c r="C303" s="355"/>
      <c r="D303" s="344"/>
      <c r="E303" s="344"/>
      <c r="F303" s="344"/>
      <c r="G303" s="356"/>
      <c r="H303" s="344"/>
      <c r="I303" s="344"/>
      <c r="J303" s="344"/>
      <c r="K303" s="355"/>
      <c r="L303" s="363"/>
      <c r="M303" s="355"/>
      <c r="N303" s="355"/>
      <c r="O303" s="357"/>
      <c r="P303" s="357"/>
      <c r="Q303" s="357"/>
      <c r="R303" s="357"/>
      <c r="S303" s="357"/>
      <c r="T303" s="357"/>
      <c r="U303" s="357"/>
      <c r="V303" s="357"/>
      <c r="W303" s="357"/>
      <c r="X303" s="357"/>
      <c r="Y303" s="357"/>
      <c r="Z303" s="357"/>
      <c r="AA303" s="357"/>
      <c r="AB303" s="344"/>
      <c r="AC303" s="344"/>
      <c r="AD303" s="344"/>
      <c r="AE303" s="344"/>
      <c r="AF303" s="344"/>
      <c r="AG303" s="344"/>
      <c r="AH303" s="357"/>
      <c r="AI303" s="344"/>
      <c r="AJ303" s="344"/>
      <c r="AK303" s="429"/>
      <c r="AL303" s="429"/>
      <c r="AM303" s="357"/>
      <c r="AN303" s="357"/>
      <c r="AO303" s="357"/>
      <c r="AP303" s="357"/>
      <c r="AQ303" s="357"/>
      <c r="AR303" s="357"/>
      <c r="AS303" s="357"/>
      <c r="AT303" s="360"/>
      <c r="AU303" s="515"/>
    </row>
    <row r="304" spans="1:47" s="362" customFormat="1" ht="30.75" customHeight="1" x14ac:dyDescent="0.25">
      <c r="A304" s="353"/>
      <c r="B304" s="354"/>
      <c r="C304" s="355"/>
      <c r="D304" s="344"/>
      <c r="E304" s="344"/>
      <c r="F304" s="344"/>
      <c r="G304" s="356"/>
      <c r="H304" s="344"/>
      <c r="I304" s="344"/>
      <c r="J304" s="344"/>
      <c r="K304" s="355"/>
      <c r="L304" s="363"/>
      <c r="M304" s="355"/>
      <c r="N304" s="355"/>
      <c r="O304" s="357"/>
      <c r="P304" s="357"/>
      <c r="Q304" s="357"/>
      <c r="R304" s="357"/>
      <c r="S304" s="357"/>
      <c r="T304" s="357"/>
      <c r="U304" s="357"/>
      <c r="V304" s="357"/>
      <c r="W304" s="357"/>
      <c r="X304" s="357"/>
      <c r="Y304" s="357"/>
      <c r="Z304" s="357"/>
      <c r="AA304" s="357"/>
      <c r="AB304" s="344"/>
      <c r="AC304" s="344"/>
      <c r="AD304" s="344"/>
      <c r="AE304" s="344"/>
      <c r="AF304" s="344"/>
      <c r="AG304" s="344"/>
      <c r="AH304" s="357"/>
      <c r="AI304" s="344"/>
      <c r="AJ304" s="344"/>
      <c r="AK304" s="429"/>
      <c r="AL304" s="429"/>
      <c r="AM304" s="357"/>
      <c r="AN304" s="357"/>
      <c r="AO304" s="357"/>
      <c r="AP304" s="357"/>
      <c r="AQ304" s="357"/>
      <c r="AR304" s="357"/>
      <c r="AS304" s="357"/>
      <c r="AT304" s="360"/>
      <c r="AU304" s="515"/>
    </row>
    <row r="305" spans="1:47" ht="30.75" customHeight="1" x14ac:dyDescent="0.25">
      <c r="A305" s="353"/>
      <c r="B305" s="354"/>
      <c r="C305" s="355"/>
      <c r="D305" s="344"/>
      <c r="E305" s="344"/>
      <c r="F305" s="344"/>
      <c r="G305" s="356"/>
      <c r="H305" s="344"/>
      <c r="I305" s="344"/>
      <c r="J305" s="344"/>
      <c r="K305" s="443"/>
      <c r="L305" s="363"/>
      <c r="M305" s="355"/>
      <c r="N305" s="355"/>
      <c r="O305" s="357"/>
      <c r="P305" s="357"/>
      <c r="Q305" s="357"/>
      <c r="R305" s="357"/>
      <c r="S305" s="357"/>
      <c r="T305" s="357"/>
      <c r="U305" s="357"/>
      <c r="V305" s="357"/>
      <c r="W305" s="357"/>
      <c r="X305" s="357"/>
      <c r="Y305" s="357"/>
      <c r="Z305" s="357"/>
      <c r="AA305" s="357"/>
      <c r="AB305" s="344"/>
      <c r="AC305" s="344"/>
      <c r="AD305" s="344"/>
      <c r="AE305" s="344"/>
      <c r="AF305" s="344"/>
      <c r="AG305" s="344"/>
      <c r="AH305" s="357"/>
      <c r="AI305" s="344"/>
      <c r="AJ305" s="344"/>
      <c r="AK305" s="429"/>
      <c r="AL305" s="429"/>
      <c r="AM305" s="357"/>
      <c r="AN305" s="357"/>
      <c r="AO305" s="357"/>
      <c r="AP305" s="357"/>
      <c r="AQ305" s="357"/>
      <c r="AR305" s="357"/>
      <c r="AS305" s="357"/>
      <c r="AT305" s="360"/>
      <c r="AU305" s="515"/>
    </row>
    <row r="306" spans="1:47" ht="30.75" customHeight="1" x14ac:dyDescent="0.25">
      <c r="A306" s="353"/>
      <c r="B306" s="354"/>
      <c r="C306" s="355"/>
      <c r="D306" s="344"/>
      <c r="E306" s="344"/>
      <c r="F306" s="344"/>
      <c r="G306" s="356"/>
      <c r="H306" s="344"/>
      <c r="I306" s="344"/>
      <c r="J306" s="344"/>
      <c r="K306" s="443"/>
      <c r="L306" s="363"/>
      <c r="M306" s="355"/>
      <c r="N306" s="355"/>
      <c r="O306" s="357"/>
      <c r="P306" s="357"/>
      <c r="Q306" s="357"/>
      <c r="R306" s="357"/>
      <c r="S306" s="357"/>
      <c r="T306" s="357"/>
      <c r="U306" s="357"/>
      <c r="V306" s="357"/>
      <c r="W306" s="357"/>
      <c r="X306" s="357"/>
      <c r="Y306" s="357"/>
      <c r="Z306" s="357"/>
      <c r="AA306" s="357"/>
      <c r="AB306" s="344"/>
      <c r="AC306" s="344"/>
      <c r="AD306" s="344"/>
      <c r="AE306" s="344"/>
      <c r="AF306" s="344"/>
      <c r="AG306" s="344"/>
      <c r="AH306" s="357"/>
      <c r="AI306" s="344"/>
      <c r="AJ306" s="344"/>
      <c r="AK306" s="429"/>
      <c r="AL306" s="429"/>
      <c r="AM306" s="357"/>
      <c r="AN306" s="357"/>
      <c r="AO306" s="357"/>
      <c r="AP306" s="357"/>
      <c r="AQ306" s="357"/>
      <c r="AR306" s="357"/>
      <c r="AS306" s="357"/>
      <c r="AT306" s="360"/>
      <c r="AU306" s="515"/>
    </row>
    <row r="307" spans="1:47" ht="30.75" customHeight="1" x14ac:dyDescent="0.25">
      <c r="A307" s="353"/>
      <c r="B307" s="354"/>
      <c r="C307" s="355"/>
      <c r="D307" s="344"/>
      <c r="E307" s="344"/>
      <c r="F307" s="344"/>
      <c r="G307" s="356"/>
      <c r="H307" s="344"/>
      <c r="I307" s="344"/>
      <c r="J307" s="344"/>
      <c r="K307" s="355"/>
      <c r="L307" s="363"/>
      <c r="M307" s="355"/>
      <c r="N307" s="355"/>
      <c r="O307" s="357"/>
      <c r="P307" s="357"/>
      <c r="Q307" s="357"/>
      <c r="R307" s="357"/>
      <c r="S307" s="357"/>
      <c r="T307" s="357"/>
      <c r="U307" s="357"/>
      <c r="V307" s="357"/>
      <c r="W307" s="357"/>
      <c r="X307" s="357"/>
      <c r="Y307" s="357"/>
      <c r="Z307" s="357"/>
      <c r="AA307" s="357"/>
      <c r="AB307" s="344"/>
      <c r="AC307" s="344"/>
      <c r="AD307" s="344"/>
      <c r="AE307" s="344"/>
      <c r="AF307" s="344"/>
      <c r="AG307" s="344"/>
      <c r="AH307" s="357"/>
      <c r="AI307" s="344"/>
      <c r="AJ307" s="344"/>
      <c r="AK307" s="429"/>
      <c r="AL307" s="429"/>
      <c r="AM307" s="357"/>
      <c r="AN307" s="357"/>
      <c r="AO307" s="357"/>
      <c r="AP307" s="357"/>
      <c r="AQ307" s="357"/>
      <c r="AR307" s="357"/>
      <c r="AS307" s="357"/>
      <c r="AT307" s="360"/>
      <c r="AU307" s="515"/>
    </row>
    <row r="308" spans="1:47" ht="30.75" customHeight="1" x14ac:dyDescent="0.25">
      <c r="A308" s="353"/>
      <c r="B308" s="354"/>
      <c r="C308" s="355"/>
      <c r="D308" s="344"/>
      <c r="E308" s="344"/>
      <c r="F308" s="344"/>
      <c r="G308" s="356"/>
      <c r="H308" s="344"/>
      <c r="I308" s="344"/>
      <c r="J308" s="344"/>
      <c r="K308" s="355"/>
      <c r="L308" s="363"/>
      <c r="M308" s="355"/>
      <c r="N308" s="355"/>
      <c r="O308" s="357"/>
      <c r="P308" s="357"/>
      <c r="Q308" s="357"/>
      <c r="R308" s="357"/>
      <c r="S308" s="357"/>
      <c r="T308" s="357"/>
      <c r="U308" s="357"/>
      <c r="V308" s="357"/>
      <c r="W308" s="357"/>
      <c r="X308" s="357"/>
      <c r="Y308" s="357"/>
      <c r="Z308" s="357"/>
      <c r="AA308" s="357"/>
      <c r="AB308" s="344"/>
      <c r="AC308" s="344"/>
      <c r="AD308" s="344"/>
      <c r="AE308" s="344"/>
      <c r="AF308" s="344"/>
      <c r="AG308" s="344"/>
      <c r="AH308" s="357"/>
      <c r="AI308" s="344"/>
      <c r="AJ308" s="344"/>
      <c r="AK308" s="429"/>
      <c r="AL308" s="429"/>
      <c r="AM308" s="357"/>
      <c r="AN308" s="357"/>
      <c r="AO308" s="357"/>
      <c r="AP308" s="357"/>
      <c r="AQ308" s="357"/>
      <c r="AR308" s="357"/>
      <c r="AS308" s="357"/>
      <c r="AT308" s="360"/>
      <c r="AU308" s="515"/>
    </row>
    <row r="309" spans="1:47" ht="30.75" customHeight="1" x14ac:dyDescent="0.25">
      <c r="A309" s="353"/>
      <c r="B309" s="354"/>
      <c r="C309" s="355"/>
      <c r="D309" s="344"/>
      <c r="E309" s="344"/>
      <c r="F309" s="344"/>
      <c r="G309" s="356"/>
      <c r="H309" s="344"/>
      <c r="I309" s="344"/>
      <c r="J309" s="344"/>
      <c r="K309" s="355"/>
      <c r="L309" s="363"/>
      <c r="M309" s="355"/>
      <c r="N309" s="355"/>
      <c r="O309" s="357"/>
      <c r="P309" s="357"/>
      <c r="Q309" s="357"/>
      <c r="R309" s="357"/>
      <c r="S309" s="357"/>
      <c r="T309" s="357"/>
      <c r="U309" s="357"/>
      <c r="V309" s="357"/>
      <c r="W309" s="357"/>
      <c r="X309" s="357"/>
      <c r="Y309" s="357"/>
      <c r="Z309" s="357"/>
      <c r="AA309" s="357"/>
      <c r="AB309" s="344"/>
      <c r="AC309" s="344"/>
      <c r="AD309" s="344"/>
      <c r="AE309" s="344"/>
      <c r="AF309" s="344"/>
      <c r="AG309" s="344"/>
      <c r="AH309" s="357"/>
      <c r="AI309" s="344"/>
      <c r="AJ309" s="344"/>
      <c r="AK309" s="429"/>
      <c r="AL309" s="429"/>
      <c r="AM309" s="357"/>
      <c r="AN309" s="357"/>
      <c r="AO309" s="357"/>
      <c r="AP309" s="357"/>
      <c r="AQ309" s="357"/>
      <c r="AR309" s="357"/>
      <c r="AS309" s="357"/>
      <c r="AT309" s="360"/>
      <c r="AU309" s="515"/>
    </row>
    <row r="310" spans="1:47" ht="30.75" customHeight="1" x14ac:dyDescent="0.25">
      <c r="A310" s="353"/>
      <c r="B310" s="354"/>
      <c r="C310" s="355"/>
      <c r="D310" s="344"/>
      <c r="E310" s="344"/>
      <c r="F310" s="344"/>
      <c r="G310" s="356"/>
      <c r="H310" s="344"/>
      <c r="I310" s="344"/>
      <c r="J310" s="344"/>
      <c r="K310" s="355"/>
      <c r="L310" s="355"/>
      <c r="M310" s="355"/>
      <c r="N310" s="355"/>
      <c r="O310" s="357"/>
      <c r="P310" s="357"/>
      <c r="Q310" s="357"/>
      <c r="R310" s="357"/>
      <c r="S310" s="357"/>
      <c r="T310" s="357"/>
      <c r="U310" s="357"/>
      <c r="V310" s="357"/>
      <c r="W310" s="357"/>
      <c r="X310" s="357"/>
      <c r="Y310" s="357"/>
      <c r="Z310" s="357"/>
      <c r="AA310" s="357"/>
      <c r="AB310" s="344"/>
      <c r="AC310" s="344"/>
      <c r="AD310" s="344"/>
      <c r="AE310" s="344"/>
      <c r="AF310" s="344"/>
      <c r="AG310" s="379"/>
      <c r="AH310" s="379"/>
      <c r="AI310" s="379"/>
      <c r="AJ310" s="344"/>
      <c r="AK310" s="429"/>
      <c r="AL310" s="429"/>
      <c r="AM310" s="357"/>
      <c r="AN310" s="357"/>
      <c r="AO310" s="357"/>
      <c r="AP310" s="357"/>
      <c r="AQ310" s="357"/>
      <c r="AR310" s="357"/>
      <c r="AS310" s="357"/>
      <c r="AT310" s="360"/>
      <c r="AU310" s="515"/>
    </row>
    <row r="311" spans="1:47" ht="30.75" customHeight="1" x14ac:dyDescent="0.25">
      <c r="A311" s="353"/>
      <c r="B311" s="354"/>
      <c r="C311" s="355"/>
      <c r="D311" s="344"/>
      <c r="E311" s="344"/>
      <c r="F311" s="344"/>
      <c r="G311" s="356"/>
      <c r="H311" s="344"/>
      <c r="I311" s="344"/>
      <c r="J311" s="344"/>
      <c r="K311" s="355"/>
      <c r="L311" s="355"/>
      <c r="M311" s="355"/>
      <c r="N311" s="355"/>
      <c r="O311" s="357"/>
      <c r="P311" s="357"/>
      <c r="Q311" s="357"/>
      <c r="R311" s="357"/>
      <c r="S311" s="357"/>
      <c r="T311" s="357"/>
      <c r="U311" s="357"/>
      <c r="V311" s="357"/>
      <c r="W311" s="357"/>
      <c r="X311" s="357"/>
      <c r="Y311" s="357"/>
      <c r="Z311" s="357"/>
      <c r="AA311" s="357"/>
      <c r="AB311" s="344"/>
      <c r="AC311" s="344"/>
      <c r="AD311" s="344"/>
      <c r="AE311" s="344"/>
      <c r="AF311" s="344"/>
      <c r="AG311" s="344"/>
      <c r="AH311" s="357"/>
      <c r="AI311" s="344"/>
      <c r="AJ311" s="344"/>
      <c r="AK311" s="429"/>
      <c r="AL311" s="429"/>
      <c r="AM311" s="357"/>
      <c r="AN311" s="357"/>
      <c r="AO311" s="357"/>
      <c r="AP311" s="357"/>
      <c r="AQ311" s="357"/>
      <c r="AR311" s="357"/>
      <c r="AS311" s="357"/>
      <c r="AT311" s="360"/>
      <c r="AU311" s="515"/>
    </row>
    <row r="312" spans="1:47" ht="30.75" customHeight="1" x14ac:dyDescent="0.25">
      <c r="A312" s="353"/>
      <c r="B312" s="354"/>
      <c r="C312" s="355"/>
      <c r="D312" s="344"/>
      <c r="E312" s="344"/>
      <c r="F312" s="344"/>
      <c r="G312" s="356"/>
      <c r="H312" s="344"/>
      <c r="I312" s="344"/>
      <c r="J312" s="344"/>
      <c r="K312" s="355"/>
      <c r="L312" s="355"/>
      <c r="M312" s="355"/>
      <c r="N312" s="355"/>
      <c r="O312" s="357"/>
      <c r="P312" s="357"/>
      <c r="Q312" s="357"/>
      <c r="R312" s="357"/>
      <c r="S312" s="357"/>
      <c r="T312" s="357"/>
      <c r="U312" s="357"/>
      <c r="V312" s="357"/>
      <c r="W312" s="357"/>
      <c r="X312" s="357"/>
      <c r="Y312" s="357"/>
      <c r="Z312" s="357"/>
      <c r="AA312" s="357"/>
      <c r="AB312" s="344"/>
      <c r="AC312" s="344"/>
      <c r="AD312" s="344"/>
      <c r="AE312" s="344"/>
      <c r="AF312" s="344"/>
      <c r="AG312" s="344"/>
      <c r="AH312" s="357"/>
      <c r="AI312" s="344"/>
      <c r="AJ312" s="344"/>
      <c r="AK312" s="429"/>
      <c r="AL312" s="429"/>
      <c r="AM312" s="357"/>
      <c r="AN312" s="357"/>
      <c r="AO312" s="357"/>
      <c r="AP312" s="357"/>
      <c r="AQ312" s="357"/>
      <c r="AR312" s="357"/>
      <c r="AS312" s="357"/>
      <c r="AT312" s="360"/>
      <c r="AU312" s="515"/>
    </row>
    <row r="313" spans="1:47" ht="30.75" customHeight="1" x14ac:dyDescent="0.25">
      <c r="A313" s="353"/>
      <c r="B313" s="354"/>
      <c r="C313" s="355"/>
      <c r="D313" s="344"/>
      <c r="E313" s="344"/>
      <c r="F313" s="344"/>
      <c r="G313" s="356"/>
      <c r="H313" s="344"/>
      <c r="I313" s="344"/>
      <c r="J313" s="344"/>
      <c r="K313" s="355"/>
      <c r="L313" s="355"/>
      <c r="M313" s="355"/>
      <c r="N313" s="355"/>
      <c r="O313" s="357"/>
      <c r="P313" s="357"/>
      <c r="Q313" s="357"/>
      <c r="R313" s="357"/>
      <c r="S313" s="357"/>
      <c r="T313" s="357"/>
      <c r="U313" s="357"/>
      <c r="V313" s="357"/>
      <c r="W313" s="357"/>
      <c r="X313" s="357"/>
      <c r="Y313" s="357"/>
      <c r="Z313" s="357"/>
      <c r="AA313" s="357"/>
      <c r="AB313" s="344"/>
      <c r="AC313" s="344"/>
      <c r="AD313" s="344"/>
      <c r="AE313" s="344"/>
      <c r="AF313" s="344"/>
      <c r="AG313" s="344"/>
      <c r="AH313" s="357"/>
      <c r="AI313" s="344"/>
      <c r="AJ313" s="344"/>
      <c r="AK313" s="429"/>
      <c r="AL313" s="429"/>
      <c r="AM313" s="357"/>
      <c r="AN313" s="357"/>
      <c r="AO313" s="357"/>
      <c r="AP313" s="357"/>
      <c r="AQ313" s="357"/>
      <c r="AR313" s="357"/>
      <c r="AS313" s="357"/>
      <c r="AT313" s="360"/>
      <c r="AU313" s="515"/>
    </row>
    <row r="314" spans="1:47" ht="30.75" customHeight="1" x14ac:dyDescent="0.25">
      <c r="A314" s="353"/>
      <c r="B314" s="354"/>
      <c r="C314" s="355"/>
      <c r="D314" s="344"/>
      <c r="E314" s="344"/>
      <c r="F314" s="344"/>
      <c r="G314" s="356"/>
      <c r="H314" s="344"/>
      <c r="I314" s="344"/>
      <c r="J314" s="344"/>
      <c r="K314" s="355"/>
      <c r="L314" s="355"/>
      <c r="M314" s="355"/>
      <c r="N314" s="355"/>
      <c r="O314" s="357"/>
      <c r="P314" s="357"/>
      <c r="Q314" s="357"/>
      <c r="R314" s="357"/>
      <c r="S314" s="357"/>
      <c r="T314" s="357"/>
      <c r="U314" s="357"/>
      <c r="V314" s="357"/>
      <c r="W314" s="357"/>
      <c r="X314" s="357"/>
      <c r="Y314" s="357"/>
      <c r="Z314" s="357"/>
      <c r="AA314" s="357"/>
      <c r="AB314" s="344"/>
      <c r="AC314" s="344"/>
      <c r="AD314" s="344"/>
      <c r="AE314" s="344"/>
      <c r="AF314" s="344"/>
      <c r="AG314" s="344"/>
      <c r="AH314" s="357"/>
      <c r="AI314" s="344"/>
      <c r="AJ314" s="344"/>
      <c r="AK314" s="429"/>
      <c r="AL314" s="429"/>
      <c r="AM314" s="357"/>
      <c r="AN314" s="357"/>
      <c r="AO314" s="357"/>
      <c r="AP314" s="357"/>
      <c r="AQ314" s="357"/>
      <c r="AR314" s="357"/>
      <c r="AS314" s="357"/>
      <c r="AT314" s="360"/>
      <c r="AU314" s="515"/>
    </row>
    <row r="315" spans="1:47" ht="30.75" customHeight="1" x14ac:dyDescent="0.25">
      <c r="A315" s="353"/>
      <c r="B315" s="354"/>
      <c r="C315" s="357"/>
      <c r="D315" s="344"/>
      <c r="E315" s="344"/>
      <c r="F315" s="344"/>
      <c r="G315" s="356"/>
      <c r="H315" s="357"/>
      <c r="I315" s="344"/>
      <c r="J315" s="344"/>
      <c r="K315" s="357"/>
      <c r="L315" s="355"/>
      <c r="M315" s="355"/>
      <c r="N315" s="355"/>
      <c r="O315" s="357"/>
      <c r="P315" s="357"/>
      <c r="Q315" s="357"/>
      <c r="R315" s="357"/>
      <c r="S315" s="357"/>
      <c r="T315" s="357"/>
      <c r="U315" s="357"/>
      <c r="V315" s="357"/>
      <c r="W315" s="357"/>
      <c r="X315" s="357"/>
      <c r="Y315" s="357"/>
      <c r="Z315" s="357"/>
      <c r="AA315" s="357"/>
      <c r="AB315" s="344"/>
      <c r="AC315" s="344"/>
      <c r="AD315" s="344"/>
      <c r="AE315" s="344"/>
      <c r="AF315" s="344"/>
      <c r="AG315" s="344"/>
      <c r="AH315" s="357"/>
      <c r="AI315" s="344"/>
      <c r="AJ315" s="344"/>
      <c r="AK315" s="429"/>
      <c r="AL315" s="429"/>
      <c r="AM315" s="357"/>
      <c r="AN315" s="357"/>
      <c r="AO315" s="357"/>
      <c r="AP315" s="357"/>
      <c r="AQ315" s="357"/>
      <c r="AR315" s="357"/>
      <c r="AS315" s="357"/>
      <c r="AT315" s="360"/>
      <c r="AU315" s="515"/>
    </row>
    <row r="316" spans="1:47" ht="30.75" customHeight="1" x14ac:dyDescent="0.25">
      <c r="A316" s="353"/>
      <c r="B316" s="354"/>
      <c r="C316" s="355"/>
      <c r="D316" s="344"/>
      <c r="E316" s="344"/>
      <c r="F316" s="344"/>
      <c r="G316" s="356"/>
      <c r="H316" s="344"/>
      <c r="I316" s="344"/>
      <c r="J316" s="344"/>
      <c r="K316" s="355"/>
      <c r="L316" s="355"/>
      <c r="M316" s="355"/>
      <c r="N316" s="355"/>
      <c r="O316" s="357"/>
      <c r="P316" s="357"/>
      <c r="Q316" s="357"/>
      <c r="R316" s="357"/>
      <c r="S316" s="357"/>
      <c r="T316" s="357"/>
      <c r="U316" s="357"/>
      <c r="V316" s="357"/>
      <c r="W316" s="357"/>
      <c r="X316" s="357"/>
      <c r="Y316" s="357"/>
      <c r="Z316" s="357"/>
      <c r="AA316" s="357"/>
      <c r="AB316" s="344"/>
      <c r="AC316" s="344"/>
      <c r="AD316" s="344"/>
      <c r="AE316" s="344"/>
      <c r="AF316" s="344"/>
      <c r="AG316" s="344"/>
      <c r="AH316" s="357"/>
      <c r="AI316" s="344"/>
      <c r="AJ316" s="344"/>
      <c r="AK316" s="429"/>
      <c r="AL316" s="429"/>
      <c r="AM316" s="357"/>
      <c r="AN316" s="357"/>
      <c r="AO316" s="357"/>
      <c r="AP316" s="357"/>
      <c r="AQ316" s="357"/>
      <c r="AR316" s="357"/>
      <c r="AS316" s="357"/>
      <c r="AT316" s="360"/>
      <c r="AU316" s="515"/>
    </row>
    <row r="317" spans="1:47" ht="30.75" customHeight="1" x14ac:dyDescent="0.25">
      <c r="A317" s="353"/>
      <c r="B317" s="354"/>
      <c r="C317" s="355"/>
      <c r="D317" s="344"/>
      <c r="E317" s="344"/>
      <c r="F317" s="344"/>
      <c r="G317" s="356"/>
      <c r="H317" s="344"/>
      <c r="I317" s="344"/>
      <c r="J317" s="344"/>
      <c r="K317" s="355"/>
      <c r="L317" s="355"/>
      <c r="M317" s="355"/>
      <c r="N317" s="355"/>
      <c r="O317" s="357"/>
      <c r="P317" s="357"/>
      <c r="Q317" s="357"/>
      <c r="R317" s="357"/>
      <c r="S317" s="357"/>
      <c r="T317" s="357"/>
      <c r="U317" s="357"/>
      <c r="V317" s="357"/>
      <c r="W317" s="357"/>
      <c r="X317" s="357"/>
      <c r="Y317" s="357"/>
      <c r="Z317" s="357"/>
      <c r="AA317" s="357"/>
      <c r="AB317" s="344"/>
      <c r="AC317" s="344"/>
      <c r="AD317" s="344"/>
      <c r="AE317" s="344"/>
      <c r="AF317" s="344"/>
      <c r="AG317" s="344"/>
      <c r="AH317" s="357"/>
      <c r="AI317" s="344"/>
      <c r="AJ317" s="344"/>
      <c r="AK317" s="429"/>
      <c r="AL317" s="429"/>
      <c r="AM317" s="357"/>
      <c r="AN317" s="357"/>
      <c r="AO317" s="357"/>
      <c r="AP317" s="357"/>
      <c r="AQ317" s="357"/>
      <c r="AR317" s="357"/>
      <c r="AS317" s="357"/>
      <c r="AT317" s="360"/>
      <c r="AU317" s="515"/>
    </row>
    <row r="318" spans="1:47" ht="30.75" customHeight="1" x14ac:dyDescent="0.25">
      <c r="A318" s="353"/>
      <c r="B318" s="354"/>
      <c r="C318" s="355"/>
      <c r="D318" s="344"/>
      <c r="E318" s="344"/>
      <c r="F318" s="344"/>
      <c r="G318" s="356"/>
      <c r="H318" s="344"/>
      <c r="I318" s="344"/>
      <c r="J318" s="344"/>
      <c r="K318" s="355"/>
      <c r="L318" s="355"/>
      <c r="M318" s="355"/>
      <c r="N318" s="355"/>
      <c r="O318" s="357"/>
      <c r="P318" s="357"/>
      <c r="Q318" s="357"/>
      <c r="R318" s="357"/>
      <c r="S318" s="357"/>
      <c r="T318" s="357"/>
      <c r="U318" s="357"/>
      <c r="V318" s="357"/>
      <c r="W318" s="357"/>
      <c r="X318" s="357"/>
      <c r="Y318" s="357"/>
      <c r="Z318" s="357"/>
      <c r="AA318" s="357"/>
      <c r="AB318" s="344"/>
      <c r="AC318" s="344"/>
      <c r="AD318" s="344"/>
      <c r="AE318" s="344"/>
      <c r="AF318" s="344"/>
      <c r="AG318" s="344"/>
      <c r="AH318" s="357"/>
      <c r="AI318" s="344"/>
      <c r="AJ318" s="344"/>
      <c r="AK318" s="429"/>
      <c r="AL318" s="429"/>
      <c r="AM318" s="357"/>
      <c r="AN318" s="357"/>
      <c r="AO318" s="357"/>
      <c r="AP318" s="357"/>
      <c r="AQ318" s="357"/>
      <c r="AR318" s="357"/>
      <c r="AS318" s="357"/>
      <c r="AT318" s="360"/>
      <c r="AU318" s="515"/>
    </row>
    <row r="319" spans="1:47" ht="30.75" customHeight="1" x14ac:dyDescent="0.25">
      <c r="A319" s="353"/>
      <c r="B319" s="354"/>
      <c r="C319" s="355"/>
      <c r="D319" s="344"/>
      <c r="E319" s="344"/>
      <c r="F319" s="344"/>
      <c r="G319" s="356"/>
      <c r="H319" s="344"/>
      <c r="I319" s="344"/>
      <c r="J319" s="344"/>
      <c r="K319" s="355"/>
      <c r="L319" s="355"/>
      <c r="M319" s="355"/>
      <c r="N319" s="355"/>
      <c r="O319" s="357"/>
      <c r="P319" s="357"/>
      <c r="Q319" s="357"/>
      <c r="R319" s="357"/>
      <c r="S319" s="357"/>
      <c r="T319" s="357"/>
      <c r="U319" s="357"/>
      <c r="V319" s="357"/>
      <c r="W319" s="357"/>
      <c r="X319" s="357"/>
      <c r="Y319" s="357"/>
      <c r="Z319" s="357"/>
      <c r="AA319" s="357"/>
      <c r="AB319" s="344"/>
      <c r="AC319" s="344"/>
      <c r="AD319" s="344"/>
      <c r="AE319" s="344"/>
      <c r="AF319" s="344"/>
      <c r="AG319" s="344"/>
      <c r="AH319" s="357"/>
      <c r="AI319" s="344"/>
      <c r="AJ319" s="344"/>
      <c r="AK319" s="429"/>
      <c r="AL319" s="429"/>
      <c r="AM319" s="357"/>
      <c r="AN319" s="357"/>
      <c r="AO319" s="357"/>
      <c r="AP319" s="357"/>
      <c r="AQ319" s="357"/>
      <c r="AR319" s="357"/>
      <c r="AS319" s="357"/>
      <c r="AT319" s="360"/>
      <c r="AU319" s="515"/>
    </row>
    <row r="320" spans="1:47" s="362" customFormat="1" ht="30.75" customHeight="1" x14ac:dyDescent="0.25">
      <c r="A320" s="353"/>
      <c r="B320" s="354"/>
      <c r="C320" s="355"/>
      <c r="D320" s="344"/>
      <c r="E320" s="344"/>
      <c r="F320" s="344"/>
      <c r="G320" s="356"/>
      <c r="H320" s="344"/>
      <c r="I320" s="344"/>
      <c r="J320" s="344"/>
      <c r="K320" s="355"/>
      <c r="L320" s="355"/>
      <c r="M320" s="355"/>
      <c r="N320" s="355"/>
      <c r="O320" s="357"/>
      <c r="P320" s="357"/>
      <c r="Q320" s="357"/>
      <c r="R320" s="357"/>
      <c r="S320" s="357"/>
      <c r="T320" s="357"/>
      <c r="U320" s="357"/>
      <c r="V320" s="357"/>
      <c r="W320" s="357"/>
      <c r="X320" s="357"/>
      <c r="Y320" s="357"/>
      <c r="Z320" s="357"/>
      <c r="AA320" s="357"/>
      <c r="AB320" s="344"/>
      <c r="AC320" s="344"/>
      <c r="AD320" s="344"/>
      <c r="AE320" s="344"/>
      <c r="AF320" s="344"/>
      <c r="AG320" s="344"/>
      <c r="AH320" s="357"/>
      <c r="AI320" s="344"/>
      <c r="AJ320" s="344"/>
      <c r="AK320" s="429"/>
      <c r="AL320" s="429"/>
      <c r="AM320" s="357"/>
      <c r="AN320" s="357"/>
      <c r="AO320" s="357"/>
      <c r="AP320" s="357"/>
      <c r="AQ320" s="357"/>
      <c r="AR320" s="357"/>
      <c r="AS320" s="357"/>
      <c r="AT320" s="360"/>
      <c r="AU320" s="515"/>
    </row>
    <row r="321" spans="1:47" ht="30.75" customHeight="1" x14ac:dyDescent="0.25">
      <c r="A321" s="353"/>
      <c r="B321" s="354"/>
      <c r="C321" s="357"/>
      <c r="D321" s="344"/>
      <c r="E321" s="344"/>
      <c r="F321" s="344"/>
      <c r="G321" s="356"/>
      <c r="H321" s="357"/>
      <c r="I321" s="344"/>
      <c r="J321" s="344"/>
      <c r="K321" s="357"/>
      <c r="L321" s="363"/>
      <c r="M321" s="355"/>
      <c r="N321" s="355"/>
      <c r="O321" s="357"/>
      <c r="P321" s="357"/>
      <c r="Q321" s="357"/>
      <c r="R321" s="357"/>
      <c r="S321" s="357"/>
      <c r="T321" s="357"/>
      <c r="U321" s="357"/>
      <c r="V321" s="357"/>
      <c r="W321" s="357"/>
      <c r="X321" s="357"/>
      <c r="Y321" s="357"/>
      <c r="Z321" s="357"/>
      <c r="AA321" s="357"/>
      <c r="AB321" s="344"/>
      <c r="AC321" s="344"/>
      <c r="AD321" s="344"/>
      <c r="AE321" s="344"/>
      <c r="AF321" s="344"/>
      <c r="AG321" s="344"/>
      <c r="AH321" s="357"/>
      <c r="AI321" s="344"/>
      <c r="AJ321" s="344"/>
      <c r="AK321" s="429"/>
      <c r="AL321" s="429"/>
      <c r="AM321" s="357"/>
      <c r="AN321" s="357"/>
      <c r="AO321" s="357"/>
      <c r="AP321" s="357"/>
      <c r="AQ321" s="357"/>
      <c r="AR321" s="357"/>
      <c r="AS321" s="357"/>
      <c r="AT321" s="360"/>
      <c r="AU321" s="515"/>
    </row>
    <row r="322" spans="1:47" ht="30.75" customHeight="1" x14ac:dyDescent="0.25">
      <c r="A322" s="353"/>
      <c r="B322" s="354"/>
      <c r="C322" s="357"/>
      <c r="D322" s="344"/>
      <c r="E322" s="344"/>
      <c r="F322" s="344"/>
      <c r="G322" s="356"/>
      <c r="H322" s="357"/>
      <c r="I322" s="344"/>
      <c r="J322" s="344"/>
      <c r="K322" s="357"/>
      <c r="L322" s="363"/>
      <c r="M322" s="355"/>
      <c r="N322" s="355"/>
      <c r="O322" s="357"/>
      <c r="P322" s="357"/>
      <c r="Q322" s="357"/>
      <c r="R322" s="357"/>
      <c r="S322" s="357"/>
      <c r="T322" s="357"/>
      <c r="U322" s="357"/>
      <c r="V322" s="357"/>
      <c r="W322" s="357"/>
      <c r="X322" s="357"/>
      <c r="Y322" s="357"/>
      <c r="Z322" s="357"/>
      <c r="AA322" s="357"/>
      <c r="AB322" s="344"/>
      <c r="AC322" s="344"/>
      <c r="AD322" s="344"/>
      <c r="AE322" s="344"/>
      <c r="AF322" s="344"/>
      <c r="AG322" s="344"/>
      <c r="AH322" s="357"/>
      <c r="AI322" s="344"/>
      <c r="AJ322" s="344"/>
      <c r="AK322" s="429"/>
      <c r="AL322" s="429"/>
      <c r="AM322" s="357"/>
      <c r="AN322" s="357"/>
      <c r="AO322" s="357"/>
      <c r="AP322" s="357"/>
      <c r="AQ322" s="357"/>
      <c r="AR322" s="357"/>
      <c r="AS322" s="357"/>
      <c r="AT322" s="360"/>
      <c r="AU322" s="515"/>
    </row>
    <row r="323" spans="1:47" ht="30.75" customHeight="1" x14ac:dyDescent="0.25">
      <c r="A323" s="353"/>
      <c r="B323" s="354"/>
      <c r="C323" s="355"/>
      <c r="D323" s="344"/>
      <c r="E323" s="344"/>
      <c r="F323" s="344"/>
      <c r="G323" s="356"/>
      <c r="H323" s="344"/>
      <c r="I323" s="344"/>
      <c r="J323" s="344"/>
      <c r="K323" s="355"/>
      <c r="L323" s="355"/>
      <c r="M323" s="355"/>
      <c r="N323" s="355"/>
      <c r="O323" s="357"/>
      <c r="P323" s="357"/>
      <c r="Q323" s="357"/>
      <c r="R323" s="357"/>
      <c r="S323" s="357"/>
      <c r="T323" s="357"/>
      <c r="U323" s="357"/>
      <c r="V323" s="357"/>
      <c r="W323" s="357"/>
      <c r="X323" s="357"/>
      <c r="Y323" s="357"/>
      <c r="Z323" s="357"/>
      <c r="AA323" s="357"/>
      <c r="AB323" s="344"/>
      <c r="AC323" s="344"/>
      <c r="AD323" s="344"/>
      <c r="AE323" s="344"/>
      <c r="AF323" s="344"/>
      <c r="AG323" s="344"/>
      <c r="AH323" s="357"/>
      <c r="AI323" s="344"/>
      <c r="AJ323" s="344"/>
      <c r="AK323" s="429"/>
      <c r="AL323" s="429"/>
      <c r="AM323" s="357"/>
      <c r="AN323" s="357"/>
      <c r="AO323" s="357"/>
      <c r="AP323" s="357"/>
      <c r="AQ323" s="357"/>
      <c r="AR323" s="357"/>
      <c r="AS323" s="357"/>
      <c r="AT323" s="360"/>
      <c r="AU323" s="515"/>
    </row>
    <row r="324" spans="1:47" ht="30.75" customHeight="1" x14ac:dyDescent="0.25">
      <c r="A324" s="353"/>
      <c r="B324" s="354"/>
      <c r="C324" s="355"/>
      <c r="D324" s="344"/>
      <c r="E324" s="344"/>
      <c r="F324" s="344"/>
      <c r="G324" s="356"/>
      <c r="H324" s="344"/>
      <c r="I324" s="344"/>
      <c r="J324" s="344"/>
      <c r="K324" s="355"/>
      <c r="L324" s="355"/>
      <c r="M324" s="355"/>
      <c r="N324" s="355"/>
      <c r="O324" s="357"/>
      <c r="P324" s="357"/>
      <c r="Q324" s="357"/>
      <c r="R324" s="357"/>
      <c r="S324" s="357"/>
      <c r="T324" s="357"/>
      <c r="U324" s="357"/>
      <c r="V324" s="357"/>
      <c r="W324" s="357"/>
      <c r="X324" s="357"/>
      <c r="Y324" s="357"/>
      <c r="Z324" s="357"/>
      <c r="AA324" s="357"/>
      <c r="AB324" s="344"/>
      <c r="AC324" s="344"/>
      <c r="AD324" s="344"/>
      <c r="AE324" s="344"/>
      <c r="AF324" s="344"/>
      <c r="AG324" s="344"/>
      <c r="AH324" s="357"/>
      <c r="AI324" s="344"/>
      <c r="AJ324" s="344"/>
      <c r="AK324" s="429"/>
      <c r="AL324" s="429"/>
      <c r="AM324" s="357"/>
      <c r="AN324" s="357"/>
      <c r="AO324" s="357"/>
      <c r="AP324" s="357"/>
      <c r="AQ324" s="357"/>
      <c r="AR324" s="357"/>
      <c r="AS324" s="357"/>
      <c r="AT324" s="360"/>
      <c r="AU324" s="515"/>
    </row>
    <row r="325" spans="1:47" ht="30.75" customHeight="1" x14ac:dyDescent="0.25">
      <c r="A325" s="353"/>
      <c r="B325" s="354"/>
      <c r="C325" s="355"/>
      <c r="D325" s="344"/>
      <c r="E325" s="344"/>
      <c r="F325" s="344"/>
      <c r="G325" s="356"/>
      <c r="H325" s="344"/>
      <c r="I325" s="344"/>
      <c r="J325" s="344"/>
      <c r="K325" s="355"/>
      <c r="L325" s="355"/>
      <c r="M325" s="355"/>
      <c r="N325" s="355"/>
      <c r="O325" s="357"/>
      <c r="P325" s="357"/>
      <c r="Q325" s="357"/>
      <c r="R325" s="357"/>
      <c r="S325" s="357"/>
      <c r="T325" s="357"/>
      <c r="U325" s="357"/>
      <c r="V325" s="357"/>
      <c r="W325" s="357"/>
      <c r="X325" s="357"/>
      <c r="Y325" s="357"/>
      <c r="Z325" s="357"/>
      <c r="AA325" s="357"/>
      <c r="AB325" s="344"/>
      <c r="AC325" s="344"/>
      <c r="AD325" s="344"/>
      <c r="AE325" s="344"/>
      <c r="AF325" s="344"/>
      <c r="AG325" s="344"/>
      <c r="AH325" s="357"/>
      <c r="AI325" s="344"/>
      <c r="AJ325" s="344"/>
      <c r="AK325" s="429"/>
      <c r="AL325" s="429"/>
      <c r="AM325" s="357"/>
      <c r="AN325" s="357"/>
      <c r="AO325" s="357"/>
      <c r="AP325" s="357"/>
      <c r="AQ325" s="357"/>
      <c r="AR325" s="357"/>
      <c r="AS325" s="357"/>
      <c r="AT325" s="360"/>
      <c r="AU325" s="515"/>
    </row>
    <row r="326" spans="1:47" s="362" customFormat="1" ht="30.75" customHeight="1" x14ac:dyDescent="0.25">
      <c r="A326" s="353"/>
      <c r="B326" s="354"/>
      <c r="C326" s="357"/>
      <c r="D326" s="344"/>
      <c r="E326" s="344"/>
      <c r="F326" s="344"/>
      <c r="G326" s="356"/>
      <c r="H326" s="357"/>
      <c r="I326" s="344"/>
      <c r="J326" s="344"/>
      <c r="K326" s="357"/>
      <c r="L326" s="363"/>
      <c r="M326" s="355"/>
      <c r="N326" s="355"/>
      <c r="O326" s="357"/>
      <c r="P326" s="357"/>
      <c r="Q326" s="357"/>
      <c r="R326" s="357"/>
      <c r="S326" s="357"/>
      <c r="T326" s="357"/>
      <c r="U326" s="357"/>
      <c r="V326" s="357"/>
      <c r="W326" s="357"/>
      <c r="X326" s="357"/>
      <c r="Y326" s="357"/>
      <c r="Z326" s="357"/>
      <c r="AA326" s="357"/>
      <c r="AB326" s="344"/>
      <c r="AC326" s="344"/>
      <c r="AD326" s="344"/>
      <c r="AE326" s="344"/>
      <c r="AF326" s="344"/>
      <c r="AG326" s="344"/>
      <c r="AH326" s="357"/>
      <c r="AI326" s="344"/>
      <c r="AJ326" s="344"/>
      <c r="AK326" s="429"/>
      <c r="AL326" s="429"/>
      <c r="AM326" s="357"/>
      <c r="AN326" s="357"/>
      <c r="AO326" s="357"/>
      <c r="AP326" s="357"/>
      <c r="AQ326" s="357"/>
      <c r="AR326" s="357"/>
      <c r="AS326" s="357"/>
      <c r="AT326" s="360"/>
      <c r="AU326" s="515"/>
    </row>
    <row r="327" spans="1:47" ht="30.75" customHeight="1" x14ac:dyDescent="0.25">
      <c r="A327" s="353"/>
      <c r="B327" s="354"/>
      <c r="C327" s="357"/>
      <c r="D327" s="344"/>
      <c r="E327" s="344"/>
      <c r="F327" s="344"/>
      <c r="G327" s="356"/>
      <c r="H327" s="357"/>
      <c r="I327" s="344"/>
      <c r="J327" s="344"/>
      <c r="K327" s="357"/>
      <c r="L327" s="355"/>
      <c r="M327" s="355"/>
      <c r="N327" s="355"/>
      <c r="O327" s="357"/>
      <c r="P327" s="357"/>
      <c r="Q327" s="357"/>
      <c r="R327" s="357"/>
      <c r="S327" s="357"/>
      <c r="T327" s="357"/>
      <c r="U327" s="357"/>
      <c r="V327" s="357"/>
      <c r="W327" s="357"/>
      <c r="X327" s="357"/>
      <c r="Y327" s="357"/>
      <c r="Z327" s="357"/>
      <c r="AA327" s="357"/>
      <c r="AB327" s="344"/>
      <c r="AC327" s="344"/>
      <c r="AD327" s="344"/>
      <c r="AE327" s="344"/>
      <c r="AF327" s="344"/>
      <c r="AG327" s="344"/>
      <c r="AH327" s="357"/>
      <c r="AI327" s="344"/>
      <c r="AJ327" s="344"/>
      <c r="AK327" s="429"/>
      <c r="AL327" s="429"/>
      <c r="AM327" s="357"/>
      <c r="AN327" s="357"/>
      <c r="AO327" s="357"/>
      <c r="AP327" s="357"/>
      <c r="AQ327" s="357"/>
      <c r="AR327" s="357"/>
      <c r="AS327" s="357"/>
      <c r="AT327" s="360"/>
      <c r="AU327" s="515"/>
    </row>
    <row r="328" spans="1:47" s="362" customFormat="1" ht="30.75" customHeight="1" x14ac:dyDescent="0.25">
      <c r="A328" s="353"/>
      <c r="B328" s="354"/>
      <c r="C328" s="357"/>
      <c r="D328" s="344"/>
      <c r="E328" s="344"/>
      <c r="F328" s="344"/>
      <c r="G328" s="356"/>
      <c r="H328" s="357"/>
      <c r="I328" s="344"/>
      <c r="J328" s="344"/>
      <c r="K328" s="357"/>
      <c r="L328" s="355"/>
      <c r="M328" s="355"/>
      <c r="N328" s="355"/>
      <c r="O328" s="357"/>
      <c r="P328" s="357"/>
      <c r="Q328" s="357"/>
      <c r="R328" s="357"/>
      <c r="S328" s="357"/>
      <c r="T328" s="357"/>
      <c r="U328" s="357"/>
      <c r="V328" s="357"/>
      <c r="W328" s="357"/>
      <c r="X328" s="357"/>
      <c r="Y328" s="357"/>
      <c r="Z328" s="357"/>
      <c r="AA328" s="357"/>
      <c r="AB328" s="344"/>
      <c r="AC328" s="344"/>
      <c r="AD328" s="344"/>
      <c r="AE328" s="344"/>
      <c r="AF328" s="344"/>
      <c r="AG328" s="344"/>
      <c r="AH328" s="357"/>
      <c r="AI328" s="344"/>
      <c r="AJ328" s="344"/>
      <c r="AK328" s="429"/>
      <c r="AL328" s="429"/>
      <c r="AM328" s="357"/>
      <c r="AN328" s="357"/>
      <c r="AO328" s="357"/>
      <c r="AP328" s="357"/>
      <c r="AQ328" s="357"/>
      <c r="AR328" s="357"/>
      <c r="AS328" s="357"/>
      <c r="AT328" s="360"/>
      <c r="AU328" s="515"/>
    </row>
    <row r="329" spans="1:47" ht="30.75" customHeight="1" x14ac:dyDescent="0.25">
      <c r="A329" s="353"/>
      <c r="B329" s="354"/>
      <c r="C329" s="357"/>
      <c r="D329" s="344"/>
      <c r="E329" s="344"/>
      <c r="F329" s="344"/>
      <c r="G329" s="356"/>
      <c r="H329" s="357"/>
      <c r="I329" s="344"/>
      <c r="J329" s="344"/>
      <c r="K329" s="357"/>
      <c r="L329" s="355"/>
      <c r="M329" s="355"/>
      <c r="N329" s="355"/>
      <c r="O329" s="357"/>
      <c r="P329" s="357"/>
      <c r="Q329" s="357"/>
      <c r="R329" s="357"/>
      <c r="S329" s="357"/>
      <c r="T329" s="357"/>
      <c r="U329" s="357"/>
      <c r="V329" s="357"/>
      <c r="W329" s="357"/>
      <c r="X329" s="357"/>
      <c r="Y329" s="357"/>
      <c r="Z329" s="357"/>
      <c r="AA329" s="357"/>
      <c r="AB329" s="344"/>
      <c r="AC329" s="344"/>
      <c r="AD329" s="344"/>
      <c r="AE329" s="344"/>
      <c r="AF329" s="344"/>
      <c r="AG329" s="344"/>
      <c r="AH329" s="357"/>
      <c r="AI329" s="344"/>
      <c r="AJ329" s="344"/>
      <c r="AK329" s="429"/>
      <c r="AL329" s="429"/>
      <c r="AM329" s="357"/>
      <c r="AN329" s="357"/>
      <c r="AO329" s="357"/>
      <c r="AP329" s="357"/>
      <c r="AQ329" s="357"/>
      <c r="AR329" s="357"/>
      <c r="AS329" s="357"/>
      <c r="AT329" s="360"/>
      <c r="AU329" s="515"/>
    </row>
    <row r="330" spans="1:47" ht="30.75" customHeight="1" x14ac:dyDescent="0.25">
      <c r="A330" s="353"/>
      <c r="B330" s="354"/>
      <c r="C330" s="355"/>
      <c r="D330" s="344"/>
      <c r="E330" s="344"/>
      <c r="F330" s="344"/>
      <c r="G330" s="356"/>
      <c r="H330" s="344"/>
      <c r="I330" s="344"/>
      <c r="J330" s="344"/>
      <c r="K330" s="355"/>
      <c r="L330" s="355"/>
      <c r="M330" s="355"/>
      <c r="N330" s="355"/>
      <c r="O330" s="357"/>
      <c r="P330" s="357"/>
      <c r="Q330" s="357"/>
      <c r="R330" s="357"/>
      <c r="S330" s="357"/>
      <c r="T330" s="357"/>
      <c r="U330" s="357"/>
      <c r="V330" s="357"/>
      <c r="W330" s="357"/>
      <c r="X330" s="357"/>
      <c r="Y330" s="357"/>
      <c r="Z330" s="357"/>
      <c r="AA330" s="357"/>
      <c r="AB330" s="344"/>
      <c r="AC330" s="344"/>
      <c r="AD330" s="344"/>
      <c r="AE330" s="344"/>
      <c r="AF330" s="344"/>
      <c r="AG330" s="344"/>
      <c r="AH330" s="357"/>
      <c r="AI330" s="344"/>
      <c r="AJ330" s="344"/>
      <c r="AK330" s="429"/>
      <c r="AL330" s="429"/>
      <c r="AM330" s="357"/>
      <c r="AN330" s="357"/>
      <c r="AO330" s="357"/>
      <c r="AP330" s="357"/>
      <c r="AQ330" s="357"/>
      <c r="AR330" s="357"/>
      <c r="AS330" s="357"/>
      <c r="AT330" s="360"/>
      <c r="AU330" s="515"/>
    </row>
    <row r="331" spans="1:47" ht="30.75" customHeight="1" x14ac:dyDescent="0.25">
      <c r="A331" s="353"/>
      <c r="B331" s="354"/>
      <c r="C331" s="357"/>
      <c r="D331" s="344"/>
      <c r="E331" s="344"/>
      <c r="F331" s="344"/>
      <c r="G331" s="356"/>
      <c r="H331" s="357"/>
      <c r="I331" s="344"/>
      <c r="J331" s="344"/>
      <c r="K331" s="357"/>
      <c r="L331" s="355"/>
      <c r="M331" s="355"/>
      <c r="N331" s="355"/>
      <c r="O331" s="357"/>
      <c r="P331" s="357"/>
      <c r="Q331" s="357"/>
      <c r="R331" s="357"/>
      <c r="S331" s="357"/>
      <c r="T331" s="357"/>
      <c r="U331" s="357"/>
      <c r="V331" s="357"/>
      <c r="W331" s="357"/>
      <c r="X331" s="357"/>
      <c r="Y331" s="357"/>
      <c r="Z331" s="357"/>
      <c r="AA331" s="357"/>
      <c r="AB331" s="344"/>
      <c r="AC331" s="344"/>
      <c r="AD331" s="344"/>
      <c r="AE331" s="344"/>
      <c r="AF331" s="344"/>
      <c r="AG331" s="344"/>
      <c r="AH331" s="357"/>
      <c r="AI331" s="344"/>
      <c r="AJ331" s="344"/>
      <c r="AK331" s="429"/>
      <c r="AL331" s="429"/>
      <c r="AM331" s="357"/>
      <c r="AN331" s="357"/>
      <c r="AO331" s="357"/>
      <c r="AP331" s="357"/>
      <c r="AQ331" s="357"/>
      <c r="AR331" s="357"/>
      <c r="AS331" s="357"/>
      <c r="AT331" s="360"/>
      <c r="AU331" s="515"/>
    </row>
    <row r="332" spans="1:47" ht="30.75" customHeight="1" x14ac:dyDescent="0.25">
      <c r="A332" s="353"/>
      <c r="B332" s="354"/>
      <c r="C332" s="357"/>
      <c r="D332" s="344"/>
      <c r="E332" s="344"/>
      <c r="F332" s="344"/>
      <c r="G332" s="356"/>
      <c r="H332" s="357"/>
      <c r="I332" s="344"/>
      <c r="J332" s="344"/>
      <c r="K332" s="440"/>
      <c r="L332" s="363"/>
      <c r="M332" s="355"/>
      <c r="N332" s="355"/>
      <c r="O332" s="357"/>
      <c r="P332" s="357"/>
      <c r="Q332" s="357"/>
      <c r="R332" s="357"/>
      <c r="S332" s="357"/>
      <c r="T332" s="357"/>
      <c r="U332" s="357"/>
      <c r="V332" s="357"/>
      <c r="W332" s="357"/>
      <c r="X332" s="357"/>
      <c r="Y332" s="357"/>
      <c r="Z332" s="357"/>
      <c r="AA332" s="357"/>
      <c r="AB332" s="344"/>
      <c r="AC332" s="344"/>
      <c r="AD332" s="344"/>
      <c r="AE332" s="344"/>
      <c r="AF332" s="344"/>
      <c r="AG332" s="344"/>
      <c r="AH332" s="357"/>
      <c r="AI332" s="344"/>
      <c r="AJ332" s="344"/>
      <c r="AK332" s="429"/>
      <c r="AL332" s="429"/>
      <c r="AM332" s="357"/>
      <c r="AN332" s="357"/>
      <c r="AO332" s="357"/>
      <c r="AP332" s="357"/>
      <c r="AQ332" s="357"/>
      <c r="AR332" s="357"/>
      <c r="AS332" s="357"/>
      <c r="AT332" s="368"/>
      <c r="AU332" s="515"/>
    </row>
    <row r="333" spans="1:47" ht="30.75" customHeight="1" x14ac:dyDescent="0.25">
      <c r="A333" s="353"/>
      <c r="B333" s="354"/>
      <c r="C333" s="357"/>
      <c r="D333" s="344"/>
      <c r="E333" s="344"/>
      <c r="F333" s="344"/>
      <c r="G333" s="356"/>
      <c r="H333" s="357"/>
      <c r="I333" s="344"/>
      <c r="J333" s="344"/>
      <c r="K333" s="357"/>
      <c r="L333" s="355"/>
      <c r="M333" s="355"/>
      <c r="N333" s="355"/>
      <c r="O333" s="357"/>
      <c r="P333" s="357"/>
      <c r="Q333" s="357"/>
      <c r="R333" s="357"/>
      <c r="S333" s="357"/>
      <c r="T333" s="357"/>
      <c r="U333" s="357"/>
      <c r="V333" s="357"/>
      <c r="W333" s="357"/>
      <c r="X333" s="357"/>
      <c r="Y333" s="357"/>
      <c r="Z333" s="357"/>
      <c r="AA333" s="357"/>
      <c r="AB333" s="344"/>
      <c r="AC333" s="344"/>
      <c r="AD333" s="344"/>
      <c r="AE333" s="344"/>
      <c r="AF333" s="344"/>
      <c r="AG333" s="344"/>
      <c r="AH333" s="357"/>
      <c r="AI333" s="344"/>
      <c r="AJ333" s="344"/>
      <c r="AK333" s="429"/>
      <c r="AL333" s="429"/>
      <c r="AM333" s="357"/>
      <c r="AN333" s="357"/>
      <c r="AO333" s="357"/>
      <c r="AP333" s="357"/>
      <c r="AQ333" s="357"/>
      <c r="AR333" s="357"/>
      <c r="AS333" s="357"/>
      <c r="AT333" s="360"/>
      <c r="AU333" s="515"/>
    </row>
    <row r="334" spans="1:47" ht="30.75" customHeight="1" x14ac:dyDescent="0.25">
      <c r="A334" s="353"/>
      <c r="B334" s="354"/>
      <c r="C334" s="357"/>
      <c r="D334" s="344"/>
      <c r="E334" s="344"/>
      <c r="F334" s="344"/>
      <c r="G334" s="356"/>
      <c r="H334" s="357"/>
      <c r="I334" s="344"/>
      <c r="J334" s="344"/>
      <c r="K334" s="357"/>
      <c r="L334" s="355"/>
      <c r="M334" s="355"/>
      <c r="N334" s="355"/>
      <c r="O334" s="357"/>
      <c r="P334" s="357"/>
      <c r="Q334" s="357"/>
      <c r="R334" s="357"/>
      <c r="S334" s="357"/>
      <c r="T334" s="357"/>
      <c r="U334" s="357"/>
      <c r="V334" s="357"/>
      <c r="W334" s="357"/>
      <c r="X334" s="357"/>
      <c r="Y334" s="357"/>
      <c r="Z334" s="357"/>
      <c r="AA334" s="357"/>
      <c r="AB334" s="344"/>
      <c r="AC334" s="344"/>
      <c r="AD334" s="344"/>
      <c r="AE334" s="344"/>
      <c r="AF334" s="344"/>
      <c r="AG334" s="344"/>
      <c r="AH334" s="357"/>
      <c r="AI334" s="344"/>
      <c r="AJ334" s="344"/>
      <c r="AK334" s="429"/>
      <c r="AL334" s="429"/>
      <c r="AM334" s="357"/>
      <c r="AN334" s="357"/>
      <c r="AO334" s="357"/>
      <c r="AP334" s="357"/>
      <c r="AQ334" s="357"/>
      <c r="AR334" s="357"/>
      <c r="AS334" s="357"/>
      <c r="AT334" s="360"/>
      <c r="AU334" s="515"/>
    </row>
    <row r="335" spans="1:47" ht="30.75" customHeight="1" x14ac:dyDescent="0.25">
      <c r="A335" s="353"/>
      <c r="B335" s="354"/>
      <c r="C335" s="357"/>
      <c r="D335" s="344"/>
      <c r="E335" s="344"/>
      <c r="F335" s="344"/>
      <c r="G335" s="356"/>
      <c r="H335" s="357"/>
      <c r="I335" s="344"/>
      <c r="J335" s="344"/>
      <c r="K335" s="357"/>
      <c r="L335" s="355"/>
      <c r="M335" s="355"/>
      <c r="N335" s="355"/>
      <c r="O335" s="357"/>
      <c r="P335" s="357"/>
      <c r="Q335" s="357"/>
      <c r="R335" s="357"/>
      <c r="S335" s="357"/>
      <c r="T335" s="357"/>
      <c r="U335" s="357"/>
      <c r="V335" s="357"/>
      <c r="W335" s="357"/>
      <c r="X335" s="357"/>
      <c r="Y335" s="357"/>
      <c r="Z335" s="357"/>
      <c r="AA335" s="357"/>
      <c r="AB335" s="344"/>
      <c r="AC335" s="344"/>
      <c r="AD335" s="344"/>
      <c r="AE335" s="344"/>
      <c r="AF335" s="344"/>
      <c r="AG335" s="344"/>
      <c r="AH335" s="357"/>
      <c r="AI335" s="344"/>
      <c r="AJ335" s="344"/>
      <c r="AK335" s="429"/>
      <c r="AL335" s="429"/>
      <c r="AM335" s="357"/>
      <c r="AN335" s="357"/>
      <c r="AO335" s="357"/>
      <c r="AP335" s="357"/>
      <c r="AQ335" s="357"/>
      <c r="AR335" s="357"/>
      <c r="AS335" s="357"/>
      <c r="AT335" s="360"/>
      <c r="AU335" s="515"/>
    </row>
    <row r="336" spans="1:47" ht="30.75" customHeight="1" x14ac:dyDescent="0.25">
      <c r="A336" s="353"/>
      <c r="B336" s="354"/>
      <c r="C336" s="355"/>
      <c r="D336" s="344"/>
      <c r="E336" s="344"/>
      <c r="F336" s="344"/>
      <c r="G336" s="356"/>
      <c r="H336" s="344"/>
      <c r="I336" s="344"/>
      <c r="J336" s="344"/>
      <c r="K336" s="355"/>
      <c r="L336" s="355"/>
      <c r="M336" s="355"/>
      <c r="N336" s="355"/>
      <c r="O336" s="357"/>
      <c r="P336" s="357"/>
      <c r="Q336" s="357"/>
      <c r="R336" s="357"/>
      <c r="S336" s="357"/>
      <c r="T336" s="357"/>
      <c r="U336" s="357"/>
      <c r="V336" s="357"/>
      <c r="W336" s="357"/>
      <c r="X336" s="357"/>
      <c r="Y336" s="357"/>
      <c r="Z336" s="357"/>
      <c r="AA336" s="357"/>
      <c r="AB336" s="344"/>
      <c r="AC336" s="344"/>
      <c r="AD336" s="344"/>
      <c r="AE336" s="344"/>
      <c r="AF336" s="344"/>
      <c r="AG336" s="344"/>
      <c r="AH336" s="357"/>
      <c r="AI336" s="344"/>
      <c r="AJ336" s="344"/>
      <c r="AK336" s="429"/>
      <c r="AL336" s="429"/>
      <c r="AM336" s="357"/>
      <c r="AN336" s="357"/>
      <c r="AO336" s="357"/>
      <c r="AP336" s="357"/>
      <c r="AQ336" s="357"/>
      <c r="AR336" s="357"/>
      <c r="AS336" s="357"/>
      <c r="AT336" s="360"/>
      <c r="AU336" s="515"/>
    </row>
    <row r="337" spans="1:47" ht="30.75" customHeight="1" x14ac:dyDescent="0.25">
      <c r="A337" s="353"/>
      <c r="B337" s="354"/>
      <c r="C337" s="355"/>
      <c r="D337" s="344"/>
      <c r="E337" s="344"/>
      <c r="F337" s="344"/>
      <c r="G337" s="356"/>
      <c r="H337" s="344"/>
      <c r="I337" s="344"/>
      <c r="J337" s="344"/>
      <c r="K337" s="355"/>
      <c r="L337" s="355"/>
      <c r="M337" s="355"/>
      <c r="N337" s="355"/>
      <c r="O337" s="357"/>
      <c r="P337" s="357"/>
      <c r="Q337" s="357"/>
      <c r="R337" s="357"/>
      <c r="S337" s="357"/>
      <c r="T337" s="357"/>
      <c r="U337" s="357"/>
      <c r="V337" s="357"/>
      <c r="W337" s="357"/>
      <c r="X337" s="357"/>
      <c r="Y337" s="357"/>
      <c r="Z337" s="357"/>
      <c r="AA337" s="357"/>
      <c r="AB337" s="344"/>
      <c r="AC337" s="344"/>
      <c r="AD337" s="344"/>
      <c r="AE337" s="344"/>
      <c r="AF337" s="344"/>
      <c r="AG337" s="344"/>
      <c r="AH337" s="357"/>
      <c r="AI337" s="344"/>
      <c r="AJ337" s="344"/>
      <c r="AK337" s="429"/>
      <c r="AL337" s="429"/>
      <c r="AM337" s="357"/>
      <c r="AN337" s="357"/>
      <c r="AO337" s="357"/>
      <c r="AP337" s="357"/>
      <c r="AQ337" s="357"/>
      <c r="AR337" s="357"/>
      <c r="AS337" s="357"/>
      <c r="AT337" s="360"/>
      <c r="AU337" s="515"/>
    </row>
    <row r="338" spans="1:47" s="362" customFormat="1" ht="30.75" customHeight="1" x14ac:dyDescent="0.25">
      <c r="A338" s="353"/>
      <c r="B338" s="354"/>
      <c r="C338" s="357"/>
      <c r="D338" s="344"/>
      <c r="E338" s="344"/>
      <c r="F338" s="344"/>
      <c r="G338" s="356"/>
      <c r="H338" s="357"/>
      <c r="I338" s="344"/>
      <c r="J338" s="344"/>
      <c r="K338" s="357"/>
      <c r="L338" s="355"/>
      <c r="M338" s="355"/>
      <c r="N338" s="355"/>
      <c r="O338" s="357"/>
      <c r="P338" s="357"/>
      <c r="Q338" s="357"/>
      <c r="R338" s="357"/>
      <c r="S338" s="357"/>
      <c r="T338" s="357"/>
      <c r="U338" s="357"/>
      <c r="V338" s="357"/>
      <c r="W338" s="357"/>
      <c r="X338" s="357"/>
      <c r="Y338" s="357"/>
      <c r="Z338" s="357"/>
      <c r="AA338" s="357"/>
      <c r="AB338" s="344"/>
      <c r="AC338" s="344"/>
      <c r="AD338" s="344"/>
      <c r="AE338" s="344"/>
      <c r="AF338" s="344"/>
      <c r="AG338" s="344"/>
      <c r="AH338" s="357"/>
      <c r="AI338" s="344"/>
      <c r="AJ338" s="344"/>
      <c r="AK338" s="429"/>
      <c r="AL338" s="429"/>
      <c r="AM338" s="357"/>
      <c r="AN338" s="357"/>
      <c r="AO338" s="357"/>
      <c r="AP338" s="357"/>
      <c r="AQ338" s="357"/>
      <c r="AR338" s="357"/>
      <c r="AS338" s="357"/>
      <c r="AT338" s="360"/>
      <c r="AU338" s="515"/>
    </row>
    <row r="339" spans="1:47" ht="30.75" customHeight="1" x14ac:dyDescent="0.25">
      <c r="A339" s="353"/>
      <c r="B339" s="354"/>
      <c r="C339" s="355"/>
      <c r="D339" s="344"/>
      <c r="E339" s="344"/>
      <c r="F339" s="344"/>
      <c r="G339" s="356"/>
      <c r="H339" s="344"/>
      <c r="I339" s="344"/>
      <c r="J339" s="344"/>
      <c r="K339" s="355"/>
      <c r="L339" s="363"/>
      <c r="M339" s="355"/>
      <c r="N339" s="355"/>
      <c r="O339" s="357"/>
      <c r="P339" s="357"/>
      <c r="Q339" s="357"/>
      <c r="R339" s="357"/>
      <c r="S339" s="357"/>
      <c r="T339" s="357"/>
      <c r="U339" s="357"/>
      <c r="V339" s="357"/>
      <c r="W339" s="357"/>
      <c r="X339" s="357"/>
      <c r="Y339" s="357"/>
      <c r="Z339" s="357"/>
      <c r="AA339" s="357"/>
      <c r="AB339" s="344"/>
      <c r="AC339" s="344"/>
      <c r="AD339" s="344"/>
      <c r="AE339" s="344"/>
      <c r="AF339" s="344"/>
      <c r="AG339" s="344"/>
      <c r="AH339" s="357"/>
      <c r="AI339" s="344"/>
      <c r="AJ339" s="344"/>
      <c r="AK339" s="429"/>
      <c r="AL339" s="429"/>
      <c r="AM339" s="357"/>
      <c r="AN339" s="357"/>
      <c r="AO339" s="357"/>
      <c r="AP339" s="357"/>
      <c r="AQ339" s="357"/>
      <c r="AR339" s="357"/>
      <c r="AS339" s="357"/>
      <c r="AT339" s="360"/>
      <c r="AU339" s="515"/>
    </row>
    <row r="340" spans="1:47" ht="30.75" customHeight="1" x14ac:dyDescent="0.25">
      <c r="A340" s="353"/>
      <c r="B340" s="354"/>
      <c r="C340" s="355"/>
      <c r="D340" s="344"/>
      <c r="E340" s="344"/>
      <c r="F340" s="344"/>
      <c r="G340" s="356"/>
      <c r="H340" s="344"/>
      <c r="I340" s="344"/>
      <c r="J340" s="344"/>
      <c r="K340" s="355"/>
      <c r="L340" s="355"/>
      <c r="M340" s="355"/>
      <c r="N340" s="355"/>
      <c r="O340" s="357"/>
      <c r="P340" s="357"/>
      <c r="Q340" s="357"/>
      <c r="R340" s="357"/>
      <c r="S340" s="357"/>
      <c r="T340" s="357"/>
      <c r="U340" s="357"/>
      <c r="V340" s="357"/>
      <c r="W340" s="357"/>
      <c r="X340" s="357"/>
      <c r="Y340" s="357"/>
      <c r="Z340" s="357"/>
      <c r="AA340" s="357"/>
      <c r="AB340" s="344"/>
      <c r="AC340" s="344"/>
      <c r="AD340" s="344"/>
      <c r="AE340" s="344"/>
      <c r="AF340" s="344"/>
      <c r="AG340" s="344"/>
      <c r="AH340" s="357"/>
      <c r="AI340" s="344"/>
      <c r="AJ340" s="344"/>
      <c r="AK340" s="429"/>
      <c r="AL340" s="429"/>
      <c r="AM340" s="357"/>
      <c r="AN340" s="357"/>
      <c r="AO340" s="357"/>
      <c r="AP340" s="357"/>
      <c r="AQ340" s="357"/>
      <c r="AR340" s="357"/>
      <c r="AS340" s="357"/>
      <c r="AT340" s="360"/>
      <c r="AU340" s="515"/>
    </row>
    <row r="341" spans="1:47" ht="30.75" customHeight="1" x14ac:dyDescent="0.25">
      <c r="A341" s="353"/>
      <c r="B341" s="354"/>
      <c r="C341" s="357"/>
      <c r="D341" s="344"/>
      <c r="E341" s="344"/>
      <c r="F341" s="344"/>
      <c r="G341" s="356"/>
      <c r="H341" s="357"/>
      <c r="I341" s="344"/>
      <c r="J341" s="344"/>
      <c r="K341" s="357"/>
      <c r="L341" s="355"/>
      <c r="M341" s="355"/>
      <c r="N341" s="355"/>
      <c r="O341" s="357"/>
      <c r="P341" s="357"/>
      <c r="Q341" s="357"/>
      <c r="R341" s="357"/>
      <c r="S341" s="357"/>
      <c r="T341" s="357"/>
      <c r="U341" s="357"/>
      <c r="V341" s="357"/>
      <c r="W341" s="357"/>
      <c r="X341" s="357"/>
      <c r="Y341" s="357"/>
      <c r="Z341" s="357"/>
      <c r="AA341" s="357"/>
      <c r="AB341" s="344"/>
      <c r="AC341" s="344"/>
      <c r="AD341" s="344"/>
      <c r="AE341" s="344"/>
      <c r="AF341" s="344"/>
      <c r="AG341" s="344"/>
      <c r="AH341" s="357"/>
      <c r="AI341" s="344"/>
      <c r="AJ341" s="344"/>
      <c r="AK341" s="429"/>
      <c r="AL341" s="429"/>
      <c r="AM341" s="357"/>
      <c r="AN341" s="357"/>
      <c r="AO341" s="357"/>
      <c r="AP341" s="357"/>
      <c r="AQ341" s="357"/>
      <c r="AR341" s="357"/>
      <c r="AS341" s="357"/>
      <c r="AT341" s="360"/>
      <c r="AU341" s="515"/>
    </row>
    <row r="342" spans="1:47" ht="30.75" customHeight="1" x14ac:dyDescent="0.25">
      <c r="A342" s="353"/>
      <c r="B342" s="354"/>
      <c r="C342" s="357"/>
      <c r="D342" s="344"/>
      <c r="E342" s="344"/>
      <c r="F342" s="344"/>
      <c r="G342" s="356"/>
      <c r="H342" s="357"/>
      <c r="I342" s="344"/>
      <c r="J342" s="344"/>
      <c r="K342" s="357"/>
      <c r="L342" s="363"/>
      <c r="M342" s="355"/>
      <c r="N342" s="355"/>
      <c r="O342" s="357"/>
      <c r="P342" s="357"/>
      <c r="Q342" s="357"/>
      <c r="R342" s="357"/>
      <c r="S342" s="357"/>
      <c r="T342" s="357"/>
      <c r="U342" s="357"/>
      <c r="V342" s="357"/>
      <c r="W342" s="357"/>
      <c r="X342" s="357"/>
      <c r="Y342" s="357"/>
      <c r="Z342" s="357"/>
      <c r="AA342" s="357"/>
      <c r="AB342" s="344"/>
      <c r="AC342" s="344"/>
      <c r="AD342" s="344"/>
      <c r="AE342" s="344"/>
      <c r="AF342" s="344"/>
      <c r="AG342" s="344"/>
      <c r="AH342" s="357"/>
      <c r="AI342" s="344"/>
      <c r="AJ342" s="344"/>
      <c r="AK342" s="429"/>
      <c r="AL342" s="429"/>
      <c r="AM342" s="357"/>
      <c r="AN342" s="357"/>
      <c r="AO342" s="357"/>
      <c r="AP342" s="357"/>
      <c r="AQ342" s="357"/>
      <c r="AR342" s="357"/>
      <c r="AS342" s="344"/>
      <c r="AT342" s="360"/>
      <c r="AU342" s="515"/>
    </row>
    <row r="343" spans="1:47" ht="30.75" customHeight="1" x14ac:dyDescent="0.25">
      <c r="A343" s="353"/>
      <c r="B343" s="354"/>
      <c r="C343" s="357"/>
      <c r="D343" s="344"/>
      <c r="E343" s="344"/>
      <c r="F343" s="344"/>
      <c r="G343" s="356"/>
      <c r="H343" s="357"/>
      <c r="I343" s="344"/>
      <c r="J343" s="344"/>
      <c r="K343" s="357"/>
      <c r="L343" s="355"/>
      <c r="M343" s="355"/>
      <c r="N343" s="355"/>
      <c r="O343" s="357"/>
      <c r="P343" s="357"/>
      <c r="Q343" s="357"/>
      <c r="R343" s="357"/>
      <c r="S343" s="357"/>
      <c r="T343" s="357"/>
      <c r="U343" s="357"/>
      <c r="V343" s="357"/>
      <c r="W343" s="357"/>
      <c r="X343" s="357"/>
      <c r="Y343" s="357"/>
      <c r="Z343" s="357"/>
      <c r="AA343" s="357"/>
      <c r="AB343" s="344"/>
      <c r="AC343" s="344"/>
      <c r="AD343" s="344"/>
      <c r="AE343" s="344"/>
      <c r="AF343" s="344"/>
      <c r="AG343" s="344"/>
      <c r="AH343" s="357"/>
      <c r="AI343" s="344"/>
      <c r="AJ343" s="344"/>
      <c r="AK343" s="429"/>
      <c r="AL343" s="429"/>
      <c r="AM343" s="357"/>
      <c r="AN343" s="357"/>
      <c r="AO343" s="357"/>
      <c r="AP343" s="357"/>
      <c r="AQ343" s="357"/>
      <c r="AR343" s="357"/>
      <c r="AS343" s="357"/>
      <c r="AT343" s="360"/>
      <c r="AU343" s="515"/>
    </row>
    <row r="344" spans="1:47" ht="30.75" customHeight="1" x14ac:dyDescent="0.25">
      <c r="A344" s="353"/>
      <c r="B344" s="354"/>
      <c r="C344" s="355"/>
      <c r="D344" s="344"/>
      <c r="E344" s="344"/>
      <c r="F344" s="344"/>
      <c r="G344" s="356"/>
      <c r="H344" s="344"/>
      <c r="I344" s="344"/>
      <c r="J344" s="344"/>
      <c r="K344" s="355"/>
      <c r="L344" s="363"/>
      <c r="M344" s="355"/>
      <c r="N344" s="355"/>
      <c r="O344" s="357"/>
      <c r="P344" s="357"/>
      <c r="Q344" s="357"/>
      <c r="R344" s="357"/>
      <c r="S344" s="357"/>
      <c r="T344" s="357"/>
      <c r="U344" s="357"/>
      <c r="V344" s="357"/>
      <c r="W344" s="357"/>
      <c r="X344" s="357"/>
      <c r="Y344" s="357"/>
      <c r="Z344" s="357"/>
      <c r="AA344" s="357"/>
      <c r="AB344" s="344"/>
      <c r="AC344" s="344"/>
      <c r="AD344" s="344"/>
      <c r="AE344" s="344"/>
      <c r="AF344" s="344"/>
      <c r="AG344" s="344"/>
      <c r="AH344" s="357"/>
      <c r="AI344" s="344"/>
      <c r="AJ344" s="344"/>
      <c r="AK344" s="429"/>
      <c r="AL344" s="429"/>
      <c r="AM344" s="357"/>
      <c r="AN344" s="357"/>
      <c r="AO344" s="357"/>
      <c r="AP344" s="357"/>
      <c r="AQ344" s="357"/>
      <c r="AR344" s="357"/>
      <c r="AS344" s="357"/>
      <c r="AT344" s="360"/>
      <c r="AU344" s="515"/>
    </row>
    <row r="345" spans="1:47" ht="30.75" customHeight="1" x14ac:dyDescent="0.25">
      <c r="A345" s="353"/>
      <c r="B345" s="354"/>
      <c r="C345" s="355"/>
      <c r="D345" s="344"/>
      <c r="E345" s="344"/>
      <c r="F345" s="344"/>
      <c r="G345" s="356"/>
      <c r="H345" s="344"/>
      <c r="I345" s="344"/>
      <c r="J345" s="344"/>
      <c r="K345" s="355"/>
      <c r="L345" s="363"/>
      <c r="M345" s="355"/>
      <c r="N345" s="355"/>
      <c r="O345" s="357"/>
      <c r="P345" s="357"/>
      <c r="Q345" s="357"/>
      <c r="R345" s="357"/>
      <c r="S345" s="357"/>
      <c r="T345" s="357"/>
      <c r="U345" s="357"/>
      <c r="V345" s="357"/>
      <c r="W345" s="357"/>
      <c r="X345" s="357"/>
      <c r="Y345" s="357"/>
      <c r="Z345" s="357"/>
      <c r="AA345" s="357"/>
      <c r="AB345" s="344"/>
      <c r="AC345" s="344"/>
      <c r="AD345" s="344"/>
      <c r="AE345" s="344"/>
      <c r="AF345" s="344"/>
      <c r="AG345" s="344"/>
      <c r="AH345" s="357"/>
      <c r="AI345" s="344"/>
      <c r="AJ345" s="344"/>
      <c r="AK345" s="429"/>
      <c r="AL345" s="429"/>
      <c r="AM345" s="357"/>
      <c r="AN345" s="357"/>
      <c r="AO345" s="357"/>
      <c r="AP345" s="357"/>
      <c r="AQ345" s="357"/>
      <c r="AR345" s="357"/>
      <c r="AS345" s="357"/>
      <c r="AT345" s="360"/>
      <c r="AU345" s="515"/>
    </row>
    <row r="346" spans="1:47" ht="30.75" customHeight="1" x14ac:dyDescent="0.25">
      <c r="A346" s="353"/>
      <c r="B346" s="354"/>
      <c r="C346" s="355"/>
      <c r="D346" s="344"/>
      <c r="E346" s="344"/>
      <c r="F346" s="344"/>
      <c r="G346" s="356"/>
      <c r="H346" s="344"/>
      <c r="I346" s="344"/>
      <c r="J346" s="344"/>
      <c r="K346" s="355"/>
      <c r="L346" s="355"/>
      <c r="M346" s="355"/>
      <c r="N346" s="355"/>
      <c r="O346" s="357"/>
      <c r="P346" s="357"/>
      <c r="Q346" s="357"/>
      <c r="R346" s="357"/>
      <c r="S346" s="357"/>
      <c r="T346" s="357"/>
      <c r="U346" s="357"/>
      <c r="V346" s="357"/>
      <c r="W346" s="357"/>
      <c r="X346" s="357"/>
      <c r="Y346" s="357"/>
      <c r="Z346" s="357"/>
      <c r="AA346" s="357"/>
      <c r="AB346" s="344"/>
      <c r="AC346" s="344"/>
      <c r="AD346" s="344"/>
      <c r="AE346" s="344"/>
      <c r="AF346" s="344"/>
      <c r="AG346" s="344"/>
      <c r="AH346" s="357"/>
      <c r="AI346" s="344"/>
      <c r="AJ346" s="344"/>
      <c r="AK346" s="429"/>
      <c r="AL346" s="429"/>
      <c r="AM346" s="357"/>
      <c r="AN346" s="357"/>
      <c r="AO346" s="357"/>
      <c r="AP346" s="357"/>
      <c r="AQ346" s="357"/>
      <c r="AR346" s="357"/>
      <c r="AS346" s="357"/>
      <c r="AT346" s="360"/>
      <c r="AU346" s="515"/>
    </row>
    <row r="347" spans="1:47" ht="30.75" customHeight="1" x14ac:dyDescent="0.25">
      <c r="A347" s="353"/>
      <c r="B347" s="354"/>
      <c r="C347" s="357"/>
      <c r="D347" s="344"/>
      <c r="E347" s="344"/>
      <c r="F347" s="344"/>
      <c r="G347" s="356"/>
      <c r="H347" s="357"/>
      <c r="I347" s="344"/>
      <c r="J347" s="344"/>
      <c r="K347" s="357"/>
      <c r="L347" s="363"/>
      <c r="M347" s="355"/>
      <c r="N347" s="355"/>
      <c r="O347" s="357"/>
      <c r="P347" s="357"/>
      <c r="Q347" s="357"/>
      <c r="R347" s="357"/>
      <c r="S347" s="357"/>
      <c r="T347" s="357"/>
      <c r="U347" s="357"/>
      <c r="V347" s="357"/>
      <c r="W347" s="357"/>
      <c r="X347" s="357"/>
      <c r="Y347" s="357"/>
      <c r="Z347" s="357"/>
      <c r="AA347" s="357"/>
      <c r="AB347" s="344"/>
      <c r="AC347" s="344"/>
      <c r="AD347" s="344"/>
      <c r="AE347" s="344"/>
      <c r="AF347" s="344"/>
      <c r="AG347" s="344"/>
      <c r="AH347" s="357"/>
      <c r="AI347" s="344"/>
      <c r="AJ347" s="344"/>
      <c r="AK347" s="429"/>
      <c r="AL347" s="429"/>
      <c r="AM347" s="357"/>
      <c r="AN347" s="357"/>
      <c r="AO347" s="357"/>
      <c r="AP347" s="357"/>
      <c r="AQ347" s="357"/>
      <c r="AR347" s="357"/>
      <c r="AS347" s="357"/>
      <c r="AT347" s="360"/>
      <c r="AU347" s="515"/>
    </row>
    <row r="348" spans="1:47" ht="30.75" customHeight="1" x14ac:dyDescent="0.25">
      <c r="A348" s="353"/>
      <c r="B348" s="354"/>
      <c r="C348" s="355"/>
      <c r="D348" s="344"/>
      <c r="E348" s="344"/>
      <c r="F348" s="344"/>
      <c r="G348" s="356"/>
      <c r="H348" s="344"/>
      <c r="I348" s="344"/>
      <c r="J348" s="344"/>
      <c r="K348" s="355"/>
      <c r="L348" s="355"/>
      <c r="M348" s="355"/>
      <c r="N348" s="355"/>
      <c r="O348" s="357"/>
      <c r="P348" s="357"/>
      <c r="Q348" s="357"/>
      <c r="R348" s="357"/>
      <c r="S348" s="357"/>
      <c r="T348" s="357"/>
      <c r="U348" s="357"/>
      <c r="V348" s="357"/>
      <c r="W348" s="357"/>
      <c r="X348" s="357"/>
      <c r="Y348" s="357"/>
      <c r="Z348" s="357"/>
      <c r="AA348" s="357"/>
      <c r="AB348" s="344"/>
      <c r="AC348" s="344"/>
      <c r="AD348" s="344"/>
      <c r="AE348" s="344"/>
      <c r="AF348" s="344"/>
      <c r="AG348" s="344"/>
      <c r="AH348" s="357"/>
      <c r="AI348" s="344"/>
      <c r="AJ348" s="344"/>
      <c r="AK348" s="429"/>
      <c r="AL348" s="429"/>
      <c r="AM348" s="357"/>
      <c r="AN348" s="357"/>
      <c r="AO348" s="357"/>
      <c r="AP348" s="357"/>
      <c r="AQ348" s="357"/>
      <c r="AR348" s="357"/>
      <c r="AS348" s="357"/>
      <c r="AT348" s="360"/>
      <c r="AU348" s="515"/>
    </row>
    <row r="349" spans="1:47" s="362" customFormat="1" ht="30.75" customHeight="1" x14ac:dyDescent="0.25">
      <c r="A349" s="353"/>
      <c r="B349" s="354"/>
      <c r="C349" s="357"/>
      <c r="D349" s="344"/>
      <c r="E349" s="344"/>
      <c r="F349" s="344"/>
      <c r="G349" s="356"/>
      <c r="H349" s="357"/>
      <c r="I349" s="344"/>
      <c r="J349" s="344"/>
      <c r="K349" s="440"/>
      <c r="L349" s="363"/>
      <c r="M349" s="355"/>
      <c r="N349" s="355"/>
      <c r="O349" s="357"/>
      <c r="P349" s="357"/>
      <c r="Q349" s="357"/>
      <c r="R349" s="357"/>
      <c r="S349" s="357"/>
      <c r="T349" s="357"/>
      <c r="U349" s="357"/>
      <c r="V349" s="357"/>
      <c r="W349" s="357"/>
      <c r="X349" s="357"/>
      <c r="Y349" s="357"/>
      <c r="Z349" s="357"/>
      <c r="AA349" s="357"/>
      <c r="AB349" s="344"/>
      <c r="AC349" s="344"/>
      <c r="AD349" s="344"/>
      <c r="AE349" s="344"/>
      <c r="AF349" s="344"/>
      <c r="AG349" s="344"/>
      <c r="AH349" s="357"/>
      <c r="AI349" s="344"/>
      <c r="AJ349" s="344"/>
      <c r="AK349" s="429"/>
      <c r="AL349" s="429"/>
      <c r="AM349" s="357"/>
      <c r="AN349" s="357"/>
      <c r="AO349" s="357"/>
      <c r="AP349" s="357"/>
      <c r="AQ349" s="357"/>
      <c r="AR349" s="357"/>
      <c r="AS349" s="357"/>
      <c r="AT349" s="360"/>
      <c r="AU349" s="515"/>
    </row>
    <row r="350" spans="1:47" ht="30.75" customHeight="1" x14ac:dyDescent="0.25">
      <c r="A350" s="353"/>
      <c r="B350" s="354"/>
      <c r="C350" s="357"/>
      <c r="D350" s="344"/>
      <c r="E350" s="344"/>
      <c r="F350" s="344"/>
      <c r="G350" s="356"/>
      <c r="H350" s="357"/>
      <c r="I350" s="344"/>
      <c r="J350" s="344"/>
      <c r="K350" s="440"/>
      <c r="L350" s="363"/>
      <c r="M350" s="355"/>
      <c r="N350" s="355"/>
      <c r="O350" s="357"/>
      <c r="P350" s="357"/>
      <c r="Q350" s="357"/>
      <c r="R350" s="357"/>
      <c r="S350" s="357"/>
      <c r="T350" s="357"/>
      <c r="U350" s="357"/>
      <c r="V350" s="357"/>
      <c r="W350" s="357"/>
      <c r="X350" s="357"/>
      <c r="Y350" s="357"/>
      <c r="Z350" s="357"/>
      <c r="AA350" s="357"/>
      <c r="AB350" s="344"/>
      <c r="AC350" s="344"/>
      <c r="AD350" s="344"/>
      <c r="AE350" s="344"/>
      <c r="AF350" s="344"/>
      <c r="AG350" s="344"/>
      <c r="AH350" s="357"/>
      <c r="AI350" s="344"/>
      <c r="AJ350" s="344"/>
      <c r="AK350" s="429"/>
      <c r="AL350" s="429"/>
      <c r="AM350" s="357"/>
      <c r="AN350" s="357"/>
      <c r="AO350" s="357"/>
      <c r="AP350" s="344"/>
      <c r="AQ350" s="357"/>
      <c r="AR350" s="357"/>
      <c r="AS350" s="344"/>
      <c r="AT350" s="360"/>
      <c r="AU350" s="515"/>
    </row>
    <row r="351" spans="1:47" ht="30.75" customHeight="1" x14ac:dyDescent="0.25">
      <c r="A351" s="353"/>
      <c r="B351" s="354"/>
      <c r="C351" s="357"/>
      <c r="D351" s="344"/>
      <c r="E351" s="344"/>
      <c r="F351" s="344"/>
      <c r="G351" s="356"/>
      <c r="H351" s="357"/>
      <c r="I351" s="344"/>
      <c r="J351" s="344"/>
      <c r="K351" s="357"/>
      <c r="L351" s="363"/>
      <c r="M351" s="355"/>
      <c r="N351" s="355"/>
      <c r="O351" s="357"/>
      <c r="P351" s="357"/>
      <c r="Q351" s="357"/>
      <c r="R351" s="357"/>
      <c r="S351" s="357"/>
      <c r="T351" s="357"/>
      <c r="U351" s="357"/>
      <c r="V351" s="357"/>
      <c r="W351" s="357"/>
      <c r="X351" s="357"/>
      <c r="Y351" s="357"/>
      <c r="Z351" s="357"/>
      <c r="AA351" s="357"/>
      <c r="AB351" s="344"/>
      <c r="AC351" s="344"/>
      <c r="AD351" s="344"/>
      <c r="AE351" s="344"/>
      <c r="AF351" s="344"/>
      <c r="AG351" s="344"/>
      <c r="AH351" s="357"/>
      <c r="AI351" s="344"/>
      <c r="AJ351" s="344"/>
      <c r="AK351" s="429"/>
      <c r="AL351" s="429"/>
      <c r="AM351" s="357"/>
      <c r="AN351" s="357"/>
      <c r="AO351" s="357"/>
      <c r="AP351" s="357"/>
      <c r="AQ351" s="357"/>
      <c r="AR351" s="357"/>
      <c r="AS351" s="357"/>
      <c r="AT351" s="368"/>
      <c r="AU351" s="515"/>
    </row>
    <row r="352" spans="1:47" ht="30.75" customHeight="1" x14ac:dyDescent="0.25">
      <c r="A352" s="353"/>
      <c r="B352" s="354"/>
      <c r="C352" s="357"/>
      <c r="D352" s="344"/>
      <c r="E352" s="344"/>
      <c r="F352" s="344"/>
      <c r="G352" s="356"/>
      <c r="H352" s="357"/>
      <c r="I352" s="344"/>
      <c r="J352" s="344"/>
      <c r="K352" s="357"/>
      <c r="L352" s="363"/>
      <c r="M352" s="355"/>
      <c r="N352" s="355"/>
      <c r="O352" s="357"/>
      <c r="P352" s="357"/>
      <c r="Q352" s="357"/>
      <c r="R352" s="357"/>
      <c r="S352" s="357"/>
      <c r="T352" s="357"/>
      <c r="U352" s="357"/>
      <c r="V352" s="357"/>
      <c r="W352" s="357"/>
      <c r="X352" s="357"/>
      <c r="Y352" s="357"/>
      <c r="Z352" s="357"/>
      <c r="AA352" s="357"/>
      <c r="AB352" s="344"/>
      <c r="AC352" s="344"/>
      <c r="AD352" s="344"/>
      <c r="AE352" s="344"/>
      <c r="AF352" s="344"/>
      <c r="AG352" s="344"/>
      <c r="AH352" s="357"/>
      <c r="AI352" s="344"/>
      <c r="AJ352" s="344"/>
      <c r="AK352" s="429"/>
      <c r="AL352" s="429"/>
      <c r="AM352" s="357"/>
      <c r="AN352" s="357"/>
      <c r="AO352" s="357"/>
      <c r="AP352" s="357"/>
      <c r="AQ352" s="357"/>
      <c r="AR352" s="357"/>
      <c r="AS352" s="357"/>
      <c r="AT352" s="360"/>
      <c r="AU352" s="515"/>
    </row>
    <row r="353" spans="1:47" ht="30.75" customHeight="1" x14ac:dyDescent="0.25">
      <c r="A353" s="353"/>
      <c r="B353" s="354"/>
      <c r="C353" s="357"/>
      <c r="D353" s="344"/>
      <c r="E353" s="344"/>
      <c r="F353" s="344"/>
      <c r="G353" s="356"/>
      <c r="H353" s="357"/>
      <c r="I353" s="344"/>
      <c r="J353" s="344"/>
      <c r="K353" s="357"/>
      <c r="L353" s="355"/>
      <c r="M353" s="355"/>
      <c r="N353" s="355"/>
      <c r="O353" s="357"/>
      <c r="P353" s="357"/>
      <c r="Q353" s="357"/>
      <c r="R353" s="357"/>
      <c r="S353" s="357"/>
      <c r="T353" s="357"/>
      <c r="U353" s="357"/>
      <c r="V353" s="357"/>
      <c r="W353" s="357"/>
      <c r="X353" s="357"/>
      <c r="Y353" s="357"/>
      <c r="Z353" s="357"/>
      <c r="AA353" s="357"/>
      <c r="AB353" s="344"/>
      <c r="AC353" s="344"/>
      <c r="AD353" s="344"/>
      <c r="AE353" s="344"/>
      <c r="AF353" s="344"/>
      <c r="AG353" s="344"/>
      <c r="AH353" s="357"/>
      <c r="AI353" s="344"/>
      <c r="AJ353" s="344"/>
      <c r="AK353" s="429"/>
      <c r="AL353" s="429"/>
      <c r="AM353" s="357"/>
      <c r="AN353" s="357"/>
      <c r="AO353" s="357"/>
      <c r="AP353" s="357"/>
      <c r="AQ353" s="357"/>
      <c r="AR353" s="357"/>
      <c r="AS353" s="357"/>
      <c r="AT353" s="360"/>
      <c r="AU353" s="515"/>
    </row>
    <row r="354" spans="1:47" ht="30.75" customHeight="1" x14ac:dyDescent="0.25">
      <c r="A354" s="353"/>
      <c r="B354" s="354"/>
      <c r="C354" s="357"/>
      <c r="D354" s="344"/>
      <c r="E354" s="344"/>
      <c r="F354" s="344"/>
      <c r="G354" s="356"/>
      <c r="H354" s="357"/>
      <c r="I354" s="344"/>
      <c r="J354" s="344"/>
      <c r="K354" s="357"/>
      <c r="L354" s="355"/>
      <c r="M354" s="355"/>
      <c r="N354" s="355"/>
      <c r="O354" s="357"/>
      <c r="P354" s="357"/>
      <c r="Q354" s="357"/>
      <c r="R354" s="357"/>
      <c r="S354" s="357"/>
      <c r="T354" s="357"/>
      <c r="U354" s="357"/>
      <c r="V354" s="357"/>
      <c r="W354" s="357"/>
      <c r="X354" s="357"/>
      <c r="Y354" s="357"/>
      <c r="Z354" s="357"/>
      <c r="AA354" s="357"/>
      <c r="AB354" s="344"/>
      <c r="AC354" s="344"/>
      <c r="AD354" s="344"/>
      <c r="AE354" s="344"/>
      <c r="AF354" s="344"/>
      <c r="AG354" s="344"/>
      <c r="AH354" s="357"/>
      <c r="AI354" s="344"/>
      <c r="AJ354" s="344"/>
      <c r="AK354" s="429"/>
      <c r="AL354" s="429"/>
      <c r="AM354" s="357"/>
      <c r="AN354" s="357"/>
      <c r="AO354" s="357"/>
      <c r="AP354" s="357"/>
      <c r="AQ354" s="357"/>
      <c r="AR354" s="357"/>
      <c r="AS354" s="357"/>
      <c r="AT354" s="360"/>
      <c r="AU354" s="515"/>
    </row>
    <row r="355" spans="1:47" ht="30.75" customHeight="1" x14ac:dyDescent="0.25">
      <c r="A355" s="353"/>
      <c r="B355" s="354"/>
      <c r="C355" s="355"/>
      <c r="D355" s="344"/>
      <c r="E355" s="344"/>
      <c r="F355" s="344"/>
      <c r="G355" s="356"/>
      <c r="H355" s="344"/>
      <c r="I355" s="344"/>
      <c r="J355" s="344"/>
      <c r="K355" s="355"/>
      <c r="L355" s="363"/>
      <c r="M355" s="355"/>
      <c r="N355" s="355"/>
      <c r="O355" s="357"/>
      <c r="P355" s="357"/>
      <c r="Q355" s="357"/>
      <c r="R355" s="357"/>
      <c r="S355" s="357"/>
      <c r="T355" s="357"/>
      <c r="U355" s="357"/>
      <c r="V355" s="357"/>
      <c r="W355" s="357"/>
      <c r="X355" s="357"/>
      <c r="Y355" s="357"/>
      <c r="Z355" s="357"/>
      <c r="AA355" s="357"/>
      <c r="AB355" s="344"/>
      <c r="AC355" s="344"/>
      <c r="AD355" s="344"/>
      <c r="AE355" s="344"/>
      <c r="AF355" s="344"/>
      <c r="AG355" s="344"/>
      <c r="AH355" s="357"/>
      <c r="AI355" s="344"/>
      <c r="AJ355" s="344"/>
      <c r="AK355" s="429"/>
      <c r="AL355" s="429"/>
      <c r="AM355" s="357"/>
      <c r="AN355" s="357"/>
      <c r="AO355" s="357"/>
      <c r="AP355" s="357"/>
      <c r="AQ355" s="357"/>
      <c r="AR355" s="357"/>
      <c r="AS355" s="344"/>
      <c r="AT355" s="360"/>
      <c r="AU355" s="515"/>
    </row>
    <row r="356" spans="1:47" ht="30.75" customHeight="1" x14ac:dyDescent="0.25">
      <c r="A356" s="353"/>
      <c r="B356" s="354"/>
      <c r="C356" s="357"/>
      <c r="D356" s="344"/>
      <c r="E356" s="344"/>
      <c r="F356" s="344"/>
      <c r="G356" s="356"/>
      <c r="H356" s="357"/>
      <c r="I356" s="344"/>
      <c r="J356" s="344"/>
      <c r="K356" s="357"/>
      <c r="L356" s="363"/>
      <c r="M356" s="355"/>
      <c r="N356" s="355"/>
      <c r="O356" s="357"/>
      <c r="P356" s="357"/>
      <c r="Q356" s="357"/>
      <c r="R356" s="357"/>
      <c r="S356" s="357"/>
      <c r="T356" s="357"/>
      <c r="U356" s="357"/>
      <c r="V356" s="357"/>
      <c r="W356" s="357"/>
      <c r="X356" s="357"/>
      <c r="Y356" s="357"/>
      <c r="Z356" s="357"/>
      <c r="AA356" s="357"/>
      <c r="AB356" s="344"/>
      <c r="AC356" s="344"/>
      <c r="AD356" s="344"/>
      <c r="AE356" s="344"/>
      <c r="AF356" s="344"/>
      <c r="AG356" s="344"/>
      <c r="AH356" s="357"/>
      <c r="AI356" s="344"/>
      <c r="AJ356" s="344"/>
      <c r="AK356" s="429"/>
      <c r="AL356" s="429"/>
      <c r="AM356" s="357"/>
      <c r="AN356" s="357"/>
      <c r="AO356" s="357"/>
      <c r="AP356" s="357"/>
      <c r="AQ356" s="357"/>
      <c r="AR356" s="357"/>
      <c r="AS356" s="357"/>
      <c r="AT356" s="360"/>
      <c r="AU356" s="515"/>
    </row>
    <row r="357" spans="1:47" s="362" customFormat="1" ht="30.75" customHeight="1" x14ac:dyDescent="0.25">
      <c r="A357" s="353"/>
      <c r="B357" s="354"/>
      <c r="C357" s="357"/>
      <c r="D357" s="344"/>
      <c r="E357" s="344"/>
      <c r="F357" s="344"/>
      <c r="G357" s="356"/>
      <c r="H357" s="357"/>
      <c r="I357" s="344"/>
      <c r="J357" s="344"/>
      <c r="K357" s="357"/>
      <c r="L357" s="355"/>
      <c r="M357" s="355"/>
      <c r="N357" s="355"/>
      <c r="O357" s="357"/>
      <c r="P357" s="357"/>
      <c r="Q357" s="357"/>
      <c r="R357" s="357"/>
      <c r="S357" s="357"/>
      <c r="T357" s="357"/>
      <c r="U357" s="357"/>
      <c r="V357" s="357"/>
      <c r="W357" s="357"/>
      <c r="X357" s="357"/>
      <c r="Y357" s="357"/>
      <c r="Z357" s="357"/>
      <c r="AA357" s="357"/>
      <c r="AB357" s="344"/>
      <c r="AC357" s="344"/>
      <c r="AD357" s="344"/>
      <c r="AE357" s="344"/>
      <c r="AF357" s="344"/>
      <c r="AG357" s="344"/>
      <c r="AH357" s="357"/>
      <c r="AI357" s="344"/>
      <c r="AJ357" s="344"/>
      <c r="AK357" s="429"/>
      <c r="AL357" s="429"/>
      <c r="AM357" s="357"/>
      <c r="AN357" s="357"/>
      <c r="AO357" s="357"/>
      <c r="AP357" s="357"/>
      <c r="AQ357" s="357"/>
      <c r="AR357" s="357"/>
      <c r="AS357" s="357"/>
      <c r="AT357" s="360"/>
      <c r="AU357" s="515"/>
    </row>
    <row r="358" spans="1:47" ht="30.75" customHeight="1" x14ac:dyDescent="0.25">
      <c r="A358" s="353"/>
      <c r="B358" s="354"/>
      <c r="C358" s="355"/>
      <c r="D358" s="344"/>
      <c r="E358" s="344"/>
      <c r="F358" s="344"/>
      <c r="G358" s="356"/>
      <c r="H358" s="344"/>
      <c r="I358" s="344"/>
      <c r="J358" s="344"/>
      <c r="K358" s="355"/>
      <c r="L358" s="355"/>
      <c r="M358" s="355"/>
      <c r="N358" s="355"/>
      <c r="O358" s="357"/>
      <c r="P358" s="357"/>
      <c r="Q358" s="357"/>
      <c r="R358" s="357"/>
      <c r="S358" s="357"/>
      <c r="T358" s="357"/>
      <c r="U358" s="357"/>
      <c r="V358" s="357"/>
      <c r="W358" s="357"/>
      <c r="X358" s="357"/>
      <c r="Y358" s="357"/>
      <c r="Z358" s="357"/>
      <c r="AA358" s="357"/>
      <c r="AB358" s="344"/>
      <c r="AC358" s="344"/>
      <c r="AD358" s="344"/>
      <c r="AE358" s="344"/>
      <c r="AF358" s="344"/>
      <c r="AG358" s="344"/>
      <c r="AH358" s="357"/>
      <c r="AI358" s="344"/>
      <c r="AJ358" s="344"/>
      <c r="AK358" s="429"/>
      <c r="AL358" s="429"/>
      <c r="AM358" s="357"/>
      <c r="AN358" s="357"/>
      <c r="AO358" s="357"/>
      <c r="AP358" s="357"/>
      <c r="AQ358" s="357"/>
      <c r="AR358" s="357"/>
      <c r="AS358" s="357"/>
      <c r="AT358" s="360"/>
      <c r="AU358" s="515"/>
    </row>
    <row r="359" spans="1:47" ht="30.75" customHeight="1" x14ac:dyDescent="0.25">
      <c r="A359" s="353"/>
      <c r="B359" s="354"/>
      <c r="C359" s="357"/>
      <c r="D359" s="344"/>
      <c r="E359" s="344"/>
      <c r="F359" s="344"/>
      <c r="G359" s="356"/>
      <c r="H359" s="357"/>
      <c r="I359" s="344"/>
      <c r="J359" s="344"/>
      <c r="K359" s="357"/>
      <c r="L359" s="355"/>
      <c r="M359" s="355"/>
      <c r="N359" s="355"/>
      <c r="O359" s="357"/>
      <c r="P359" s="357"/>
      <c r="Q359" s="357"/>
      <c r="R359" s="357"/>
      <c r="S359" s="357"/>
      <c r="T359" s="357"/>
      <c r="U359" s="357"/>
      <c r="V359" s="357"/>
      <c r="W359" s="357"/>
      <c r="X359" s="357"/>
      <c r="Y359" s="357"/>
      <c r="Z359" s="357"/>
      <c r="AA359" s="357"/>
      <c r="AB359" s="344"/>
      <c r="AC359" s="344"/>
      <c r="AD359" s="344"/>
      <c r="AE359" s="344"/>
      <c r="AF359" s="344"/>
      <c r="AG359" s="344"/>
      <c r="AH359" s="357"/>
      <c r="AI359" s="344"/>
      <c r="AJ359" s="344"/>
      <c r="AK359" s="429"/>
      <c r="AL359" s="429"/>
      <c r="AM359" s="357"/>
      <c r="AN359" s="357"/>
      <c r="AO359" s="357"/>
      <c r="AP359" s="357"/>
      <c r="AQ359" s="357"/>
      <c r="AR359" s="357"/>
      <c r="AS359" s="357"/>
      <c r="AT359" s="360"/>
      <c r="AU359" s="515"/>
    </row>
    <row r="360" spans="1:47" s="362" customFormat="1" ht="30.75" customHeight="1" x14ac:dyDescent="0.25">
      <c r="A360" s="353"/>
      <c r="B360" s="354"/>
      <c r="C360" s="357"/>
      <c r="D360" s="344"/>
      <c r="E360" s="344"/>
      <c r="F360" s="344"/>
      <c r="G360" s="356"/>
      <c r="H360" s="357"/>
      <c r="I360" s="344"/>
      <c r="J360" s="344"/>
      <c r="K360" s="357"/>
      <c r="L360" s="355"/>
      <c r="M360" s="355"/>
      <c r="N360" s="355"/>
      <c r="O360" s="357"/>
      <c r="P360" s="357"/>
      <c r="Q360" s="357"/>
      <c r="R360" s="357"/>
      <c r="S360" s="357"/>
      <c r="T360" s="357"/>
      <c r="U360" s="357"/>
      <c r="V360" s="357"/>
      <c r="W360" s="357"/>
      <c r="X360" s="357"/>
      <c r="Y360" s="357"/>
      <c r="Z360" s="357"/>
      <c r="AA360" s="357"/>
      <c r="AB360" s="344"/>
      <c r="AC360" s="344"/>
      <c r="AD360" s="344"/>
      <c r="AE360" s="344"/>
      <c r="AF360" s="344"/>
      <c r="AG360" s="344"/>
      <c r="AH360" s="357"/>
      <c r="AI360" s="344"/>
      <c r="AJ360" s="344"/>
      <c r="AK360" s="429"/>
      <c r="AL360" s="429"/>
      <c r="AM360" s="357"/>
      <c r="AN360" s="357"/>
      <c r="AO360" s="357"/>
      <c r="AP360" s="357"/>
      <c r="AQ360" s="357"/>
      <c r="AR360" s="357"/>
      <c r="AS360" s="357"/>
      <c r="AT360" s="360"/>
      <c r="AU360" s="515"/>
    </row>
    <row r="361" spans="1:47" ht="30.75" customHeight="1" x14ac:dyDescent="0.25">
      <c r="A361" s="353"/>
      <c r="B361" s="354"/>
      <c r="C361" s="355"/>
      <c r="D361" s="344"/>
      <c r="E361" s="344"/>
      <c r="F361" s="344"/>
      <c r="G361" s="356"/>
      <c r="H361" s="344"/>
      <c r="I361" s="344"/>
      <c r="J361" s="344"/>
      <c r="K361" s="443"/>
      <c r="L361" s="363"/>
      <c r="M361" s="355"/>
      <c r="N361" s="355"/>
      <c r="O361" s="357"/>
      <c r="P361" s="357"/>
      <c r="Q361" s="357"/>
      <c r="R361" s="357"/>
      <c r="S361" s="357"/>
      <c r="T361" s="357"/>
      <c r="U361" s="357"/>
      <c r="V361" s="357"/>
      <c r="W361" s="357"/>
      <c r="X361" s="357"/>
      <c r="Y361" s="357"/>
      <c r="Z361" s="357"/>
      <c r="AA361" s="357"/>
      <c r="AB361" s="344"/>
      <c r="AC361" s="344"/>
      <c r="AD361" s="344"/>
      <c r="AE361" s="344"/>
      <c r="AF361" s="344"/>
      <c r="AG361" s="344"/>
      <c r="AH361" s="357"/>
      <c r="AI361" s="344"/>
      <c r="AJ361" s="344"/>
      <c r="AK361" s="429"/>
      <c r="AL361" s="429"/>
      <c r="AM361" s="357"/>
      <c r="AN361" s="357"/>
      <c r="AO361" s="357"/>
      <c r="AP361" s="357"/>
      <c r="AQ361" s="357"/>
      <c r="AR361" s="357"/>
      <c r="AS361" s="357"/>
      <c r="AT361" s="360"/>
      <c r="AU361" s="515"/>
    </row>
    <row r="362" spans="1:47" ht="30.75" customHeight="1" x14ac:dyDescent="0.25">
      <c r="A362" s="353"/>
      <c r="B362" s="354"/>
      <c r="C362" s="355"/>
      <c r="D362" s="344"/>
      <c r="E362" s="344"/>
      <c r="F362" s="344"/>
      <c r="G362" s="356"/>
      <c r="H362" s="344"/>
      <c r="I362" s="344"/>
      <c r="J362" s="344"/>
      <c r="K362" s="355"/>
      <c r="L362" s="363"/>
      <c r="M362" s="355"/>
      <c r="N362" s="355"/>
      <c r="O362" s="357"/>
      <c r="P362" s="357"/>
      <c r="Q362" s="357"/>
      <c r="R362" s="357"/>
      <c r="S362" s="357"/>
      <c r="T362" s="357"/>
      <c r="U362" s="357"/>
      <c r="V362" s="357"/>
      <c r="W362" s="357"/>
      <c r="X362" s="357"/>
      <c r="Y362" s="357"/>
      <c r="Z362" s="357"/>
      <c r="AA362" s="357"/>
      <c r="AB362" s="344"/>
      <c r="AC362" s="344"/>
      <c r="AD362" s="344"/>
      <c r="AE362" s="344"/>
      <c r="AF362" s="344"/>
      <c r="AG362" s="344"/>
      <c r="AH362" s="357"/>
      <c r="AI362" s="344"/>
      <c r="AJ362" s="344"/>
      <c r="AK362" s="429"/>
      <c r="AL362" s="429"/>
      <c r="AM362" s="357"/>
      <c r="AN362" s="357"/>
      <c r="AO362" s="357"/>
      <c r="AP362" s="357"/>
      <c r="AQ362" s="357"/>
      <c r="AR362" s="357"/>
      <c r="AS362" s="357"/>
      <c r="AT362" s="360"/>
      <c r="AU362" s="515"/>
    </row>
    <row r="363" spans="1:47" ht="30.75" customHeight="1" x14ac:dyDescent="0.25">
      <c r="A363" s="353"/>
      <c r="B363" s="354"/>
      <c r="C363" s="355"/>
      <c r="D363" s="344"/>
      <c r="E363" s="344"/>
      <c r="F363" s="344"/>
      <c r="G363" s="356"/>
      <c r="H363" s="344"/>
      <c r="I363" s="344"/>
      <c r="J363" s="344"/>
      <c r="K363" s="355"/>
      <c r="L363" s="363"/>
      <c r="M363" s="355"/>
      <c r="N363" s="355"/>
      <c r="O363" s="357"/>
      <c r="P363" s="357"/>
      <c r="Q363" s="357"/>
      <c r="R363" s="357"/>
      <c r="S363" s="357"/>
      <c r="T363" s="357"/>
      <c r="U363" s="357"/>
      <c r="V363" s="357"/>
      <c r="W363" s="357"/>
      <c r="X363" s="357"/>
      <c r="Y363" s="357"/>
      <c r="Z363" s="357"/>
      <c r="AA363" s="357"/>
      <c r="AB363" s="344"/>
      <c r="AC363" s="344"/>
      <c r="AD363" s="344"/>
      <c r="AE363" s="344"/>
      <c r="AF363" s="344"/>
      <c r="AG363" s="344"/>
      <c r="AH363" s="357"/>
      <c r="AI363" s="344"/>
      <c r="AJ363" s="344"/>
      <c r="AK363" s="429"/>
      <c r="AL363" s="429"/>
      <c r="AM363" s="357"/>
      <c r="AN363" s="357"/>
      <c r="AO363" s="357"/>
      <c r="AP363" s="357"/>
      <c r="AQ363" s="357"/>
      <c r="AR363" s="357"/>
      <c r="AS363" s="357"/>
      <c r="AT363" s="368"/>
      <c r="AU363" s="515"/>
    </row>
    <row r="364" spans="1:47" ht="30.75" customHeight="1" x14ac:dyDescent="0.25">
      <c r="A364" s="353"/>
      <c r="B364" s="354"/>
      <c r="C364" s="355"/>
      <c r="D364" s="344"/>
      <c r="E364" s="344"/>
      <c r="F364" s="344"/>
      <c r="G364" s="356"/>
      <c r="H364" s="344"/>
      <c r="I364" s="344"/>
      <c r="J364" s="344"/>
      <c r="K364" s="355"/>
      <c r="L364" s="363"/>
      <c r="M364" s="355"/>
      <c r="N364" s="355"/>
      <c r="O364" s="357"/>
      <c r="P364" s="357"/>
      <c r="Q364" s="357"/>
      <c r="R364" s="357"/>
      <c r="S364" s="357"/>
      <c r="T364" s="357"/>
      <c r="U364" s="357"/>
      <c r="V364" s="357"/>
      <c r="W364" s="357"/>
      <c r="X364" s="357"/>
      <c r="Y364" s="357"/>
      <c r="Z364" s="357"/>
      <c r="AA364" s="357"/>
      <c r="AB364" s="344"/>
      <c r="AC364" s="344"/>
      <c r="AD364" s="344"/>
      <c r="AE364" s="344"/>
      <c r="AF364" s="344"/>
      <c r="AG364" s="344"/>
      <c r="AH364" s="357"/>
      <c r="AI364" s="344"/>
      <c r="AJ364" s="344"/>
      <c r="AK364" s="429"/>
      <c r="AL364" s="429"/>
      <c r="AM364" s="357"/>
      <c r="AN364" s="357"/>
      <c r="AO364" s="357"/>
      <c r="AP364" s="357"/>
      <c r="AQ364" s="357"/>
      <c r="AR364" s="357"/>
      <c r="AS364" s="357"/>
      <c r="AT364" s="360"/>
      <c r="AU364" s="515"/>
    </row>
    <row r="365" spans="1:47" ht="30.75" customHeight="1" x14ac:dyDescent="0.25">
      <c r="A365" s="353"/>
      <c r="B365" s="354"/>
      <c r="C365" s="355"/>
      <c r="D365" s="344"/>
      <c r="E365" s="344"/>
      <c r="F365" s="344"/>
      <c r="G365" s="356"/>
      <c r="H365" s="344"/>
      <c r="I365" s="344"/>
      <c r="J365" s="344"/>
      <c r="K365" s="443"/>
      <c r="L365" s="363"/>
      <c r="M365" s="355"/>
      <c r="N365" s="355"/>
      <c r="O365" s="357"/>
      <c r="P365" s="357"/>
      <c r="Q365" s="357"/>
      <c r="R365" s="357"/>
      <c r="S365" s="357"/>
      <c r="T365" s="357"/>
      <c r="U365" s="357"/>
      <c r="V365" s="357"/>
      <c r="W365" s="357"/>
      <c r="X365" s="357"/>
      <c r="Y365" s="357"/>
      <c r="Z365" s="357"/>
      <c r="AA365" s="357"/>
      <c r="AB365" s="344"/>
      <c r="AC365" s="344"/>
      <c r="AD365" s="344"/>
      <c r="AE365" s="344"/>
      <c r="AF365" s="344"/>
      <c r="AG365" s="344"/>
      <c r="AH365" s="357"/>
      <c r="AI365" s="344"/>
      <c r="AJ365" s="344"/>
      <c r="AK365" s="429"/>
      <c r="AL365" s="429"/>
      <c r="AM365" s="357"/>
      <c r="AN365" s="357"/>
      <c r="AO365" s="357"/>
      <c r="AP365" s="357"/>
      <c r="AQ365" s="357"/>
      <c r="AR365" s="357"/>
      <c r="AS365" s="357"/>
      <c r="AT365" s="368"/>
      <c r="AU365" s="515"/>
    </row>
    <row r="366" spans="1:47" ht="30.75" customHeight="1" x14ac:dyDescent="0.25">
      <c r="A366" s="353"/>
      <c r="B366" s="354"/>
      <c r="C366" s="355"/>
      <c r="D366" s="344"/>
      <c r="E366" s="344"/>
      <c r="F366" s="344"/>
      <c r="G366" s="356"/>
      <c r="H366" s="344"/>
      <c r="I366" s="344"/>
      <c r="J366" s="344"/>
      <c r="K366" s="355"/>
      <c r="L366" s="363"/>
      <c r="M366" s="355"/>
      <c r="N366" s="355"/>
      <c r="O366" s="357"/>
      <c r="P366" s="357"/>
      <c r="Q366" s="357"/>
      <c r="R366" s="357"/>
      <c r="S366" s="357"/>
      <c r="T366" s="357"/>
      <c r="U366" s="357"/>
      <c r="V366" s="357"/>
      <c r="W366" s="357"/>
      <c r="X366" s="357"/>
      <c r="Y366" s="357"/>
      <c r="Z366" s="357"/>
      <c r="AA366" s="357"/>
      <c r="AB366" s="344"/>
      <c r="AC366" s="344"/>
      <c r="AD366" s="344"/>
      <c r="AE366" s="344"/>
      <c r="AF366" s="344"/>
      <c r="AG366" s="344"/>
      <c r="AH366" s="357"/>
      <c r="AI366" s="344"/>
      <c r="AJ366" s="344"/>
      <c r="AK366" s="429"/>
      <c r="AL366" s="429"/>
      <c r="AM366" s="357"/>
      <c r="AN366" s="357"/>
      <c r="AO366" s="357"/>
      <c r="AP366" s="357"/>
      <c r="AQ366" s="357"/>
      <c r="AR366" s="357"/>
      <c r="AS366" s="357"/>
      <c r="AT366" s="368"/>
      <c r="AU366" s="515"/>
    </row>
    <row r="367" spans="1:47" ht="30.75" customHeight="1" x14ac:dyDescent="0.25">
      <c r="A367" s="353"/>
      <c r="B367" s="354"/>
      <c r="C367" s="355"/>
      <c r="D367" s="344"/>
      <c r="E367" s="344"/>
      <c r="F367" s="344"/>
      <c r="G367" s="356"/>
      <c r="H367" s="344"/>
      <c r="I367" s="344"/>
      <c r="J367" s="344"/>
      <c r="K367" s="355"/>
      <c r="L367" s="363"/>
      <c r="M367" s="355"/>
      <c r="N367" s="355"/>
      <c r="O367" s="357"/>
      <c r="P367" s="357"/>
      <c r="Q367" s="357"/>
      <c r="R367" s="357"/>
      <c r="S367" s="357"/>
      <c r="T367" s="357"/>
      <c r="U367" s="357"/>
      <c r="V367" s="357"/>
      <c r="W367" s="357"/>
      <c r="X367" s="357"/>
      <c r="Y367" s="357"/>
      <c r="Z367" s="357"/>
      <c r="AA367" s="357"/>
      <c r="AB367" s="344"/>
      <c r="AC367" s="344"/>
      <c r="AD367" s="344"/>
      <c r="AE367" s="344"/>
      <c r="AF367" s="344"/>
      <c r="AG367" s="344"/>
      <c r="AH367" s="357"/>
      <c r="AI367" s="344"/>
      <c r="AJ367" s="344"/>
      <c r="AK367" s="429"/>
      <c r="AL367" s="429"/>
      <c r="AM367" s="357"/>
      <c r="AN367" s="357"/>
      <c r="AO367" s="357"/>
      <c r="AP367" s="357"/>
      <c r="AQ367" s="357"/>
      <c r="AR367" s="357"/>
      <c r="AS367" s="357"/>
      <c r="AT367" s="368"/>
      <c r="AU367" s="515"/>
    </row>
    <row r="368" spans="1:47" ht="30.75" customHeight="1" x14ac:dyDescent="0.25">
      <c r="A368" s="353"/>
      <c r="B368" s="354"/>
      <c r="C368" s="355"/>
      <c r="D368" s="344"/>
      <c r="E368" s="344"/>
      <c r="F368" s="344"/>
      <c r="G368" s="356"/>
      <c r="H368" s="344"/>
      <c r="I368" s="344"/>
      <c r="J368" s="344"/>
      <c r="K368" s="355"/>
      <c r="L368" s="363"/>
      <c r="M368" s="355"/>
      <c r="N368" s="355"/>
      <c r="O368" s="357"/>
      <c r="P368" s="357"/>
      <c r="Q368" s="357"/>
      <c r="R368" s="357"/>
      <c r="S368" s="357"/>
      <c r="T368" s="357"/>
      <c r="U368" s="357"/>
      <c r="V368" s="357"/>
      <c r="W368" s="357"/>
      <c r="X368" s="357"/>
      <c r="Y368" s="357"/>
      <c r="Z368" s="357"/>
      <c r="AA368" s="357"/>
      <c r="AB368" s="344"/>
      <c r="AC368" s="344"/>
      <c r="AD368" s="344"/>
      <c r="AE368" s="344"/>
      <c r="AF368" s="344"/>
      <c r="AG368" s="344"/>
      <c r="AH368" s="357"/>
      <c r="AI368" s="344"/>
      <c r="AJ368" s="344"/>
      <c r="AK368" s="429"/>
      <c r="AL368" s="429"/>
      <c r="AM368" s="357"/>
      <c r="AN368" s="357"/>
      <c r="AO368" s="357"/>
      <c r="AP368" s="357"/>
      <c r="AQ368" s="357"/>
      <c r="AR368" s="357"/>
      <c r="AS368" s="357"/>
      <c r="AT368" s="360"/>
      <c r="AU368" s="515"/>
    </row>
    <row r="369" spans="1:47" s="362" customFormat="1" ht="30.75" customHeight="1" x14ac:dyDescent="0.25">
      <c r="A369" s="353"/>
      <c r="B369" s="354"/>
      <c r="C369" s="355"/>
      <c r="D369" s="344"/>
      <c r="E369" s="344"/>
      <c r="F369" s="344"/>
      <c r="G369" s="356"/>
      <c r="H369" s="344"/>
      <c r="I369" s="344"/>
      <c r="J369" s="344"/>
      <c r="K369" s="443"/>
      <c r="L369" s="363"/>
      <c r="M369" s="355"/>
      <c r="N369" s="355"/>
      <c r="O369" s="357"/>
      <c r="P369" s="357"/>
      <c r="Q369" s="357"/>
      <c r="R369" s="357"/>
      <c r="S369" s="357"/>
      <c r="T369" s="357"/>
      <c r="U369" s="357"/>
      <c r="V369" s="357"/>
      <c r="W369" s="357"/>
      <c r="X369" s="357"/>
      <c r="Y369" s="357"/>
      <c r="Z369" s="357"/>
      <c r="AA369" s="357"/>
      <c r="AB369" s="344"/>
      <c r="AC369" s="344"/>
      <c r="AD369" s="344"/>
      <c r="AE369" s="344"/>
      <c r="AF369" s="344"/>
      <c r="AG369" s="344"/>
      <c r="AH369" s="357"/>
      <c r="AI369" s="344"/>
      <c r="AJ369" s="344"/>
      <c r="AK369" s="429"/>
      <c r="AL369" s="429"/>
      <c r="AM369" s="357"/>
      <c r="AN369" s="357"/>
      <c r="AO369" s="357"/>
      <c r="AP369" s="357"/>
      <c r="AQ369" s="357"/>
      <c r="AR369" s="357"/>
      <c r="AS369" s="357"/>
      <c r="AT369" s="368"/>
      <c r="AU369" s="515"/>
    </row>
    <row r="370" spans="1:47" ht="30.75" customHeight="1" x14ac:dyDescent="0.25">
      <c r="A370" s="353"/>
      <c r="B370" s="354"/>
      <c r="C370" s="355"/>
      <c r="D370" s="344"/>
      <c r="E370" s="344"/>
      <c r="F370" s="344"/>
      <c r="G370" s="356"/>
      <c r="H370" s="344"/>
      <c r="I370" s="344"/>
      <c r="J370" s="344"/>
      <c r="K370" s="355"/>
      <c r="L370" s="363"/>
      <c r="M370" s="355"/>
      <c r="N370" s="355"/>
      <c r="O370" s="357"/>
      <c r="P370" s="357"/>
      <c r="Q370" s="357"/>
      <c r="R370" s="357"/>
      <c r="S370" s="357"/>
      <c r="T370" s="357"/>
      <c r="U370" s="357"/>
      <c r="V370" s="357"/>
      <c r="W370" s="357"/>
      <c r="X370" s="357"/>
      <c r="Y370" s="357"/>
      <c r="Z370" s="357"/>
      <c r="AA370" s="357"/>
      <c r="AB370" s="344"/>
      <c r="AC370" s="344"/>
      <c r="AD370" s="344"/>
      <c r="AE370" s="344"/>
      <c r="AF370" s="344"/>
      <c r="AG370" s="344"/>
      <c r="AH370" s="357"/>
      <c r="AI370" s="344"/>
      <c r="AJ370" s="344"/>
      <c r="AK370" s="429"/>
      <c r="AL370" s="429"/>
      <c r="AM370" s="357"/>
      <c r="AN370" s="357"/>
      <c r="AO370" s="357"/>
      <c r="AP370" s="357"/>
      <c r="AQ370" s="357"/>
      <c r="AR370" s="357"/>
      <c r="AS370" s="357"/>
      <c r="AT370" s="360"/>
      <c r="AU370" s="515"/>
    </row>
    <row r="371" spans="1:47" ht="30.75" customHeight="1" x14ac:dyDescent="0.25">
      <c r="A371" s="353"/>
      <c r="B371" s="354"/>
      <c r="C371" s="357"/>
      <c r="D371" s="344"/>
      <c r="E371" s="344"/>
      <c r="F371" s="344"/>
      <c r="G371" s="356"/>
      <c r="H371" s="357"/>
      <c r="I371" s="344"/>
      <c r="J371" s="344"/>
      <c r="K371" s="357"/>
      <c r="L371" s="355"/>
      <c r="M371" s="355"/>
      <c r="N371" s="355"/>
      <c r="O371" s="357"/>
      <c r="P371" s="357"/>
      <c r="Q371" s="357"/>
      <c r="R371" s="357"/>
      <c r="S371" s="357"/>
      <c r="T371" s="357"/>
      <c r="U371" s="357"/>
      <c r="V371" s="357"/>
      <c r="W371" s="357"/>
      <c r="X371" s="357"/>
      <c r="Y371" s="357"/>
      <c r="Z371" s="357"/>
      <c r="AA371" s="357"/>
      <c r="AB371" s="344"/>
      <c r="AC371" s="344"/>
      <c r="AD371" s="344"/>
      <c r="AE371" s="344"/>
      <c r="AF371" s="344"/>
      <c r="AG371" s="344"/>
      <c r="AH371" s="357"/>
      <c r="AI371" s="344"/>
      <c r="AJ371" s="344"/>
      <c r="AK371" s="429"/>
      <c r="AL371" s="429"/>
      <c r="AM371" s="357"/>
      <c r="AN371" s="357"/>
      <c r="AO371" s="357"/>
      <c r="AP371" s="357"/>
      <c r="AQ371" s="357"/>
      <c r="AR371" s="357"/>
      <c r="AS371" s="357"/>
      <c r="AT371" s="360"/>
      <c r="AU371" s="515"/>
    </row>
    <row r="372" spans="1:47" ht="30.75" customHeight="1" x14ac:dyDescent="0.25">
      <c r="A372" s="353"/>
      <c r="B372" s="354"/>
      <c r="C372" s="357"/>
      <c r="D372" s="344"/>
      <c r="E372" s="344"/>
      <c r="F372" s="344"/>
      <c r="G372" s="356"/>
      <c r="H372" s="357"/>
      <c r="I372" s="344"/>
      <c r="J372" s="344"/>
      <c r="K372" s="357"/>
      <c r="L372" s="355"/>
      <c r="M372" s="355"/>
      <c r="N372" s="355"/>
      <c r="O372" s="357"/>
      <c r="P372" s="357"/>
      <c r="Q372" s="357"/>
      <c r="R372" s="357"/>
      <c r="S372" s="357"/>
      <c r="T372" s="357"/>
      <c r="U372" s="357"/>
      <c r="V372" s="357"/>
      <c r="W372" s="357"/>
      <c r="X372" s="357"/>
      <c r="Y372" s="357"/>
      <c r="Z372" s="357"/>
      <c r="AA372" s="357"/>
      <c r="AB372" s="344"/>
      <c r="AC372" s="344"/>
      <c r="AD372" s="344"/>
      <c r="AE372" s="344"/>
      <c r="AF372" s="344"/>
      <c r="AG372" s="344"/>
      <c r="AH372" s="357"/>
      <c r="AI372" s="344"/>
      <c r="AJ372" s="344"/>
      <c r="AK372" s="429"/>
      <c r="AL372" s="429"/>
      <c r="AM372" s="357"/>
      <c r="AN372" s="357"/>
      <c r="AO372" s="357"/>
      <c r="AP372" s="357"/>
      <c r="AQ372" s="357"/>
      <c r="AR372" s="357"/>
      <c r="AS372" s="357"/>
      <c r="AT372" s="360"/>
      <c r="AU372" s="515"/>
    </row>
    <row r="373" spans="1:47" ht="30.75" customHeight="1" x14ac:dyDescent="0.25">
      <c r="A373" s="353"/>
      <c r="B373" s="354"/>
      <c r="C373" s="357"/>
      <c r="D373" s="344"/>
      <c r="E373" s="344"/>
      <c r="F373" s="344"/>
      <c r="G373" s="356"/>
      <c r="H373" s="357"/>
      <c r="I373" s="344"/>
      <c r="J373" s="344"/>
      <c r="K373" s="357"/>
      <c r="L373" s="355"/>
      <c r="M373" s="355"/>
      <c r="N373" s="355"/>
      <c r="O373" s="357"/>
      <c r="P373" s="357"/>
      <c r="Q373" s="357"/>
      <c r="R373" s="357"/>
      <c r="S373" s="357"/>
      <c r="T373" s="357"/>
      <c r="U373" s="357"/>
      <c r="V373" s="357"/>
      <c r="W373" s="357"/>
      <c r="X373" s="357"/>
      <c r="Y373" s="357"/>
      <c r="Z373" s="357"/>
      <c r="AA373" s="357"/>
      <c r="AB373" s="344"/>
      <c r="AC373" s="344"/>
      <c r="AD373" s="344"/>
      <c r="AE373" s="344"/>
      <c r="AF373" s="344"/>
      <c r="AG373" s="344"/>
      <c r="AH373" s="357"/>
      <c r="AI373" s="344"/>
      <c r="AJ373" s="344"/>
      <c r="AK373" s="429"/>
      <c r="AL373" s="429"/>
      <c r="AM373" s="357"/>
      <c r="AN373" s="357"/>
      <c r="AO373" s="357"/>
      <c r="AP373" s="357"/>
      <c r="AQ373" s="357"/>
      <c r="AR373" s="357"/>
      <c r="AS373" s="357"/>
      <c r="AT373" s="360"/>
      <c r="AU373" s="515"/>
    </row>
    <row r="374" spans="1:47" ht="30.75" customHeight="1" x14ac:dyDescent="0.25">
      <c r="A374" s="353"/>
      <c r="B374" s="354"/>
      <c r="C374" s="357"/>
      <c r="D374" s="344"/>
      <c r="E374" s="344"/>
      <c r="F374" s="344"/>
      <c r="G374" s="356"/>
      <c r="H374" s="357"/>
      <c r="I374" s="344"/>
      <c r="J374" s="344"/>
      <c r="K374" s="357"/>
      <c r="L374" s="355"/>
      <c r="M374" s="355"/>
      <c r="N374" s="355"/>
      <c r="O374" s="357"/>
      <c r="P374" s="357"/>
      <c r="Q374" s="357"/>
      <c r="R374" s="357"/>
      <c r="S374" s="357"/>
      <c r="T374" s="357"/>
      <c r="U374" s="357"/>
      <c r="V374" s="357"/>
      <c r="W374" s="357"/>
      <c r="X374" s="357"/>
      <c r="Y374" s="357"/>
      <c r="Z374" s="357"/>
      <c r="AA374" s="357"/>
      <c r="AB374" s="344"/>
      <c r="AC374" s="344"/>
      <c r="AD374" s="344"/>
      <c r="AE374" s="344"/>
      <c r="AF374" s="344"/>
      <c r="AG374" s="344"/>
      <c r="AH374" s="357"/>
      <c r="AI374" s="344"/>
      <c r="AJ374" s="344"/>
      <c r="AK374" s="429"/>
      <c r="AL374" s="429"/>
      <c r="AM374" s="357"/>
      <c r="AN374" s="357"/>
      <c r="AO374" s="357"/>
      <c r="AP374" s="357"/>
      <c r="AQ374" s="357"/>
      <c r="AR374" s="357"/>
      <c r="AS374" s="357"/>
      <c r="AT374" s="360"/>
      <c r="AU374" s="515"/>
    </row>
    <row r="375" spans="1:47" ht="30.75" customHeight="1" x14ac:dyDescent="0.25">
      <c r="A375" s="353"/>
      <c r="B375" s="354"/>
      <c r="C375" s="357"/>
      <c r="D375" s="344"/>
      <c r="E375" s="344"/>
      <c r="F375" s="344"/>
      <c r="G375" s="356"/>
      <c r="H375" s="357"/>
      <c r="I375" s="344"/>
      <c r="J375" s="344"/>
      <c r="K375" s="357"/>
      <c r="L375" s="355"/>
      <c r="M375" s="355"/>
      <c r="N375" s="355"/>
      <c r="O375" s="357"/>
      <c r="P375" s="357"/>
      <c r="Q375" s="357"/>
      <c r="R375" s="357"/>
      <c r="S375" s="357"/>
      <c r="T375" s="357"/>
      <c r="U375" s="357"/>
      <c r="V375" s="357"/>
      <c r="W375" s="357"/>
      <c r="X375" s="357"/>
      <c r="Y375" s="357"/>
      <c r="Z375" s="357"/>
      <c r="AA375" s="357"/>
      <c r="AB375" s="344"/>
      <c r="AC375" s="344"/>
      <c r="AD375" s="344"/>
      <c r="AE375" s="344"/>
      <c r="AF375" s="344"/>
      <c r="AG375" s="344"/>
      <c r="AH375" s="357"/>
      <c r="AI375" s="344"/>
      <c r="AJ375" s="344"/>
      <c r="AK375" s="429"/>
      <c r="AL375" s="429"/>
      <c r="AM375" s="357"/>
      <c r="AN375" s="357"/>
      <c r="AO375" s="357"/>
      <c r="AP375" s="357"/>
      <c r="AQ375" s="357"/>
      <c r="AR375" s="357"/>
      <c r="AS375" s="357"/>
      <c r="AT375" s="360"/>
      <c r="AU375" s="515"/>
    </row>
    <row r="376" spans="1:47" ht="30.75" customHeight="1" x14ac:dyDescent="0.25">
      <c r="A376" s="353"/>
      <c r="B376" s="354"/>
      <c r="C376" s="357"/>
      <c r="D376" s="344"/>
      <c r="E376" s="344"/>
      <c r="F376" s="344"/>
      <c r="G376" s="356"/>
      <c r="H376" s="357"/>
      <c r="I376" s="344"/>
      <c r="J376" s="344"/>
      <c r="K376" s="357"/>
      <c r="L376" s="355"/>
      <c r="M376" s="355"/>
      <c r="N376" s="355"/>
      <c r="O376" s="357"/>
      <c r="P376" s="357"/>
      <c r="Q376" s="357"/>
      <c r="R376" s="357"/>
      <c r="S376" s="357"/>
      <c r="T376" s="357"/>
      <c r="U376" s="357"/>
      <c r="V376" s="357"/>
      <c r="W376" s="357"/>
      <c r="X376" s="357"/>
      <c r="Y376" s="357"/>
      <c r="Z376" s="357"/>
      <c r="AA376" s="357"/>
      <c r="AB376" s="344"/>
      <c r="AC376" s="344"/>
      <c r="AD376" s="344"/>
      <c r="AE376" s="344"/>
      <c r="AF376" s="344"/>
      <c r="AG376" s="344"/>
      <c r="AH376" s="357"/>
      <c r="AI376" s="344"/>
      <c r="AJ376" s="344"/>
      <c r="AK376" s="429"/>
      <c r="AL376" s="429"/>
      <c r="AM376" s="357"/>
      <c r="AN376" s="357"/>
      <c r="AO376" s="357"/>
      <c r="AP376" s="357"/>
      <c r="AQ376" s="357"/>
      <c r="AR376" s="357"/>
      <c r="AS376" s="357"/>
      <c r="AT376" s="360"/>
      <c r="AU376" s="515"/>
    </row>
    <row r="377" spans="1:47" ht="30.75" customHeight="1" x14ac:dyDescent="0.25">
      <c r="A377" s="353"/>
      <c r="B377" s="354"/>
      <c r="C377" s="357"/>
      <c r="D377" s="344"/>
      <c r="E377" s="344"/>
      <c r="F377" s="344"/>
      <c r="G377" s="356"/>
      <c r="H377" s="357"/>
      <c r="I377" s="344"/>
      <c r="J377" s="344"/>
      <c r="K377" s="357"/>
      <c r="L377" s="355"/>
      <c r="M377" s="355"/>
      <c r="N377" s="355"/>
      <c r="O377" s="357"/>
      <c r="P377" s="357"/>
      <c r="Q377" s="357"/>
      <c r="R377" s="357"/>
      <c r="S377" s="357"/>
      <c r="T377" s="357"/>
      <c r="U377" s="357"/>
      <c r="V377" s="357"/>
      <c r="W377" s="357"/>
      <c r="X377" s="357"/>
      <c r="Y377" s="357"/>
      <c r="Z377" s="357"/>
      <c r="AA377" s="357"/>
      <c r="AB377" s="344"/>
      <c r="AC377" s="344"/>
      <c r="AD377" s="344"/>
      <c r="AE377" s="344"/>
      <c r="AF377" s="344"/>
      <c r="AG377" s="344"/>
      <c r="AH377" s="357"/>
      <c r="AI377" s="344"/>
      <c r="AJ377" s="344"/>
      <c r="AK377" s="429"/>
      <c r="AL377" s="429"/>
      <c r="AM377" s="357"/>
      <c r="AN377" s="357"/>
      <c r="AO377" s="357"/>
      <c r="AP377" s="357"/>
      <c r="AQ377" s="357"/>
      <c r="AR377" s="357"/>
      <c r="AS377" s="357"/>
      <c r="AT377" s="360"/>
      <c r="AU377" s="515"/>
    </row>
    <row r="378" spans="1:47" ht="30.75" customHeight="1" x14ac:dyDescent="0.25">
      <c r="A378" s="353"/>
      <c r="B378" s="354"/>
      <c r="C378" s="357"/>
      <c r="D378" s="344"/>
      <c r="E378" s="344"/>
      <c r="F378" s="344"/>
      <c r="G378" s="356"/>
      <c r="H378" s="357"/>
      <c r="I378" s="344"/>
      <c r="J378" s="344"/>
      <c r="K378" s="357"/>
      <c r="L378" s="355"/>
      <c r="M378" s="355"/>
      <c r="N378" s="355"/>
      <c r="O378" s="357"/>
      <c r="P378" s="357"/>
      <c r="Q378" s="357"/>
      <c r="R378" s="357"/>
      <c r="S378" s="357"/>
      <c r="T378" s="357"/>
      <c r="U378" s="357"/>
      <c r="V378" s="357"/>
      <c r="W378" s="357"/>
      <c r="X378" s="357"/>
      <c r="Y378" s="357"/>
      <c r="Z378" s="357"/>
      <c r="AA378" s="357"/>
      <c r="AB378" s="344"/>
      <c r="AC378" s="344"/>
      <c r="AD378" s="344"/>
      <c r="AE378" s="344"/>
      <c r="AF378" s="344"/>
      <c r="AG378" s="344"/>
      <c r="AH378" s="357"/>
      <c r="AI378" s="344"/>
      <c r="AJ378" s="344"/>
      <c r="AK378" s="429"/>
      <c r="AL378" s="429"/>
      <c r="AM378" s="357"/>
      <c r="AN378" s="357"/>
      <c r="AO378" s="357"/>
      <c r="AP378" s="357"/>
      <c r="AQ378" s="357"/>
      <c r="AR378" s="357"/>
      <c r="AS378" s="357"/>
      <c r="AT378" s="360"/>
      <c r="AU378" s="515"/>
    </row>
    <row r="379" spans="1:47" ht="30.75" customHeight="1" x14ac:dyDescent="0.25">
      <c r="A379" s="353"/>
      <c r="B379" s="354"/>
      <c r="C379" s="357"/>
      <c r="D379" s="344"/>
      <c r="E379" s="344"/>
      <c r="F379" s="344"/>
      <c r="G379" s="356"/>
      <c r="H379" s="357"/>
      <c r="I379" s="344"/>
      <c r="J379" s="344"/>
      <c r="K379" s="357"/>
      <c r="L379" s="355"/>
      <c r="M379" s="355"/>
      <c r="N379" s="355"/>
      <c r="O379" s="357"/>
      <c r="P379" s="357"/>
      <c r="Q379" s="357"/>
      <c r="R379" s="357"/>
      <c r="S379" s="357"/>
      <c r="T379" s="357"/>
      <c r="U379" s="357"/>
      <c r="V379" s="357"/>
      <c r="W379" s="357"/>
      <c r="X379" s="357"/>
      <c r="Y379" s="357"/>
      <c r="Z379" s="357"/>
      <c r="AA379" s="357"/>
      <c r="AB379" s="344"/>
      <c r="AC379" s="344"/>
      <c r="AD379" s="344"/>
      <c r="AE379" s="344"/>
      <c r="AF379" s="344"/>
      <c r="AG379" s="344"/>
      <c r="AH379" s="357"/>
      <c r="AI379" s="344"/>
      <c r="AJ379" s="344"/>
      <c r="AK379" s="429"/>
      <c r="AL379" s="429"/>
      <c r="AM379" s="357"/>
      <c r="AN379" s="357"/>
      <c r="AO379" s="357"/>
      <c r="AP379" s="357"/>
      <c r="AQ379" s="357"/>
      <c r="AR379" s="357"/>
      <c r="AS379" s="357"/>
      <c r="AT379" s="360"/>
      <c r="AU379" s="515"/>
    </row>
    <row r="380" spans="1:47" ht="30.75" customHeight="1" x14ac:dyDescent="0.25">
      <c r="A380" s="353"/>
      <c r="B380" s="354"/>
      <c r="C380" s="357"/>
      <c r="D380" s="344"/>
      <c r="E380" s="344"/>
      <c r="F380" s="344"/>
      <c r="G380" s="356"/>
      <c r="H380" s="357"/>
      <c r="I380" s="344"/>
      <c r="J380" s="344"/>
      <c r="K380" s="357"/>
      <c r="L380" s="355"/>
      <c r="M380" s="355"/>
      <c r="N380" s="355"/>
      <c r="O380" s="357"/>
      <c r="P380" s="357"/>
      <c r="Q380" s="357"/>
      <c r="R380" s="357"/>
      <c r="S380" s="357"/>
      <c r="T380" s="357"/>
      <c r="U380" s="357"/>
      <c r="V380" s="357"/>
      <c r="W380" s="357"/>
      <c r="X380" s="357"/>
      <c r="Y380" s="357"/>
      <c r="Z380" s="357"/>
      <c r="AA380" s="357"/>
      <c r="AB380" s="344"/>
      <c r="AC380" s="344"/>
      <c r="AD380" s="344"/>
      <c r="AE380" s="344"/>
      <c r="AF380" s="344"/>
      <c r="AG380" s="344"/>
      <c r="AH380" s="357"/>
      <c r="AI380" s="344"/>
      <c r="AJ380" s="344"/>
      <c r="AK380" s="429"/>
      <c r="AL380" s="429"/>
      <c r="AM380" s="357"/>
      <c r="AN380" s="357"/>
      <c r="AO380" s="357"/>
      <c r="AP380" s="357"/>
      <c r="AQ380" s="357"/>
      <c r="AR380" s="357"/>
      <c r="AS380" s="357"/>
      <c r="AT380" s="360"/>
      <c r="AU380" s="515"/>
    </row>
    <row r="381" spans="1:47" ht="30.75" customHeight="1" x14ac:dyDescent="0.25">
      <c r="A381" s="353"/>
      <c r="B381" s="354"/>
      <c r="C381" s="357"/>
      <c r="D381" s="344"/>
      <c r="E381" s="344"/>
      <c r="F381" s="344"/>
      <c r="G381" s="356"/>
      <c r="H381" s="357"/>
      <c r="I381" s="344"/>
      <c r="J381" s="344"/>
      <c r="K381" s="357"/>
      <c r="L381" s="355"/>
      <c r="M381" s="355"/>
      <c r="N381" s="355"/>
      <c r="O381" s="357"/>
      <c r="P381" s="357"/>
      <c r="Q381" s="357"/>
      <c r="R381" s="357"/>
      <c r="S381" s="357"/>
      <c r="T381" s="357"/>
      <c r="U381" s="357"/>
      <c r="V381" s="357"/>
      <c r="W381" s="357"/>
      <c r="X381" s="357"/>
      <c r="Y381" s="357"/>
      <c r="Z381" s="357"/>
      <c r="AA381" s="357"/>
      <c r="AB381" s="344"/>
      <c r="AC381" s="344"/>
      <c r="AD381" s="344"/>
      <c r="AE381" s="344"/>
      <c r="AF381" s="344"/>
      <c r="AG381" s="344"/>
      <c r="AH381" s="357"/>
      <c r="AI381" s="344"/>
      <c r="AJ381" s="344"/>
      <c r="AK381" s="429"/>
      <c r="AL381" s="429"/>
      <c r="AM381" s="357"/>
      <c r="AN381" s="357"/>
      <c r="AO381" s="357"/>
      <c r="AP381" s="357"/>
      <c r="AQ381" s="357"/>
      <c r="AR381" s="357"/>
      <c r="AS381" s="357"/>
      <c r="AT381" s="360"/>
      <c r="AU381" s="515"/>
    </row>
    <row r="382" spans="1:47" ht="30.75" customHeight="1" x14ac:dyDescent="0.25">
      <c r="A382" s="353"/>
      <c r="B382" s="354"/>
      <c r="C382" s="357"/>
      <c r="D382" s="344"/>
      <c r="E382" s="344"/>
      <c r="F382" s="344"/>
      <c r="G382" s="356"/>
      <c r="H382" s="357"/>
      <c r="I382" s="344"/>
      <c r="J382" s="344"/>
      <c r="K382" s="357"/>
      <c r="L382" s="355"/>
      <c r="M382" s="355"/>
      <c r="N382" s="355"/>
      <c r="O382" s="357"/>
      <c r="P382" s="357"/>
      <c r="Q382" s="357"/>
      <c r="R382" s="357"/>
      <c r="S382" s="357"/>
      <c r="T382" s="357"/>
      <c r="U382" s="357"/>
      <c r="V382" s="357"/>
      <c r="W382" s="357"/>
      <c r="X382" s="357"/>
      <c r="Y382" s="357"/>
      <c r="Z382" s="357"/>
      <c r="AA382" s="357"/>
      <c r="AB382" s="344"/>
      <c r="AC382" s="344"/>
      <c r="AD382" s="344"/>
      <c r="AE382" s="344"/>
      <c r="AF382" s="344"/>
      <c r="AG382" s="344"/>
      <c r="AH382" s="357"/>
      <c r="AI382" s="344"/>
      <c r="AJ382" s="344"/>
      <c r="AK382" s="429"/>
      <c r="AL382" s="429"/>
      <c r="AM382" s="357"/>
      <c r="AN382" s="357"/>
      <c r="AO382" s="357"/>
      <c r="AP382" s="357"/>
      <c r="AQ382" s="357"/>
      <c r="AR382" s="357"/>
      <c r="AS382" s="357"/>
      <c r="AT382" s="360"/>
      <c r="AU382" s="515"/>
    </row>
    <row r="383" spans="1:47" s="362" customFormat="1" ht="30.75" customHeight="1" x14ac:dyDescent="0.25">
      <c r="A383" s="353"/>
      <c r="B383" s="354"/>
      <c r="C383" s="357"/>
      <c r="D383" s="344"/>
      <c r="E383" s="344"/>
      <c r="F383" s="344"/>
      <c r="G383" s="356"/>
      <c r="H383" s="357"/>
      <c r="I383" s="344"/>
      <c r="J383" s="344"/>
      <c r="K383" s="357"/>
      <c r="L383" s="355"/>
      <c r="M383" s="355"/>
      <c r="N383" s="355"/>
      <c r="O383" s="357"/>
      <c r="P383" s="357"/>
      <c r="Q383" s="357"/>
      <c r="R383" s="357"/>
      <c r="S383" s="357"/>
      <c r="T383" s="357"/>
      <c r="U383" s="357"/>
      <c r="V383" s="357"/>
      <c r="W383" s="357"/>
      <c r="X383" s="357"/>
      <c r="Y383" s="357"/>
      <c r="Z383" s="357"/>
      <c r="AA383" s="357"/>
      <c r="AB383" s="344"/>
      <c r="AC383" s="344"/>
      <c r="AD383" s="344"/>
      <c r="AE383" s="344"/>
      <c r="AF383" s="344"/>
      <c r="AG383" s="344"/>
      <c r="AH383" s="357"/>
      <c r="AI383" s="344"/>
      <c r="AJ383" s="344"/>
      <c r="AK383" s="429"/>
      <c r="AL383" s="429"/>
      <c r="AM383" s="357"/>
      <c r="AN383" s="357"/>
      <c r="AO383" s="357"/>
      <c r="AP383" s="357"/>
      <c r="AQ383" s="357"/>
      <c r="AR383" s="357"/>
      <c r="AS383" s="357"/>
      <c r="AT383" s="360"/>
      <c r="AU383" s="515"/>
    </row>
    <row r="384" spans="1:47" ht="30.75" customHeight="1" x14ac:dyDescent="0.25">
      <c r="A384" s="353"/>
      <c r="B384" s="354"/>
      <c r="C384" s="357"/>
      <c r="D384" s="344"/>
      <c r="E384" s="344"/>
      <c r="F384" s="344"/>
      <c r="G384" s="356"/>
      <c r="H384" s="357"/>
      <c r="I384" s="344"/>
      <c r="J384" s="344"/>
      <c r="K384" s="357"/>
      <c r="L384" s="355"/>
      <c r="M384" s="355"/>
      <c r="N384" s="355"/>
      <c r="O384" s="357"/>
      <c r="P384" s="357"/>
      <c r="Q384" s="357"/>
      <c r="R384" s="357"/>
      <c r="S384" s="357"/>
      <c r="T384" s="357"/>
      <c r="U384" s="357"/>
      <c r="V384" s="357"/>
      <c r="W384" s="357"/>
      <c r="X384" s="357"/>
      <c r="Y384" s="357"/>
      <c r="Z384" s="357"/>
      <c r="AA384" s="357"/>
      <c r="AB384" s="344"/>
      <c r="AC384" s="344"/>
      <c r="AD384" s="344"/>
      <c r="AE384" s="344"/>
      <c r="AF384" s="344"/>
      <c r="AG384" s="344"/>
      <c r="AH384" s="357"/>
      <c r="AI384" s="344"/>
      <c r="AJ384" s="344"/>
      <c r="AK384" s="429"/>
      <c r="AL384" s="429"/>
      <c r="AM384" s="357"/>
      <c r="AN384" s="357"/>
      <c r="AO384" s="357"/>
      <c r="AP384" s="357"/>
      <c r="AQ384" s="357"/>
      <c r="AR384" s="357"/>
      <c r="AS384" s="357"/>
      <c r="AT384" s="360"/>
      <c r="AU384" s="515"/>
    </row>
    <row r="385" spans="1:47" ht="30.75" customHeight="1" x14ac:dyDescent="0.25">
      <c r="A385" s="353"/>
      <c r="B385" s="354"/>
      <c r="C385" s="357"/>
      <c r="D385" s="344"/>
      <c r="E385" s="344"/>
      <c r="F385" s="344"/>
      <c r="G385" s="356"/>
      <c r="H385" s="357"/>
      <c r="I385" s="344"/>
      <c r="J385" s="344"/>
      <c r="K385" s="357"/>
      <c r="L385" s="355"/>
      <c r="M385" s="355"/>
      <c r="N385" s="355"/>
      <c r="O385" s="357"/>
      <c r="P385" s="357"/>
      <c r="Q385" s="357"/>
      <c r="R385" s="357"/>
      <c r="S385" s="357"/>
      <c r="T385" s="357"/>
      <c r="U385" s="357"/>
      <c r="V385" s="357"/>
      <c r="W385" s="357"/>
      <c r="X385" s="357"/>
      <c r="Y385" s="357"/>
      <c r="Z385" s="357"/>
      <c r="AA385" s="357"/>
      <c r="AB385" s="344"/>
      <c r="AC385" s="344"/>
      <c r="AD385" s="344"/>
      <c r="AE385" s="344"/>
      <c r="AF385" s="344"/>
      <c r="AG385" s="344"/>
      <c r="AH385" s="357"/>
      <c r="AI385" s="344"/>
      <c r="AJ385" s="344"/>
      <c r="AK385" s="429"/>
      <c r="AL385" s="429"/>
      <c r="AM385" s="357"/>
      <c r="AN385" s="357"/>
      <c r="AO385" s="357"/>
      <c r="AP385" s="357"/>
      <c r="AQ385" s="357"/>
      <c r="AR385" s="357"/>
      <c r="AS385" s="357"/>
      <c r="AT385" s="360"/>
      <c r="AU385" s="515"/>
    </row>
    <row r="386" spans="1:47" ht="30.75" customHeight="1" x14ac:dyDescent="0.25">
      <c r="A386" s="353"/>
      <c r="B386" s="354"/>
      <c r="C386" s="357"/>
      <c r="D386" s="344"/>
      <c r="E386" s="344"/>
      <c r="F386" s="344"/>
      <c r="G386" s="356"/>
      <c r="H386" s="357"/>
      <c r="I386" s="344"/>
      <c r="J386" s="344"/>
      <c r="K386" s="357"/>
      <c r="L386" s="355"/>
      <c r="M386" s="355"/>
      <c r="N386" s="355"/>
      <c r="O386" s="357"/>
      <c r="P386" s="357"/>
      <c r="Q386" s="357"/>
      <c r="R386" s="357"/>
      <c r="S386" s="357"/>
      <c r="T386" s="357"/>
      <c r="U386" s="357"/>
      <c r="V386" s="357"/>
      <c r="W386" s="357"/>
      <c r="X386" s="357"/>
      <c r="Y386" s="357"/>
      <c r="Z386" s="357"/>
      <c r="AA386" s="357"/>
      <c r="AB386" s="344"/>
      <c r="AC386" s="344"/>
      <c r="AD386" s="344"/>
      <c r="AE386" s="344"/>
      <c r="AF386" s="344"/>
      <c r="AG386" s="344"/>
      <c r="AH386" s="357"/>
      <c r="AI386" s="344"/>
      <c r="AJ386" s="344"/>
      <c r="AK386" s="429"/>
      <c r="AL386" s="429"/>
      <c r="AM386" s="357"/>
      <c r="AN386" s="357"/>
      <c r="AO386" s="357"/>
      <c r="AP386" s="357"/>
      <c r="AQ386" s="357"/>
      <c r="AR386" s="357"/>
      <c r="AS386" s="357"/>
      <c r="AT386" s="360"/>
      <c r="AU386" s="515"/>
    </row>
    <row r="387" spans="1:47" ht="30.75" customHeight="1" x14ac:dyDescent="0.25">
      <c r="A387" s="353"/>
      <c r="B387" s="354"/>
      <c r="C387" s="357"/>
      <c r="D387" s="344"/>
      <c r="E387" s="344"/>
      <c r="F387" s="344"/>
      <c r="G387" s="356"/>
      <c r="H387" s="357"/>
      <c r="I387" s="344"/>
      <c r="J387" s="344"/>
      <c r="K387" s="357"/>
      <c r="L387" s="355"/>
      <c r="M387" s="355"/>
      <c r="N387" s="355"/>
      <c r="O387" s="357"/>
      <c r="P387" s="357"/>
      <c r="Q387" s="357"/>
      <c r="R387" s="357"/>
      <c r="S387" s="357"/>
      <c r="T387" s="357"/>
      <c r="U387" s="357"/>
      <c r="V387" s="357"/>
      <c r="W387" s="357"/>
      <c r="X387" s="357"/>
      <c r="Y387" s="357"/>
      <c r="Z387" s="357"/>
      <c r="AA387" s="357"/>
      <c r="AB387" s="344"/>
      <c r="AC387" s="344"/>
      <c r="AD387" s="344"/>
      <c r="AE387" s="344"/>
      <c r="AF387" s="344"/>
      <c r="AG387" s="344"/>
      <c r="AH387" s="357"/>
      <c r="AI387" s="344"/>
      <c r="AJ387" s="344"/>
      <c r="AK387" s="429"/>
      <c r="AL387" s="429"/>
      <c r="AM387" s="357"/>
      <c r="AN387" s="357"/>
      <c r="AO387" s="357"/>
      <c r="AP387" s="357"/>
      <c r="AQ387" s="357"/>
      <c r="AR387" s="357"/>
      <c r="AS387" s="357"/>
      <c r="AT387" s="360"/>
      <c r="AU387" s="515"/>
    </row>
    <row r="388" spans="1:47" ht="30.75" customHeight="1" x14ac:dyDescent="0.25">
      <c r="A388" s="353"/>
      <c r="B388" s="354"/>
      <c r="C388" s="357"/>
      <c r="D388" s="344"/>
      <c r="E388" s="344"/>
      <c r="F388" s="344"/>
      <c r="G388" s="356"/>
      <c r="H388" s="357"/>
      <c r="I388" s="344"/>
      <c r="J388" s="344"/>
      <c r="K388" s="357"/>
      <c r="L388" s="355"/>
      <c r="M388" s="355"/>
      <c r="N388" s="355"/>
      <c r="O388" s="357"/>
      <c r="P388" s="357"/>
      <c r="Q388" s="357"/>
      <c r="R388" s="357"/>
      <c r="S388" s="357"/>
      <c r="T388" s="357"/>
      <c r="U388" s="357"/>
      <c r="V388" s="357"/>
      <c r="W388" s="357"/>
      <c r="X388" s="357"/>
      <c r="Y388" s="357"/>
      <c r="Z388" s="357"/>
      <c r="AA388" s="357"/>
      <c r="AB388" s="344"/>
      <c r="AC388" s="344"/>
      <c r="AD388" s="344"/>
      <c r="AE388" s="344"/>
      <c r="AF388" s="344"/>
      <c r="AG388" s="344"/>
      <c r="AH388" s="357"/>
      <c r="AI388" s="344"/>
      <c r="AJ388" s="344"/>
      <c r="AK388" s="429"/>
      <c r="AL388" s="429"/>
      <c r="AM388" s="357"/>
      <c r="AN388" s="357"/>
      <c r="AO388" s="357"/>
      <c r="AP388" s="357"/>
      <c r="AQ388" s="357"/>
      <c r="AR388" s="357"/>
      <c r="AS388" s="357"/>
      <c r="AT388" s="360"/>
      <c r="AU388" s="515"/>
    </row>
    <row r="389" spans="1:47" ht="30.75" customHeight="1" x14ac:dyDescent="0.25">
      <c r="A389" s="353"/>
      <c r="B389" s="354"/>
      <c r="C389" s="357"/>
      <c r="D389" s="344"/>
      <c r="E389" s="344"/>
      <c r="F389" s="344"/>
      <c r="G389" s="356"/>
      <c r="H389" s="357"/>
      <c r="I389" s="344"/>
      <c r="J389" s="344"/>
      <c r="K389" s="357"/>
      <c r="L389" s="355"/>
      <c r="M389" s="355"/>
      <c r="N389" s="355"/>
      <c r="O389" s="357"/>
      <c r="P389" s="357"/>
      <c r="Q389" s="357"/>
      <c r="R389" s="357"/>
      <c r="S389" s="357"/>
      <c r="T389" s="357"/>
      <c r="U389" s="357"/>
      <c r="V389" s="357"/>
      <c r="W389" s="357"/>
      <c r="X389" s="357"/>
      <c r="Y389" s="357"/>
      <c r="Z389" s="357"/>
      <c r="AA389" s="357"/>
      <c r="AB389" s="344"/>
      <c r="AC389" s="344"/>
      <c r="AD389" s="344"/>
      <c r="AE389" s="344"/>
      <c r="AF389" s="344"/>
      <c r="AG389" s="344"/>
      <c r="AH389" s="357"/>
      <c r="AI389" s="344"/>
      <c r="AJ389" s="344"/>
      <c r="AK389" s="429"/>
      <c r="AL389" s="429"/>
      <c r="AM389" s="357"/>
      <c r="AN389" s="357"/>
      <c r="AO389" s="357"/>
      <c r="AP389" s="357"/>
      <c r="AQ389" s="357"/>
      <c r="AR389" s="357"/>
      <c r="AS389" s="357"/>
      <c r="AT389" s="360"/>
      <c r="AU389" s="515"/>
    </row>
    <row r="390" spans="1:47" ht="30.75" customHeight="1" x14ac:dyDescent="0.25">
      <c r="A390" s="353"/>
      <c r="B390" s="354"/>
      <c r="C390" s="357"/>
      <c r="D390" s="344"/>
      <c r="E390" s="344"/>
      <c r="F390" s="344"/>
      <c r="G390" s="356"/>
      <c r="H390" s="357"/>
      <c r="I390" s="344"/>
      <c r="J390" s="344"/>
      <c r="K390" s="357"/>
      <c r="L390" s="355"/>
      <c r="M390" s="355"/>
      <c r="N390" s="355"/>
      <c r="O390" s="357"/>
      <c r="P390" s="357"/>
      <c r="Q390" s="357"/>
      <c r="R390" s="357"/>
      <c r="S390" s="357"/>
      <c r="T390" s="357"/>
      <c r="U390" s="357"/>
      <c r="V390" s="357"/>
      <c r="W390" s="357"/>
      <c r="X390" s="357"/>
      <c r="Y390" s="357"/>
      <c r="Z390" s="357"/>
      <c r="AA390" s="357"/>
      <c r="AB390" s="344"/>
      <c r="AC390" s="344"/>
      <c r="AD390" s="344"/>
      <c r="AE390" s="344"/>
      <c r="AF390" s="344"/>
      <c r="AG390" s="344"/>
      <c r="AH390" s="357"/>
      <c r="AI390" s="344"/>
      <c r="AJ390" s="344"/>
      <c r="AK390" s="429"/>
      <c r="AL390" s="429"/>
      <c r="AM390" s="357"/>
      <c r="AN390" s="357"/>
      <c r="AO390" s="357"/>
      <c r="AP390" s="357"/>
      <c r="AQ390" s="357"/>
      <c r="AR390" s="357"/>
      <c r="AS390" s="357"/>
      <c r="AT390" s="360"/>
      <c r="AU390" s="515"/>
    </row>
    <row r="391" spans="1:47" ht="30.75" customHeight="1" x14ac:dyDescent="0.25">
      <c r="A391" s="353"/>
      <c r="B391" s="354"/>
      <c r="C391" s="357"/>
      <c r="D391" s="344"/>
      <c r="E391" s="344"/>
      <c r="F391" s="344"/>
      <c r="G391" s="356"/>
      <c r="H391" s="357"/>
      <c r="I391" s="344"/>
      <c r="J391" s="344"/>
      <c r="K391" s="357"/>
      <c r="L391" s="355"/>
      <c r="M391" s="355"/>
      <c r="N391" s="355"/>
      <c r="O391" s="357"/>
      <c r="P391" s="357"/>
      <c r="Q391" s="357"/>
      <c r="R391" s="357"/>
      <c r="S391" s="357"/>
      <c r="T391" s="357"/>
      <c r="U391" s="357"/>
      <c r="V391" s="357"/>
      <c r="W391" s="357"/>
      <c r="X391" s="357"/>
      <c r="Y391" s="357"/>
      <c r="Z391" s="357"/>
      <c r="AA391" s="357"/>
      <c r="AB391" s="344"/>
      <c r="AC391" s="344"/>
      <c r="AD391" s="344"/>
      <c r="AE391" s="344"/>
      <c r="AF391" s="344"/>
      <c r="AG391" s="344"/>
      <c r="AH391" s="357"/>
      <c r="AI391" s="344"/>
      <c r="AJ391" s="344"/>
      <c r="AK391" s="429"/>
      <c r="AL391" s="429"/>
      <c r="AM391" s="357"/>
      <c r="AN391" s="357"/>
      <c r="AO391" s="357"/>
      <c r="AP391" s="357"/>
      <c r="AQ391" s="357"/>
      <c r="AR391" s="357"/>
      <c r="AS391" s="357"/>
      <c r="AT391" s="360"/>
      <c r="AU391" s="515"/>
    </row>
    <row r="392" spans="1:47" ht="30.75" customHeight="1" x14ac:dyDescent="0.25">
      <c r="A392" s="353"/>
      <c r="B392" s="354"/>
      <c r="C392" s="357"/>
      <c r="D392" s="344"/>
      <c r="E392" s="344"/>
      <c r="F392" s="344"/>
      <c r="G392" s="356"/>
      <c r="H392" s="357"/>
      <c r="I392" s="344"/>
      <c r="J392" s="344"/>
      <c r="K392" s="357"/>
      <c r="L392" s="355"/>
      <c r="M392" s="355"/>
      <c r="N392" s="355"/>
      <c r="O392" s="357"/>
      <c r="P392" s="357"/>
      <c r="Q392" s="357"/>
      <c r="R392" s="357"/>
      <c r="S392" s="357"/>
      <c r="T392" s="357"/>
      <c r="U392" s="357"/>
      <c r="V392" s="357"/>
      <c r="W392" s="357"/>
      <c r="X392" s="357"/>
      <c r="Y392" s="357"/>
      <c r="Z392" s="357"/>
      <c r="AA392" s="357"/>
      <c r="AB392" s="344"/>
      <c r="AC392" s="344"/>
      <c r="AD392" s="344"/>
      <c r="AE392" s="344"/>
      <c r="AF392" s="344"/>
      <c r="AG392" s="344"/>
      <c r="AH392" s="357"/>
      <c r="AI392" s="344"/>
      <c r="AJ392" s="344"/>
      <c r="AK392" s="429"/>
      <c r="AL392" s="429"/>
      <c r="AM392" s="357"/>
      <c r="AN392" s="357"/>
      <c r="AO392" s="357"/>
      <c r="AP392" s="357"/>
      <c r="AQ392" s="357"/>
      <c r="AR392" s="357"/>
      <c r="AS392" s="357"/>
      <c r="AT392" s="360"/>
      <c r="AU392" s="515"/>
    </row>
    <row r="393" spans="1:47" ht="30.75" customHeight="1" x14ac:dyDescent="0.25">
      <c r="A393" s="353"/>
      <c r="B393" s="354"/>
      <c r="C393" s="357"/>
      <c r="D393" s="344"/>
      <c r="E393" s="344"/>
      <c r="F393" s="344"/>
      <c r="G393" s="356"/>
      <c r="H393" s="357"/>
      <c r="I393" s="344"/>
      <c r="J393" s="344"/>
      <c r="K393" s="357"/>
      <c r="L393" s="355"/>
      <c r="M393" s="355"/>
      <c r="N393" s="355"/>
      <c r="O393" s="357"/>
      <c r="P393" s="357"/>
      <c r="Q393" s="357"/>
      <c r="R393" s="357"/>
      <c r="S393" s="357"/>
      <c r="T393" s="357"/>
      <c r="U393" s="357"/>
      <c r="V393" s="357"/>
      <c r="W393" s="357"/>
      <c r="X393" s="357"/>
      <c r="Y393" s="357"/>
      <c r="Z393" s="357"/>
      <c r="AA393" s="357"/>
      <c r="AB393" s="344"/>
      <c r="AC393" s="344"/>
      <c r="AD393" s="344"/>
      <c r="AE393" s="344"/>
      <c r="AF393" s="344"/>
      <c r="AG393" s="344"/>
      <c r="AH393" s="357"/>
      <c r="AI393" s="344"/>
      <c r="AJ393" s="344"/>
      <c r="AK393" s="429"/>
      <c r="AL393" s="429"/>
      <c r="AM393" s="357"/>
      <c r="AN393" s="357"/>
      <c r="AO393" s="357"/>
      <c r="AP393" s="357"/>
      <c r="AQ393" s="357"/>
      <c r="AR393" s="357"/>
      <c r="AS393" s="357"/>
      <c r="AT393" s="360"/>
      <c r="AU393" s="515"/>
    </row>
    <row r="394" spans="1:47" ht="30.75" customHeight="1" x14ac:dyDescent="0.25">
      <c r="A394" s="353"/>
      <c r="B394" s="354"/>
      <c r="C394" s="357"/>
      <c r="D394" s="344"/>
      <c r="E394" s="344"/>
      <c r="F394" s="344"/>
      <c r="G394" s="356"/>
      <c r="H394" s="357"/>
      <c r="I394" s="344"/>
      <c r="J394" s="344"/>
      <c r="K394" s="357"/>
      <c r="L394" s="355"/>
      <c r="M394" s="355"/>
      <c r="N394" s="355"/>
      <c r="O394" s="357"/>
      <c r="P394" s="357"/>
      <c r="Q394" s="357"/>
      <c r="R394" s="357"/>
      <c r="S394" s="357"/>
      <c r="T394" s="357"/>
      <c r="U394" s="357"/>
      <c r="V394" s="357"/>
      <c r="W394" s="357"/>
      <c r="X394" s="357"/>
      <c r="Y394" s="357"/>
      <c r="Z394" s="357"/>
      <c r="AA394" s="357"/>
      <c r="AB394" s="344"/>
      <c r="AC394" s="344"/>
      <c r="AD394" s="344"/>
      <c r="AE394" s="344"/>
      <c r="AF394" s="344"/>
      <c r="AG394" s="344"/>
      <c r="AH394" s="357"/>
      <c r="AI394" s="344"/>
      <c r="AJ394" s="344"/>
      <c r="AK394" s="429"/>
      <c r="AL394" s="429"/>
      <c r="AM394" s="357"/>
      <c r="AN394" s="357"/>
      <c r="AO394" s="357"/>
      <c r="AP394" s="357"/>
      <c r="AQ394" s="357"/>
      <c r="AR394" s="357"/>
      <c r="AS394" s="357"/>
      <c r="AT394" s="360"/>
      <c r="AU394" s="515"/>
    </row>
    <row r="395" spans="1:47" ht="30.75" customHeight="1" x14ac:dyDescent="0.25">
      <c r="A395" s="353"/>
      <c r="B395" s="354"/>
      <c r="C395" s="355"/>
      <c r="D395" s="344"/>
      <c r="E395" s="344"/>
      <c r="F395" s="344"/>
      <c r="G395" s="356"/>
      <c r="H395" s="344"/>
      <c r="I395" s="344"/>
      <c r="J395" s="344"/>
      <c r="K395" s="355"/>
      <c r="L395" s="355"/>
      <c r="M395" s="355"/>
      <c r="N395" s="355"/>
      <c r="O395" s="357"/>
      <c r="P395" s="357"/>
      <c r="Q395" s="357"/>
      <c r="R395" s="357"/>
      <c r="S395" s="357"/>
      <c r="T395" s="357"/>
      <c r="U395" s="357"/>
      <c r="V395" s="357"/>
      <c r="W395" s="357"/>
      <c r="X395" s="357"/>
      <c r="Y395" s="357"/>
      <c r="Z395" s="357"/>
      <c r="AA395" s="357"/>
      <c r="AB395" s="344"/>
      <c r="AC395" s="344"/>
      <c r="AD395" s="344"/>
      <c r="AE395" s="344"/>
      <c r="AF395" s="344"/>
      <c r="AG395" s="344"/>
      <c r="AH395" s="357"/>
      <c r="AI395" s="344"/>
      <c r="AJ395" s="344"/>
      <c r="AK395" s="429"/>
      <c r="AL395" s="429"/>
      <c r="AM395" s="357"/>
      <c r="AN395" s="357"/>
      <c r="AO395" s="357"/>
      <c r="AP395" s="357"/>
      <c r="AQ395" s="357"/>
      <c r="AR395" s="357"/>
      <c r="AS395" s="357"/>
      <c r="AT395" s="360"/>
      <c r="AU395" s="515"/>
    </row>
    <row r="396" spans="1:47" ht="30.75" customHeight="1" x14ac:dyDescent="0.25">
      <c r="A396" s="353"/>
      <c r="B396" s="354"/>
      <c r="C396" s="357"/>
      <c r="D396" s="344"/>
      <c r="E396" s="344"/>
      <c r="F396" s="344"/>
      <c r="G396" s="356"/>
      <c r="H396" s="357"/>
      <c r="I396" s="344"/>
      <c r="J396" s="344"/>
      <c r="K396" s="357"/>
      <c r="L396" s="355"/>
      <c r="M396" s="355"/>
      <c r="N396" s="355"/>
      <c r="O396" s="357"/>
      <c r="P396" s="357"/>
      <c r="Q396" s="357"/>
      <c r="R396" s="357"/>
      <c r="S396" s="357"/>
      <c r="T396" s="357"/>
      <c r="U396" s="357"/>
      <c r="V396" s="357"/>
      <c r="W396" s="357"/>
      <c r="X396" s="357"/>
      <c r="Y396" s="357"/>
      <c r="Z396" s="357"/>
      <c r="AA396" s="357"/>
      <c r="AB396" s="344"/>
      <c r="AC396" s="344"/>
      <c r="AD396" s="344"/>
      <c r="AE396" s="344"/>
      <c r="AF396" s="344"/>
      <c r="AG396" s="344"/>
      <c r="AH396" s="357"/>
      <c r="AI396" s="344"/>
      <c r="AJ396" s="344"/>
      <c r="AK396" s="429"/>
      <c r="AL396" s="429"/>
      <c r="AM396" s="357"/>
      <c r="AN396" s="357"/>
      <c r="AO396" s="357"/>
      <c r="AP396" s="357"/>
      <c r="AQ396" s="357"/>
      <c r="AR396" s="357"/>
      <c r="AS396" s="357"/>
      <c r="AT396" s="360"/>
      <c r="AU396" s="515"/>
    </row>
    <row r="397" spans="1:47" ht="30.75" customHeight="1" x14ac:dyDescent="0.25">
      <c r="A397" s="353"/>
      <c r="B397" s="354"/>
      <c r="C397" s="355"/>
      <c r="D397" s="344"/>
      <c r="E397" s="344"/>
      <c r="F397" s="344"/>
      <c r="G397" s="356"/>
      <c r="H397" s="344"/>
      <c r="I397" s="344"/>
      <c r="J397" s="344"/>
      <c r="K397" s="355"/>
      <c r="L397" s="355"/>
      <c r="M397" s="355"/>
      <c r="N397" s="355"/>
      <c r="O397" s="357"/>
      <c r="P397" s="357"/>
      <c r="Q397" s="357"/>
      <c r="R397" s="357"/>
      <c r="S397" s="357"/>
      <c r="T397" s="357"/>
      <c r="U397" s="357"/>
      <c r="V397" s="357"/>
      <c r="W397" s="357"/>
      <c r="X397" s="357"/>
      <c r="Y397" s="357"/>
      <c r="Z397" s="357"/>
      <c r="AA397" s="357"/>
      <c r="AB397" s="344"/>
      <c r="AC397" s="344"/>
      <c r="AD397" s="344"/>
      <c r="AE397" s="344"/>
      <c r="AF397" s="344"/>
      <c r="AG397" s="344"/>
      <c r="AH397" s="357"/>
      <c r="AI397" s="344"/>
      <c r="AJ397" s="344"/>
      <c r="AK397" s="429"/>
      <c r="AL397" s="429"/>
      <c r="AM397" s="357"/>
      <c r="AN397" s="357"/>
      <c r="AO397" s="357"/>
      <c r="AP397" s="357"/>
      <c r="AQ397" s="357"/>
      <c r="AR397" s="357"/>
      <c r="AS397" s="357"/>
      <c r="AT397" s="360"/>
      <c r="AU397" s="515"/>
    </row>
    <row r="398" spans="1:47" ht="30.75" customHeight="1" x14ac:dyDescent="0.25">
      <c r="A398" s="353"/>
      <c r="B398" s="354"/>
      <c r="C398" s="355"/>
      <c r="D398" s="344"/>
      <c r="E398" s="344"/>
      <c r="F398" s="344"/>
      <c r="G398" s="356"/>
      <c r="H398" s="344"/>
      <c r="I398" s="344"/>
      <c r="J398" s="344"/>
      <c r="K398" s="355"/>
      <c r="L398" s="363"/>
      <c r="M398" s="355"/>
      <c r="N398" s="355"/>
      <c r="O398" s="357"/>
      <c r="P398" s="357"/>
      <c r="Q398" s="357"/>
      <c r="R398" s="357"/>
      <c r="S398" s="357"/>
      <c r="T398" s="357"/>
      <c r="U398" s="357"/>
      <c r="V398" s="357"/>
      <c r="W398" s="357"/>
      <c r="X398" s="357"/>
      <c r="Y398" s="357"/>
      <c r="Z398" s="357"/>
      <c r="AA398" s="357"/>
      <c r="AB398" s="344"/>
      <c r="AC398" s="344"/>
      <c r="AD398" s="344"/>
      <c r="AE398" s="344"/>
      <c r="AF398" s="344"/>
      <c r="AG398" s="344"/>
      <c r="AH398" s="357"/>
      <c r="AI398" s="344"/>
      <c r="AJ398" s="344"/>
      <c r="AK398" s="429"/>
      <c r="AL398" s="429"/>
      <c r="AM398" s="357"/>
      <c r="AN398" s="357"/>
      <c r="AO398" s="357"/>
      <c r="AP398" s="357"/>
      <c r="AQ398" s="357"/>
      <c r="AR398" s="357"/>
      <c r="AS398" s="344"/>
      <c r="AT398" s="360"/>
      <c r="AU398" s="515"/>
    </row>
    <row r="399" spans="1:47" ht="30.75" customHeight="1" x14ac:dyDescent="0.25">
      <c r="A399" s="353"/>
      <c r="B399" s="354"/>
      <c r="C399" s="355"/>
      <c r="D399" s="344"/>
      <c r="E399" s="344"/>
      <c r="F399" s="344"/>
      <c r="G399" s="356"/>
      <c r="H399" s="344"/>
      <c r="I399" s="344"/>
      <c r="J399" s="344"/>
      <c r="K399" s="355"/>
      <c r="L399" s="355"/>
      <c r="M399" s="355"/>
      <c r="N399" s="355"/>
      <c r="O399" s="357"/>
      <c r="P399" s="357"/>
      <c r="Q399" s="357"/>
      <c r="R399" s="357"/>
      <c r="S399" s="357"/>
      <c r="T399" s="357"/>
      <c r="U399" s="357"/>
      <c r="V399" s="357"/>
      <c r="W399" s="357"/>
      <c r="X399" s="357"/>
      <c r="Y399" s="357"/>
      <c r="Z399" s="357"/>
      <c r="AA399" s="357"/>
      <c r="AB399" s="344"/>
      <c r="AC399" s="344"/>
      <c r="AD399" s="344"/>
      <c r="AE399" s="344"/>
      <c r="AF399" s="344"/>
      <c r="AG399" s="344"/>
      <c r="AH399" s="357"/>
      <c r="AI399" s="344"/>
      <c r="AJ399" s="344"/>
      <c r="AK399" s="429"/>
      <c r="AL399" s="429"/>
      <c r="AM399" s="357"/>
      <c r="AN399" s="357"/>
      <c r="AO399" s="357"/>
      <c r="AP399" s="357"/>
      <c r="AQ399" s="357"/>
      <c r="AR399" s="357"/>
      <c r="AS399" s="357"/>
      <c r="AT399" s="360"/>
      <c r="AU399" s="515"/>
    </row>
    <row r="400" spans="1:47" ht="30.75" customHeight="1" x14ac:dyDescent="0.25">
      <c r="A400" s="353"/>
      <c r="B400" s="354"/>
      <c r="C400" s="357"/>
      <c r="D400" s="344"/>
      <c r="E400" s="344"/>
      <c r="F400" s="344"/>
      <c r="G400" s="356"/>
      <c r="H400" s="357"/>
      <c r="I400" s="344"/>
      <c r="J400" s="344"/>
      <c r="K400" s="357"/>
      <c r="L400" s="355"/>
      <c r="M400" s="355"/>
      <c r="N400" s="355"/>
      <c r="O400" s="357"/>
      <c r="P400" s="357"/>
      <c r="Q400" s="357"/>
      <c r="R400" s="357"/>
      <c r="S400" s="357"/>
      <c r="T400" s="357"/>
      <c r="U400" s="357"/>
      <c r="V400" s="357"/>
      <c r="W400" s="357"/>
      <c r="X400" s="357"/>
      <c r="Y400" s="357"/>
      <c r="Z400" s="357"/>
      <c r="AA400" s="357"/>
      <c r="AB400" s="344"/>
      <c r="AC400" s="344"/>
      <c r="AD400" s="344"/>
      <c r="AE400" s="344"/>
      <c r="AF400" s="344"/>
      <c r="AG400" s="344"/>
      <c r="AH400" s="357"/>
      <c r="AI400" s="344"/>
      <c r="AJ400" s="344"/>
      <c r="AK400" s="429"/>
      <c r="AL400" s="429"/>
      <c r="AM400" s="357"/>
      <c r="AN400" s="357"/>
      <c r="AO400" s="357"/>
      <c r="AP400" s="357"/>
      <c r="AQ400" s="357"/>
      <c r="AR400" s="357"/>
      <c r="AS400" s="357"/>
      <c r="AT400" s="360"/>
      <c r="AU400" s="515"/>
    </row>
    <row r="401" spans="1:47" ht="30.75" customHeight="1" x14ac:dyDescent="0.25">
      <c r="A401" s="353"/>
      <c r="B401" s="354"/>
      <c r="C401" s="357"/>
      <c r="D401" s="344"/>
      <c r="E401" s="344"/>
      <c r="F401" s="344"/>
      <c r="G401" s="356"/>
      <c r="H401" s="357"/>
      <c r="I401" s="344"/>
      <c r="J401" s="344"/>
      <c r="K401" s="357"/>
      <c r="L401" s="355"/>
      <c r="M401" s="355"/>
      <c r="N401" s="355"/>
      <c r="O401" s="357"/>
      <c r="P401" s="357"/>
      <c r="Q401" s="357"/>
      <c r="R401" s="357"/>
      <c r="S401" s="357"/>
      <c r="T401" s="357"/>
      <c r="U401" s="357"/>
      <c r="V401" s="357"/>
      <c r="W401" s="357"/>
      <c r="X401" s="357"/>
      <c r="Y401" s="357"/>
      <c r="Z401" s="357"/>
      <c r="AA401" s="357"/>
      <c r="AB401" s="344"/>
      <c r="AC401" s="344"/>
      <c r="AD401" s="344"/>
      <c r="AE401" s="344"/>
      <c r="AF401" s="344"/>
      <c r="AG401" s="344"/>
      <c r="AH401" s="357"/>
      <c r="AI401" s="344"/>
      <c r="AJ401" s="344"/>
      <c r="AK401" s="429"/>
      <c r="AL401" s="429"/>
      <c r="AM401" s="357"/>
      <c r="AN401" s="357"/>
      <c r="AO401" s="357"/>
      <c r="AP401" s="357"/>
      <c r="AQ401" s="357"/>
      <c r="AR401" s="357"/>
      <c r="AS401" s="357"/>
      <c r="AT401" s="360"/>
      <c r="AU401" s="515"/>
    </row>
    <row r="402" spans="1:47" ht="30.75" customHeight="1" x14ac:dyDescent="0.25">
      <c r="A402" s="353"/>
      <c r="B402" s="354"/>
      <c r="C402" s="357"/>
      <c r="D402" s="344"/>
      <c r="E402" s="344"/>
      <c r="F402" s="344"/>
      <c r="G402" s="356"/>
      <c r="H402" s="357"/>
      <c r="I402" s="344"/>
      <c r="J402" s="344"/>
      <c r="K402" s="357"/>
      <c r="L402" s="355"/>
      <c r="M402" s="355"/>
      <c r="N402" s="355"/>
      <c r="O402" s="357"/>
      <c r="P402" s="357"/>
      <c r="Q402" s="357"/>
      <c r="R402" s="357"/>
      <c r="S402" s="357"/>
      <c r="T402" s="357"/>
      <c r="U402" s="357"/>
      <c r="V402" s="357"/>
      <c r="W402" s="357"/>
      <c r="X402" s="357"/>
      <c r="Y402" s="357"/>
      <c r="Z402" s="357"/>
      <c r="AA402" s="357"/>
      <c r="AB402" s="344"/>
      <c r="AC402" s="344"/>
      <c r="AD402" s="344"/>
      <c r="AE402" s="344"/>
      <c r="AF402" s="344"/>
      <c r="AG402" s="344"/>
      <c r="AH402" s="357"/>
      <c r="AI402" s="344"/>
      <c r="AJ402" s="344"/>
      <c r="AK402" s="429"/>
      <c r="AL402" s="429"/>
      <c r="AM402" s="357"/>
      <c r="AN402" s="357"/>
      <c r="AO402" s="357"/>
      <c r="AP402" s="357"/>
      <c r="AQ402" s="357"/>
      <c r="AR402" s="357"/>
      <c r="AS402" s="357"/>
      <c r="AT402" s="360"/>
      <c r="AU402" s="515"/>
    </row>
    <row r="403" spans="1:47" s="362" customFormat="1" ht="30.75" customHeight="1" x14ac:dyDescent="0.25">
      <c r="A403" s="353"/>
      <c r="B403" s="354"/>
      <c r="C403" s="355"/>
      <c r="D403" s="344"/>
      <c r="E403" s="344"/>
      <c r="F403" s="344"/>
      <c r="G403" s="356"/>
      <c r="H403" s="344"/>
      <c r="I403" s="344"/>
      <c r="J403" s="344"/>
      <c r="K403" s="355"/>
      <c r="L403" s="363"/>
      <c r="M403" s="355"/>
      <c r="N403" s="355"/>
      <c r="O403" s="357"/>
      <c r="P403" s="357"/>
      <c r="Q403" s="357"/>
      <c r="R403" s="357"/>
      <c r="S403" s="357"/>
      <c r="T403" s="357"/>
      <c r="U403" s="357"/>
      <c r="V403" s="357"/>
      <c r="W403" s="357"/>
      <c r="X403" s="357"/>
      <c r="Y403" s="357"/>
      <c r="Z403" s="357"/>
      <c r="AA403" s="357"/>
      <c r="AB403" s="344"/>
      <c r="AC403" s="344"/>
      <c r="AD403" s="344"/>
      <c r="AE403" s="344"/>
      <c r="AF403" s="344"/>
      <c r="AG403" s="344"/>
      <c r="AH403" s="357"/>
      <c r="AI403" s="344"/>
      <c r="AJ403" s="344"/>
      <c r="AK403" s="429"/>
      <c r="AL403" s="429"/>
      <c r="AM403" s="357"/>
      <c r="AN403" s="357"/>
      <c r="AO403" s="357"/>
      <c r="AP403" s="357"/>
      <c r="AQ403" s="357"/>
      <c r="AR403" s="357"/>
      <c r="AS403" s="357"/>
      <c r="AT403" s="360"/>
      <c r="AU403" s="515"/>
    </row>
    <row r="404" spans="1:47" ht="30.75" customHeight="1" x14ac:dyDescent="0.25">
      <c r="A404" s="353"/>
      <c r="B404" s="354"/>
      <c r="C404" s="355"/>
      <c r="D404" s="344"/>
      <c r="E404" s="344"/>
      <c r="F404" s="344"/>
      <c r="G404" s="356"/>
      <c r="H404" s="344"/>
      <c r="I404" s="344"/>
      <c r="J404" s="344"/>
      <c r="K404" s="355"/>
      <c r="L404" s="355"/>
      <c r="M404" s="355"/>
      <c r="N404" s="355"/>
      <c r="O404" s="357"/>
      <c r="P404" s="357"/>
      <c r="Q404" s="357"/>
      <c r="R404" s="357"/>
      <c r="S404" s="357"/>
      <c r="T404" s="357"/>
      <c r="U404" s="357"/>
      <c r="V404" s="357"/>
      <c r="W404" s="357"/>
      <c r="X404" s="357"/>
      <c r="Y404" s="357"/>
      <c r="Z404" s="357"/>
      <c r="AA404" s="357"/>
      <c r="AB404" s="344"/>
      <c r="AC404" s="344"/>
      <c r="AD404" s="344"/>
      <c r="AE404" s="344"/>
      <c r="AF404" s="344"/>
      <c r="AG404" s="344"/>
      <c r="AH404" s="357"/>
      <c r="AI404" s="344"/>
      <c r="AJ404" s="344"/>
      <c r="AK404" s="429"/>
      <c r="AL404" s="429"/>
      <c r="AM404" s="357"/>
      <c r="AN404" s="357"/>
      <c r="AO404" s="357"/>
      <c r="AP404" s="357"/>
      <c r="AQ404" s="357"/>
      <c r="AR404" s="357"/>
      <c r="AS404" s="357"/>
      <c r="AT404" s="360"/>
      <c r="AU404" s="515"/>
    </row>
    <row r="405" spans="1:47" ht="30.75" customHeight="1" x14ac:dyDescent="0.25">
      <c r="A405" s="353"/>
      <c r="B405" s="354"/>
      <c r="C405" s="357"/>
      <c r="D405" s="344"/>
      <c r="E405" s="344"/>
      <c r="F405" s="344"/>
      <c r="G405" s="356"/>
      <c r="H405" s="357"/>
      <c r="I405" s="344"/>
      <c r="J405" s="344"/>
      <c r="K405" s="357"/>
      <c r="L405" s="355"/>
      <c r="M405" s="355"/>
      <c r="N405" s="355"/>
      <c r="O405" s="357"/>
      <c r="P405" s="357"/>
      <c r="Q405" s="357"/>
      <c r="R405" s="357"/>
      <c r="S405" s="357"/>
      <c r="T405" s="357"/>
      <c r="U405" s="357"/>
      <c r="V405" s="357"/>
      <c r="W405" s="357"/>
      <c r="X405" s="357"/>
      <c r="Y405" s="357"/>
      <c r="Z405" s="357"/>
      <c r="AA405" s="357"/>
      <c r="AB405" s="344"/>
      <c r="AC405" s="344"/>
      <c r="AD405" s="344"/>
      <c r="AE405" s="344"/>
      <c r="AF405" s="344"/>
      <c r="AG405" s="344"/>
      <c r="AH405" s="357"/>
      <c r="AI405" s="344"/>
      <c r="AJ405" s="344"/>
      <c r="AK405" s="429"/>
      <c r="AL405" s="429"/>
      <c r="AM405" s="357"/>
      <c r="AN405" s="357"/>
      <c r="AO405" s="357"/>
      <c r="AP405" s="357"/>
      <c r="AQ405" s="357"/>
      <c r="AR405" s="357"/>
      <c r="AS405" s="357"/>
      <c r="AT405" s="360"/>
      <c r="AU405" s="515"/>
    </row>
    <row r="406" spans="1:47" ht="30.75" customHeight="1" x14ac:dyDescent="0.25">
      <c r="A406" s="353"/>
      <c r="B406" s="354"/>
      <c r="C406" s="355"/>
      <c r="D406" s="344"/>
      <c r="E406" s="344"/>
      <c r="F406" s="344"/>
      <c r="G406" s="356"/>
      <c r="H406" s="344"/>
      <c r="I406" s="344"/>
      <c r="J406" s="344"/>
      <c r="K406" s="355"/>
      <c r="L406" s="355"/>
      <c r="M406" s="355"/>
      <c r="N406" s="355"/>
      <c r="O406" s="357"/>
      <c r="P406" s="357"/>
      <c r="Q406" s="357"/>
      <c r="R406" s="357"/>
      <c r="S406" s="357"/>
      <c r="T406" s="357"/>
      <c r="U406" s="357"/>
      <c r="V406" s="357"/>
      <c r="W406" s="357"/>
      <c r="X406" s="357"/>
      <c r="Y406" s="357"/>
      <c r="Z406" s="357"/>
      <c r="AA406" s="357"/>
      <c r="AB406" s="344"/>
      <c r="AC406" s="344"/>
      <c r="AD406" s="344"/>
      <c r="AE406" s="344"/>
      <c r="AF406" s="344"/>
      <c r="AG406" s="344"/>
      <c r="AH406" s="357"/>
      <c r="AI406" s="344"/>
      <c r="AJ406" s="344"/>
      <c r="AK406" s="429"/>
      <c r="AL406" s="429"/>
      <c r="AM406" s="357"/>
      <c r="AN406" s="357"/>
      <c r="AO406" s="357"/>
      <c r="AP406" s="357"/>
      <c r="AQ406" s="357"/>
      <c r="AR406" s="357"/>
      <c r="AS406" s="357"/>
      <c r="AT406" s="360"/>
      <c r="AU406" s="515"/>
    </row>
    <row r="407" spans="1:47" ht="30.75" customHeight="1" x14ac:dyDescent="0.25">
      <c r="A407" s="353"/>
      <c r="B407" s="354"/>
      <c r="C407" s="357"/>
      <c r="D407" s="344"/>
      <c r="E407" s="344"/>
      <c r="F407" s="344"/>
      <c r="G407" s="356"/>
      <c r="H407" s="357"/>
      <c r="I407" s="344"/>
      <c r="J407" s="344"/>
      <c r="K407" s="357"/>
      <c r="L407" s="363"/>
      <c r="M407" s="355"/>
      <c r="N407" s="355"/>
      <c r="O407" s="357"/>
      <c r="P407" s="357"/>
      <c r="Q407" s="357"/>
      <c r="R407" s="357"/>
      <c r="S407" s="357"/>
      <c r="T407" s="357"/>
      <c r="U407" s="357"/>
      <c r="V407" s="357"/>
      <c r="W407" s="357"/>
      <c r="X407" s="357"/>
      <c r="Y407" s="357"/>
      <c r="Z407" s="357"/>
      <c r="AA407" s="357"/>
      <c r="AB407" s="344"/>
      <c r="AC407" s="344"/>
      <c r="AD407" s="344"/>
      <c r="AE407" s="344"/>
      <c r="AF407" s="344"/>
      <c r="AG407" s="344"/>
      <c r="AH407" s="357"/>
      <c r="AI407" s="344"/>
      <c r="AJ407" s="344"/>
      <c r="AK407" s="429"/>
      <c r="AL407" s="429"/>
      <c r="AM407" s="357"/>
      <c r="AN407" s="357"/>
      <c r="AO407" s="357"/>
      <c r="AP407" s="357"/>
      <c r="AQ407" s="357"/>
      <c r="AR407" s="357"/>
      <c r="AS407" s="357"/>
      <c r="AT407" s="360"/>
      <c r="AU407" s="515"/>
    </row>
    <row r="408" spans="1:47" ht="30.75" customHeight="1" x14ac:dyDescent="0.25">
      <c r="A408" s="353"/>
      <c r="B408" s="354"/>
      <c r="C408" s="355"/>
      <c r="D408" s="344"/>
      <c r="E408" s="344"/>
      <c r="F408" s="344"/>
      <c r="G408" s="356"/>
      <c r="H408" s="344"/>
      <c r="I408" s="344"/>
      <c r="J408" s="344"/>
      <c r="K408" s="355"/>
      <c r="L408" s="355"/>
      <c r="M408" s="355"/>
      <c r="N408" s="355"/>
      <c r="O408" s="357"/>
      <c r="P408" s="357"/>
      <c r="Q408" s="357"/>
      <c r="R408" s="357"/>
      <c r="S408" s="357"/>
      <c r="T408" s="357"/>
      <c r="U408" s="357"/>
      <c r="V408" s="357"/>
      <c r="W408" s="357"/>
      <c r="X408" s="357"/>
      <c r="Y408" s="357"/>
      <c r="Z408" s="357"/>
      <c r="AA408" s="357"/>
      <c r="AB408" s="344"/>
      <c r="AC408" s="344"/>
      <c r="AD408" s="344"/>
      <c r="AE408" s="344"/>
      <c r="AF408" s="344"/>
      <c r="AG408" s="344"/>
      <c r="AH408" s="357"/>
      <c r="AI408" s="344"/>
      <c r="AJ408" s="344"/>
      <c r="AK408" s="429"/>
      <c r="AL408" s="429"/>
      <c r="AM408" s="357"/>
      <c r="AN408" s="357"/>
      <c r="AO408" s="357"/>
      <c r="AP408" s="357"/>
      <c r="AQ408" s="357"/>
      <c r="AR408" s="357"/>
      <c r="AS408" s="357"/>
      <c r="AT408" s="360"/>
      <c r="AU408" s="515"/>
    </row>
    <row r="409" spans="1:47" ht="30.75" customHeight="1" x14ac:dyDescent="0.25">
      <c r="A409" s="353"/>
      <c r="B409" s="354"/>
      <c r="C409" s="357"/>
      <c r="D409" s="344"/>
      <c r="E409" s="344"/>
      <c r="F409" s="344"/>
      <c r="G409" s="356"/>
      <c r="H409" s="357"/>
      <c r="I409" s="344"/>
      <c r="J409" s="344"/>
      <c r="K409" s="357"/>
      <c r="L409" s="363"/>
      <c r="M409" s="355"/>
      <c r="N409" s="355"/>
      <c r="O409" s="357"/>
      <c r="P409" s="357"/>
      <c r="Q409" s="357"/>
      <c r="R409" s="357"/>
      <c r="S409" s="357"/>
      <c r="T409" s="357"/>
      <c r="U409" s="357"/>
      <c r="V409" s="357"/>
      <c r="W409" s="357"/>
      <c r="X409" s="357"/>
      <c r="Y409" s="357"/>
      <c r="Z409" s="357"/>
      <c r="AA409" s="357"/>
      <c r="AB409" s="344"/>
      <c r="AC409" s="344"/>
      <c r="AD409" s="344"/>
      <c r="AE409" s="344"/>
      <c r="AF409" s="344"/>
      <c r="AG409" s="344"/>
      <c r="AH409" s="357"/>
      <c r="AI409" s="344"/>
      <c r="AJ409" s="344"/>
      <c r="AK409" s="429"/>
      <c r="AL409" s="429"/>
      <c r="AM409" s="357"/>
      <c r="AN409" s="357"/>
      <c r="AO409" s="357"/>
      <c r="AP409" s="357"/>
      <c r="AQ409" s="357"/>
      <c r="AR409" s="357"/>
      <c r="AS409" s="357"/>
      <c r="AT409" s="360"/>
      <c r="AU409" s="515"/>
    </row>
    <row r="410" spans="1:47" ht="30.75" customHeight="1" x14ac:dyDescent="0.25">
      <c r="A410" s="353"/>
      <c r="B410" s="354"/>
      <c r="C410" s="357"/>
      <c r="D410" s="344"/>
      <c r="E410" s="344"/>
      <c r="F410" s="344"/>
      <c r="G410" s="356"/>
      <c r="H410" s="357"/>
      <c r="I410" s="344"/>
      <c r="J410" s="344"/>
      <c r="K410" s="357"/>
      <c r="L410" s="355"/>
      <c r="M410" s="355"/>
      <c r="N410" s="355"/>
      <c r="O410" s="357"/>
      <c r="P410" s="357"/>
      <c r="Q410" s="357"/>
      <c r="R410" s="357"/>
      <c r="S410" s="357"/>
      <c r="T410" s="357"/>
      <c r="U410" s="357"/>
      <c r="V410" s="357"/>
      <c r="W410" s="357"/>
      <c r="X410" s="357"/>
      <c r="Y410" s="357"/>
      <c r="Z410" s="357"/>
      <c r="AA410" s="357"/>
      <c r="AB410" s="344"/>
      <c r="AC410" s="344"/>
      <c r="AD410" s="344"/>
      <c r="AE410" s="344"/>
      <c r="AF410" s="344"/>
      <c r="AG410" s="344"/>
      <c r="AH410" s="357"/>
      <c r="AI410" s="344"/>
      <c r="AJ410" s="344"/>
      <c r="AK410" s="429"/>
      <c r="AL410" s="429"/>
      <c r="AM410" s="357"/>
      <c r="AN410" s="357"/>
      <c r="AO410" s="357"/>
      <c r="AP410" s="357"/>
      <c r="AQ410" s="357"/>
      <c r="AR410" s="357"/>
      <c r="AS410" s="357"/>
      <c r="AT410" s="360"/>
      <c r="AU410" s="515"/>
    </row>
    <row r="411" spans="1:47" ht="30.75" customHeight="1" x14ac:dyDescent="0.25">
      <c r="A411" s="353"/>
      <c r="B411" s="354"/>
      <c r="C411" s="357"/>
      <c r="D411" s="344"/>
      <c r="E411" s="344"/>
      <c r="F411" s="344"/>
      <c r="G411" s="356"/>
      <c r="H411" s="357"/>
      <c r="I411" s="344"/>
      <c r="J411" s="344"/>
      <c r="K411" s="357"/>
      <c r="L411" s="363"/>
      <c r="M411" s="355"/>
      <c r="N411" s="355"/>
      <c r="O411" s="357"/>
      <c r="P411" s="357"/>
      <c r="Q411" s="357"/>
      <c r="R411" s="357"/>
      <c r="S411" s="357"/>
      <c r="T411" s="357"/>
      <c r="U411" s="357"/>
      <c r="V411" s="357"/>
      <c r="W411" s="357"/>
      <c r="X411" s="357"/>
      <c r="Y411" s="357"/>
      <c r="Z411" s="357"/>
      <c r="AA411" s="357"/>
      <c r="AB411" s="344"/>
      <c r="AC411" s="344"/>
      <c r="AD411" s="344"/>
      <c r="AE411" s="344"/>
      <c r="AF411" s="344"/>
      <c r="AG411" s="344"/>
      <c r="AH411" s="357"/>
      <c r="AI411" s="344"/>
      <c r="AJ411" s="344"/>
      <c r="AK411" s="429"/>
      <c r="AL411" s="429"/>
      <c r="AM411" s="357"/>
      <c r="AN411" s="357"/>
      <c r="AO411" s="357"/>
      <c r="AP411" s="357"/>
      <c r="AQ411" s="357"/>
      <c r="AR411" s="357"/>
      <c r="AS411" s="357"/>
      <c r="AT411" s="360"/>
      <c r="AU411" s="515"/>
    </row>
    <row r="412" spans="1:47" s="362" customFormat="1" ht="30.75" customHeight="1" x14ac:dyDescent="0.25">
      <c r="A412" s="353"/>
      <c r="B412" s="354"/>
      <c r="C412" s="357"/>
      <c r="D412" s="344"/>
      <c r="E412" s="344"/>
      <c r="F412" s="344"/>
      <c r="G412" s="356"/>
      <c r="H412" s="357"/>
      <c r="I412" s="344"/>
      <c r="J412" s="344"/>
      <c r="K412" s="357"/>
      <c r="L412" s="363"/>
      <c r="M412" s="355"/>
      <c r="N412" s="355"/>
      <c r="O412" s="357"/>
      <c r="P412" s="357"/>
      <c r="Q412" s="357"/>
      <c r="R412" s="357"/>
      <c r="S412" s="357"/>
      <c r="T412" s="357"/>
      <c r="U412" s="357"/>
      <c r="V412" s="357"/>
      <c r="W412" s="357"/>
      <c r="X412" s="357"/>
      <c r="Y412" s="357"/>
      <c r="Z412" s="357"/>
      <c r="AA412" s="357"/>
      <c r="AB412" s="344"/>
      <c r="AC412" s="344"/>
      <c r="AD412" s="344"/>
      <c r="AE412" s="344"/>
      <c r="AF412" s="344"/>
      <c r="AG412" s="344"/>
      <c r="AH412" s="357"/>
      <c r="AI412" s="344"/>
      <c r="AJ412" s="344"/>
      <c r="AK412" s="429"/>
      <c r="AL412" s="429"/>
      <c r="AM412" s="357"/>
      <c r="AN412" s="357"/>
      <c r="AO412" s="357"/>
      <c r="AP412" s="357"/>
      <c r="AQ412" s="357"/>
      <c r="AR412" s="357"/>
      <c r="AS412" s="357"/>
      <c r="AT412" s="360"/>
      <c r="AU412" s="515"/>
    </row>
    <row r="413" spans="1:47" ht="30.75" customHeight="1" x14ac:dyDescent="0.25">
      <c r="A413" s="353"/>
      <c r="B413" s="354"/>
      <c r="C413" s="357"/>
      <c r="D413" s="344"/>
      <c r="E413" s="344"/>
      <c r="F413" s="344"/>
      <c r="G413" s="356"/>
      <c r="H413" s="357"/>
      <c r="I413" s="344"/>
      <c r="J413" s="344"/>
      <c r="K413" s="357"/>
      <c r="L413" s="363"/>
      <c r="M413" s="355"/>
      <c r="N413" s="355"/>
      <c r="O413" s="357"/>
      <c r="P413" s="357"/>
      <c r="Q413" s="357"/>
      <c r="R413" s="357"/>
      <c r="S413" s="357"/>
      <c r="T413" s="357"/>
      <c r="U413" s="357"/>
      <c r="V413" s="357"/>
      <c r="W413" s="357"/>
      <c r="X413" s="357"/>
      <c r="Y413" s="357"/>
      <c r="Z413" s="357"/>
      <c r="AA413" s="357"/>
      <c r="AB413" s="344"/>
      <c r="AC413" s="344"/>
      <c r="AD413" s="344"/>
      <c r="AE413" s="344"/>
      <c r="AF413" s="344"/>
      <c r="AG413" s="344"/>
      <c r="AH413" s="357"/>
      <c r="AI413" s="344"/>
      <c r="AJ413" s="344"/>
      <c r="AK413" s="429"/>
      <c r="AL413" s="429"/>
      <c r="AM413" s="357"/>
      <c r="AN413" s="357"/>
      <c r="AO413" s="357"/>
      <c r="AP413" s="357"/>
      <c r="AQ413" s="357"/>
      <c r="AR413" s="357"/>
      <c r="AS413" s="357"/>
      <c r="AT413" s="360"/>
      <c r="AU413" s="515"/>
    </row>
    <row r="414" spans="1:47" ht="30.75" customHeight="1" x14ac:dyDescent="0.25">
      <c r="A414" s="353"/>
      <c r="B414" s="354"/>
      <c r="C414" s="357"/>
      <c r="D414" s="344"/>
      <c r="E414" s="344"/>
      <c r="F414" s="344"/>
      <c r="G414" s="356"/>
      <c r="H414" s="357"/>
      <c r="I414" s="344"/>
      <c r="J414" s="344"/>
      <c r="K414" s="357"/>
      <c r="L414" s="363"/>
      <c r="M414" s="355"/>
      <c r="N414" s="355"/>
      <c r="O414" s="357"/>
      <c r="P414" s="357"/>
      <c r="Q414" s="357"/>
      <c r="R414" s="357"/>
      <c r="S414" s="357"/>
      <c r="T414" s="357"/>
      <c r="U414" s="357"/>
      <c r="V414" s="357"/>
      <c r="W414" s="357"/>
      <c r="X414" s="357"/>
      <c r="Y414" s="357"/>
      <c r="Z414" s="357"/>
      <c r="AA414" s="357"/>
      <c r="AB414" s="344"/>
      <c r="AC414" s="344"/>
      <c r="AD414" s="344"/>
      <c r="AE414" s="344"/>
      <c r="AF414" s="344"/>
      <c r="AG414" s="344"/>
      <c r="AH414" s="357"/>
      <c r="AI414" s="344"/>
      <c r="AJ414" s="344"/>
      <c r="AK414" s="429"/>
      <c r="AL414" s="429"/>
      <c r="AM414" s="357"/>
      <c r="AN414" s="357"/>
      <c r="AO414" s="357"/>
      <c r="AP414" s="357"/>
      <c r="AQ414" s="357"/>
      <c r="AR414" s="357"/>
      <c r="AS414" s="357"/>
      <c r="AT414" s="368"/>
      <c r="AU414" s="515"/>
    </row>
    <row r="415" spans="1:47" ht="30.75" customHeight="1" x14ac:dyDescent="0.25">
      <c r="A415" s="353"/>
      <c r="B415" s="354"/>
      <c r="C415" s="357"/>
      <c r="D415" s="344"/>
      <c r="E415" s="344"/>
      <c r="F415" s="344"/>
      <c r="G415" s="356"/>
      <c r="H415" s="357"/>
      <c r="I415" s="344"/>
      <c r="J415" s="344"/>
      <c r="K415" s="440"/>
      <c r="L415" s="363"/>
      <c r="M415" s="355"/>
      <c r="N415" s="355"/>
      <c r="O415" s="357"/>
      <c r="P415" s="357"/>
      <c r="Q415" s="357"/>
      <c r="R415" s="357"/>
      <c r="S415" s="357"/>
      <c r="T415" s="357"/>
      <c r="U415" s="357"/>
      <c r="V415" s="357"/>
      <c r="W415" s="357"/>
      <c r="X415" s="357"/>
      <c r="Y415" s="357"/>
      <c r="Z415" s="357"/>
      <c r="AA415" s="357"/>
      <c r="AB415" s="344"/>
      <c r="AC415" s="344"/>
      <c r="AD415" s="344"/>
      <c r="AE415" s="344"/>
      <c r="AF415" s="344"/>
      <c r="AG415" s="344"/>
      <c r="AH415" s="357"/>
      <c r="AI415" s="344"/>
      <c r="AJ415" s="344"/>
      <c r="AK415" s="429"/>
      <c r="AL415" s="429"/>
      <c r="AM415" s="357"/>
      <c r="AN415" s="357"/>
      <c r="AO415" s="357"/>
      <c r="AP415" s="357"/>
      <c r="AQ415" s="357"/>
      <c r="AR415" s="357"/>
      <c r="AS415" s="357"/>
      <c r="AT415" s="360"/>
      <c r="AU415" s="515"/>
    </row>
    <row r="416" spans="1:47" ht="30.75" customHeight="1" x14ac:dyDescent="0.25">
      <c r="A416" s="353"/>
      <c r="B416" s="354"/>
      <c r="C416" s="357"/>
      <c r="D416" s="344"/>
      <c r="E416" s="344"/>
      <c r="F416" s="344"/>
      <c r="G416" s="356"/>
      <c r="H416" s="357"/>
      <c r="I416" s="344"/>
      <c r="J416" s="344"/>
      <c r="K416" s="440"/>
      <c r="L416" s="363"/>
      <c r="M416" s="355"/>
      <c r="N416" s="355"/>
      <c r="O416" s="357"/>
      <c r="P416" s="357"/>
      <c r="Q416" s="357"/>
      <c r="R416" s="357"/>
      <c r="S416" s="357"/>
      <c r="T416" s="357"/>
      <c r="U416" s="357"/>
      <c r="V416" s="357"/>
      <c r="W416" s="357"/>
      <c r="X416" s="357"/>
      <c r="Y416" s="357"/>
      <c r="Z416" s="357"/>
      <c r="AA416" s="357"/>
      <c r="AB416" s="344"/>
      <c r="AC416" s="344"/>
      <c r="AD416" s="344"/>
      <c r="AE416" s="344"/>
      <c r="AF416" s="344"/>
      <c r="AG416" s="344"/>
      <c r="AH416" s="357"/>
      <c r="AI416" s="344"/>
      <c r="AJ416" s="344"/>
      <c r="AK416" s="429"/>
      <c r="AL416" s="429"/>
      <c r="AM416" s="357"/>
      <c r="AN416" s="357"/>
      <c r="AO416" s="357"/>
      <c r="AP416" s="357"/>
      <c r="AQ416" s="357"/>
      <c r="AR416" s="357"/>
      <c r="AS416" s="357"/>
      <c r="AT416" s="360"/>
      <c r="AU416" s="515"/>
    </row>
    <row r="417" spans="1:47" ht="30.75" customHeight="1" x14ac:dyDescent="0.25">
      <c r="A417" s="353"/>
      <c r="B417" s="354"/>
      <c r="C417" s="357"/>
      <c r="D417" s="344"/>
      <c r="E417" s="344"/>
      <c r="F417" s="344"/>
      <c r="G417" s="356"/>
      <c r="H417" s="357"/>
      <c r="I417" s="344"/>
      <c r="J417" s="344"/>
      <c r="K417" s="357"/>
      <c r="L417" s="363"/>
      <c r="M417" s="355"/>
      <c r="N417" s="355"/>
      <c r="O417" s="357"/>
      <c r="P417" s="357"/>
      <c r="Q417" s="357"/>
      <c r="R417" s="357"/>
      <c r="S417" s="357"/>
      <c r="T417" s="357"/>
      <c r="U417" s="357"/>
      <c r="V417" s="357"/>
      <c r="W417" s="357"/>
      <c r="X417" s="357"/>
      <c r="Y417" s="357"/>
      <c r="Z417" s="357"/>
      <c r="AA417" s="357"/>
      <c r="AB417" s="344"/>
      <c r="AC417" s="344"/>
      <c r="AD417" s="344"/>
      <c r="AE417" s="344"/>
      <c r="AF417" s="344"/>
      <c r="AG417" s="344"/>
      <c r="AH417" s="357"/>
      <c r="AI417" s="344"/>
      <c r="AJ417" s="344"/>
      <c r="AK417" s="429"/>
      <c r="AL417" s="429"/>
      <c r="AM417" s="357"/>
      <c r="AN417" s="357"/>
      <c r="AO417" s="357"/>
      <c r="AP417" s="357"/>
      <c r="AQ417" s="357"/>
      <c r="AR417" s="357"/>
      <c r="AS417" s="357"/>
      <c r="AT417" s="360"/>
      <c r="AU417" s="515"/>
    </row>
    <row r="418" spans="1:47" ht="30.75" customHeight="1" x14ac:dyDescent="0.25">
      <c r="A418" s="353"/>
      <c r="B418" s="354"/>
      <c r="C418" s="357"/>
      <c r="D418" s="344"/>
      <c r="E418" s="344"/>
      <c r="F418" s="344"/>
      <c r="G418" s="356"/>
      <c r="H418" s="357"/>
      <c r="I418" s="344"/>
      <c r="J418" s="344"/>
      <c r="K418" s="357"/>
      <c r="L418" s="363"/>
      <c r="M418" s="355"/>
      <c r="N418" s="355"/>
      <c r="O418" s="357"/>
      <c r="P418" s="357"/>
      <c r="Q418" s="357"/>
      <c r="R418" s="357"/>
      <c r="S418" s="357"/>
      <c r="T418" s="357"/>
      <c r="U418" s="357"/>
      <c r="V418" s="357"/>
      <c r="W418" s="357"/>
      <c r="X418" s="357"/>
      <c r="Y418" s="357"/>
      <c r="Z418" s="357"/>
      <c r="AA418" s="357"/>
      <c r="AB418" s="344"/>
      <c r="AC418" s="344"/>
      <c r="AD418" s="344"/>
      <c r="AE418" s="344"/>
      <c r="AF418" s="344"/>
      <c r="AG418" s="344"/>
      <c r="AH418" s="357"/>
      <c r="AI418" s="344"/>
      <c r="AJ418" s="344"/>
      <c r="AK418" s="429"/>
      <c r="AL418" s="429"/>
      <c r="AM418" s="357"/>
      <c r="AN418" s="357"/>
      <c r="AO418" s="357"/>
      <c r="AP418" s="357"/>
      <c r="AQ418" s="357"/>
      <c r="AR418" s="357"/>
      <c r="AS418" s="357"/>
      <c r="AT418" s="360"/>
      <c r="AU418" s="515"/>
    </row>
    <row r="419" spans="1:47" ht="30.75" customHeight="1" x14ac:dyDescent="0.25">
      <c r="A419" s="353"/>
      <c r="B419" s="354"/>
      <c r="C419" s="357"/>
      <c r="D419" s="344"/>
      <c r="E419" s="344"/>
      <c r="F419" s="344"/>
      <c r="G419" s="356"/>
      <c r="H419" s="357"/>
      <c r="I419" s="344"/>
      <c r="J419" s="344"/>
      <c r="K419" s="440"/>
      <c r="L419" s="363"/>
      <c r="M419" s="355"/>
      <c r="N419" s="355"/>
      <c r="O419" s="357"/>
      <c r="P419" s="357"/>
      <c r="Q419" s="357"/>
      <c r="R419" s="357"/>
      <c r="S419" s="357"/>
      <c r="T419" s="357"/>
      <c r="U419" s="357"/>
      <c r="V419" s="357"/>
      <c r="W419" s="357"/>
      <c r="X419" s="357"/>
      <c r="Y419" s="357"/>
      <c r="Z419" s="357"/>
      <c r="AA419" s="357"/>
      <c r="AB419" s="344"/>
      <c r="AC419" s="344"/>
      <c r="AD419" s="344"/>
      <c r="AE419" s="344"/>
      <c r="AF419" s="344"/>
      <c r="AG419" s="344"/>
      <c r="AH419" s="357"/>
      <c r="AI419" s="344"/>
      <c r="AJ419" s="344"/>
      <c r="AK419" s="429"/>
      <c r="AL419" s="429"/>
      <c r="AM419" s="357"/>
      <c r="AN419" s="357"/>
      <c r="AO419" s="357"/>
      <c r="AP419" s="357"/>
      <c r="AQ419" s="357"/>
      <c r="AR419" s="357"/>
      <c r="AS419" s="357"/>
      <c r="AT419" s="360"/>
      <c r="AU419" s="515"/>
    </row>
    <row r="420" spans="1:47" ht="30.75" customHeight="1" x14ac:dyDescent="0.25">
      <c r="A420" s="353"/>
      <c r="B420" s="354"/>
      <c r="C420" s="357"/>
      <c r="D420" s="344"/>
      <c r="E420" s="344"/>
      <c r="F420" s="344"/>
      <c r="G420" s="356"/>
      <c r="H420" s="357"/>
      <c r="I420" s="344"/>
      <c r="J420" s="344"/>
      <c r="K420" s="440"/>
      <c r="L420" s="363"/>
      <c r="M420" s="355"/>
      <c r="N420" s="355"/>
      <c r="O420" s="357"/>
      <c r="P420" s="357"/>
      <c r="Q420" s="357"/>
      <c r="R420" s="357"/>
      <c r="S420" s="357"/>
      <c r="T420" s="357"/>
      <c r="U420" s="357"/>
      <c r="V420" s="357"/>
      <c r="W420" s="357"/>
      <c r="X420" s="357"/>
      <c r="Y420" s="357"/>
      <c r="Z420" s="357"/>
      <c r="AA420" s="357"/>
      <c r="AB420" s="344"/>
      <c r="AC420" s="344"/>
      <c r="AD420" s="344"/>
      <c r="AE420" s="344"/>
      <c r="AF420" s="344"/>
      <c r="AG420" s="344"/>
      <c r="AH420" s="357"/>
      <c r="AI420" s="344"/>
      <c r="AJ420" s="344"/>
      <c r="AK420" s="429"/>
      <c r="AL420" s="429"/>
      <c r="AM420" s="357"/>
      <c r="AN420" s="357"/>
      <c r="AO420" s="357"/>
      <c r="AP420" s="357"/>
      <c r="AQ420" s="357"/>
      <c r="AR420" s="357"/>
      <c r="AS420" s="357"/>
      <c r="AT420" s="360"/>
      <c r="AU420" s="515"/>
    </row>
    <row r="421" spans="1:47" ht="30.75" customHeight="1" x14ac:dyDescent="0.25">
      <c r="A421" s="353"/>
      <c r="B421" s="354"/>
      <c r="C421" s="357"/>
      <c r="D421" s="344"/>
      <c r="E421" s="344"/>
      <c r="F421" s="344"/>
      <c r="G421" s="356"/>
      <c r="H421" s="357"/>
      <c r="I421" s="344"/>
      <c r="J421" s="344"/>
      <c r="K421" s="357"/>
      <c r="L421" s="363"/>
      <c r="M421" s="355"/>
      <c r="N421" s="355"/>
      <c r="O421" s="357"/>
      <c r="P421" s="357"/>
      <c r="Q421" s="357"/>
      <c r="R421" s="357"/>
      <c r="S421" s="357"/>
      <c r="T421" s="357"/>
      <c r="U421" s="357"/>
      <c r="V421" s="357"/>
      <c r="W421" s="357"/>
      <c r="X421" s="357"/>
      <c r="Y421" s="357"/>
      <c r="Z421" s="357"/>
      <c r="AA421" s="357"/>
      <c r="AB421" s="344"/>
      <c r="AC421" s="344"/>
      <c r="AD421" s="344"/>
      <c r="AE421" s="344"/>
      <c r="AF421" s="344"/>
      <c r="AG421" s="344"/>
      <c r="AH421" s="357"/>
      <c r="AI421" s="344"/>
      <c r="AJ421" s="344"/>
      <c r="AK421" s="429"/>
      <c r="AL421" s="429"/>
      <c r="AM421" s="357"/>
      <c r="AN421" s="357"/>
      <c r="AO421" s="357"/>
      <c r="AP421" s="357"/>
      <c r="AQ421" s="357"/>
      <c r="AR421" s="357"/>
      <c r="AS421" s="357"/>
      <c r="AT421" s="360"/>
      <c r="AU421" s="515"/>
    </row>
    <row r="422" spans="1:47" ht="30.75" customHeight="1" x14ac:dyDescent="0.25">
      <c r="A422" s="353"/>
      <c r="B422" s="354"/>
      <c r="C422" s="357"/>
      <c r="D422" s="344"/>
      <c r="E422" s="344"/>
      <c r="F422" s="344"/>
      <c r="G422" s="356"/>
      <c r="H422" s="357"/>
      <c r="I422" s="344"/>
      <c r="J422" s="344"/>
      <c r="K422" s="357"/>
      <c r="L422" s="363"/>
      <c r="M422" s="355"/>
      <c r="N422" s="355"/>
      <c r="O422" s="357"/>
      <c r="P422" s="357"/>
      <c r="Q422" s="357"/>
      <c r="R422" s="357"/>
      <c r="S422" s="357"/>
      <c r="T422" s="357"/>
      <c r="U422" s="357"/>
      <c r="V422" s="357"/>
      <c r="W422" s="357"/>
      <c r="X422" s="357"/>
      <c r="Y422" s="357"/>
      <c r="Z422" s="357"/>
      <c r="AA422" s="357"/>
      <c r="AB422" s="344"/>
      <c r="AC422" s="344"/>
      <c r="AD422" s="344"/>
      <c r="AE422" s="344"/>
      <c r="AF422" s="344"/>
      <c r="AG422" s="344"/>
      <c r="AH422" s="357"/>
      <c r="AI422" s="344"/>
      <c r="AJ422" s="344"/>
      <c r="AK422" s="429"/>
      <c r="AL422" s="429"/>
      <c r="AM422" s="357"/>
      <c r="AN422" s="357"/>
      <c r="AO422" s="357"/>
      <c r="AP422" s="357"/>
      <c r="AQ422" s="357"/>
      <c r="AR422" s="357"/>
      <c r="AS422" s="357"/>
      <c r="AT422" s="368"/>
      <c r="AU422" s="515"/>
    </row>
    <row r="423" spans="1:47" ht="30.75" customHeight="1" x14ac:dyDescent="0.25">
      <c r="A423" s="353"/>
      <c r="B423" s="354"/>
      <c r="C423" s="357"/>
      <c r="D423" s="344"/>
      <c r="E423" s="344"/>
      <c r="F423" s="344"/>
      <c r="G423" s="356"/>
      <c r="H423" s="357"/>
      <c r="I423" s="344"/>
      <c r="J423" s="344"/>
      <c r="K423" s="357"/>
      <c r="L423" s="363"/>
      <c r="M423" s="355"/>
      <c r="N423" s="355"/>
      <c r="O423" s="357"/>
      <c r="P423" s="357"/>
      <c r="Q423" s="357"/>
      <c r="R423" s="357"/>
      <c r="S423" s="357"/>
      <c r="T423" s="357"/>
      <c r="U423" s="357"/>
      <c r="V423" s="357"/>
      <c r="W423" s="357"/>
      <c r="X423" s="357"/>
      <c r="Y423" s="357"/>
      <c r="Z423" s="357"/>
      <c r="AA423" s="357"/>
      <c r="AB423" s="344"/>
      <c r="AC423" s="344"/>
      <c r="AD423" s="344"/>
      <c r="AE423" s="344"/>
      <c r="AF423" s="344"/>
      <c r="AG423" s="344"/>
      <c r="AH423" s="357"/>
      <c r="AI423" s="344"/>
      <c r="AJ423" s="344"/>
      <c r="AK423" s="429"/>
      <c r="AL423" s="429"/>
      <c r="AM423" s="357"/>
      <c r="AN423" s="357"/>
      <c r="AO423" s="357"/>
      <c r="AP423" s="357"/>
      <c r="AQ423" s="357"/>
      <c r="AR423" s="357"/>
      <c r="AS423" s="357"/>
      <c r="AT423" s="360"/>
      <c r="AU423" s="515"/>
    </row>
    <row r="424" spans="1:47" ht="30.75" customHeight="1" x14ac:dyDescent="0.25">
      <c r="A424" s="353"/>
      <c r="B424" s="354"/>
      <c r="C424" s="357"/>
      <c r="D424" s="344"/>
      <c r="E424" s="344"/>
      <c r="F424" s="344"/>
      <c r="G424" s="356"/>
      <c r="H424" s="357"/>
      <c r="I424" s="344"/>
      <c r="J424" s="344"/>
      <c r="K424" s="357"/>
      <c r="L424" s="363"/>
      <c r="M424" s="355"/>
      <c r="N424" s="355"/>
      <c r="O424" s="357"/>
      <c r="P424" s="357"/>
      <c r="Q424" s="357"/>
      <c r="R424" s="357"/>
      <c r="S424" s="357"/>
      <c r="T424" s="357"/>
      <c r="U424" s="357"/>
      <c r="V424" s="357"/>
      <c r="W424" s="357"/>
      <c r="X424" s="357"/>
      <c r="Y424" s="357"/>
      <c r="Z424" s="357"/>
      <c r="AA424" s="357"/>
      <c r="AB424" s="344"/>
      <c r="AC424" s="344"/>
      <c r="AD424" s="344"/>
      <c r="AE424" s="344"/>
      <c r="AF424" s="344"/>
      <c r="AG424" s="344"/>
      <c r="AH424" s="357"/>
      <c r="AI424" s="344"/>
      <c r="AJ424" s="344"/>
      <c r="AK424" s="429"/>
      <c r="AL424" s="429"/>
      <c r="AM424" s="357"/>
      <c r="AN424" s="357"/>
      <c r="AO424" s="357"/>
      <c r="AP424" s="357"/>
      <c r="AQ424" s="357"/>
      <c r="AR424" s="357"/>
      <c r="AS424" s="357"/>
      <c r="AT424" s="360"/>
      <c r="AU424" s="515"/>
    </row>
    <row r="425" spans="1:47" ht="30.75" customHeight="1" x14ac:dyDescent="0.25">
      <c r="A425" s="353"/>
      <c r="B425" s="354"/>
      <c r="C425" s="357"/>
      <c r="D425" s="344"/>
      <c r="E425" s="344"/>
      <c r="F425" s="344"/>
      <c r="G425" s="356"/>
      <c r="H425" s="357"/>
      <c r="I425" s="344"/>
      <c r="J425" s="344"/>
      <c r="K425" s="357"/>
      <c r="L425" s="363"/>
      <c r="M425" s="355"/>
      <c r="N425" s="355"/>
      <c r="O425" s="357"/>
      <c r="P425" s="357"/>
      <c r="Q425" s="357"/>
      <c r="R425" s="357"/>
      <c r="S425" s="357"/>
      <c r="T425" s="357"/>
      <c r="U425" s="357"/>
      <c r="V425" s="357"/>
      <c r="W425" s="357"/>
      <c r="X425" s="357"/>
      <c r="Y425" s="357"/>
      <c r="Z425" s="357"/>
      <c r="AA425" s="357"/>
      <c r="AB425" s="344"/>
      <c r="AC425" s="344"/>
      <c r="AD425" s="344"/>
      <c r="AE425" s="344"/>
      <c r="AF425" s="344"/>
      <c r="AG425" s="344"/>
      <c r="AH425" s="357"/>
      <c r="AI425" s="344"/>
      <c r="AJ425" s="344"/>
      <c r="AK425" s="429"/>
      <c r="AL425" s="429"/>
      <c r="AM425" s="357"/>
      <c r="AN425" s="357"/>
      <c r="AO425" s="357"/>
      <c r="AP425" s="357"/>
      <c r="AQ425" s="357"/>
      <c r="AR425" s="357"/>
      <c r="AS425" s="357"/>
      <c r="AT425" s="360"/>
      <c r="AU425" s="515"/>
    </row>
    <row r="426" spans="1:47" ht="30.75" customHeight="1" x14ac:dyDescent="0.25">
      <c r="A426" s="353"/>
      <c r="B426" s="354"/>
      <c r="C426" s="357"/>
      <c r="D426" s="344"/>
      <c r="E426" s="344"/>
      <c r="F426" s="344"/>
      <c r="G426" s="356"/>
      <c r="H426" s="357"/>
      <c r="I426" s="344"/>
      <c r="J426" s="344"/>
      <c r="K426" s="357"/>
      <c r="L426" s="363"/>
      <c r="M426" s="355"/>
      <c r="N426" s="355"/>
      <c r="O426" s="357"/>
      <c r="P426" s="357"/>
      <c r="Q426" s="357"/>
      <c r="R426" s="357"/>
      <c r="S426" s="357"/>
      <c r="T426" s="357"/>
      <c r="U426" s="357"/>
      <c r="V426" s="357"/>
      <c r="W426" s="357"/>
      <c r="X426" s="357"/>
      <c r="Y426" s="357"/>
      <c r="Z426" s="357"/>
      <c r="AA426" s="357"/>
      <c r="AB426" s="344"/>
      <c r="AC426" s="344"/>
      <c r="AD426" s="344"/>
      <c r="AE426" s="344"/>
      <c r="AF426" s="344"/>
      <c r="AG426" s="344"/>
      <c r="AH426" s="357"/>
      <c r="AI426" s="344"/>
      <c r="AJ426" s="344"/>
      <c r="AK426" s="429"/>
      <c r="AL426" s="429"/>
      <c r="AM426" s="357"/>
      <c r="AN426" s="357"/>
      <c r="AO426" s="357"/>
      <c r="AP426" s="357"/>
      <c r="AQ426" s="357"/>
      <c r="AR426" s="357"/>
      <c r="AS426" s="357"/>
      <c r="AT426" s="360"/>
      <c r="AU426" s="515"/>
    </row>
    <row r="427" spans="1:47" ht="30.75" customHeight="1" x14ac:dyDescent="0.25">
      <c r="A427" s="353"/>
      <c r="B427" s="354"/>
      <c r="C427" s="357"/>
      <c r="D427" s="344"/>
      <c r="E427" s="344"/>
      <c r="F427" s="344"/>
      <c r="G427" s="356"/>
      <c r="H427" s="357"/>
      <c r="I427" s="344"/>
      <c r="J427" s="344"/>
      <c r="K427" s="440"/>
      <c r="L427" s="363"/>
      <c r="M427" s="355"/>
      <c r="N427" s="355"/>
      <c r="O427" s="357"/>
      <c r="P427" s="357"/>
      <c r="Q427" s="357"/>
      <c r="R427" s="357"/>
      <c r="S427" s="357"/>
      <c r="T427" s="357"/>
      <c r="U427" s="357"/>
      <c r="V427" s="357"/>
      <c r="W427" s="357"/>
      <c r="X427" s="357"/>
      <c r="Y427" s="357"/>
      <c r="Z427" s="357"/>
      <c r="AA427" s="357"/>
      <c r="AB427" s="344"/>
      <c r="AC427" s="344"/>
      <c r="AD427" s="344"/>
      <c r="AE427" s="344"/>
      <c r="AF427" s="344"/>
      <c r="AG427" s="344"/>
      <c r="AH427" s="357"/>
      <c r="AI427" s="344"/>
      <c r="AJ427" s="344"/>
      <c r="AK427" s="429"/>
      <c r="AL427" s="429"/>
      <c r="AM427" s="357"/>
      <c r="AN427" s="357"/>
      <c r="AO427" s="357"/>
      <c r="AP427" s="357"/>
      <c r="AQ427" s="357"/>
      <c r="AR427" s="357"/>
      <c r="AS427" s="357"/>
      <c r="AT427" s="360"/>
      <c r="AU427" s="515"/>
    </row>
    <row r="428" spans="1:47" ht="30.75" customHeight="1" x14ac:dyDescent="0.25">
      <c r="A428" s="353"/>
      <c r="B428" s="354"/>
      <c r="C428" s="357"/>
      <c r="D428" s="344"/>
      <c r="E428" s="344"/>
      <c r="F428" s="344"/>
      <c r="G428" s="356"/>
      <c r="H428" s="357"/>
      <c r="I428" s="344"/>
      <c r="J428" s="344"/>
      <c r="K428" s="357"/>
      <c r="L428" s="363"/>
      <c r="M428" s="355"/>
      <c r="N428" s="355"/>
      <c r="O428" s="357"/>
      <c r="P428" s="357"/>
      <c r="Q428" s="357"/>
      <c r="R428" s="357"/>
      <c r="S428" s="357"/>
      <c r="T428" s="357"/>
      <c r="U428" s="357"/>
      <c r="V428" s="357"/>
      <c r="W428" s="357"/>
      <c r="X428" s="357"/>
      <c r="Y428" s="357"/>
      <c r="Z428" s="357"/>
      <c r="AA428" s="357"/>
      <c r="AB428" s="344"/>
      <c r="AC428" s="344"/>
      <c r="AD428" s="344"/>
      <c r="AE428" s="344"/>
      <c r="AF428" s="344"/>
      <c r="AG428" s="344"/>
      <c r="AH428" s="357"/>
      <c r="AI428" s="344"/>
      <c r="AJ428" s="344"/>
      <c r="AK428" s="429"/>
      <c r="AL428" s="429"/>
      <c r="AM428" s="357"/>
      <c r="AN428" s="357"/>
      <c r="AO428" s="357"/>
      <c r="AP428" s="357"/>
      <c r="AQ428" s="357"/>
      <c r="AR428" s="357"/>
      <c r="AS428" s="357"/>
      <c r="AT428" s="360"/>
      <c r="AU428" s="515"/>
    </row>
    <row r="429" spans="1:47" ht="30.75" customHeight="1" x14ac:dyDescent="0.25">
      <c r="A429" s="353"/>
      <c r="B429" s="354"/>
      <c r="C429" s="357"/>
      <c r="D429" s="344"/>
      <c r="E429" s="344"/>
      <c r="F429" s="344"/>
      <c r="G429" s="356"/>
      <c r="H429" s="357"/>
      <c r="I429" s="344"/>
      <c r="J429" s="344"/>
      <c r="K429" s="357"/>
      <c r="L429" s="363"/>
      <c r="M429" s="355"/>
      <c r="N429" s="355"/>
      <c r="O429" s="357"/>
      <c r="P429" s="357"/>
      <c r="Q429" s="357"/>
      <c r="R429" s="357"/>
      <c r="S429" s="357"/>
      <c r="T429" s="357"/>
      <c r="U429" s="357"/>
      <c r="V429" s="357"/>
      <c r="W429" s="357"/>
      <c r="X429" s="357"/>
      <c r="Y429" s="357"/>
      <c r="Z429" s="357"/>
      <c r="AA429" s="357"/>
      <c r="AB429" s="344"/>
      <c r="AC429" s="344"/>
      <c r="AD429" s="344"/>
      <c r="AE429" s="344"/>
      <c r="AF429" s="344"/>
      <c r="AG429" s="344"/>
      <c r="AH429" s="357"/>
      <c r="AI429" s="344"/>
      <c r="AJ429" s="344"/>
      <c r="AK429" s="429"/>
      <c r="AL429" s="429"/>
      <c r="AM429" s="357"/>
      <c r="AN429" s="357"/>
      <c r="AO429" s="357"/>
      <c r="AP429" s="357"/>
      <c r="AQ429" s="357"/>
      <c r="AR429" s="357"/>
      <c r="AS429" s="357"/>
      <c r="AT429" s="368"/>
      <c r="AU429" s="515"/>
    </row>
    <row r="430" spans="1:47" ht="30.75" customHeight="1" x14ac:dyDescent="0.25">
      <c r="A430" s="353"/>
      <c r="B430" s="354"/>
      <c r="C430" s="357"/>
      <c r="D430" s="344"/>
      <c r="E430" s="344"/>
      <c r="F430" s="344"/>
      <c r="G430" s="356"/>
      <c r="H430" s="357"/>
      <c r="I430" s="344"/>
      <c r="J430" s="344"/>
      <c r="K430" s="440"/>
      <c r="L430" s="363"/>
      <c r="M430" s="355"/>
      <c r="N430" s="355"/>
      <c r="O430" s="357"/>
      <c r="P430" s="357"/>
      <c r="Q430" s="357"/>
      <c r="R430" s="357"/>
      <c r="S430" s="357"/>
      <c r="T430" s="357"/>
      <c r="U430" s="357"/>
      <c r="V430" s="357"/>
      <c r="W430" s="357"/>
      <c r="X430" s="357"/>
      <c r="Y430" s="357"/>
      <c r="Z430" s="357"/>
      <c r="AA430" s="357"/>
      <c r="AB430" s="344"/>
      <c r="AC430" s="344"/>
      <c r="AD430" s="344"/>
      <c r="AE430" s="344"/>
      <c r="AF430" s="344"/>
      <c r="AG430" s="344"/>
      <c r="AH430" s="357"/>
      <c r="AI430" s="344"/>
      <c r="AJ430" s="344"/>
      <c r="AK430" s="429"/>
      <c r="AL430" s="429"/>
      <c r="AM430" s="357"/>
      <c r="AN430" s="357"/>
      <c r="AO430" s="357"/>
      <c r="AP430" s="357"/>
      <c r="AQ430" s="357"/>
      <c r="AR430" s="357"/>
      <c r="AS430" s="357"/>
      <c r="AT430" s="360"/>
      <c r="AU430" s="515"/>
    </row>
    <row r="431" spans="1:47" ht="30.75" customHeight="1" x14ac:dyDescent="0.25">
      <c r="A431" s="353"/>
      <c r="B431" s="354"/>
      <c r="C431" s="357"/>
      <c r="D431" s="344"/>
      <c r="E431" s="344"/>
      <c r="F431" s="344"/>
      <c r="G431" s="356"/>
      <c r="H431" s="357"/>
      <c r="I431" s="344"/>
      <c r="J431" s="344"/>
      <c r="K431" s="440"/>
      <c r="L431" s="363"/>
      <c r="M431" s="355"/>
      <c r="N431" s="355"/>
      <c r="O431" s="357"/>
      <c r="P431" s="357"/>
      <c r="Q431" s="357"/>
      <c r="R431" s="357"/>
      <c r="S431" s="357"/>
      <c r="T431" s="357"/>
      <c r="U431" s="357"/>
      <c r="V431" s="357"/>
      <c r="W431" s="357"/>
      <c r="X431" s="357"/>
      <c r="Y431" s="357"/>
      <c r="Z431" s="357"/>
      <c r="AA431" s="357"/>
      <c r="AB431" s="344"/>
      <c r="AC431" s="344"/>
      <c r="AD431" s="344"/>
      <c r="AE431" s="344"/>
      <c r="AF431" s="344"/>
      <c r="AG431" s="344"/>
      <c r="AH431" s="357"/>
      <c r="AI431" s="344"/>
      <c r="AJ431" s="344"/>
      <c r="AK431" s="429"/>
      <c r="AL431" s="429"/>
      <c r="AM431" s="357"/>
      <c r="AN431" s="357"/>
      <c r="AO431" s="357"/>
      <c r="AP431" s="357"/>
      <c r="AQ431" s="357"/>
      <c r="AR431" s="357"/>
      <c r="AS431" s="357"/>
      <c r="AT431" s="360"/>
      <c r="AU431" s="515"/>
    </row>
    <row r="432" spans="1:47" ht="30.75" customHeight="1" x14ac:dyDescent="0.25">
      <c r="A432" s="353"/>
      <c r="B432" s="354"/>
      <c r="C432" s="357"/>
      <c r="D432" s="344"/>
      <c r="E432" s="344"/>
      <c r="F432" s="344"/>
      <c r="G432" s="356"/>
      <c r="H432" s="357"/>
      <c r="I432" s="344"/>
      <c r="J432" s="344"/>
      <c r="K432" s="357"/>
      <c r="L432" s="363"/>
      <c r="M432" s="355"/>
      <c r="N432" s="355"/>
      <c r="O432" s="357"/>
      <c r="P432" s="357"/>
      <c r="Q432" s="357"/>
      <c r="R432" s="357"/>
      <c r="S432" s="357"/>
      <c r="T432" s="357"/>
      <c r="U432" s="357"/>
      <c r="V432" s="357"/>
      <c r="W432" s="357"/>
      <c r="X432" s="357"/>
      <c r="Y432" s="357"/>
      <c r="Z432" s="357"/>
      <c r="AA432" s="357"/>
      <c r="AB432" s="344"/>
      <c r="AC432" s="344"/>
      <c r="AD432" s="344"/>
      <c r="AE432" s="344"/>
      <c r="AF432" s="344"/>
      <c r="AG432" s="344"/>
      <c r="AH432" s="357"/>
      <c r="AI432" s="344"/>
      <c r="AJ432" s="344"/>
      <c r="AK432" s="429"/>
      <c r="AL432" s="429"/>
      <c r="AM432" s="357"/>
      <c r="AN432" s="357"/>
      <c r="AO432" s="357"/>
      <c r="AP432" s="357"/>
      <c r="AQ432" s="357"/>
      <c r="AR432" s="357"/>
      <c r="AS432" s="357"/>
      <c r="AT432" s="360"/>
      <c r="AU432" s="515"/>
    </row>
    <row r="433" spans="1:47" ht="30.75" customHeight="1" x14ac:dyDescent="0.25">
      <c r="A433" s="353"/>
      <c r="B433" s="354"/>
      <c r="C433" s="357"/>
      <c r="D433" s="344"/>
      <c r="E433" s="344"/>
      <c r="F433" s="344"/>
      <c r="G433" s="356"/>
      <c r="H433" s="357"/>
      <c r="I433" s="344"/>
      <c r="J433" s="344"/>
      <c r="K433" s="357"/>
      <c r="L433" s="363"/>
      <c r="M433" s="355"/>
      <c r="N433" s="355"/>
      <c r="O433" s="357"/>
      <c r="P433" s="357"/>
      <c r="Q433" s="357"/>
      <c r="R433" s="357"/>
      <c r="S433" s="357"/>
      <c r="T433" s="357"/>
      <c r="U433" s="357"/>
      <c r="V433" s="357"/>
      <c r="W433" s="357"/>
      <c r="X433" s="357"/>
      <c r="Y433" s="357"/>
      <c r="Z433" s="357"/>
      <c r="AA433" s="357"/>
      <c r="AB433" s="344"/>
      <c r="AC433" s="344"/>
      <c r="AD433" s="344"/>
      <c r="AE433" s="344"/>
      <c r="AF433" s="344"/>
      <c r="AG433" s="344"/>
      <c r="AH433" s="357"/>
      <c r="AI433" s="344"/>
      <c r="AJ433" s="344"/>
      <c r="AK433" s="429"/>
      <c r="AL433" s="429"/>
      <c r="AM433" s="357"/>
      <c r="AN433" s="357"/>
      <c r="AO433" s="357"/>
      <c r="AP433" s="357"/>
      <c r="AQ433" s="357"/>
      <c r="AR433" s="357"/>
      <c r="AS433" s="357"/>
      <c r="AT433" s="360"/>
      <c r="AU433" s="515"/>
    </row>
    <row r="434" spans="1:47" ht="30.75" customHeight="1" x14ac:dyDescent="0.25">
      <c r="A434" s="353"/>
      <c r="B434" s="354"/>
      <c r="C434" s="357"/>
      <c r="D434" s="344"/>
      <c r="E434" s="344"/>
      <c r="F434" s="344"/>
      <c r="G434" s="356"/>
      <c r="H434" s="357"/>
      <c r="I434" s="344"/>
      <c r="J434" s="344"/>
      <c r="K434" s="357"/>
      <c r="L434" s="363"/>
      <c r="M434" s="355"/>
      <c r="N434" s="355"/>
      <c r="O434" s="357"/>
      <c r="P434" s="357"/>
      <c r="Q434" s="357"/>
      <c r="R434" s="357"/>
      <c r="S434" s="357"/>
      <c r="T434" s="357"/>
      <c r="U434" s="357"/>
      <c r="V434" s="357"/>
      <c r="W434" s="357"/>
      <c r="X434" s="357"/>
      <c r="Y434" s="357"/>
      <c r="Z434" s="357"/>
      <c r="AA434" s="357"/>
      <c r="AB434" s="344"/>
      <c r="AC434" s="344"/>
      <c r="AD434" s="344"/>
      <c r="AE434" s="344"/>
      <c r="AF434" s="344"/>
      <c r="AG434" s="344"/>
      <c r="AH434" s="357"/>
      <c r="AI434" s="344"/>
      <c r="AJ434" s="344"/>
      <c r="AK434" s="429"/>
      <c r="AL434" s="429"/>
      <c r="AM434" s="357"/>
      <c r="AN434" s="357"/>
      <c r="AO434" s="357"/>
      <c r="AP434" s="357"/>
      <c r="AQ434" s="357"/>
      <c r="AR434" s="357"/>
      <c r="AS434" s="357"/>
      <c r="AT434" s="360"/>
      <c r="AU434" s="515"/>
    </row>
    <row r="435" spans="1:47" s="362" customFormat="1" ht="30.75" customHeight="1" x14ac:dyDescent="0.25">
      <c r="A435" s="353"/>
      <c r="B435" s="354"/>
      <c r="C435" s="357"/>
      <c r="D435" s="344"/>
      <c r="E435" s="344"/>
      <c r="F435" s="344"/>
      <c r="G435" s="356"/>
      <c r="H435" s="357"/>
      <c r="I435" s="344"/>
      <c r="J435" s="344"/>
      <c r="K435" s="357"/>
      <c r="L435" s="363"/>
      <c r="M435" s="355"/>
      <c r="N435" s="355"/>
      <c r="O435" s="357"/>
      <c r="P435" s="357"/>
      <c r="Q435" s="357"/>
      <c r="R435" s="357"/>
      <c r="S435" s="357"/>
      <c r="T435" s="357"/>
      <c r="U435" s="357"/>
      <c r="V435" s="357"/>
      <c r="W435" s="357"/>
      <c r="X435" s="357"/>
      <c r="Y435" s="357"/>
      <c r="Z435" s="357"/>
      <c r="AA435" s="357"/>
      <c r="AB435" s="344"/>
      <c r="AC435" s="344"/>
      <c r="AD435" s="344"/>
      <c r="AE435" s="344"/>
      <c r="AF435" s="344"/>
      <c r="AG435" s="344"/>
      <c r="AH435" s="357"/>
      <c r="AI435" s="344"/>
      <c r="AJ435" s="344"/>
      <c r="AK435" s="429"/>
      <c r="AL435" s="429"/>
      <c r="AM435" s="357"/>
      <c r="AN435" s="357"/>
      <c r="AO435" s="357"/>
      <c r="AP435" s="357"/>
      <c r="AQ435" s="357"/>
      <c r="AR435" s="357"/>
      <c r="AS435" s="357"/>
      <c r="AT435" s="360"/>
      <c r="AU435" s="515"/>
    </row>
    <row r="436" spans="1:47" ht="30.75" customHeight="1" x14ac:dyDescent="0.25">
      <c r="A436" s="353"/>
      <c r="B436" s="354"/>
      <c r="C436" s="357"/>
      <c r="D436" s="344"/>
      <c r="E436" s="344"/>
      <c r="F436" s="344"/>
      <c r="G436" s="356"/>
      <c r="H436" s="357"/>
      <c r="I436" s="344"/>
      <c r="J436" s="344"/>
      <c r="K436" s="440"/>
      <c r="L436" s="363"/>
      <c r="M436" s="355"/>
      <c r="N436" s="355"/>
      <c r="O436" s="357"/>
      <c r="P436" s="357"/>
      <c r="Q436" s="357"/>
      <c r="R436" s="357"/>
      <c r="S436" s="357"/>
      <c r="T436" s="357"/>
      <c r="U436" s="357"/>
      <c r="V436" s="357"/>
      <c r="W436" s="357"/>
      <c r="X436" s="357"/>
      <c r="Y436" s="357"/>
      <c r="Z436" s="357"/>
      <c r="AA436" s="357"/>
      <c r="AB436" s="344"/>
      <c r="AC436" s="344"/>
      <c r="AD436" s="344"/>
      <c r="AE436" s="344"/>
      <c r="AF436" s="344"/>
      <c r="AG436" s="344"/>
      <c r="AH436" s="357"/>
      <c r="AI436" s="344"/>
      <c r="AJ436" s="344"/>
      <c r="AK436" s="429"/>
      <c r="AL436" s="429"/>
      <c r="AM436" s="357"/>
      <c r="AN436" s="357"/>
      <c r="AO436" s="357"/>
      <c r="AP436" s="357"/>
      <c r="AQ436" s="357"/>
      <c r="AR436" s="357"/>
      <c r="AS436" s="357"/>
      <c r="AT436" s="360"/>
      <c r="AU436" s="515"/>
    </row>
    <row r="437" spans="1:47" ht="30.75" customHeight="1" x14ac:dyDescent="0.25">
      <c r="A437" s="353"/>
      <c r="B437" s="354"/>
      <c r="C437" s="357"/>
      <c r="D437" s="344"/>
      <c r="E437" s="344"/>
      <c r="F437" s="344"/>
      <c r="G437" s="356"/>
      <c r="H437" s="357"/>
      <c r="I437" s="344"/>
      <c r="J437" s="344"/>
      <c r="K437" s="440"/>
      <c r="L437" s="363"/>
      <c r="M437" s="355"/>
      <c r="N437" s="355"/>
      <c r="O437" s="357"/>
      <c r="P437" s="357"/>
      <c r="Q437" s="357"/>
      <c r="R437" s="357"/>
      <c r="S437" s="357"/>
      <c r="T437" s="357"/>
      <c r="U437" s="357"/>
      <c r="V437" s="357"/>
      <c r="W437" s="357"/>
      <c r="X437" s="357"/>
      <c r="Y437" s="357"/>
      <c r="Z437" s="357"/>
      <c r="AA437" s="357"/>
      <c r="AB437" s="344"/>
      <c r="AC437" s="344"/>
      <c r="AD437" s="344"/>
      <c r="AE437" s="344"/>
      <c r="AF437" s="344"/>
      <c r="AG437" s="344"/>
      <c r="AH437" s="357"/>
      <c r="AI437" s="344"/>
      <c r="AJ437" s="344"/>
      <c r="AK437" s="429"/>
      <c r="AL437" s="429"/>
      <c r="AM437" s="357"/>
      <c r="AN437" s="357"/>
      <c r="AO437" s="357"/>
      <c r="AP437" s="357"/>
      <c r="AQ437" s="357"/>
      <c r="AR437" s="357"/>
      <c r="AS437" s="357"/>
      <c r="AT437" s="360"/>
      <c r="AU437" s="515"/>
    </row>
    <row r="438" spans="1:47" ht="30.75" customHeight="1" x14ac:dyDescent="0.25">
      <c r="A438" s="353"/>
      <c r="B438" s="354"/>
      <c r="C438" s="357"/>
      <c r="D438" s="344"/>
      <c r="E438" s="344"/>
      <c r="F438" s="344"/>
      <c r="G438" s="356"/>
      <c r="H438" s="357"/>
      <c r="I438" s="344"/>
      <c r="J438" s="344"/>
      <c r="K438" s="357"/>
      <c r="L438" s="363"/>
      <c r="M438" s="355"/>
      <c r="N438" s="355"/>
      <c r="O438" s="357"/>
      <c r="P438" s="357"/>
      <c r="Q438" s="357"/>
      <c r="R438" s="357"/>
      <c r="S438" s="357"/>
      <c r="T438" s="357"/>
      <c r="U438" s="357"/>
      <c r="V438" s="357"/>
      <c r="W438" s="357"/>
      <c r="X438" s="357"/>
      <c r="Y438" s="357"/>
      <c r="Z438" s="357"/>
      <c r="AA438" s="357"/>
      <c r="AB438" s="344"/>
      <c r="AC438" s="344"/>
      <c r="AD438" s="344"/>
      <c r="AE438" s="344"/>
      <c r="AF438" s="344"/>
      <c r="AG438" s="344"/>
      <c r="AH438" s="357"/>
      <c r="AI438" s="344"/>
      <c r="AJ438" s="344"/>
      <c r="AK438" s="429"/>
      <c r="AL438" s="429"/>
      <c r="AM438" s="357"/>
      <c r="AN438" s="357"/>
      <c r="AO438" s="357"/>
      <c r="AP438" s="357"/>
      <c r="AQ438" s="357"/>
      <c r="AR438" s="357"/>
      <c r="AS438" s="357"/>
      <c r="AT438" s="360"/>
      <c r="AU438" s="515"/>
    </row>
    <row r="439" spans="1:47" ht="30.75" customHeight="1" x14ac:dyDescent="0.25">
      <c r="A439" s="353"/>
      <c r="B439" s="354"/>
      <c r="C439" s="357"/>
      <c r="D439" s="344"/>
      <c r="E439" s="344"/>
      <c r="F439" s="344"/>
      <c r="G439" s="356"/>
      <c r="H439" s="357"/>
      <c r="I439" s="344"/>
      <c r="J439" s="344"/>
      <c r="K439" s="440"/>
      <c r="L439" s="363"/>
      <c r="M439" s="355"/>
      <c r="N439" s="355"/>
      <c r="O439" s="357"/>
      <c r="P439" s="357"/>
      <c r="Q439" s="357"/>
      <c r="R439" s="357"/>
      <c r="S439" s="357"/>
      <c r="T439" s="357"/>
      <c r="U439" s="357"/>
      <c r="V439" s="367"/>
      <c r="W439" s="357"/>
      <c r="X439" s="357"/>
      <c r="Y439" s="357"/>
      <c r="Z439" s="357"/>
      <c r="AA439" s="357"/>
      <c r="AB439" s="344"/>
      <c r="AC439" s="344"/>
      <c r="AD439" s="344"/>
      <c r="AE439" s="344"/>
      <c r="AF439" s="344"/>
      <c r="AG439" s="344"/>
      <c r="AH439" s="357"/>
      <c r="AI439" s="344"/>
      <c r="AJ439" s="344"/>
      <c r="AK439" s="429"/>
      <c r="AL439" s="429"/>
      <c r="AM439" s="357"/>
      <c r="AN439" s="357"/>
      <c r="AO439" s="357"/>
      <c r="AP439" s="357"/>
      <c r="AQ439" s="357"/>
      <c r="AR439" s="357"/>
      <c r="AS439" s="357"/>
      <c r="AT439" s="360"/>
      <c r="AU439" s="515"/>
    </row>
    <row r="440" spans="1:47" s="362" customFormat="1" ht="30.75" customHeight="1" x14ac:dyDescent="0.25">
      <c r="A440" s="353"/>
      <c r="B440" s="354"/>
      <c r="C440" s="357"/>
      <c r="D440" s="344"/>
      <c r="E440" s="344"/>
      <c r="F440" s="344"/>
      <c r="G440" s="356"/>
      <c r="H440" s="357"/>
      <c r="I440" s="344"/>
      <c r="J440" s="344"/>
      <c r="K440" s="357"/>
      <c r="L440" s="363"/>
      <c r="M440" s="355"/>
      <c r="N440" s="355"/>
      <c r="O440" s="357"/>
      <c r="P440" s="357"/>
      <c r="Q440" s="357"/>
      <c r="R440" s="357"/>
      <c r="S440" s="357"/>
      <c r="T440" s="357"/>
      <c r="U440" s="357"/>
      <c r="V440" s="357"/>
      <c r="W440" s="357"/>
      <c r="X440" s="357"/>
      <c r="Y440" s="357"/>
      <c r="Z440" s="357"/>
      <c r="AA440" s="357"/>
      <c r="AB440" s="344"/>
      <c r="AC440" s="344"/>
      <c r="AD440" s="344"/>
      <c r="AE440" s="344"/>
      <c r="AF440" s="344"/>
      <c r="AG440" s="344"/>
      <c r="AH440" s="357"/>
      <c r="AI440" s="344"/>
      <c r="AJ440" s="344"/>
      <c r="AK440" s="429"/>
      <c r="AL440" s="429"/>
      <c r="AM440" s="357"/>
      <c r="AN440" s="357"/>
      <c r="AO440" s="357"/>
      <c r="AP440" s="357"/>
      <c r="AQ440" s="357"/>
      <c r="AR440" s="357"/>
      <c r="AS440" s="357"/>
      <c r="AT440" s="360"/>
      <c r="AU440" s="515"/>
    </row>
    <row r="441" spans="1:47" ht="30.75" customHeight="1" x14ac:dyDescent="0.25">
      <c r="A441" s="353"/>
      <c r="B441" s="354"/>
      <c r="C441" s="357"/>
      <c r="D441" s="344"/>
      <c r="E441" s="344"/>
      <c r="F441" s="344"/>
      <c r="G441" s="356"/>
      <c r="H441" s="357"/>
      <c r="I441" s="344"/>
      <c r="J441" s="344"/>
      <c r="K441" s="357"/>
      <c r="L441" s="363"/>
      <c r="M441" s="355"/>
      <c r="N441" s="355"/>
      <c r="O441" s="357"/>
      <c r="P441" s="357"/>
      <c r="Q441" s="357"/>
      <c r="R441" s="357"/>
      <c r="S441" s="357"/>
      <c r="T441" s="357"/>
      <c r="U441" s="357"/>
      <c r="V441" s="357"/>
      <c r="W441" s="357"/>
      <c r="X441" s="357"/>
      <c r="Y441" s="357"/>
      <c r="Z441" s="357"/>
      <c r="AA441" s="357"/>
      <c r="AB441" s="344"/>
      <c r="AC441" s="344"/>
      <c r="AD441" s="344"/>
      <c r="AE441" s="344"/>
      <c r="AF441" s="344"/>
      <c r="AG441" s="344"/>
      <c r="AH441" s="357"/>
      <c r="AI441" s="344"/>
      <c r="AJ441" s="344"/>
      <c r="AK441" s="429"/>
      <c r="AL441" s="429"/>
      <c r="AM441" s="357"/>
      <c r="AN441" s="357"/>
      <c r="AO441" s="357"/>
      <c r="AP441" s="357"/>
      <c r="AQ441" s="357"/>
      <c r="AR441" s="357"/>
      <c r="AS441" s="357"/>
      <c r="AT441" s="360"/>
      <c r="AU441" s="515"/>
    </row>
    <row r="442" spans="1:47" s="362" customFormat="1" ht="30.75" customHeight="1" x14ac:dyDescent="0.25">
      <c r="A442" s="353"/>
      <c r="B442" s="354"/>
      <c r="C442" s="357"/>
      <c r="D442" s="344"/>
      <c r="E442" s="344"/>
      <c r="F442" s="344"/>
      <c r="G442" s="356"/>
      <c r="H442" s="357"/>
      <c r="I442" s="344"/>
      <c r="J442" s="344"/>
      <c r="K442" s="357"/>
      <c r="L442" s="363"/>
      <c r="M442" s="355"/>
      <c r="N442" s="355"/>
      <c r="O442" s="357"/>
      <c r="P442" s="357"/>
      <c r="Q442" s="357"/>
      <c r="R442" s="357"/>
      <c r="S442" s="357"/>
      <c r="T442" s="357"/>
      <c r="U442" s="357"/>
      <c r="V442" s="357"/>
      <c r="W442" s="357"/>
      <c r="X442" s="357"/>
      <c r="Y442" s="357"/>
      <c r="Z442" s="357"/>
      <c r="AA442" s="357"/>
      <c r="AB442" s="344"/>
      <c r="AC442" s="344"/>
      <c r="AD442" s="344"/>
      <c r="AE442" s="344"/>
      <c r="AF442" s="344"/>
      <c r="AG442" s="344"/>
      <c r="AH442" s="357"/>
      <c r="AI442" s="344"/>
      <c r="AJ442" s="344"/>
      <c r="AK442" s="429"/>
      <c r="AL442" s="429"/>
      <c r="AM442" s="357"/>
      <c r="AN442" s="357"/>
      <c r="AO442" s="357"/>
      <c r="AP442" s="357"/>
      <c r="AQ442" s="357"/>
      <c r="AR442" s="357"/>
      <c r="AS442" s="357"/>
      <c r="AT442" s="360"/>
      <c r="AU442" s="515"/>
    </row>
    <row r="443" spans="1:47" s="362" customFormat="1" ht="30.75" customHeight="1" x14ac:dyDescent="0.25">
      <c r="A443" s="353"/>
      <c r="B443" s="354"/>
      <c r="C443" s="357"/>
      <c r="D443" s="344"/>
      <c r="E443" s="344"/>
      <c r="F443" s="344"/>
      <c r="G443" s="356"/>
      <c r="H443" s="357"/>
      <c r="I443" s="344"/>
      <c r="J443" s="344"/>
      <c r="K443" s="440"/>
      <c r="L443" s="363"/>
      <c r="M443" s="355"/>
      <c r="N443" s="355"/>
      <c r="O443" s="357"/>
      <c r="P443" s="357"/>
      <c r="Q443" s="357"/>
      <c r="R443" s="357"/>
      <c r="S443" s="357"/>
      <c r="T443" s="357"/>
      <c r="U443" s="357"/>
      <c r="V443" s="357"/>
      <c r="W443" s="357"/>
      <c r="X443" s="357"/>
      <c r="Y443" s="357"/>
      <c r="Z443" s="357"/>
      <c r="AA443" s="357"/>
      <c r="AB443" s="344"/>
      <c r="AC443" s="344"/>
      <c r="AD443" s="344"/>
      <c r="AE443" s="344"/>
      <c r="AF443" s="344"/>
      <c r="AG443" s="344"/>
      <c r="AH443" s="357"/>
      <c r="AI443" s="344"/>
      <c r="AJ443" s="344"/>
      <c r="AK443" s="429"/>
      <c r="AL443" s="429"/>
      <c r="AM443" s="357"/>
      <c r="AN443" s="357"/>
      <c r="AO443" s="357"/>
      <c r="AP443" s="357"/>
      <c r="AQ443" s="357"/>
      <c r="AR443" s="357"/>
      <c r="AS443" s="357"/>
      <c r="AT443" s="360"/>
      <c r="AU443" s="515"/>
    </row>
    <row r="444" spans="1:47" ht="30.75" customHeight="1" x14ac:dyDescent="0.25">
      <c r="A444" s="353"/>
      <c r="B444" s="354"/>
      <c r="C444" s="357"/>
      <c r="D444" s="344"/>
      <c r="E444" s="344"/>
      <c r="F444" s="344"/>
      <c r="G444" s="356"/>
      <c r="H444" s="357"/>
      <c r="I444" s="344"/>
      <c r="J444" s="344"/>
      <c r="K444" s="440"/>
      <c r="L444" s="363"/>
      <c r="M444" s="355"/>
      <c r="N444" s="355"/>
      <c r="O444" s="357"/>
      <c r="P444" s="357"/>
      <c r="Q444" s="357"/>
      <c r="R444" s="357"/>
      <c r="S444" s="357"/>
      <c r="T444" s="357"/>
      <c r="U444" s="357"/>
      <c r="V444" s="357"/>
      <c r="W444" s="357"/>
      <c r="X444" s="357"/>
      <c r="Y444" s="357"/>
      <c r="Z444" s="357"/>
      <c r="AA444" s="357"/>
      <c r="AB444" s="344"/>
      <c r="AC444" s="344"/>
      <c r="AD444" s="344"/>
      <c r="AE444" s="344"/>
      <c r="AF444" s="344"/>
      <c r="AG444" s="344"/>
      <c r="AH444" s="357"/>
      <c r="AI444" s="344"/>
      <c r="AJ444" s="344"/>
      <c r="AK444" s="429"/>
      <c r="AL444" s="429"/>
      <c r="AM444" s="357"/>
      <c r="AN444" s="357"/>
      <c r="AO444" s="357"/>
      <c r="AP444" s="357"/>
      <c r="AQ444" s="357"/>
      <c r="AR444" s="357"/>
      <c r="AS444" s="357"/>
      <c r="AT444" s="360"/>
      <c r="AU444" s="515"/>
    </row>
    <row r="445" spans="1:47" ht="30.75" customHeight="1" x14ac:dyDescent="0.25">
      <c r="A445" s="353"/>
      <c r="B445" s="354"/>
      <c r="C445" s="357"/>
      <c r="D445" s="344"/>
      <c r="E445" s="344"/>
      <c r="F445" s="344"/>
      <c r="G445" s="356"/>
      <c r="H445" s="357"/>
      <c r="I445" s="344"/>
      <c r="J445" s="344"/>
      <c r="K445" s="440"/>
      <c r="L445" s="363"/>
      <c r="M445" s="355"/>
      <c r="N445" s="355"/>
      <c r="O445" s="357"/>
      <c r="P445" s="357"/>
      <c r="Q445" s="357"/>
      <c r="R445" s="357"/>
      <c r="S445" s="357"/>
      <c r="T445" s="357"/>
      <c r="U445" s="357"/>
      <c r="V445" s="357"/>
      <c r="W445" s="357"/>
      <c r="X445" s="357"/>
      <c r="Y445" s="357"/>
      <c r="Z445" s="357"/>
      <c r="AA445" s="357"/>
      <c r="AB445" s="344"/>
      <c r="AC445" s="344"/>
      <c r="AD445" s="344"/>
      <c r="AE445" s="344"/>
      <c r="AF445" s="344"/>
      <c r="AG445" s="344"/>
      <c r="AH445" s="357"/>
      <c r="AI445" s="344"/>
      <c r="AJ445" s="344"/>
      <c r="AK445" s="429"/>
      <c r="AL445" s="429"/>
      <c r="AM445" s="357"/>
      <c r="AN445" s="357"/>
      <c r="AO445" s="357"/>
      <c r="AP445" s="357"/>
      <c r="AQ445" s="357"/>
      <c r="AR445" s="357"/>
      <c r="AS445" s="357"/>
      <c r="AT445" s="360"/>
      <c r="AU445" s="515"/>
    </row>
    <row r="446" spans="1:47" ht="30.75" customHeight="1" x14ac:dyDescent="0.25">
      <c r="A446" s="353"/>
      <c r="B446" s="354"/>
      <c r="C446" s="357"/>
      <c r="D446" s="344"/>
      <c r="E446" s="344"/>
      <c r="F446" s="344"/>
      <c r="G446" s="356"/>
      <c r="H446" s="357"/>
      <c r="I446" s="344"/>
      <c r="J446" s="344"/>
      <c r="K446" s="357"/>
      <c r="L446" s="363"/>
      <c r="M446" s="355"/>
      <c r="N446" s="355"/>
      <c r="O446" s="357"/>
      <c r="P446" s="357"/>
      <c r="Q446" s="357"/>
      <c r="R446" s="357"/>
      <c r="S446" s="357"/>
      <c r="T446" s="357"/>
      <c r="U446" s="357"/>
      <c r="V446" s="357"/>
      <c r="W446" s="357"/>
      <c r="X446" s="357"/>
      <c r="Y446" s="357"/>
      <c r="Z446" s="357"/>
      <c r="AA446" s="357"/>
      <c r="AB446" s="344"/>
      <c r="AC446" s="344"/>
      <c r="AD446" s="344"/>
      <c r="AE446" s="344"/>
      <c r="AF446" s="344"/>
      <c r="AG446" s="344"/>
      <c r="AH446" s="357"/>
      <c r="AI446" s="344"/>
      <c r="AJ446" s="344"/>
      <c r="AK446" s="429"/>
      <c r="AL446" s="429"/>
      <c r="AM446" s="357"/>
      <c r="AN446" s="357"/>
      <c r="AO446" s="357"/>
      <c r="AP446" s="357"/>
      <c r="AQ446" s="357"/>
      <c r="AR446" s="357"/>
      <c r="AS446" s="357"/>
      <c r="AT446" s="360"/>
      <c r="AU446" s="515"/>
    </row>
    <row r="447" spans="1:47" ht="30.75" customHeight="1" x14ac:dyDescent="0.25">
      <c r="A447" s="353"/>
      <c r="B447" s="354"/>
      <c r="C447" s="357"/>
      <c r="D447" s="344"/>
      <c r="E447" s="344"/>
      <c r="F447" s="344"/>
      <c r="G447" s="356"/>
      <c r="H447" s="357"/>
      <c r="I447" s="344"/>
      <c r="J447" s="344"/>
      <c r="K447" s="357"/>
      <c r="L447" s="363"/>
      <c r="M447" s="355"/>
      <c r="N447" s="355"/>
      <c r="O447" s="357"/>
      <c r="P447" s="357"/>
      <c r="Q447" s="357"/>
      <c r="R447" s="357"/>
      <c r="S447" s="357"/>
      <c r="T447" s="357"/>
      <c r="U447" s="357"/>
      <c r="V447" s="357"/>
      <c r="W447" s="357"/>
      <c r="X447" s="357"/>
      <c r="Y447" s="357"/>
      <c r="Z447" s="357"/>
      <c r="AA447" s="357"/>
      <c r="AB447" s="344"/>
      <c r="AC447" s="344"/>
      <c r="AD447" s="344"/>
      <c r="AE447" s="344"/>
      <c r="AF447" s="344"/>
      <c r="AG447" s="344"/>
      <c r="AH447" s="357"/>
      <c r="AI447" s="344"/>
      <c r="AJ447" s="344"/>
      <c r="AK447" s="429"/>
      <c r="AL447" s="429"/>
      <c r="AM447" s="357"/>
      <c r="AN447" s="357"/>
      <c r="AO447" s="357"/>
      <c r="AP447" s="357"/>
      <c r="AQ447" s="357"/>
      <c r="AR447" s="357"/>
      <c r="AS447" s="357"/>
      <c r="AT447" s="360"/>
      <c r="AU447" s="515"/>
    </row>
    <row r="448" spans="1:47" s="362" customFormat="1" ht="30.75" customHeight="1" x14ac:dyDescent="0.25">
      <c r="A448" s="353"/>
      <c r="B448" s="354"/>
      <c r="C448" s="357"/>
      <c r="D448" s="344"/>
      <c r="E448" s="344"/>
      <c r="F448" s="344"/>
      <c r="G448" s="356"/>
      <c r="H448" s="357"/>
      <c r="I448" s="344"/>
      <c r="J448" s="344"/>
      <c r="K448" s="357"/>
      <c r="L448" s="363"/>
      <c r="M448" s="355"/>
      <c r="N448" s="355"/>
      <c r="O448" s="357"/>
      <c r="P448" s="357"/>
      <c r="Q448" s="357"/>
      <c r="R448" s="357"/>
      <c r="S448" s="357"/>
      <c r="T448" s="357"/>
      <c r="U448" s="357"/>
      <c r="V448" s="357"/>
      <c r="W448" s="357"/>
      <c r="X448" s="357"/>
      <c r="Y448" s="357"/>
      <c r="Z448" s="357"/>
      <c r="AA448" s="357"/>
      <c r="AB448" s="344"/>
      <c r="AC448" s="344"/>
      <c r="AD448" s="344"/>
      <c r="AE448" s="344"/>
      <c r="AF448" s="344"/>
      <c r="AG448" s="344"/>
      <c r="AH448" s="357"/>
      <c r="AI448" s="344"/>
      <c r="AJ448" s="344"/>
      <c r="AK448" s="429"/>
      <c r="AL448" s="429"/>
      <c r="AM448" s="357"/>
      <c r="AN448" s="357"/>
      <c r="AO448" s="357"/>
      <c r="AP448" s="357"/>
      <c r="AQ448" s="357"/>
      <c r="AR448" s="357"/>
      <c r="AS448" s="357"/>
      <c r="AT448" s="360"/>
      <c r="AU448" s="515"/>
    </row>
    <row r="449" spans="1:47" s="362" customFormat="1" ht="30.75" customHeight="1" x14ac:dyDescent="0.25">
      <c r="A449" s="353"/>
      <c r="B449" s="354"/>
      <c r="C449" s="357"/>
      <c r="D449" s="344"/>
      <c r="E449" s="344"/>
      <c r="F449" s="344"/>
      <c r="G449" s="356"/>
      <c r="H449" s="357"/>
      <c r="I449" s="344"/>
      <c r="J449" s="344"/>
      <c r="K449" s="357"/>
      <c r="L449" s="363"/>
      <c r="M449" s="355"/>
      <c r="N449" s="355"/>
      <c r="O449" s="357"/>
      <c r="P449" s="357"/>
      <c r="Q449" s="357"/>
      <c r="R449" s="357"/>
      <c r="S449" s="357"/>
      <c r="T449" s="357"/>
      <c r="U449" s="357"/>
      <c r="V449" s="357"/>
      <c r="W449" s="357"/>
      <c r="X449" s="357"/>
      <c r="Y449" s="357"/>
      <c r="Z449" s="357"/>
      <c r="AA449" s="357"/>
      <c r="AB449" s="344"/>
      <c r="AC449" s="344"/>
      <c r="AD449" s="344"/>
      <c r="AE449" s="344"/>
      <c r="AF449" s="344"/>
      <c r="AG449" s="344"/>
      <c r="AH449" s="357"/>
      <c r="AI449" s="344"/>
      <c r="AJ449" s="344"/>
      <c r="AK449" s="429"/>
      <c r="AL449" s="429"/>
      <c r="AM449" s="357"/>
      <c r="AN449" s="357"/>
      <c r="AO449" s="357"/>
      <c r="AP449" s="357"/>
      <c r="AQ449" s="357"/>
      <c r="AR449" s="357"/>
      <c r="AS449" s="357"/>
      <c r="AT449" s="360"/>
      <c r="AU449" s="515"/>
    </row>
    <row r="450" spans="1:47" ht="30.75" customHeight="1" x14ac:dyDescent="0.25">
      <c r="A450" s="353"/>
      <c r="B450" s="354"/>
      <c r="C450" s="357"/>
      <c r="D450" s="344"/>
      <c r="E450" s="344"/>
      <c r="F450" s="344"/>
      <c r="G450" s="356"/>
      <c r="H450" s="357"/>
      <c r="I450" s="344"/>
      <c r="J450" s="344"/>
      <c r="K450" s="357"/>
      <c r="L450" s="363"/>
      <c r="M450" s="355"/>
      <c r="N450" s="355"/>
      <c r="O450" s="357"/>
      <c r="P450" s="357"/>
      <c r="Q450" s="357"/>
      <c r="R450" s="357"/>
      <c r="S450" s="357"/>
      <c r="T450" s="357"/>
      <c r="U450" s="357"/>
      <c r="V450" s="357"/>
      <c r="W450" s="357"/>
      <c r="X450" s="357"/>
      <c r="Y450" s="357"/>
      <c r="Z450" s="357"/>
      <c r="AA450" s="357"/>
      <c r="AB450" s="344"/>
      <c r="AC450" s="344"/>
      <c r="AD450" s="344"/>
      <c r="AE450" s="344"/>
      <c r="AF450" s="344"/>
      <c r="AG450" s="344"/>
      <c r="AH450" s="357"/>
      <c r="AI450" s="344"/>
      <c r="AJ450" s="344"/>
      <c r="AK450" s="429"/>
      <c r="AL450" s="429"/>
      <c r="AM450" s="357"/>
      <c r="AN450" s="357"/>
      <c r="AO450" s="357"/>
      <c r="AP450" s="357"/>
      <c r="AQ450" s="357"/>
      <c r="AR450" s="357"/>
      <c r="AS450" s="357"/>
      <c r="AT450" s="360"/>
      <c r="AU450" s="515"/>
    </row>
    <row r="451" spans="1:47" ht="30.75" customHeight="1" x14ac:dyDescent="0.25">
      <c r="A451" s="353"/>
      <c r="B451" s="354"/>
      <c r="C451" s="357"/>
      <c r="D451" s="344"/>
      <c r="E451" s="344"/>
      <c r="F451" s="344"/>
      <c r="G451" s="356"/>
      <c r="H451" s="357"/>
      <c r="I451" s="344"/>
      <c r="J451" s="344"/>
      <c r="K451" s="440"/>
      <c r="L451" s="363"/>
      <c r="M451" s="355"/>
      <c r="N451" s="355"/>
      <c r="O451" s="357"/>
      <c r="P451" s="357"/>
      <c r="Q451" s="357"/>
      <c r="R451" s="357"/>
      <c r="S451" s="357"/>
      <c r="T451" s="357"/>
      <c r="U451" s="357"/>
      <c r="V451" s="357"/>
      <c r="W451" s="357"/>
      <c r="X451" s="357"/>
      <c r="Y451" s="357"/>
      <c r="Z451" s="357"/>
      <c r="AA451" s="357"/>
      <c r="AB451" s="344"/>
      <c r="AC451" s="344"/>
      <c r="AD451" s="344"/>
      <c r="AE451" s="344"/>
      <c r="AF451" s="344"/>
      <c r="AG451" s="344"/>
      <c r="AH451" s="357"/>
      <c r="AI451" s="344"/>
      <c r="AJ451" s="344"/>
      <c r="AK451" s="429"/>
      <c r="AL451" s="429"/>
      <c r="AM451" s="357"/>
      <c r="AN451" s="357"/>
      <c r="AO451" s="357"/>
      <c r="AP451" s="357"/>
      <c r="AQ451" s="357"/>
      <c r="AR451" s="357"/>
      <c r="AS451" s="357"/>
      <c r="AT451" s="360"/>
      <c r="AU451" s="515"/>
    </row>
    <row r="452" spans="1:47" s="362" customFormat="1" ht="30.75" customHeight="1" x14ac:dyDescent="0.25">
      <c r="A452" s="353"/>
      <c r="B452" s="354"/>
      <c r="C452" s="357"/>
      <c r="D452" s="344"/>
      <c r="E452" s="344"/>
      <c r="F452" s="344"/>
      <c r="G452" s="356"/>
      <c r="H452" s="357"/>
      <c r="I452" s="344"/>
      <c r="J452" s="344"/>
      <c r="K452" s="357"/>
      <c r="L452" s="363"/>
      <c r="M452" s="355"/>
      <c r="N452" s="355"/>
      <c r="O452" s="357"/>
      <c r="P452" s="357"/>
      <c r="Q452" s="357"/>
      <c r="R452" s="357"/>
      <c r="S452" s="357"/>
      <c r="T452" s="357"/>
      <c r="U452" s="357"/>
      <c r="V452" s="357"/>
      <c r="W452" s="357"/>
      <c r="X452" s="357"/>
      <c r="Y452" s="357"/>
      <c r="Z452" s="357"/>
      <c r="AA452" s="357"/>
      <c r="AB452" s="344"/>
      <c r="AC452" s="344"/>
      <c r="AD452" s="344"/>
      <c r="AE452" s="344"/>
      <c r="AF452" s="344"/>
      <c r="AG452" s="344"/>
      <c r="AH452" s="357"/>
      <c r="AI452" s="344"/>
      <c r="AJ452" s="344"/>
      <c r="AK452" s="429"/>
      <c r="AL452" s="429"/>
      <c r="AM452" s="357"/>
      <c r="AN452" s="357"/>
      <c r="AO452" s="357"/>
      <c r="AP452" s="357"/>
      <c r="AQ452" s="357"/>
      <c r="AR452" s="357"/>
      <c r="AS452" s="357"/>
      <c r="AT452" s="360"/>
      <c r="AU452" s="515"/>
    </row>
    <row r="453" spans="1:47" ht="30.75" customHeight="1" x14ac:dyDescent="0.25">
      <c r="A453" s="353"/>
      <c r="B453" s="354"/>
      <c r="C453" s="357"/>
      <c r="D453" s="344"/>
      <c r="E453" s="344"/>
      <c r="F453" s="344"/>
      <c r="G453" s="356"/>
      <c r="H453" s="357"/>
      <c r="I453" s="344"/>
      <c r="J453" s="344"/>
      <c r="K453" s="440"/>
      <c r="L453" s="363"/>
      <c r="M453" s="355"/>
      <c r="N453" s="355"/>
      <c r="O453" s="357"/>
      <c r="P453" s="357"/>
      <c r="Q453" s="357"/>
      <c r="R453" s="357"/>
      <c r="S453" s="357"/>
      <c r="T453" s="357"/>
      <c r="U453" s="357"/>
      <c r="V453" s="357"/>
      <c r="W453" s="357"/>
      <c r="X453" s="357"/>
      <c r="Y453" s="357"/>
      <c r="Z453" s="357"/>
      <c r="AA453" s="357"/>
      <c r="AB453" s="344"/>
      <c r="AC453" s="344"/>
      <c r="AD453" s="344"/>
      <c r="AE453" s="344"/>
      <c r="AF453" s="344"/>
      <c r="AG453" s="344"/>
      <c r="AH453" s="357"/>
      <c r="AI453" s="344"/>
      <c r="AJ453" s="344"/>
      <c r="AK453" s="429"/>
      <c r="AL453" s="429"/>
      <c r="AM453" s="357"/>
      <c r="AN453" s="357"/>
      <c r="AO453" s="357"/>
      <c r="AP453" s="357"/>
      <c r="AQ453" s="357"/>
      <c r="AR453" s="357"/>
      <c r="AS453" s="357"/>
      <c r="AT453" s="360"/>
      <c r="AU453" s="515"/>
    </row>
    <row r="454" spans="1:47" ht="30.75" customHeight="1" x14ac:dyDescent="0.25">
      <c r="A454" s="353"/>
      <c r="B454" s="354"/>
      <c r="C454" s="357"/>
      <c r="D454" s="344"/>
      <c r="E454" s="344"/>
      <c r="F454" s="344"/>
      <c r="G454" s="356"/>
      <c r="H454" s="357"/>
      <c r="I454" s="344"/>
      <c r="J454" s="344"/>
      <c r="K454" s="440"/>
      <c r="L454" s="363"/>
      <c r="M454" s="355"/>
      <c r="N454" s="355"/>
      <c r="O454" s="357"/>
      <c r="P454" s="357"/>
      <c r="Q454" s="357"/>
      <c r="R454" s="357"/>
      <c r="S454" s="357"/>
      <c r="T454" s="357"/>
      <c r="U454" s="357"/>
      <c r="V454" s="357"/>
      <c r="W454" s="357"/>
      <c r="X454" s="357"/>
      <c r="Y454" s="357"/>
      <c r="Z454" s="357"/>
      <c r="AA454" s="357"/>
      <c r="AB454" s="344"/>
      <c r="AC454" s="344"/>
      <c r="AD454" s="344"/>
      <c r="AE454" s="344"/>
      <c r="AF454" s="344"/>
      <c r="AG454" s="344"/>
      <c r="AH454" s="357"/>
      <c r="AI454" s="344"/>
      <c r="AJ454" s="344"/>
      <c r="AK454" s="429"/>
      <c r="AL454" s="429"/>
      <c r="AM454" s="357"/>
      <c r="AN454" s="357"/>
      <c r="AO454" s="357"/>
      <c r="AP454" s="357"/>
      <c r="AQ454" s="357"/>
      <c r="AR454" s="357"/>
      <c r="AS454" s="357"/>
      <c r="AT454" s="360"/>
      <c r="AU454" s="515"/>
    </row>
    <row r="455" spans="1:47" s="362" customFormat="1" ht="30.75" customHeight="1" x14ac:dyDescent="0.25">
      <c r="A455" s="353"/>
      <c r="B455" s="354"/>
      <c r="C455" s="357"/>
      <c r="D455" s="344"/>
      <c r="E455" s="344"/>
      <c r="F455" s="344"/>
      <c r="G455" s="356"/>
      <c r="H455" s="357"/>
      <c r="I455" s="344"/>
      <c r="J455" s="344"/>
      <c r="K455" s="357"/>
      <c r="L455" s="363"/>
      <c r="M455" s="355"/>
      <c r="N455" s="355"/>
      <c r="O455" s="357"/>
      <c r="P455" s="357"/>
      <c r="Q455" s="357"/>
      <c r="R455" s="357"/>
      <c r="S455" s="357"/>
      <c r="T455" s="357"/>
      <c r="U455" s="357"/>
      <c r="V455" s="357"/>
      <c r="W455" s="357"/>
      <c r="X455" s="357"/>
      <c r="Y455" s="357"/>
      <c r="Z455" s="357"/>
      <c r="AA455" s="357"/>
      <c r="AB455" s="344"/>
      <c r="AC455" s="344"/>
      <c r="AD455" s="344"/>
      <c r="AE455" s="344"/>
      <c r="AF455" s="344"/>
      <c r="AG455" s="344"/>
      <c r="AH455" s="357"/>
      <c r="AI455" s="344"/>
      <c r="AJ455" s="344"/>
      <c r="AK455" s="429"/>
      <c r="AL455" s="429"/>
      <c r="AM455" s="357"/>
      <c r="AN455" s="357"/>
      <c r="AO455" s="357"/>
      <c r="AP455" s="357"/>
      <c r="AQ455" s="357"/>
      <c r="AR455" s="357"/>
      <c r="AS455" s="357"/>
      <c r="AT455" s="360"/>
      <c r="AU455" s="515"/>
    </row>
    <row r="456" spans="1:47" ht="30.75" customHeight="1" x14ac:dyDescent="0.25">
      <c r="A456" s="353"/>
      <c r="B456" s="354"/>
      <c r="C456" s="357"/>
      <c r="D456" s="344"/>
      <c r="E456" s="344"/>
      <c r="F456" s="344"/>
      <c r="G456" s="356"/>
      <c r="H456" s="357"/>
      <c r="I456" s="344"/>
      <c r="J456" s="344"/>
      <c r="K456" s="357"/>
      <c r="L456" s="363"/>
      <c r="M456" s="355"/>
      <c r="N456" s="355"/>
      <c r="O456" s="357"/>
      <c r="P456" s="357"/>
      <c r="Q456" s="357"/>
      <c r="R456" s="357"/>
      <c r="S456" s="357"/>
      <c r="T456" s="357"/>
      <c r="U456" s="357"/>
      <c r="V456" s="357"/>
      <c r="W456" s="357"/>
      <c r="X456" s="357"/>
      <c r="Y456" s="357"/>
      <c r="Z456" s="357"/>
      <c r="AA456" s="357"/>
      <c r="AB456" s="344"/>
      <c r="AC456" s="344"/>
      <c r="AD456" s="344"/>
      <c r="AE456" s="344"/>
      <c r="AF456" s="344"/>
      <c r="AG456" s="344"/>
      <c r="AH456" s="357"/>
      <c r="AI456" s="344"/>
      <c r="AJ456" s="344"/>
      <c r="AK456" s="429"/>
      <c r="AL456" s="429"/>
      <c r="AM456" s="357"/>
      <c r="AN456" s="357"/>
      <c r="AO456" s="357"/>
      <c r="AP456" s="357"/>
      <c r="AQ456" s="357"/>
      <c r="AR456" s="357"/>
      <c r="AS456" s="357"/>
      <c r="AT456" s="360"/>
      <c r="AU456" s="515"/>
    </row>
    <row r="457" spans="1:47" ht="30.75" customHeight="1" x14ac:dyDescent="0.25">
      <c r="A457" s="353"/>
      <c r="B457" s="354"/>
      <c r="C457" s="357"/>
      <c r="D457" s="344"/>
      <c r="E457" s="344"/>
      <c r="F457" s="344"/>
      <c r="G457" s="356"/>
      <c r="H457" s="357"/>
      <c r="I457" s="344"/>
      <c r="J457" s="344"/>
      <c r="K457" s="357"/>
      <c r="L457" s="363"/>
      <c r="M457" s="355"/>
      <c r="N457" s="355"/>
      <c r="O457" s="357"/>
      <c r="P457" s="357"/>
      <c r="Q457" s="357"/>
      <c r="R457" s="357"/>
      <c r="S457" s="357"/>
      <c r="T457" s="357"/>
      <c r="U457" s="357"/>
      <c r="V457" s="357"/>
      <c r="W457" s="357"/>
      <c r="X457" s="357"/>
      <c r="Y457" s="357"/>
      <c r="Z457" s="357"/>
      <c r="AA457" s="357"/>
      <c r="AB457" s="344"/>
      <c r="AC457" s="344"/>
      <c r="AD457" s="344"/>
      <c r="AE457" s="344"/>
      <c r="AF457" s="344"/>
      <c r="AG457" s="344"/>
      <c r="AH457" s="357"/>
      <c r="AI457" s="344"/>
      <c r="AJ457" s="344"/>
      <c r="AK457" s="429"/>
      <c r="AL457" s="429"/>
      <c r="AM457" s="357"/>
      <c r="AN457" s="357"/>
      <c r="AO457" s="357"/>
      <c r="AP457" s="357"/>
      <c r="AQ457" s="357"/>
      <c r="AR457" s="357"/>
      <c r="AS457" s="357"/>
      <c r="AT457" s="360"/>
      <c r="AU457" s="515"/>
    </row>
    <row r="458" spans="1:47" ht="30.75" customHeight="1" x14ac:dyDescent="0.25">
      <c r="A458" s="353"/>
      <c r="B458" s="354"/>
      <c r="C458" s="357"/>
      <c r="D458" s="344"/>
      <c r="E458" s="344"/>
      <c r="F458" s="344"/>
      <c r="G458" s="356"/>
      <c r="H458" s="357"/>
      <c r="I458" s="344"/>
      <c r="J458" s="344"/>
      <c r="K458" s="357"/>
      <c r="L458" s="363"/>
      <c r="M458" s="355"/>
      <c r="N458" s="355"/>
      <c r="O458" s="357"/>
      <c r="P458" s="357"/>
      <c r="Q458" s="357"/>
      <c r="R458" s="357"/>
      <c r="S458" s="357"/>
      <c r="T458" s="357"/>
      <c r="U458" s="357"/>
      <c r="V458" s="357"/>
      <c r="W458" s="357"/>
      <c r="X458" s="357"/>
      <c r="Y458" s="357"/>
      <c r="Z458" s="357"/>
      <c r="AA458" s="357"/>
      <c r="AB458" s="344"/>
      <c r="AC458" s="344"/>
      <c r="AD458" s="344"/>
      <c r="AE458" s="344"/>
      <c r="AF458" s="344"/>
      <c r="AG458" s="344"/>
      <c r="AH458" s="357"/>
      <c r="AI458" s="344"/>
      <c r="AJ458" s="344"/>
      <c r="AK458" s="429"/>
      <c r="AL458" s="429"/>
      <c r="AM458" s="357"/>
      <c r="AN458" s="357"/>
      <c r="AO458" s="357"/>
      <c r="AP458" s="357"/>
      <c r="AQ458" s="357"/>
      <c r="AR458" s="357"/>
      <c r="AS458" s="357"/>
      <c r="AT458" s="360"/>
      <c r="AU458" s="515"/>
    </row>
    <row r="459" spans="1:47" ht="30.75" customHeight="1" x14ac:dyDescent="0.25">
      <c r="A459" s="353"/>
      <c r="B459" s="354"/>
      <c r="C459" s="357"/>
      <c r="D459" s="344"/>
      <c r="E459" s="344"/>
      <c r="F459" s="344"/>
      <c r="G459" s="356"/>
      <c r="H459" s="357"/>
      <c r="I459" s="344"/>
      <c r="J459" s="344"/>
      <c r="K459" s="357"/>
      <c r="L459" s="363"/>
      <c r="M459" s="355"/>
      <c r="N459" s="355"/>
      <c r="O459" s="357"/>
      <c r="P459" s="357"/>
      <c r="Q459" s="357"/>
      <c r="R459" s="357"/>
      <c r="S459" s="357"/>
      <c r="T459" s="357"/>
      <c r="U459" s="357"/>
      <c r="V459" s="357"/>
      <c r="W459" s="357"/>
      <c r="X459" s="357"/>
      <c r="Y459" s="357"/>
      <c r="Z459" s="357"/>
      <c r="AA459" s="357"/>
      <c r="AB459" s="344"/>
      <c r="AC459" s="344"/>
      <c r="AD459" s="344"/>
      <c r="AE459" s="344"/>
      <c r="AF459" s="344"/>
      <c r="AG459" s="344"/>
      <c r="AH459" s="357"/>
      <c r="AI459" s="344"/>
      <c r="AJ459" s="344"/>
      <c r="AK459" s="429"/>
      <c r="AL459" s="429"/>
      <c r="AM459" s="357"/>
      <c r="AN459" s="357"/>
      <c r="AO459" s="357"/>
      <c r="AP459" s="357"/>
      <c r="AQ459" s="357"/>
      <c r="AR459" s="357"/>
      <c r="AS459" s="357"/>
      <c r="AT459" s="360"/>
      <c r="AU459" s="515"/>
    </row>
    <row r="460" spans="1:47" s="362" customFormat="1" ht="30.75" customHeight="1" x14ac:dyDescent="0.25">
      <c r="A460" s="353"/>
      <c r="B460" s="354"/>
      <c r="C460" s="357"/>
      <c r="D460" s="344"/>
      <c r="E460" s="344"/>
      <c r="F460" s="344"/>
      <c r="G460" s="356"/>
      <c r="H460" s="357"/>
      <c r="I460" s="344"/>
      <c r="J460" s="344"/>
      <c r="K460" s="357"/>
      <c r="L460" s="363"/>
      <c r="M460" s="355"/>
      <c r="N460" s="355"/>
      <c r="O460" s="357"/>
      <c r="P460" s="357"/>
      <c r="Q460" s="357"/>
      <c r="R460" s="357"/>
      <c r="S460" s="357"/>
      <c r="T460" s="357"/>
      <c r="U460" s="357"/>
      <c r="V460" s="357"/>
      <c r="W460" s="357"/>
      <c r="X460" s="357"/>
      <c r="Y460" s="357"/>
      <c r="Z460" s="357"/>
      <c r="AA460" s="357"/>
      <c r="AB460" s="344"/>
      <c r="AC460" s="344"/>
      <c r="AD460" s="344"/>
      <c r="AE460" s="344"/>
      <c r="AF460" s="344"/>
      <c r="AG460" s="344"/>
      <c r="AH460" s="357"/>
      <c r="AI460" s="344"/>
      <c r="AJ460" s="344"/>
      <c r="AK460" s="429"/>
      <c r="AL460" s="429"/>
      <c r="AM460" s="357"/>
      <c r="AN460" s="357"/>
      <c r="AO460" s="357"/>
      <c r="AP460" s="357"/>
      <c r="AQ460" s="357"/>
      <c r="AR460" s="357"/>
      <c r="AS460" s="357"/>
      <c r="AT460" s="360"/>
      <c r="AU460" s="515"/>
    </row>
    <row r="461" spans="1:47" ht="30.75" customHeight="1" x14ac:dyDescent="0.25">
      <c r="A461" s="353"/>
      <c r="B461" s="354"/>
      <c r="C461" s="357"/>
      <c r="D461" s="344"/>
      <c r="E461" s="344"/>
      <c r="F461" s="344"/>
      <c r="G461" s="356"/>
      <c r="H461" s="357"/>
      <c r="I461" s="344"/>
      <c r="J461" s="344"/>
      <c r="K461" s="357"/>
      <c r="L461" s="363"/>
      <c r="M461" s="355"/>
      <c r="N461" s="355"/>
      <c r="O461" s="357"/>
      <c r="P461" s="357"/>
      <c r="Q461" s="357"/>
      <c r="R461" s="357"/>
      <c r="S461" s="357"/>
      <c r="T461" s="357"/>
      <c r="U461" s="357"/>
      <c r="V461" s="357"/>
      <c r="W461" s="357"/>
      <c r="X461" s="357"/>
      <c r="Y461" s="357"/>
      <c r="Z461" s="357"/>
      <c r="AA461" s="357"/>
      <c r="AB461" s="344"/>
      <c r="AC461" s="344"/>
      <c r="AD461" s="344"/>
      <c r="AE461" s="344"/>
      <c r="AF461" s="344"/>
      <c r="AG461" s="344"/>
      <c r="AH461" s="357"/>
      <c r="AI461" s="344"/>
      <c r="AJ461" s="344"/>
      <c r="AK461" s="429"/>
      <c r="AL461" s="429"/>
      <c r="AM461" s="357"/>
      <c r="AN461" s="357"/>
      <c r="AO461" s="357"/>
      <c r="AP461" s="357"/>
      <c r="AQ461" s="357"/>
      <c r="AR461" s="357"/>
      <c r="AS461" s="357"/>
      <c r="AT461" s="360"/>
      <c r="AU461" s="515"/>
    </row>
    <row r="462" spans="1:47" ht="30.75" customHeight="1" x14ac:dyDescent="0.25">
      <c r="A462" s="353"/>
      <c r="B462" s="354"/>
      <c r="C462" s="357"/>
      <c r="D462" s="344"/>
      <c r="E462" s="344"/>
      <c r="F462" s="344"/>
      <c r="G462" s="356"/>
      <c r="H462" s="357"/>
      <c r="I462" s="344"/>
      <c r="J462" s="344"/>
      <c r="K462" s="440"/>
      <c r="L462" s="363"/>
      <c r="M462" s="355"/>
      <c r="N462" s="355"/>
      <c r="O462" s="357"/>
      <c r="P462" s="357"/>
      <c r="Q462" s="357"/>
      <c r="R462" s="357"/>
      <c r="S462" s="357"/>
      <c r="T462" s="357"/>
      <c r="U462" s="357"/>
      <c r="V462" s="357"/>
      <c r="W462" s="357"/>
      <c r="X462" s="357"/>
      <c r="Y462" s="357"/>
      <c r="Z462" s="357"/>
      <c r="AA462" s="357"/>
      <c r="AB462" s="344"/>
      <c r="AC462" s="344"/>
      <c r="AD462" s="344"/>
      <c r="AE462" s="344"/>
      <c r="AF462" s="344"/>
      <c r="AG462" s="344"/>
      <c r="AH462" s="367"/>
      <c r="AI462" s="344"/>
      <c r="AJ462" s="344"/>
      <c r="AK462" s="429"/>
      <c r="AL462" s="429"/>
      <c r="AM462" s="357"/>
      <c r="AN462" s="357"/>
      <c r="AO462" s="357"/>
      <c r="AP462" s="357"/>
      <c r="AQ462" s="357"/>
      <c r="AR462" s="357"/>
      <c r="AS462" s="357"/>
      <c r="AT462" s="360"/>
      <c r="AU462" s="515"/>
    </row>
    <row r="463" spans="1:47" ht="30.75" customHeight="1" x14ac:dyDescent="0.25">
      <c r="A463" s="353"/>
      <c r="B463" s="354"/>
      <c r="C463" s="357"/>
      <c r="D463" s="344"/>
      <c r="E463" s="344"/>
      <c r="F463" s="344"/>
      <c r="G463" s="356"/>
      <c r="H463" s="357"/>
      <c r="I463" s="344"/>
      <c r="J463" s="344"/>
      <c r="K463" s="357"/>
      <c r="L463" s="363"/>
      <c r="M463" s="355"/>
      <c r="N463" s="355"/>
      <c r="O463" s="357"/>
      <c r="P463" s="357"/>
      <c r="Q463" s="357"/>
      <c r="R463" s="357"/>
      <c r="S463" s="357"/>
      <c r="T463" s="357"/>
      <c r="U463" s="357"/>
      <c r="V463" s="357"/>
      <c r="W463" s="357"/>
      <c r="X463" s="357"/>
      <c r="Y463" s="357"/>
      <c r="Z463" s="357"/>
      <c r="AA463" s="357"/>
      <c r="AB463" s="344"/>
      <c r="AC463" s="344"/>
      <c r="AD463" s="344"/>
      <c r="AE463" s="344"/>
      <c r="AF463" s="344"/>
      <c r="AG463" s="344"/>
      <c r="AH463" s="357"/>
      <c r="AI463" s="344"/>
      <c r="AJ463" s="344"/>
      <c r="AK463" s="429"/>
      <c r="AL463" s="429"/>
      <c r="AM463" s="357"/>
      <c r="AN463" s="357"/>
      <c r="AO463" s="357"/>
      <c r="AP463" s="357"/>
      <c r="AQ463" s="357"/>
      <c r="AR463" s="357"/>
      <c r="AS463" s="357"/>
      <c r="AT463" s="360"/>
      <c r="AU463" s="515"/>
    </row>
    <row r="464" spans="1:47" ht="30.75" customHeight="1" x14ac:dyDescent="0.25">
      <c r="A464" s="353"/>
      <c r="B464" s="354"/>
      <c r="C464" s="357"/>
      <c r="D464" s="344"/>
      <c r="E464" s="344"/>
      <c r="F464" s="344"/>
      <c r="G464" s="356"/>
      <c r="H464" s="357"/>
      <c r="I464" s="344"/>
      <c r="J464" s="344"/>
      <c r="K464" s="357"/>
      <c r="L464" s="363"/>
      <c r="M464" s="355"/>
      <c r="N464" s="355"/>
      <c r="O464" s="357"/>
      <c r="P464" s="357"/>
      <c r="Q464" s="357"/>
      <c r="R464" s="357"/>
      <c r="S464" s="357"/>
      <c r="T464" s="357"/>
      <c r="U464" s="357"/>
      <c r="V464" s="357"/>
      <c r="W464" s="357"/>
      <c r="X464" s="357"/>
      <c r="Y464" s="357"/>
      <c r="Z464" s="357"/>
      <c r="AA464" s="357"/>
      <c r="AB464" s="344"/>
      <c r="AC464" s="344"/>
      <c r="AD464" s="344"/>
      <c r="AE464" s="344"/>
      <c r="AF464" s="344"/>
      <c r="AG464" s="344"/>
      <c r="AH464" s="357"/>
      <c r="AI464" s="344"/>
      <c r="AJ464" s="344"/>
      <c r="AK464" s="429"/>
      <c r="AL464" s="429"/>
      <c r="AM464" s="357"/>
      <c r="AN464" s="357"/>
      <c r="AO464" s="357"/>
      <c r="AP464" s="357"/>
      <c r="AQ464" s="357"/>
      <c r="AR464" s="357"/>
      <c r="AS464" s="357"/>
      <c r="AT464" s="360"/>
      <c r="AU464" s="515"/>
    </row>
    <row r="465" spans="1:47" ht="30.75" customHeight="1" x14ac:dyDescent="0.25">
      <c r="A465" s="353"/>
      <c r="B465" s="354"/>
      <c r="C465" s="357"/>
      <c r="D465" s="344"/>
      <c r="E465" s="344"/>
      <c r="F465" s="344"/>
      <c r="G465" s="356"/>
      <c r="H465" s="357"/>
      <c r="I465" s="344"/>
      <c r="J465" s="344"/>
      <c r="K465" s="357"/>
      <c r="L465" s="363"/>
      <c r="M465" s="355"/>
      <c r="N465" s="355"/>
      <c r="O465" s="357"/>
      <c r="P465" s="357"/>
      <c r="Q465" s="357"/>
      <c r="R465" s="357"/>
      <c r="S465" s="357"/>
      <c r="T465" s="357"/>
      <c r="U465" s="357"/>
      <c r="V465" s="357"/>
      <c r="W465" s="357"/>
      <c r="X465" s="357"/>
      <c r="Y465" s="357"/>
      <c r="Z465" s="357"/>
      <c r="AA465" s="357"/>
      <c r="AB465" s="344"/>
      <c r="AC465" s="344"/>
      <c r="AD465" s="344"/>
      <c r="AE465" s="344"/>
      <c r="AF465" s="344"/>
      <c r="AG465" s="344"/>
      <c r="AH465" s="357"/>
      <c r="AI465" s="344"/>
      <c r="AJ465" s="344"/>
      <c r="AK465" s="429"/>
      <c r="AL465" s="429"/>
      <c r="AM465" s="357"/>
      <c r="AN465" s="357"/>
      <c r="AO465" s="357"/>
      <c r="AP465" s="357"/>
      <c r="AQ465" s="357"/>
      <c r="AR465" s="357"/>
      <c r="AS465" s="357"/>
      <c r="AT465" s="360"/>
      <c r="AU465" s="515"/>
    </row>
    <row r="466" spans="1:47" ht="30.75" customHeight="1" x14ac:dyDescent="0.25">
      <c r="A466" s="353"/>
      <c r="B466" s="354"/>
      <c r="C466" s="357"/>
      <c r="D466" s="344"/>
      <c r="E466" s="344"/>
      <c r="F466" s="344"/>
      <c r="G466" s="356"/>
      <c r="H466" s="357"/>
      <c r="I466" s="344"/>
      <c r="J466" s="344"/>
      <c r="K466" s="357"/>
      <c r="L466" s="363"/>
      <c r="M466" s="355"/>
      <c r="N466" s="355"/>
      <c r="O466" s="357"/>
      <c r="P466" s="357"/>
      <c r="Q466" s="357"/>
      <c r="R466" s="357"/>
      <c r="S466" s="357"/>
      <c r="T466" s="357"/>
      <c r="U466" s="357"/>
      <c r="V466" s="357"/>
      <c r="W466" s="357"/>
      <c r="X466" s="357"/>
      <c r="Y466" s="357"/>
      <c r="Z466" s="357"/>
      <c r="AA466" s="357"/>
      <c r="AB466" s="344"/>
      <c r="AC466" s="344"/>
      <c r="AD466" s="344"/>
      <c r="AE466" s="344"/>
      <c r="AF466" s="344"/>
      <c r="AG466" s="344"/>
      <c r="AH466" s="357"/>
      <c r="AI466" s="344"/>
      <c r="AJ466" s="344"/>
      <c r="AK466" s="429"/>
      <c r="AL466" s="429"/>
      <c r="AM466" s="357"/>
      <c r="AN466" s="357"/>
      <c r="AO466" s="357"/>
      <c r="AP466" s="357"/>
      <c r="AQ466" s="357"/>
      <c r="AR466" s="357"/>
      <c r="AS466" s="357"/>
      <c r="AT466" s="360"/>
      <c r="AU466" s="515"/>
    </row>
    <row r="467" spans="1:47" ht="30.75" customHeight="1" x14ac:dyDescent="0.25">
      <c r="A467" s="353"/>
      <c r="B467" s="354"/>
      <c r="C467" s="357"/>
      <c r="D467" s="344"/>
      <c r="E467" s="344"/>
      <c r="F467" s="344"/>
      <c r="G467" s="356"/>
      <c r="H467" s="357"/>
      <c r="I467" s="344"/>
      <c r="J467" s="344"/>
      <c r="K467" s="357"/>
      <c r="L467" s="363"/>
      <c r="M467" s="355"/>
      <c r="N467" s="355"/>
      <c r="O467" s="357"/>
      <c r="P467" s="357"/>
      <c r="Q467" s="357"/>
      <c r="R467" s="357"/>
      <c r="S467" s="357"/>
      <c r="T467" s="357"/>
      <c r="U467" s="357"/>
      <c r="V467" s="357"/>
      <c r="W467" s="357"/>
      <c r="X467" s="357"/>
      <c r="Y467" s="357"/>
      <c r="Z467" s="357"/>
      <c r="AA467" s="357"/>
      <c r="AB467" s="344"/>
      <c r="AC467" s="344"/>
      <c r="AD467" s="344"/>
      <c r="AE467" s="344"/>
      <c r="AF467" s="344"/>
      <c r="AG467" s="344"/>
      <c r="AH467" s="357"/>
      <c r="AI467" s="344"/>
      <c r="AJ467" s="344"/>
      <c r="AK467" s="429"/>
      <c r="AL467" s="429"/>
      <c r="AM467" s="357"/>
      <c r="AN467" s="357"/>
      <c r="AO467" s="357"/>
      <c r="AP467" s="357"/>
      <c r="AQ467" s="357"/>
      <c r="AR467" s="357"/>
      <c r="AS467" s="357"/>
      <c r="AT467" s="368"/>
      <c r="AU467" s="515"/>
    </row>
    <row r="468" spans="1:47" ht="30.75" customHeight="1" x14ac:dyDescent="0.25">
      <c r="A468" s="353"/>
      <c r="B468" s="354"/>
      <c r="C468" s="357"/>
      <c r="D468" s="344"/>
      <c r="E468" s="344"/>
      <c r="F468" s="344"/>
      <c r="G468" s="356"/>
      <c r="H468" s="357"/>
      <c r="I468" s="344"/>
      <c r="J468" s="344"/>
      <c r="K468" s="440"/>
      <c r="L468" s="363"/>
      <c r="M468" s="355"/>
      <c r="N468" s="355"/>
      <c r="O468" s="357"/>
      <c r="P468" s="357"/>
      <c r="Q468" s="357"/>
      <c r="R468" s="357"/>
      <c r="S468" s="357"/>
      <c r="T468" s="357"/>
      <c r="U468" s="357"/>
      <c r="V468" s="357"/>
      <c r="W468" s="357"/>
      <c r="X468" s="357"/>
      <c r="Y468" s="357"/>
      <c r="Z468" s="357"/>
      <c r="AA468" s="357"/>
      <c r="AB468" s="344"/>
      <c r="AC468" s="344"/>
      <c r="AD468" s="344"/>
      <c r="AE468" s="344"/>
      <c r="AF468" s="344"/>
      <c r="AG468" s="344"/>
      <c r="AH468" s="379"/>
      <c r="AI468" s="344"/>
      <c r="AJ468" s="344"/>
      <c r="AK468" s="429"/>
      <c r="AL468" s="429"/>
      <c r="AM468" s="357"/>
      <c r="AN468" s="357"/>
      <c r="AO468" s="357"/>
      <c r="AP468" s="357"/>
      <c r="AQ468" s="357"/>
      <c r="AR468" s="357"/>
      <c r="AS468" s="357"/>
      <c r="AT468" s="368"/>
      <c r="AU468" s="515"/>
    </row>
    <row r="469" spans="1:47" s="362" customFormat="1" ht="30.75" customHeight="1" x14ac:dyDescent="0.25">
      <c r="A469" s="353"/>
      <c r="B469" s="354"/>
      <c r="C469" s="357"/>
      <c r="D469" s="344"/>
      <c r="E469" s="344"/>
      <c r="F469" s="344"/>
      <c r="G469" s="356"/>
      <c r="H469" s="357"/>
      <c r="I469" s="344"/>
      <c r="J469" s="344"/>
      <c r="K469" s="440"/>
      <c r="L469" s="363"/>
      <c r="M469" s="355"/>
      <c r="N469" s="355"/>
      <c r="O469" s="357"/>
      <c r="P469" s="357"/>
      <c r="Q469" s="357"/>
      <c r="R469" s="357"/>
      <c r="S469" s="357"/>
      <c r="T469" s="357"/>
      <c r="U469" s="357"/>
      <c r="V469" s="357"/>
      <c r="W469" s="357"/>
      <c r="X469" s="357"/>
      <c r="Y469" s="357"/>
      <c r="Z469" s="357"/>
      <c r="AA469" s="357"/>
      <c r="AB469" s="344"/>
      <c r="AC469" s="344"/>
      <c r="AD469" s="344"/>
      <c r="AE469" s="344"/>
      <c r="AF469" s="344"/>
      <c r="AG469" s="344"/>
      <c r="AH469" s="357"/>
      <c r="AI469" s="344"/>
      <c r="AJ469" s="344"/>
      <c r="AK469" s="429"/>
      <c r="AL469" s="429"/>
      <c r="AM469" s="357"/>
      <c r="AN469" s="357"/>
      <c r="AO469" s="357"/>
      <c r="AP469" s="357"/>
      <c r="AQ469" s="357"/>
      <c r="AR469" s="357"/>
      <c r="AS469" s="357"/>
      <c r="AT469" s="360"/>
      <c r="AU469" s="515"/>
    </row>
    <row r="470" spans="1:47" ht="30.75" customHeight="1" x14ac:dyDescent="0.25">
      <c r="A470" s="353"/>
      <c r="B470" s="354"/>
      <c r="C470" s="355"/>
      <c r="D470" s="344"/>
      <c r="E470" s="344"/>
      <c r="F470" s="344"/>
      <c r="G470" s="356"/>
      <c r="H470" s="344"/>
      <c r="I470" s="344"/>
      <c r="J470" s="344"/>
      <c r="K470" s="355"/>
      <c r="L470" s="363"/>
      <c r="M470" s="355"/>
      <c r="N470" s="355"/>
      <c r="O470" s="357"/>
      <c r="P470" s="357"/>
      <c r="Q470" s="357"/>
      <c r="R470" s="357"/>
      <c r="S470" s="357"/>
      <c r="T470" s="357"/>
      <c r="U470" s="357"/>
      <c r="V470" s="357"/>
      <c r="W470" s="357"/>
      <c r="X470" s="357"/>
      <c r="Y470" s="357"/>
      <c r="Z470" s="357"/>
      <c r="AA470" s="357"/>
      <c r="AB470" s="344"/>
      <c r="AC470" s="344"/>
      <c r="AD470" s="344"/>
      <c r="AE470" s="344"/>
      <c r="AF470" s="344"/>
      <c r="AG470" s="344"/>
      <c r="AH470" s="357"/>
      <c r="AI470" s="344"/>
      <c r="AJ470" s="344"/>
      <c r="AK470" s="429"/>
      <c r="AL470" s="429"/>
      <c r="AM470" s="357"/>
      <c r="AN470" s="357"/>
      <c r="AO470" s="357"/>
      <c r="AP470" s="357"/>
      <c r="AQ470" s="357"/>
      <c r="AR470" s="357"/>
      <c r="AS470" s="357"/>
      <c r="AT470" s="360"/>
      <c r="AU470" s="515"/>
    </row>
    <row r="471" spans="1:47" ht="30.75" customHeight="1" x14ac:dyDescent="0.25">
      <c r="A471" s="353"/>
      <c r="B471" s="354"/>
      <c r="C471" s="357"/>
      <c r="D471" s="344"/>
      <c r="E471" s="344"/>
      <c r="F471" s="344"/>
      <c r="G471" s="356"/>
      <c r="H471" s="357"/>
      <c r="I471" s="344"/>
      <c r="J471" s="344"/>
      <c r="K471" s="357"/>
      <c r="L471" s="355"/>
      <c r="M471" s="355"/>
      <c r="N471" s="355"/>
      <c r="O471" s="357"/>
      <c r="P471" s="357"/>
      <c r="Q471" s="357"/>
      <c r="R471" s="357"/>
      <c r="S471" s="357"/>
      <c r="T471" s="357"/>
      <c r="U471" s="357"/>
      <c r="V471" s="357"/>
      <c r="W471" s="357"/>
      <c r="X471" s="357"/>
      <c r="Y471" s="357"/>
      <c r="Z471" s="357"/>
      <c r="AA471" s="357"/>
      <c r="AB471" s="344"/>
      <c r="AC471" s="344"/>
      <c r="AD471" s="344"/>
      <c r="AE471" s="344"/>
      <c r="AF471" s="344"/>
      <c r="AG471" s="344"/>
      <c r="AH471" s="357"/>
      <c r="AI471" s="344"/>
      <c r="AJ471" s="344"/>
      <c r="AK471" s="429"/>
      <c r="AL471" s="429"/>
      <c r="AM471" s="357"/>
      <c r="AN471" s="357"/>
      <c r="AO471" s="357"/>
      <c r="AP471" s="357"/>
      <c r="AQ471" s="357"/>
      <c r="AR471" s="357"/>
      <c r="AS471" s="357"/>
      <c r="AT471" s="360"/>
      <c r="AU471" s="515"/>
    </row>
    <row r="472" spans="1:47" ht="30.75" customHeight="1" x14ac:dyDescent="0.25">
      <c r="A472" s="353"/>
      <c r="B472" s="354"/>
      <c r="C472" s="357"/>
      <c r="D472" s="344"/>
      <c r="E472" s="344"/>
      <c r="F472" s="344"/>
      <c r="G472" s="356"/>
      <c r="H472" s="357"/>
      <c r="I472" s="344"/>
      <c r="J472" s="344"/>
      <c r="K472" s="357"/>
      <c r="L472" s="363"/>
      <c r="M472" s="355"/>
      <c r="N472" s="355"/>
      <c r="O472" s="357"/>
      <c r="P472" s="357"/>
      <c r="Q472" s="357"/>
      <c r="R472" s="357"/>
      <c r="S472" s="357"/>
      <c r="T472" s="357"/>
      <c r="U472" s="357"/>
      <c r="V472" s="357"/>
      <c r="W472" s="357"/>
      <c r="X472" s="357"/>
      <c r="Y472" s="357"/>
      <c r="Z472" s="357"/>
      <c r="AA472" s="357"/>
      <c r="AB472" s="344"/>
      <c r="AC472" s="344"/>
      <c r="AD472" s="344"/>
      <c r="AE472" s="344"/>
      <c r="AF472" s="344"/>
      <c r="AG472" s="344"/>
      <c r="AH472" s="357"/>
      <c r="AI472" s="344"/>
      <c r="AJ472" s="344"/>
      <c r="AK472" s="429"/>
      <c r="AL472" s="429"/>
      <c r="AM472" s="357"/>
      <c r="AN472" s="357"/>
      <c r="AO472" s="357"/>
      <c r="AP472" s="357"/>
      <c r="AQ472" s="357"/>
      <c r="AR472" s="357"/>
      <c r="AS472" s="357"/>
      <c r="AT472" s="360"/>
      <c r="AU472" s="515"/>
    </row>
    <row r="473" spans="1:47" s="362" customFormat="1" ht="30.75" customHeight="1" x14ac:dyDescent="0.25">
      <c r="A473" s="353"/>
      <c r="B473" s="354"/>
      <c r="C473" s="357"/>
      <c r="D473" s="344"/>
      <c r="E473" s="344"/>
      <c r="F473" s="344"/>
      <c r="G473" s="356"/>
      <c r="H473" s="357"/>
      <c r="I473" s="344"/>
      <c r="J473" s="344"/>
      <c r="K473" s="440"/>
      <c r="L473" s="363"/>
      <c r="M473" s="355"/>
      <c r="N473" s="355"/>
      <c r="O473" s="357"/>
      <c r="P473" s="357"/>
      <c r="Q473" s="357"/>
      <c r="R473" s="357"/>
      <c r="S473" s="357"/>
      <c r="T473" s="357"/>
      <c r="U473" s="357"/>
      <c r="V473" s="357"/>
      <c r="W473" s="357"/>
      <c r="X473" s="357"/>
      <c r="Y473" s="357"/>
      <c r="Z473" s="357"/>
      <c r="AA473" s="357"/>
      <c r="AB473" s="344"/>
      <c r="AC473" s="344"/>
      <c r="AD473" s="344"/>
      <c r="AE473" s="344"/>
      <c r="AF473" s="344"/>
      <c r="AG473" s="344"/>
      <c r="AH473" s="357"/>
      <c r="AI473" s="344"/>
      <c r="AJ473" s="344"/>
      <c r="AK473" s="429"/>
      <c r="AL473" s="429"/>
      <c r="AM473" s="357"/>
      <c r="AN473" s="357"/>
      <c r="AO473" s="357"/>
      <c r="AP473" s="357"/>
      <c r="AQ473" s="357"/>
      <c r="AR473" s="357"/>
      <c r="AS473" s="357"/>
      <c r="AT473" s="360"/>
      <c r="AU473" s="515"/>
    </row>
    <row r="474" spans="1:47" ht="30.75" customHeight="1" x14ac:dyDescent="0.25">
      <c r="A474" s="353"/>
      <c r="B474" s="354"/>
      <c r="C474" s="357"/>
      <c r="D474" s="344"/>
      <c r="E474" s="344"/>
      <c r="F474" s="344"/>
      <c r="G474" s="356"/>
      <c r="H474" s="357"/>
      <c r="I474" s="344"/>
      <c r="J474" s="344"/>
      <c r="K474" s="357"/>
      <c r="L474" s="363"/>
      <c r="M474" s="355"/>
      <c r="N474" s="355"/>
      <c r="O474" s="357"/>
      <c r="P474" s="357"/>
      <c r="Q474" s="357"/>
      <c r="R474" s="357"/>
      <c r="S474" s="357"/>
      <c r="T474" s="357"/>
      <c r="U474" s="357"/>
      <c r="V474" s="357"/>
      <c r="W474" s="357"/>
      <c r="X474" s="357"/>
      <c r="Y474" s="357"/>
      <c r="Z474" s="357"/>
      <c r="AA474" s="357"/>
      <c r="AB474" s="344"/>
      <c r="AC474" s="344"/>
      <c r="AD474" s="344"/>
      <c r="AE474" s="344"/>
      <c r="AF474" s="344"/>
      <c r="AG474" s="344"/>
      <c r="AH474" s="357"/>
      <c r="AI474" s="344"/>
      <c r="AJ474" s="344"/>
      <c r="AK474" s="429"/>
      <c r="AL474" s="429"/>
      <c r="AM474" s="357"/>
      <c r="AN474" s="357"/>
      <c r="AO474" s="357"/>
      <c r="AP474" s="357"/>
      <c r="AQ474" s="357"/>
      <c r="AR474" s="357"/>
      <c r="AS474" s="357"/>
      <c r="AT474" s="360"/>
      <c r="AU474" s="515"/>
    </row>
    <row r="475" spans="1:47" ht="30.75" customHeight="1" x14ac:dyDescent="0.25">
      <c r="A475" s="353"/>
      <c r="B475" s="354"/>
      <c r="C475" s="357"/>
      <c r="D475" s="344"/>
      <c r="E475" s="344"/>
      <c r="F475" s="344"/>
      <c r="G475" s="356"/>
      <c r="H475" s="357"/>
      <c r="I475" s="344"/>
      <c r="J475" s="344"/>
      <c r="K475" s="440"/>
      <c r="L475" s="363"/>
      <c r="M475" s="355"/>
      <c r="N475" s="355"/>
      <c r="O475" s="357"/>
      <c r="P475" s="357"/>
      <c r="Q475" s="357"/>
      <c r="R475" s="357"/>
      <c r="S475" s="357"/>
      <c r="T475" s="357"/>
      <c r="U475" s="357"/>
      <c r="V475" s="357"/>
      <c r="W475" s="357"/>
      <c r="X475" s="357"/>
      <c r="Y475" s="357"/>
      <c r="Z475" s="357"/>
      <c r="AA475" s="357"/>
      <c r="AB475" s="344"/>
      <c r="AC475" s="344"/>
      <c r="AD475" s="344"/>
      <c r="AE475" s="344"/>
      <c r="AF475" s="344"/>
      <c r="AG475" s="344"/>
      <c r="AH475" s="357"/>
      <c r="AI475" s="344"/>
      <c r="AJ475" s="344"/>
      <c r="AK475" s="429"/>
      <c r="AL475" s="429"/>
      <c r="AM475" s="357"/>
      <c r="AN475" s="357"/>
      <c r="AO475" s="357"/>
      <c r="AP475" s="357"/>
      <c r="AQ475" s="357"/>
      <c r="AR475" s="357"/>
      <c r="AS475" s="357"/>
      <c r="AT475" s="360"/>
      <c r="AU475" s="515"/>
    </row>
    <row r="476" spans="1:47" ht="30.75" customHeight="1" x14ac:dyDescent="0.25">
      <c r="A476" s="353"/>
      <c r="B476" s="354"/>
      <c r="C476" s="357"/>
      <c r="D476" s="344"/>
      <c r="E476" s="344"/>
      <c r="F476" s="344"/>
      <c r="G476" s="356"/>
      <c r="H476" s="357"/>
      <c r="I476" s="344"/>
      <c r="J476" s="344"/>
      <c r="K476" s="357"/>
      <c r="L476" s="363"/>
      <c r="M476" s="355"/>
      <c r="N476" s="355"/>
      <c r="O476" s="357"/>
      <c r="P476" s="357"/>
      <c r="Q476" s="357"/>
      <c r="R476" s="357"/>
      <c r="S476" s="357"/>
      <c r="T476" s="357"/>
      <c r="U476" s="357"/>
      <c r="V476" s="357"/>
      <c r="W476" s="357"/>
      <c r="X476" s="357"/>
      <c r="Y476" s="357"/>
      <c r="Z476" s="357"/>
      <c r="AA476" s="357"/>
      <c r="AB476" s="344"/>
      <c r="AC476" s="344"/>
      <c r="AD476" s="344"/>
      <c r="AE476" s="344"/>
      <c r="AF476" s="344"/>
      <c r="AG476" s="344"/>
      <c r="AH476" s="357"/>
      <c r="AI476" s="344"/>
      <c r="AJ476" s="344"/>
      <c r="AK476" s="429"/>
      <c r="AL476" s="429"/>
      <c r="AM476" s="357"/>
      <c r="AN476" s="357"/>
      <c r="AO476" s="357"/>
      <c r="AP476" s="357"/>
      <c r="AQ476" s="357"/>
      <c r="AR476" s="357"/>
      <c r="AS476" s="357"/>
      <c r="AT476" s="368"/>
      <c r="AU476" s="515"/>
    </row>
    <row r="477" spans="1:47" s="362" customFormat="1" ht="30.75" customHeight="1" x14ac:dyDescent="0.25">
      <c r="A477" s="353"/>
      <c r="B477" s="354"/>
      <c r="C477" s="357"/>
      <c r="D477" s="344"/>
      <c r="E477" s="344"/>
      <c r="F477" s="344"/>
      <c r="G477" s="356"/>
      <c r="H477" s="357"/>
      <c r="I477" s="344"/>
      <c r="J477" s="344"/>
      <c r="K477" s="357"/>
      <c r="L477" s="363"/>
      <c r="M477" s="355"/>
      <c r="N477" s="355"/>
      <c r="O477" s="357"/>
      <c r="P477" s="357"/>
      <c r="Q477" s="357"/>
      <c r="R477" s="357"/>
      <c r="S477" s="357"/>
      <c r="T477" s="357"/>
      <c r="U477" s="357"/>
      <c r="V477" s="357"/>
      <c r="W477" s="357"/>
      <c r="X477" s="357"/>
      <c r="Y477" s="357"/>
      <c r="Z477" s="357"/>
      <c r="AA477" s="357"/>
      <c r="AB477" s="344"/>
      <c r="AC477" s="344"/>
      <c r="AD477" s="344"/>
      <c r="AE477" s="344"/>
      <c r="AF477" s="344"/>
      <c r="AG477" s="344"/>
      <c r="AH477" s="357"/>
      <c r="AI477" s="344"/>
      <c r="AJ477" s="344"/>
      <c r="AK477" s="429"/>
      <c r="AL477" s="429"/>
      <c r="AM477" s="357"/>
      <c r="AN477" s="357"/>
      <c r="AO477" s="357"/>
      <c r="AP477" s="357"/>
      <c r="AQ477" s="357"/>
      <c r="AR477" s="357"/>
      <c r="AS477" s="357"/>
      <c r="AT477" s="360"/>
      <c r="AU477" s="515"/>
    </row>
    <row r="478" spans="1:47" ht="30.75" customHeight="1" x14ac:dyDescent="0.25">
      <c r="A478" s="353"/>
      <c r="B478" s="354"/>
      <c r="C478" s="357"/>
      <c r="D478" s="344"/>
      <c r="E478" s="344"/>
      <c r="F478" s="344"/>
      <c r="G478" s="356"/>
      <c r="H478" s="357"/>
      <c r="I478" s="344"/>
      <c r="J478" s="344"/>
      <c r="K478" s="440"/>
      <c r="L478" s="363"/>
      <c r="M478" s="355"/>
      <c r="N478" s="355"/>
      <c r="O478" s="357"/>
      <c r="P478" s="357"/>
      <c r="Q478" s="357"/>
      <c r="R478" s="357"/>
      <c r="S478" s="357"/>
      <c r="T478" s="357"/>
      <c r="U478" s="357"/>
      <c r="V478" s="357"/>
      <c r="W478" s="357"/>
      <c r="X478" s="357"/>
      <c r="Y478" s="357"/>
      <c r="Z478" s="357"/>
      <c r="AA478" s="357"/>
      <c r="AB478" s="344"/>
      <c r="AC478" s="344"/>
      <c r="AD478" s="344"/>
      <c r="AE478" s="344"/>
      <c r="AF478" s="344"/>
      <c r="AG478" s="344"/>
      <c r="AH478" s="357"/>
      <c r="AI478" s="344"/>
      <c r="AJ478" s="344"/>
      <c r="AK478" s="429"/>
      <c r="AL478" s="429"/>
      <c r="AM478" s="357"/>
      <c r="AN478" s="357"/>
      <c r="AO478" s="357"/>
      <c r="AP478" s="357"/>
      <c r="AQ478" s="357"/>
      <c r="AR478" s="357"/>
      <c r="AS478" s="357"/>
      <c r="AT478" s="368"/>
      <c r="AU478" s="515"/>
    </row>
    <row r="479" spans="1:47" ht="30.75" customHeight="1" x14ac:dyDescent="0.25">
      <c r="A479" s="353"/>
      <c r="B479" s="354"/>
      <c r="C479" s="357"/>
      <c r="D479" s="344"/>
      <c r="E479" s="344"/>
      <c r="F479" s="344"/>
      <c r="G479" s="356"/>
      <c r="H479" s="357"/>
      <c r="I479" s="344"/>
      <c r="J479" s="344"/>
      <c r="K479" s="440"/>
      <c r="L479" s="363"/>
      <c r="M479" s="355"/>
      <c r="N479" s="355"/>
      <c r="O479" s="357"/>
      <c r="P479" s="357"/>
      <c r="Q479" s="357"/>
      <c r="R479" s="357"/>
      <c r="S479" s="357"/>
      <c r="T479" s="357"/>
      <c r="U479" s="357"/>
      <c r="V479" s="357"/>
      <c r="W479" s="357"/>
      <c r="X479" s="357"/>
      <c r="Y479" s="357"/>
      <c r="Z479" s="357"/>
      <c r="AA479" s="357"/>
      <c r="AB479" s="344"/>
      <c r="AC479" s="344"/>
      <c r="AD479" s="344"/>
      <c r="AE479" s="344"/>
      <c r="AF479" s="344"/>
      <c r="AG479" s="344"/>
      <c r="AH479" s="357"/>
      <c r="AI479" s="344"/>
      <c r="AJ479" s="344"/>
      <c r="AK479" s="429"/>
      <c r="AL479" s="429"/>
      <c r="AM479" s="357"/>
      <c r="AN479" s="357"/>
      <c r="AO479" s="357"/>
      <c r="AP479" s="357"/>
      <c r="AQ479" s="357"/>
      <c r="AR479" s="357"/>
      <c r="AS479" s="357"/>
      <c r="AT479" s="360"/>
      <c r="AU479" s="515"/>
    </row>
    <row r="480" spans="1:47" ht="30.75" customHeight="1" x14ac:dyDescent="0.25">
      <c r="A480" s="353"/>
      <c r="B480" s="354"/>
      <c r="C480" s="357"/>
      <c r="D480" s="344"/>
      <c r="E480" s="344"/>
      <c r="F480" s="344"/>
      <c r="G480" s="356"/>
      <c r="H480" s="357"/>
      <c r="I480" s="344"/>
      <c r="J480" s="344"/>
      <c r="K480" s="357"/>
      <c r="L480" s="363"/>
      <c r="M480" s="355"/>
      <c r="N480" s="355"/>
      <c r="O480" s="357"/>
      <c r="P480" s="357"/>
      <c r="Q480" s="357"/>
      <c r="R480" s="357"/>
      <c r="S480" s="357"/>
      <c r="T480" s="357"/>
      <c r="U480" s="357"/>
      <c r="V480" s="357"/>
      <c r="W480" s="357"/>
      <c r="X480" s="357"/>
      <c r="Y480" s="357"/>
      <c r="Z480" s="357"/>
      <c r="AA480" s="357"/>
      <c r="AB480" s="344"/>
      <c r="AC480" s="344"/>
      <c r="AD480" s="344"/>
      <c r="AE480" s="344"/>
      <c r="AF480" s="344"/>
      <c r="AG480" s="344"/>
      <c r="AH480" s="357"/>
      <c r="AI480" s="344"/>
      <c r="AJ480" s="344"/>
      <c r="AK480" s="429"/>
      <c r="AL480" s="429"/>
      <c r="AM480" s="357"/>
      <c r="AN480" s="357"/>
      <c r="AO480" s="357"/>
      <c r="AP480" s="357"/>
      <c r="AQ480" s="357"/>
      <c r="AR480" s="357"/>
      <c r="AS480" s="357"/>
      <c r="AT480" s="360"/>
      <c r="AU480" s="515"/>
    </row>
    <row r="481" spans="1:47" ht="30.75" customHeight="1" x14ac:dyDescent="0.25">
      <c r="A481" s="353"/>
      <c r="B481" s="354"/>
      <c r="C481" s="357"/>
      <c r="D481" s="344"/>
      <c r="E481" s="344"/>
      <c r="F481" s="344"/>
      <c r="G481" s="356"/>
      <c r="H481" s="357"/>
      <c r="I481" s="344"/>
      <c r="J481" s="344"/>
      <c r="K481" s="357"/>
      <c r="L481" s="363"/>
      <c r="M481" s="355"/>
      <c r="N481" s="355"/>
      <c r="O481" s="357"/>
      <c r="P481" s="357"/>
      <c r="Q481" s="357"/>
      <c r="R481" s="357"/>
      <c r="S481" s="357"/>
      <c r="T481" s="357"/>
      <c r="U481" s="357"/>
      <c r="V481" s="357"/>
      <c r="W481" s="357"/>
      <c r="X481" s="357"/>
      <c r="Y481" s="357"/>
      <c r="Z481" s="357"/>
      <c r="AA481" s="357"/>
      <c r="AB481" s="344"/>
      <c r="AC481" s="344"/>
      <c r="AD481" s="344"/>
      <c r="AE481" s="344"/>
      <c r="AF481" s="344"/>
      <c r="AG481" s="344"/>
      <c r="AH481" s="357"/>
      <c r="AI481" s="344"/>
      <c r="AJ481" s="344"/>
      <c r="AK481" s="429"/>
      <c r="AL481" s="429"/>
      <c r="AM481" s="357"/>
      <c r="AN481" s="357"/>
      <c r="AO481" s="357"/>
      <c r="AP481" s="357"/>
      <c r="AQ481" s="357"/>
      <c r="AR481" s="357"/>
      <c r="AS481" s="357"/>
      <c r="AT481" s="360"/>
      <c r="AU481" s="515"/>
    </row>
    <row r="482" spans="1:47" ht="30.75" customHeight="1" x14ac:dyDescent="0.25">
      <c r="A482" s="353"/>
      <c r="B482" s="354"/>
      <c r="C482" s="357"/>
      <c r="D482" s="344"/>
      <c r="E482" s="344"/>
      <c r="F482" s="344"/>
      <c r="G482" s="356"/>
      <c r="H482" s="357"/>
      <c r="I482" s="344"/>
      <c r="J482" s="344"/>
      <c r="K482" s="440"/>
      <c r="L482" s="363"/>
      <c r="M482" s="355"/>
      <c r="N482" s="355"/>
      <c r="O482" s="357"/>
      <c r="P482" s="357"/>
      <c r="Q482" s="357"/>
      <c r="R482" s="357"/>
      <c r="S482" s="357"/>
      <c r="T482" s="357"/>
      <c r="U482" s="357"/>
      <c r="V482" s="357"/>
      <c r="W482" s="357"/>
      <c r="X482" s="357"/>
      <c r="Y482" s="357"/>
      <c r="Z482" s="357"/>
      <c r="AA482" s="357"/>
      <c r="AB482" s="344"/>
      <c r="AC482" s="344"/>
      <c r="AD482" s="344"/>
      <c r="AE482" s="344"/>
      <c r="AF482" s="344"/>
      <c r="AG482" s="344"/>
      <c r="AH482" s="357"/>
      <c r="AI482" s="344"/>
      <c r="AJ482" s="344"/>
      <c r="AK482" s="429"/>
      <c r="AL482" s="429"/>
      <c r="AM482" s="357"/>
      <c r="AN482" s="357"/>
      <c r="AO482" s="357"/>
      <c r="AP482" s="357"/>
      <c r="AQ482" s="357"/>
      <c r="AR482" s="357"/>
      <c r="AS482" s="357"/>
      <c r="AT482" s="360"/>
      <c r="AU482" s="515"/>
    </row>
    <row r="483" spans="1:47" ht="30.75" customHeight="1" x14ac:dyDescent="0.25">
      <c r="A483" s="353"/>
      <c r="B483" s="354"/>
      <c r="C483" s="357"/>
      <c r="D483" s="344"/>
      <c r="E483" s="344"/>
      <c r="F483" s="344"/>
      <c r="G483" s="356"/>
      <c r="H483" s="357"/>
      <c r="I483" s="344"/>
      <c r="J483" s="344"/>
      <c r="K483" s="444"/>
      <c r="L483" s="363"/>
      <c r="M483" s="355"/>
      <c r="N483" s="355"/>
      <c r="O483" s="357"/>
      <c r="P483" s="357"/>
      <c r="Q483" s="357"/>
      <c r="R483" s="357"/>
      <c r="S483" s="357"/>
      <c r="T483" s="357"/>
      <c r="U483" s="357"/>
      <c r="V483" s="357"/>
      <c r="W483" s="357"/>
      <c r="X483" s="357"/>
      <c r="Y483" s="357"/>
      <c r="Z483" s="357"/>
      <c r="AA483" s="357"/>
      <c r="AB483" s="344"/>
      <c r="AC483" s="344"/>
      <c r="AD483" s="344"/>
      <c r="AE483" s="344"/>
      <c r="AF483" s="344"/>
      <c r="AG483" s="344"/>
      <c r="AH483" s="357"/>
      <c r="AI483" s="344"/>
      <c r="AJ483" s="344"/>
      <c r="AK483" s="429"/>
      <c r="AL483" s="429"/>
      <c r="AM483" s="357"/>
      <c r="AN483" s="357"/>
      <c r="AO483" s="357"/>
      <c r="AP483" s="357"/>
      <c r="AQ483" s="357"/>
      <c r="AR483" s="357"/>
      <c r="AS483" s="357"/>
      <c r="AT483" s="368"/>
      <c r="AU483" s="515"/>
    </row>
    <row r="484" spans="1:47" s="362" customFormat="1" ht="30.75" customHeight="1" x14ac:dyDescent="0.25">
      <c r="A484" s="353"/>
      <c r="B484" s="354"/>
      <c r="C484" s="357"/>
      <c r="D484" s="344"/>
      <c r="E484" s="344"/>
      <c r="F484" s="344"/>
      <c r="G484" s="356"/>
      <c r="H484" s="357"/>
      <c r="I484" s="344"/>
      <c r="J484" s="344"/>
      <c r="K484" s="357"/>
      <c r="L484" s="363"/>
      <c r="M484" s="355"/>
      <c r="N484" s="355"/>
      <c r="O484" s="357"/>
      <c r="P484" s="357"/>
      <c r="Q484" s="357"/>
      <c r="R484" s="357"/>
      <c r="S484" s="357"/>
      <c r="T484" s="357"/>
      <c r="U484" s="357"/>
      <c r="V484" s="357"/>
      <c r="W484" s="357"/>
      <c r="X484" s="357"/>
      <c r="Y484" s="357"/>
      <c r="Z484" s="357"/>
      <c r="AA484" s="357"/>
      <c r="AB484" s="344"/>
      <c r="AC484" s="344"/>
      <c r="AD484" s="344"/>
      <c r="AE484" s="344"/>
      <c r="AF484" s="344"/>
      <c r="AG484" s="344"/>
      <c r="AH484" s="357"/>
      <c r="AI484" s="344"/>
      <c r="AJ484" s="344"/>
      <c r="AK484" s="429"/>
      <c r="AL484" s="429"/>
      <c r="AM484" s="357"/>
      <c r="AN484" s="357"/>
      <c r="AO484" s="357"/>
      <c r="AP484" s="357"/>
      <c r="AQ484" s="357"/>
      <c r="AR484" s="357"/>
      <c r="AS484" s="357"/>
      <c r="AT484" s="360"/>
      <c r="AU484" s="515"/>
    </row>
    <row r="485" spans="1:47" ht="30.75" customHeight="1" x14ac:dyDescent="0.25">
      <c r="A485" s="353"/>
      <c r="B485" s="354"/>
      <c r="C485" s="357"/>
      <c r="D485" s="344"/>
      <c r="E485" s="344"/>
      <c r="F485" s="344"/>
      <c r="G485" s="356"/>
      <c r="H485" s="357"/>
      <c r="I485" s="344"/>
      <c r="J485" s="344"/>
      <c r="K485" s="357"/>
      <c r="L485" s="363"/>
      <c r="M485" s="355"/>
      <c r="N485" s="355"/>
      <c r="O485" s="357"/>
      <c r="P485" s="357"/>
      <c r="Q485" s="357"/>
      <c r="R485" s="357"/>
      <c r="S485" s="357"/>
      <c r="T485" s="357"/>
      <c r="U485" s="357"/>
      <c r="V485" s="357"/>
      <c r="W485" s="357"/>
      <c r="X485" s="357"/>
      <c r="Y485" s="357"/>
      <c r="Z485" s="357"/>
      <c r="AA485" s="357"/>
      <c r="AB485" s="344"/>
      <c r="AC485" s="344"/>
      <c r="AD485" s="344"/>
      <c r="AE485" s="344"/>
      <c r="AF485" s="344"/>
      <c r="AG485" s="344"/>
      <c r="AH485" s="357"/>
      <c r="AI485" s="344"/>
      <c r="AJ485" s="344"/>
      <c r="AK485" s="429"/>
      <c r="AL485" s="429"/>
      <c r="AM485" s="357"/>
      <c r="AN485" s="357"/>
      <c r="AO485" s="357"/>
      <c r="AP485" s="357"/>
      <c r="AQ485" s="357"/>
      <c r="AR485" s="357"/>
      <c r="AS485" s="357"/>
      <c r="AT485" s="360"/>
      <c r="AU485" s="515"/>
    </row>
    <row r="486" spans="1:47" ht="30.75" customHeight="1" x14ac:dyDescent="0.25">
      <c r="A486" s="353"/>
      <c r="B486" s="354"/>
      <c r="C486" s="357"/>
      <c r="D486" s="344"/>
      <c r="E486" s="344"/>
      <c r="F486" s="344"/>
      <c r="G486" s="356"/>
      <c r="H486" s="357"/>
      <c r="I486" s="344"/>
      <c r="J486" s="344"/>
      <c r="K486" s="357"/>
      <c r="L486" s="363"/>
      <c r="M486" s="355"/>
      <c r="N486" s="355"/>
      <c r="O486" s="357"/>
      <c r="P486" s="357"/>
      <c r="Q486" s="357"/>
      <c r="R486" s="357"/>
      <c r="S486" s="357"/>
      <c r="T486" s="357"/>
      <c r="U486" s="357"/>
      <c r="V486" s="357"/>
      <c r="W486" s="357"/>
      <c r="X486" s="357"/>
      <c r="Y486" s="357"/>
      <c r="Z486" s="357"/>
      <c r="AA486" s="357"/>
      <c r="AB486" s="344"/>
      <c r="AC486" s="344"/>
      <c r="AD486" s="344"/>
      <c r="AE486" s="344"/>
      <c r="AF486" s="344"/>
      <c r="AG486" s="344"/>
      <c r="AH486" s="357"/>
      <c r="AI486" s="344"/>
      <c r="AJ486" s="344"/>
      <c r="AK486" s="429"/>
      <c r="AL486" s="429"/>
      <c r="AM486" s="357"/>
      <c r="AN486" s="357"/>
      <c r="AO486" s="357"/>
      <c r="AP486" s="357"/>
      <c r="AQ486" s="357"/>
      <c r="AR486" s="357"/>
      <c r="AS486" s="357"/>
      <c r="AT486" s="360"/>
      <c r="AU486" s="515"/>
    </row>
    <row r="487" spans="1:47" ht="30.75" customHeight="1" x14ac:dyDescent="0.25">
      <c r="A487" s="353"/>
      <c r="B487" s="354"/>
      <c r="C487" s="357"/>
      <c r="D487" s="344"/>
      <c r="E487" s="344"/>
      <c r="F487" s="344"/>
      <c r="G487" s="356"/>
      <c r="H487" s="357"/>
      <c r="I487" s="344"/>
      <c r="J487" s="344"/>
      <c r="K487" s="357"/>
      <c r="L487" s="363"/>
      <c r="M487" s="355"/>
      <c r="N487" s="355"/>
      <c r="O487" s="357"/>
      <c r="P487" s="357"/>
      <c r="Q487" s="357"/>
      <c r="R487" s="357"/>
      <c r="S487" s="357"/>
      <c r="T487" s="357"/>
      <c r="U487" s="357"/>
      <c r="V487" s="357"/>
      <c r="W487" s="357"/>
      <c r="X487" s="357"/>
      <c r="Y487" s="357"/>
      <c r="Z487" s="357"/>
      <c r="AA487" s="357"/>
      <c r="AB487" s="344"/>
      <c r="AC487" s="344"/>
      <c r="AD487" s="344"/>
      <c r="AE487" s="344"/>
      <c r="AF487" s="344"/>
      <c r="AG487" s="344"/>
      <c r="AH487" s="357"/>
      <c r="AI487" s="344"/>
      <c r="AJ487" s="344"/>
      <c r="AK487" s="429"/>
      <c r="AL487" s="429"/>
      <c r="AM487" s="357"/>
      <c r="AN487" s="357"/>
      <c r="AO487" s="357"/>
      <c r="AP487" s="357"/>
      <c r="AQ487" s="357"/>
      <c r="AR487" s="357"/>
      <c r="AS487" s="357"/>
      <c r="AT487" s="360"/>
      <c r="AU487" s="515"/>
    </row>
    <row r="488" spans="1:47" ht="30.75" customHeight="1" x14ac:dyDescent="0.25">
      <c r="A488" s="353"/>
      <c r="B488" s="354"/>
      <c r="C488" s="357"/>
      <c r="D488" s="344"/>
      <c r="E488" s="344"/>
      <c r="F488" s="344"/>
      <c r="G488" s="356"/>
      <c r="H488" s="357"/>
      <c r="I488" s="344"/>
      <c r="J488" s="344"/>
      <c r="K488" s="357"/>
      <c r="L488" s="363"/>
      <c r="M488" s="355"/>
      <c r="N488" s="355"/>
      <c r="O488" s="357"/>
      <c r="P488" s="357"/>
      <c r="Q488" s="357"/>
      <c r="R488" s="357"/>
      <c r="S488" s="357"/>
      <c r="T488" s="357"/>
      <c r="U488" s="357"/>
      <c r="V488" s="357"/>
      <c r="W488" s="357"/>
      <c r="X488" s="357"/>
      <c r="Y488" s="357"/>
      <c r="Z488" s="357"/>
      <c r="AA488" s="357"/>
      <c r="AB488" s="344"/>
      <c r="AC488" s="344"/>
      <c r="AD488" s="344"/>
      <c r="AE488" s="344"/>
      <c r="AF488" s="344"/>
      <c r="AG488" s="344"/>
      <c r="AH488" s="357"/>
      <c r="AI488" s="344"/>
      <c r="AJ488" s="344"/>
      <c r="AK488" s="429"/>
      <c r="AL488" s="429"/>
      <c r="AM488" s="357"/>
      <c r="AN488" s="357"/>
      <c r="AO488" s="357"/>
      <c r="AP488" s="357"/>
      <c r="AQ488" s="357"/>
      <c r="AR488" s="357"/>
      <c r="AS488" s="357"/>
      <c r="AT488" s="360"/>
      <c r="AU488" s="515"/>
    </row>
    <row r="489" spans="1:47" ht="30.75" customHeight="1" x14ac:dyDescent="0.25">
      <c r="A489" s="353"/>
      <c r="B489" s="354"/>
      <c r="C489" s="357"/>
      <c r="D489" s="344"/>
      <c r="E489" s="344"/>
      <c r="F489" s="344"/>
      <c r="G489" s="356"/>
      <c r="H489" s="357"/>
      <c r="I489" s="344"/>
      <c r="J489" s="344"/>
      <c r="K489" s="357"/>
      <c r="L489" s="355"/>
      <c r="M489" s="355"/>
      <c r="N489" s="355"/>
      <c r="O489" s="357"/>
      <c r="P489" s="357"/>
      <c r="Q489" s="357"/>
      <c r="R489" s="357"/>
      <c r="S489" s="357"/>
      <c r="T489" s="357"/>
      <c r="U489" s="357"/>
      <c r="V489" s="357"/>
      <c r="W489" s="357"/>
      <c r="X489" s="357"/>
      <c r="Y489" s="357"/>
      <c r="Z489" s="357"/>
      <c r="AA489" s="357"/>
      <c r="AB489" s="344"/>
      <c r="AC489" s="344"/>
      <c r="AD489" s="344"/>
      <c r="AE489" s="344"/>
      <c r="AF489" s="344"/>
      <c r="AG489" s="344"/>
      <c r="AH489" s="357"/>
      <c r="AI489" s="344"/>
      <c r="AJ489" s="344"/>
      <c r="AK489" s="429"/>
      <c r="AL489" s="429"/>
      <c r="AM489" s="357"/>
      <c r="AN489" s="357"/>
      <c r="AO489" s="357"/>
      <c r="AP489" s="357"/>
      <c r="AQ489" s="357"/>
      <c r="AR489" s="357"/>
      <c r="AS489" s="357"/>
      <c r="AT489" s="360"/>
      <c r="AU489" s="515"/>
    </row>
    <row r="490" spans="1:47" s="362" customFormat="1" ht="30.75" customHeight="1" x14ac:dyDescent="0.25">
      <c r="A490" s="353"/>
      <c r="B490" s="354"/>
      <c r="C490" s="357"/>
      <c r="D490" s="344"/>
      <c r="E490" s="344"/>
      <c r="F490" s="344"/>
      <c r="G490" s="356"/>
      <c r="H490" s="357"/>
      <c r="I490" s="344"/>
      <c r="J490" s="344"/>
      <c r="K490" s="357"/>
      <c r="L490" s="363"/>
      <c r="M490" s="355"/>
      <c r="N490" s="355"/>
      <c r="O490" s="357"/>
      <c r="P490" s="357"/>
      <c r="Q490" s="357"/>
      <c r="R490" s="357"/>
      <c r="S490" s="357"/>
      <c r="T490" s="357"/>
      <c r="U490" s="357"/>
      <c r="V490" s="357"/>
      <c r="W490" s="357"/>
      <c r="X490" s="357"/>
      <c r="Y490" s="357"/>
      <c r="Z490" s="357"/>
      <c r="AA490" s="357"/>
      <c r="AB490" s="344"/>
      <c r="AC490" s="344"/>
      <c r="AD490" s="344"/>
      <c r="AE490" s="344"/>
      <c r="AF490" s="344"/>
      <c r="AG490" s="344"/>
      <c r="AH490" s="357"/>
      <c r="AI490" s="344"/>
      <c r="AJ490" s="344"/>
      <c r="AK490" s="429"/>
      <c r="AL490" s="429"/>
      <c r="AM490" s="357"/>
      <c r="AN490" s="357"/>
      <c r="AO490" s="357"/>
      <c r="AP490" s="357"/>
      <c r="AQ490" s="357"/>
      <c r="AR490" s="357"/>
      <c r="AS490" s="357"/>
      <c r="AT490" s="360"/>
      <c r="AU490" s="515"/>
    </row>
    <row r="491" spans="1:47" ht="30.75" customHeight="1" x14ac:dyDescent="0.25">
      <c r="A491" s="353"/>
      <c r="B491" s="354"/>
      <c r="C491" s="357"/>
      <c r="D491" s="344"/>
      <c r="E491" s="344"/>
      <c r="F491" s="344"/>
      <c r="G491" s="356"/>
      <c r="H491" s="357"/>
      <c r="I491" s="344"/>
      <c r="J491" s="344"/>
      <c r="K491" s="357"/>
      <c r="L491" s="363"/>
      <c r="M491" s="355"/>
      <c r="N491" s="355"/>
      <c r="O491" s="357"/>
      <c r="P491" s="357"/>
      <c r="Q491" s="357"/>
      <c r="R491" s="357"/>
      <c r="S491" s="357"/>
      <c r="T491" s="357"/>
      <c r="U491" s="357"/>
      <c r="V491" s="357"/>
      <c r="W491" s="357"/>
      <c r="X491" s="357"/>
      <c r="Y491" s="357"/>
      <c r="Z491" s="357"/>
      <c r="AA491" s="357"/>
      <c r="AB491" s="344"/>
      <c r="AC491" s="344"/>
      <c r="AD491" s="344"/>
      <c r="AE491" s="344"/>
      <c r="AF491" s="344"/>
      <c r="AG491" s="344"/>
      <c r="AH491" s="357"/>
      <c r="AI491" s="344"/>
      <c r="AJ491" s="344"/>
      <c r="AK491" s="429"/>
      <c r="AL491" s="429"/>
      <c r="AM491" s="357"/>
      <c r="AN491" s="357"/>
      <c r="AO491" s="357"/>
      <c r="AP491" s="357"/>
      <c r="AQ491" s="357"/>
      <c r="AR491" s="357"/>
      <c r="AS491" s="357"/>
      <c r="AT491" s="360"/>
      <c r="AU491" s="515"/>
    </row>
    <row r="492" spans="1:47" ht="30.75" customHeight="1" x14ac:dyDescent="0.25">
      <c r="A492" s="353"/>
      <c r="B492" s="354"/>
      <c r="C492" s="357"/>
      <c r="D492" s="344"/>
      <c r="E492" s="344"/>
      <c r="F492" s="344"/>
      <c r="G492" s="356"/>
      <c r="H492" s="357"/>
      <c r="I492" s="344"/>
      <c r="J492" s="344"/>
      <c r="K492" s="357"/>
      <c r="L492" s="363"/>
      <c r="M492" s="355"/>
      <c r="N492" s="355"/>
      <c r="O492" s="357"/>
      <c r="P492" s="357"/>
      <c r="Q492" s="357"/>
      <c r="R492" s="357"/>
      <c r="S492" s="357"/>
      <c r="T492" s="357"/>
      <c r="U492" s="357"/>
      <c r="V492" s="357"/>
      <c r="W492" s="357"/>
      <c r="X492" s="357"/>
      <c r="Y492" s="357"/>
      <c r="Z492" s="357"/>
      <c r="AA492" s="357"/>
      <c r="AB492" s="344"/>
      <c r="AC492" s="344"/>
      <c r="AD492" s="344"/>
      <c r="AE492" s="344"/>
      <c r="AF492" s="344"/>
      <c r="AG492" s="344"/>
      <c r="AH492" s="357"/>
      <c r="AI492" s="344"/>
      <c r="AJ492" s="344"/>
      <c r="AK492" s="429"/>
      <c r="AL492" s="429"/>
      <c r="AM492" s="357"/>
      <c r="AN492" s="357"/>
      <c r="AO492" s="357"/>
      <c r="AP492" s="357"/>
      <c r="AQ492" s="357"/>
      <c r="AR492" s="357"/>
      <c r="AS492" s="357"/>
      <c r="AT492" s="360"/>
      <c r="AU492" s="515"/>
    </row>
    <row r="493" spans="1:47" ht="30.75" customHeight="1" x14ac:dyDescent="0.25">
      <c r="A493" s="353"/>
      <c r="B493" s="354"/>
      <c r="C493" s="357"/>
      <c r="D493" s="344"/>
      <c r="E493" s="344"/>
      <c r="F493" s="344"/>
      <c r="G493" s="356"/>
      <c r="H493" s="357"/>
      <c r="I493" s="344"/>
      <c r="J493" s="344"/>
      <c r="K493" s="357"/>
      <c r="L493" s="363"/>
      <c r="M493" s="355"/>
      <c r="N493" s="355"/>
      <c r="O493" s="357"/>
      <c r="P493" s="357"/>
      <c r="Q493" s="357"/>
      <c r="R493" s="357"/>
      <c r="S493" s="357"/>
      <c r="T493" s="357"/>
      <c r="U493" s="357"/>
      <c r="V493" s="357"/>
      <c r="W493" s="357"/>
      <c r="X493" s="357"/>
      <c r="Y493" s="357"/>
      <c r="Z493" s="357"/>
      <c r="AA493" s="357"/>
      <c r="AB493" s="344"/>
      <c r="AC493" s="344"/>
      <c r="AD493" s="344"/>
      <c r="AE493" s="344"/>
      <c r="AF493" s="344"/>
      <c r="AG493" s="344"/>
      <c r="AH493" s="357"/>
      <c r="AI493" s="344"/>
      <c r="AJ493" s="344"/>
      <c r="AK493" s="429"/>
      <c r="AL493" s="429"/>
      <c r="AM493" s="357"/>
      <c r="AN493" s="357"/>
      <c r="AO493" s="357"/>
      <c r="AP493" s="357"/>
      <c r="AQ493" s="357"/>
      <c r="AR493" s="357"/>
      <c r="AS493" s="357"/>
      <c r="AT493" s="360"/>
      <c r="AU493" s="515"/>
    </row>
    <row r="494" spans="1:47" ht="30.75" customHeight="1" x14ac:dyDescent="0.25">
      <c r="A494" s="353"/>
      <c r="B494" s="354"/>
      <c r="C494" s="357"/>
      <c r="D494" s="344"/>
      <c r="E494" s="344"/>
      <c r="F494" s="344"/>
      <c r="G494" s="356"/>
      <c r="H494" s="357"/>
      <c r="I494" s="344"/>
      <c r="J494" s="344"/>
      <c r="K494" s="440"/>
      <c r="L494" s="363"/>
      <c r="M494" s="355"/>
      <c r="N494" s="355"/>
      <c r="O494" s="357"/>
      <c r="P494" s="357"/>
      <c r="Q494" s="357"/>
      <c r="R494" s="357"/>
      <c r="S494" s="357"/>
      <c r="T494" s="357"/>
      <c r="U494" s="357"/>
      <c r="V494" s="357"/>
      <c r="W494" s="357"/>
      <c r="X494" s="357"/>
      <c r="Y494" s="357"/>
      <c r="Z494" s="357"/>
      <c r="AA494" s="357"/>
      <c r="AB494" s="344"/>
      <c r="AC494" s="344"/>
      <c r="AD494" s="344"/>
      <c r="AE494" s="344"/>
      <c r="AF494" s="344"/>
      <c r="AG494" s="344"/>
      <c r="AH494" s="357"/>
      <c r="AI494" s="344"/>
      <c r="AJ494" s="344"/>
      <c r="AK494" s="429"/>
      <c r="AL494" s="429"/>
      <c r="AM494" s="357"/>
      <c r="AN494" s="357"/>
      <c r="AO494" s="357"/>
      <c r="AP494" s="357"/>
      <c r="AQ494" s="357"/>
      <c r="AR494" s="357"/>
      <c r="AS494" s="357"/>
      <c r="AT494" s="360"/>
      <c r="AU494" s="515"/>
    </row>
    <row r="495" spans="1:47" ht="30.75" customHeight="1" x14ac:dyDescent="0.25">
      <c r="A495" s="353"/>
      <c r="B495" s="354"/>
      <c r="C495" s="357"/>
      <c r="D495" s="344"/>
      <c r="E495" s="344"/>
      <c r="F495" s="344"/>
      <c r="G495" s="356"/>
      <c r="H495" s="357"/>
      <c r="I495" s="344"/>
      <c r="J495" s="344"/>
      <c r="K495" s="357"/>
      <c r="L495" s="363"/>
      <c r="M495" s="355"/>
      <c r="N495" s="355"/>
      <c r="O495" s="357"/>
      <c r="P495" s="357"/>
      <c r="Q495" s="357"/>
      <c r="R495" s="357"/>
      <c r="S495" s="357"/>
      <c r="T495" s="357"/>
      <c r="U495" s="357"/>
      <c r="V495" s="357"/>
      <c r="W495" s="357"/>
      <c r="X495" s="357"/>
      <c r="Y495" s="357"/>
      <c r="Z495" s="357"/>
      <c r="AA495" s="357"/>
      <c r="AB495" s="344"/>
      <c r="AC495" s="344"/>
      <c r="AD495" s="344"/>
      <c r="AE495" s="344"/>
      <c r="AF495" s="344"/>
      <c r="AG495" s="344"/>
      <c r="AH495" s="357"/>
      <c r="AI495" s="344"/>
      <c r="AJ495" s="344"/>
      <c r="AK495" s="429"/>
      <c r="AL495" s="429"/>
      <c r="AM495" s="357"/>
      <c r="AN495" s="357"/>
      <c r="AO495" s="357"/>
      <c r="AP495" s="357"/>
      <c r="AQ495" s="357"/>
      <c r="AR495" s="357"/>
      <c r="AS495" s="357"/>
      <c r="AT495" s="368"/>
      <c r="AU495" s="515"/>
    </row>
    <row r="496" spans="1:47" ht="30.75" customHeight="1" x14ac:dyDescent="0.25">
      <c r="A496" s="353"/>
      <c r="B496" s="354"/>
      <c r="C496" s="357"/>
      <c r="D496" s="344"/>
      <c r="E496" s="344"/>
      <c r="F496" s="344"/>
      <c r="G496" s="356"/>
      <c r="H496" s="357"/>
      <c r="I496" s="344"/>
      <c r="J496" s="344"/>
      <c r="K496" s="357"/>
      <c r="L496" s="363"/>
      <c r="M496" s="355"/>
      <c r="N496" s="355"/>
      <c r="O496" s="357"/>
      <c r="P496" s="357"/>
      <c r="Q496" s="357"/>
      <c r="R496" s="357"/>
      <c r="S496" s="357"/>
      <c r="T496" s="357"/>
      <c r="U496" s="357"/>
      <c r="V496" s="357"/>
      <c r="W496" s="357"/>
      <c r="X496" s="357"/>
      <c r="Y496" s="357"/>
      <c r="Z496" s="357"/>
      <c r="AA496" s="357"/>
      <c r="AB496" s="344"/>
      <c r="AC496" s="344"/>
      <c r="AD496" s="344"/>
      <c r="AE496" s="344"/>
      <c r="AF496" s="344"/>
      <c r="AG496" s="344"/>
      <c r="AH496" s="357"/>
      <c r="AI496" s="344"/>
      <c r="AJ496" s="344"/>
      <c r="AK496" s="429"/>
      <c r="AL496" s="429"/>
      <c r="AM496" s="357"/>
      <c r="AN496" s="357"/>
      <c r="AO496" s="357"/>
      <c r="AP496" s="357"/>
      <c r="AQ496" s="357"/>
      <c r="AR496" s="357"/>
      <c r="AS496" s="357"/>
      <c r="AT496" s="360"/>
      <c r="AU496" s="515"/>
    </row>
    <row r="497" spans="1:47" ht="30.75" customHeight="1" x14ac:dyDescent="0.25">
      <c r="A497" s="353"/>
      <c r="B497" s="354"/>
      <c r="C497" s="357"/>
      <c r="D497" s="344"/>
      <c r="E497" s="344"/>
      <c r="F497" s="344"/>
      <c r="G497" s="356"/>
      <c r="H497" s="357"/>
      <c r="I497" s="344"/>
      <c r="J497" s="344"/>
      <c r="K497" s="357"/>
      <c r="L497" s="363"/>
      <c r="M497" s="355"/>
      <c r="N497" s="355"/>
      <c r="O497" s="357"/>
      <c r="P497" s="357"/>
      <c r="Q497" s="357"/>
      <c r="R497" s="357"/>
      <c r="S497" s="357"/>
      <c r="T497" s="357"/>
      <c r="U497" s="357"/>
      <c r="V497" s="357"/>
      <c r="W497" s="357"/>
      <c r="X497" s="357"/>
      <c r="Y497" s="357"/>
      <c r="Z497" s="357"/>
      <c r="AA497" s="357"/>
      <c r="AB497" s="344"/>
      <c r="AC497" s="344"/>
      <c r="AD497" s="344"/>
      <c r="AE497" s="344"/>
      <c r="AF497" s="344"/>
      <c r="AG497" s="344"/>
      <c r="AH497" s="357"/>
      <c r="AI497" s="344"/>
      <c r="AJ497" s="344"/>
      <c r="AK497" s="429"/>
      <c r="AL497" s="429"/>
      <c r="AM497" s="357"/>
      <c r="AN497" s="357"/>
      <c r="AO497" s="357"/>
      <c r="AP497" s="357"/>
      <c r="AQ497" s="357"/>
      <c r="AR497" s="357"/>
      <c r="AS497" s="357"/>
      <c r="AT497" s="360"/>
      <c r="AU497" s="515"/>
    </row>
    <row r="498" spans="1:47" ht="30.75" customHeight="1" x14ac:dyDescent="0.25">
      <c r="A498" s="353"/>
      <c r="B498" s="354"/>
      <c r="C498" s="357"/>
      <c r="D498" s="344"/>
      <c r="E498" s="344"/>
      <c r="F498" s="344"/>
      <c r="G498" s="356"/>
      <c r="H498" s="357"/>
      <c r="I498" s="344"/>
      <c r="J498" s="344"/>
      <c r="K498" s="357"/>
      <c r="L498" s="363"/>
      <c r="M498" s="355"/>
      <c r="N498" s="355"/>
      <c r="O498" s="357"/>
      <c r="P498" s="357"/>
      <c r="Q498" s="357"/>
      <c r="R498" s="357"/>
      <c r="S498" s="357"/>
      <c r="T498" s="357"/>
      <c r="U498" s="357"/>
      <c r="V498" s="357"/>
      <c r="W498" s="357"/>
      <c r="X498" s="357"/>
      <c r="Y498" s="357"/>
      <c r="Z498" s="357"/>
      <c r="AA498" s="357"/>
      <c r="AB498" s="344"/>
      <c r="AC498" s="344"/>
      <c r="AD498" s="344"/>
      <c r="AE498" s="344"/>
      <c r="AF498" s="344"/>
      <c r="AG498" s="344"/>
      <c r="AH498" s="357"/>
      <c r="AI498" s="344"/>
      <c r="AJ498" s="344"/>
      <c r="AK498" s="429"/>
      <c r="AL498" s="429"/>
      <c r="AM498" s="357"/>
      <c r="AN498" s="357"/>
      <c r="AO498" s="357"/>
      <c r="AP498" s="357"/>
      <c r="AQ498" s="357"/>
      <c r="AR498" s="357"/>
      <c r="AS498" s="357"/>
      <c r="AT498" s="360"/>
      <c r="AU498" s="515"/>
    </row>
    <row r="499" spans="1:47" ht="30.75" customHeight="1" x14ac:dyDescent="0.25">
      <c r="A499" s="353"/>
      <c r="B499" s="354"/>
      <c r="C499" s="357"/>
      <c r="D499" s="344"/>
      <c r="E499" s="344"/>
      <c r="F499" s="344"/>
      <c r="G499" s="356"/>
      <c r="H499" s="357"/>
      <c r="I499" s="344"/>
      <c r="J499" s="344"/>
      <c r="K499" s="440"/>
      <c r="L499" s="363"/>
      <c r="M499" s="355"/>
      <c r="N499" s="355"/>
      <c r="O499" s="357"/>
      <c r="P499" s="357"/>
      <c r="Q499" s="357"/>
      <c r="R499" s="357"/>
      <c r="S499" s="357"/>
      <c r="T499" s="357"/>
      <c r="U499" s="357"/>
      <c r="V499" s="357"/>
      <c r="W499" s="357"/>
      <c r="X499" s="357"/>
      <c r="Y499" s="357"/>
      <c r="Z499" s="357"/>
      <c r="AA499" s="357"/>
      <c r="AB499" s="344"/>
      <c r="AC499" s="344"/>
      <c r="AD499" s="344"/>
      <c r="AE499" s="344"/>
      <c r="AF499" s="344"/>
      <c r="AG499" s="344"/>
      <c r="AH499" s="357"/>
      <c r="AI499" s="344"/>
      <c r="AJ499" s="344"/>
      <c r="AK499" s="429"/>
      <c r="AL499" s="429"/>
      <c r="AM499" s="357"/>
      <c r="AN499" s="357"/>
      <c r="AO499" s="357"/>
      <c r="AP499" s="357"/>
      <c r="AQ499" s="357"/>
      <c r="AR499" s="357"/>
      <c r="AS499" s="357"/>
      <c r="AT499" s="360"/>
      <c r="AU499" s="515"/>
    </row>
    <row r="500" spans="1:47" ht="30.75" customHeight="1" x14ac:dyDescent="0.25">
      <c r="A500" s="353"/>
      <c r="B500" s="354"/>
      <c r="C500" s="357"/>
      <c r="D500" s="344"/>
      <c r="E500" s="344"/>
      <c r="F500" s="344"/>
      <c r="G500" s="356"/>
      <c r="H500" s="357"/>
      <c r="I500" s="344"/>
      <c r="J500" s="344"/>
      <c r="K500" s="357"/>
      <c r="L500" s="363"/>
      <c r="M500" s="355"/>
      <c r="N500" s="355"/>
      <c r="O500" s="357"/>
      <c r="P500" s="357"/>
      <c r="Q500" s="357"/>
      <c r="R500" s="357"/>
      <c r="S500" s="357"/>
      <c r="T500" s="357"/>
      <c r="U500" s="357"/>
      <c r="V500" s="357"/>
      <c r="W500" s="357"/>
      <c r="X500" s="357"/>
      <c r="Y500" s="357"/>
      <c r="Z500" s="357"/>
      <c r="AA500" s="357"/>
      <c r="AB500" s="344"/>
      <c r="AC500" s="344"/>
      <c r="AD500" s="344"/>
      <c r="AE500" s="344"/>
      <c r="AF500" s="344"/>
      <c r="AG500" s="344"/>
      <c r="AH500" s="357"/>
      <c r="AI500" s="344"/>
      <c r="AJ500" s="344"/>
      <c r="AK500" s="429"/>
      <c r="AL500" s="429"/>
      <c r="AM500" s="357"/>
      <c r="AN500" s="357"/>
      <c r="AO500" s="357"/>
      <c r="AP500" s="357"/>
      <c r="AQ500" s="357"/>
      <c r="AR500" s="357"/>
      <c r="AS500" s="357"/>
      <c r="AT500" s="360"/>
      <c r="AU500" s="515"/>
    </row>
    <row r="501" spans="1:47" ht="30.75" customHeight="1" x14ac:dyDescent="0.25">
      <c r="A501" s="353"/>
      <c r="B501" s="354"/>
      <c r="C501" s="357"/>
      <c r="D501" s="344"/>
      <c r="E501" s="344"/>
      <c r="F501" s="344"/>
      <c r="G501" s="356"/>
      <c r="H501" s="357"/>
      <c r="I501" s="344"/>
      <c r="J501" s="344"/>
      <c r="K501" s="357"/>
      <c r="L501" s="363"/>
      <c r="M501" s="355"/>
      <c r="N501" s="355"/>
      <c r="O501" s="357"/>
      <c r="P501" s="357"/>
      <c r="Q501" s="357"/>
      <c r="R501" s="357"/>
      <c r="S501" s="357"/>
      <c r="T501" s="357"/>
      <c r="U501" s="357"/>
      <c r="V501" s="357"/>
      <c r="W501" s="357"/>
      <c r="X501" s="357"/>
      <c r="Y501" s="357"/>
      <c r="Z501" s="357"/>
      <c r="AA501" s="357"/>
      <c r="AB501" s="344"/>
      <c r="AC501" s="344"/>
      <c r="AD501" s="344"/>
      <c r="AE501" s="344"/>
      <c r="AF501" s="344"/>
      <c r="AG501" s="344"/>
      <c r="AH501" s="357"/>
      <c r="AI501" s="344"/>
      <c r="AJ501" s="344"/>
      <c r="AK501" s="429"/>
      <c r="AL501" s="429"/>
      <c r="AM501" s="357"/>
      <c r="AN501" s="357"/>
      <c r="AO501" s="357"/>
      <c r="AP501" s="357"/>
      <c r="AQ501" s="357"/>
      <c r="AR501" s="357"/>
      <c r="AS501" s="357"/>
      <c r="AT501" s="360"/>
      <c r="AU501" s="515"/>
    </row>
    <row r="502" spans="1:47" ht="30.75" customHeight="1" x14ac:dyDescent="0.25">
      <c r="A502" s="353"/>
      <c r="B502" s="354"/>
      <c r="C502" s="357"/>
      <c r="D502" s="344"/>
      <c r="E502" s="344"/>
      <c r="F502" s="344"/>
      <c r="G502" s="356"/>
      <c r="H502" s="357"/>
      <c r="I502" s="344"/>
      <c r="J502" s="344"/>
      <c r="K502" s="357"/>
      <c r="L502" s="363"/>
      <c r="M502" s="355"/>
      <c r="N502" s="355"/>
      <c r="O502" s="357"/>
      <c r="P502" s="357"/>
      <c r="Q502" s="357"/>
      <c r="R502" s="357"/>
      <c r="S502" s="357"/>
      <c r="T502" s="357"/>
      <c r="U502" s="357"/>
      <c r="V502" s="357"/>
      <c r="W502" s="357"/>
      <c r="X502" s="357"/>
      <c r="Y502" s="357"/>
      <c r="Z502" s="357"/>
      <c r="AA502" s="357"/>
      <c r="AB502" s="344"/>
      <c r="AC502" s="344"/>
      <c r="AD502" s="344"/>
      <c r="AE502" s="344"/>
      <c r="AF502" s="344"/>
      <c r="AG502" s="344"/>
      <c r="AH502" s="357"/>
      <c r="AI502" s="344"/>
      <c r="AJ502" s="344"/>
      <c r="AK502" s="429"/>
      <c r="AL502" s="429"/>
      <c r="AM502" s="357"/>
      <c r="AN502" s="357"/>
      <c r="AO502" s="357"/>
      <c r="AP502" s="357"/>
      <c r="AQ502" s="357"/>
      <c r="AR502" s="357"/>
      <c r="AS502" s="357"/>
      <c r="AT502" s="360"/>
      <c r="AU502" s="515"/>
    </row>
    <row r="503" spans="1:47" ht="30.75" customHeight="1" x14ac:dyDescent="0.25">
      <c r="A503" s="353"/>
      <c r="B503" s="354"/>
      <c r="C503" s="357"/>
      <c r="D503" s="344"/>
      <c r="E503" s="344"/>
      <c r="F503" s="344"/>
      <c r="G503" s="356"/>
      <c r="H503" s="357"/>
      <c r="I503" s="344"/>
      <c r="J503" s="344"/>
      <c r="K503" s="357"/>
      <c r="L503" s="363"/>
      <c r="M503" s="355"/>
      <c r="N503" s="355"/>
      <c r="O503" s="357"/>
      <c r="P503" s="357"/>
      <c r="Q503" s="357"/>
      <c r="R503" s="357"/>
      <c r="S503" s="357"/>
      <c r="T503" s="357"/>
      <c r="U503" s="357"/>
      <c r="V503" s="357"/>
      <c r="W503" s="357"/>
      <c r="X503" s="357"/>
      <c r="Y503" s="357"/>
      <c r="Z503" s="357"/>
      <c r="AA503" s="357"/>
      <c r="AB503" s="344"/>
      <c r="AC503" s="344"/>
      <c r="AD503" s="344"/>
      <c r="AE503" s="344"/>
      <c r="AF503" s="344"/>
      <c r="AG503" s="344"/>
      <c r="AH503" s="357"/>
      <c r="AI503" s="344"/>
      <c r="AJ503" s="344"/>
      <c r="AK503" s="429"/>
      <c r="AL503" s="429"/>
      <c r="AM503" s="357"/>
      <c r="AN503" s="357"/>
      <c r="AO503" s="357"/>
      <c r="AP503" s="357"/>
      <c r="AQ503" s="357"/>
      <c r="AR503" s="357"/>
      <c r="AS503" s="357"/>
      <c r="AT503" s="360"/>
      <c r="AU503" s="515"/>
    </row>
    <row r="504" spans="1:47" ht="30.75" customHeight="1" x14ac:dyDescent="0.25">
      <c r="A504" s="353"/>
      <c r="B504" s="354"/>
      <c r="C504" s="357"/>
      <c r="D504" s="344"/>
      <c r="E504" s="344"/>
      <c r="F504" s="344"/>
      <c r="G504" s="356"/>
      <c r="H504" s="357"/>
      <c r="I504" s="344"/>
      <c r="J504" s="344"/>
      <c r="K504" s="440"/>
      <c r="L504" s="363"/>
      <c r="M504" s="355"/>
      <c r="N504" s="355"/>
      <c r="O504" s="357"/>
      <c r="P504" s="357"/>
      <c r="Q504" s="357"/>
      <c r="R504" s="357"/>
      <c r="S504" s="357"/>
      <c r="T504" s="357"/>
      <c r="U504" s="357"/>
      <c r="V504" s="357"/>
      <c r="W504" s="357"/>
      <c r="X504" s="357"/>
      <c r="Y504" s="357"/>
      <c r="Z504" s="357"/>
      <c r="AA504" s="357"/>
      <c r="AB504" s="344"/>
      <c r="AC504" s="344"/>
      <c r="AD504" s="344"/>
      <c r="AE504" s="344"/>
      <c r="AF504" s="344"/>
      <c r="AG504" s="344"/>
      <c r="AH504" s="357"/>
      <c r="AI504" s="344"/>
      <c r="AJ504" s="344"/>
      <c r="AK504" s="429"/>
      <c r="AL504" s="429"/>
      <c r="AM504" s="357"/>
      <c r="AN504" s="357"/>
      <c r="AO504" s="357"/>
      <c r="AP504" s="357"/>
      <c r="AQ504" s="357"/>
      <c r="AR504" s="357"/>
      <c r="AS504" s="357"/>
      <c r="AT504" s="360"/>
      <c r="AU504" s="515"/>
    </row>
    <row r="505" spans="1:47" ht="30.75" customHeight="1" x14ac:dyDescent="0.25">
      <c r="A505" s="353"/>
      <c r="B505" s="354"/>
      <c r="C505" s="357"/>
      <c r="D505" s="344"/>
      <c r="E505" s="344"/>
      <c r="F505" s="344"/>
      <c r="G505" s="356"/>
      <c r="H505" s="357"/>
      <c r="I505" s="344"/>
      <c r="J505" s="344"/>
      <c r="K505" s="440"/>
      <c r="L505" s="363"/>
      <c r="M505" s="355"/>
      <c r="N505" s="355"/>
      <c r="O505" s="357"/>
      <c r="P505" s="357"/>
      <c r="Q505" s="357"/>
      <c r="R505" s="357"/>
      <c r="S505" s="357"/>
      <c r="T505" s="357"/>
      <c r="U505" s="357"/>
      <c r="V505" s="357"/>
      <c r="W505" s="357"/>
      <c r="X505" s="357"/>
      <c r="Y505" s="357"/>
      <c r="Z505" s="357"/>
      <c r="AA505" s="357"/>
      <c r="AB505" s="344"/>
      <c r="AC505" s="344"/>
      <c r="AD505" s="344"/>
      <c r="AE505" s="344"/>
      <c r="AF505" s="344"/>
      <c r="AG505" s="344"/>
      <c r="AH505" s="357"/>
      <c r="AI505" s="344"/>
      <c r="AJ505" s="344"/>
      <c r="AK505" s="429"/>
      <c r="AL505" s="429"/>
      <c r="AM505" s="357"/>
      <c r="AN505" s="357"/>
      <c r="AO505" s="357"/>
      <c r="AP505" s="357"/>
      <c r="AQ505" s="357"/>
      <c r="AR505" s="357"/>
      <c r="AS505" s="357"/>
      <c r="AT505" s="368"/>
      <c r="AU505" s="515"/>
    </row>
    <row r="506" spans="1:47" ht="30.75" customHeight="1" x14ac:dyDescent="0.25">
      <c r="A506" s="353"/>
      <c r="B506" s="354"/>
      <c r="C506" s="357"/>
      <c r="D506" s="344"/>
      <c r="E506" s="344"/>
      <c r="F506" s="344"/>
      <c r="G506" s="356"/>
      <c r="H506" s="357"/>
      <c r="I506" s="344"/>
      <c r="J506" s="344"/>
      <c r="K506" s="357"/>
      <c r="L506" s="363"/>
      <c r="M506" s="355"/>
      <c r="N506" s="355"/>
      <c r="O506" s="357"/>
      <c r="P506" s="357"/>
      <c r="Q506" s="357"/>
      <c r="R506" s="357"/>
      <c r="S506" s="357"/>
      <c r="T506" s="357"/>
      <c r="U506" s="357"/>
      <c r="V506" s="357"/>
      <c r="W506" s="357"/>
      <c r="X506" s="357"/>
      <c r="Y506" s="357"/>
      <c r="Z506" s="357"/>
      <c r="AA506" s="357"/>
      <c r="AB506" s="344"/>
      <c r="AC506" s="344"/>
      <c r="AD506" s="344"/>
      <c r="AE506" s="344"/>
      <c r="AF506" s="344"/>
      <c r="AG506" s="344"/>
      <c r="AH506" s="357"/>
      <c r="AI506" s="344"/>
      <c r="AJ506" s="344"/>
      <c r="AK506" s="429"/>
      <c r="AL506" s="429"/>
      <c r="AM506" s="357"/>
      <c r="AN506" s="357"/>
      <c r="AO506" s="357"/>
      <c r="AP506" s="357"/>
      <c r="AQ506" s="357"/>
      <c r="AR506" s="357"/>
      <c r="AS506" s="357"/>
      <c r="AT506" s="360"/>
      <c r="AU506" s="515"/>
    </row>
    <row r="507" spans="1:47" ht="30.75" customHeight="1" x14ac:dyDescent="0.25">
      <c r="A507" s="353"/>
      <c r="B507" s="354"/>
      <c r="C507" s="357"/>
      <c r="D507" s="344"/>
      <c r="E507" s="344"/>
      <c r="F507" s="344"/>
      <c r="G507" s="356"/>
      <c r="H507" s="357"/>
      <c r="I507" s="344"/>
      <c r="J507" s="344"/>
      <c r="K507" s="357"/>
      <c r="L507" s="363"/>
      <c r="M507" s="355"/>
      <c r="N507" s="355"/>
      <c r="O507" s="357"/>
      <c r="P507" s="357"/>
      <c r="Q507" s="357"/>
      <c r="R507" s="357"/>
      <c r="S507" s="357"/>
      <c r="T507" s="357"/>
      <c r="U507" s="357"/>
      <c r="V507" s="357"/>
      <c r="W507" s="357"/>
      <c r="X507" s="357"/>
      <c r="Y507" s="357"/>
      <c r="Z507" s="357"/>
      <c r="AA507" s="357"/>
      <c r="AB507" s="344"/>
      <c r="AC507" s="344"/>
      <c r="AD507" s="344"/>
      <c r="AE507" s="344"/>
      <c r="AF507" s="344"/>
      <c r="AG507" s="344"/>
      <c r="AH507" s="357"/>
      <c r="AI507" s="344"/>
      <c r="AJ507" s="344"/>
      <c r="AK507" s="429"/>
      <c r="AL507" s="429"/>
      <c r="AM507" s="357"/>
      <c r="AN507" s="357"/>
      <c r="AO507" s="357"/>
      <c r="AP507" s="357"/>
      <c r="AQ507" s="357"/>
      <c r="AR507" s="357"/>
      <c r="AS507" s="357"/>
      <c r="AT507" s="360"/>
      <c r="AU507" s="515"/>
    </row>
    <row r="508" spans="1:47" ht="30.75" customHeight="1" x14ac:dyDescent="0.25">
      <c r="A508" s="353"/>
      <c r="B508" s="354"/>
      <c r="C508" s="357"/>
      <c r="D508" s="344"/>
      <c r="E508" s="344"/>
      <c r="F508" s="344"/>
      <c r="G508" s="356"/>
      <c r="H508" s="357"/>
      <c r="I508" s="344"/>
      <c r="J508" s="344"/>
      <c r="K508" s="357"/>
      <c r="L508" s="363"/>
      <c r="M508" s="355"/>
      <c r="N508" s="355"/>
      <c r="O508" s="357"/>
      <c r="P508" s="357"/>
      <c r="Q508" s="357"/>
      <c r="R508" s="357"/>
      <c r="S508" s="357"/>
      <c r="T508" s="357"/>
      <c r="U508" s="357"/>
      <c r="V508" s="357"/>
      <c r="W508" s="357"/>
      <c r="X508" s="357"/>
      <c r="Y508" s="357"/>
      <c r="Z508" s="357"/>
      <c r="AA508" s="357"/>
      <c r="AB508" s="344"/>
      <c r="AC508" s="344"/>
      <c r="AD508" s="344"/>
      <c r="AE508" s="344"/>
      <c r="AF508" s="344"/>
      <c r="AG508" s="344"/>
      <c r="AH508" s="357"/>
      <c r="AI508" s="344"/>
      <c r="AJ508" s="344"/>
      <c r="AK508" s="429"/>
      <c r="AL508" s="429"/>
      <c r="AM508" s="357"/>
      <c r="AN508" s="357"/>
      <c r="AO508" s="357"/>
      <c r="AP508" s="357"/>
      <c r="AQ508" s="357"/>
      <c r="AR508" s="357"/>
      <c r="AS508" s="357"/>
      <c r="AT508" s="368"/>
      <c r="AU508" s="515"/>
    </row>
    <row r="509" spans="1:47" ht="30.75" customHeight="1" x14ac:dyDescent="0.25">
      <c r="A509" s="353"/>
      <c r="B509" s="354"/>
      <c r="C509" s="357"/>
      <c r="D509" s="344"/>
      <c r="E509" s="344"/>
      <c r="F509" s="344"/>
      <c r="G509" s="356"/>
      <c r="H509" s="357"/>
      <c r="I509" s="344"/>
      <c r="J509" s="344"/>
      <c r="K509" s="357"/>
      <c r="L509" s="363"/>
      <c r="M509" s="355"/>
      <c r="N509" s="355"/>
      <c r="O509" s="357"/>
      <c r="P509" s="357"/>
      <c r="Q509" s="357"/>
      <c r="R509" s="357"/>
      <c r="S509" s="357"/>
      <c r="T509" s="357"/>
      <c r="U509" s="357"/>
      <c r="V509" s="357"/>
      <c r="W509" s="357"/>
      <c r="X509" s="357"/>
      <c r="Y509" s="357"/>
      <c r="Z509" s="357"/>
      <c r="AA509" s="357"/>
      <c r="AB509" s="344"/>
      <c r="AC509" s="344"/>
      <c r="AD509" s="344"/>
      <c r="AE509" s="344"/>
      <c r="AF509" s="344"/>
      <c r="AG509" s="344"/>
      <c r="AH509" s="357"/>
      <c r="AI509" s="344"/>
      <c r="AJ509" s="344"/>
      <c r="AK509" s="429"/>
      <c r="AL509" s="429"/>
      <c r="AM509" s="357"/>
      <c r="AN509" s="357"/>
      <c r="AO509" s="357"/>
      <c r="AP509" s="357"/>
      <c r="AQ509" s="357"/>
      <c r="AR509" s="357"/>
      <c r="AS509" s="357"/>
      <c r="AT509" s="360"/>
      <c r="AU509" s="515"/>
    </row>
    <row r="510" spans="1:47" ht="30.75" customHeight="1" x14ac:dyDescent="0.25">
      <c r="A510" s="353"/>
      <c r="B510" s="354"/>
      <c r="C510" s="357"/>
      <c r="D510" s="344"/>
      <c r="E510" s="344"/>
      <c r="F510" s="344"/>
      <c r="G510" s="356"/>
      <c r="H510" s="357"/>
      <c r="I510" s="344"/>
      <c r="J510" s="344"/>
      <c r="K510" s="357"/>
      <c r="L510" s="363"/>
      <c r="M510" s="355"/>
      <c r="N510" s="355"/>
      <c r="O510" s="357"/>
      <c r="P510" s="357"/>
      <c r="Q510" s="357"/>
      <c r="R510" s="357"/>
      <c r="S510" s="357"/>
      <c r="T510" s="357"/>
      <c r="U510" s="357"/>
      <c r="V510" s="357"/>
      <c r="W510" s="357"/>
      <c r="X510" s="357"/>
      <c r="Y510" s="357"/>
      <c r="Z510" s="357"/>
      <c r="AA510" s="357"/>
      <c r="AB510" s="344"/>
      <c r="AC510" s="344"/>
      <c r="AD510" s="344"/>
      <c r="AE510" s="344"/>
      <c r="AF510" s="344"/>
      <c r="AG510" s="344"/>
      <c r="AH510" s="357"/>
      <c r="AI510" s="344"/>
      <c r="AJ510" s="344"/>
      <c r="AK510" s="429"/>
      <c r="AL510" s="429"/>
      <c r="AM510" s="357"/>
      <c r="AN510" s="357"/>
      <c r="AO510" s="357"/>
      <c r="AP510" s="357"/>
      <c r="AQ510" s="357"/>
      <c r="AR510" s="357"/>
      <c r="AS510" s="357"/>
      <c r="AT510" s="360"/>
      <c r="AU510" s="515"/>
    </row>
    <row r="511" spans="1:47" ht="30.75" customHeight="1" x14ac:dyDescent="0.25">
      <c r="A511" s="353"/>
      <c r="B511" s="354"/>
      <c r="C511" s="355"/>
      <c r="D511" s="344"/>
      <c r="E511" s="344"/>
      <c r="F511" s="344"/>
      <c r="G511" s="356"/>
      <c r="H511" s="344"/>
      <c r="I511" s="344"/>
      <c r="J511" s="344"/>
      <c r="K511" s="355"/>
      <c r="L511" s="363"/>
      <c r="M511" s="355"/>
      <c r="N511" s="355"/>
      <c r="O511" s="357"/>
      <c r="P511" s="357"/>
      <c r="Q511" s="357"/>
      <c r="R511" s="357"/>
      <c r="S511" s="357"/>
      <c r="T511" s="357"/>
      <c r="U511" s="357"/>
      <c r="V511" s="357"/>
      <c r="W511" s="357"/>
      <c r="X511" s="357"/>
      <c r="Y511" s="357"/>
      <c r="Z511" s="357"/>
      <c r="AA511" s="357"/>
      <c r="AB511" s="344"/>
      <c r="AC511" s="344"/>
      <c r="AD511" s="344"/>
      <c r="AE511" s="344"/>
      <c r="AF511" s="344"/>
      <c r="AG511" s="344"/>
      <c r="AH511" s="357"/>
      <c r="AI511" s="344"/>
      <c r="AJ511" s="344"/>
      <c r="AK511" s="429"/>
      <c r="AL511" s="429"/>
      <c r="AM511" s="357"/>
      <c r="AN511" s="357"/>
      <c r="AO511" s="357"/>
      <c r="AP511" s="357"/>
      <c r="AQ511" s="357"/>
      <c r="AR511" s="357"/>
      <c r="AS511" s="357"/>
      <c r="AT511" s="360"/>
      <c r="AU511" s="515"/>
    </row>
    <row r="512" spans="1:47" ht="30.75" customHeight="1" x14ac:dyDescent="0.25">
      <c r="A512" s="353"/>
      <c r="B512" s="354"/>
      <c r="C512" s="355"/>
      <c r="D512" s="344"/>
      <c r="E512" s="344"/>
      <c r="F512" s="344"/>
      <c r="G512" s="356"/>
      <c r="H512" s="344"/>
      <c r="I512" s="344"/>
      <c r="J512" s="344"/>
      <c r="K512" s="443"/>
      <c r="L512" s="363"/>
      <c r="M512" s="355"/>
      <c r="N512" s="355"/>
      <c r="O512" s="357"/>
      <c r="P512" s="357"/>
      <c r="Q512" s="357"/>
      <c r="R512" s="357"/>
      <c r="S512" s="357"/>
      <c r="T512" s="357"/>
      <c r="U512" s="357"/>
      <c r="V512" s="357"/>
      <c r="W512" s="357"/>
      <c r="X512" s="357"/>
      <c r="Y512" s="357"/>
      <c r="Z512" s="357"/>
      <c r="AA512" s="357"/>
      <c r="AB512" s="344"/>
      <c r="AC512" s="344"/>
      <c r="AD512" s="344"/>
      <c r="AE512" s="344"/>
      <c r="AF512" s="344"/>
      <c r="AG512" s="344"/>
      <c r="AH512" s="357"/>
      <c r="AI512" s="344"/>
      <c r="AJ512" s="344"/>
      <c r="AK512" s="429"/>
      <c r="AL512" s="429"/>
      <c r="AM512" s="357"/>
      <c r="AN512" s="357"/>
      <c r="AO512" s="357"/>
      <c r="AP512" s="357"/>
      <c r="AQ512" s="357"/>
      <c r="AR512" s="357"/>
      <c r="AS512" s="357"/>
      <c r="AT512" s="360"/>
      <c r="AU512" s="515"/>
    </row>
    <row r="513" spans="1:47" ht="30.75" customHeight="1" x14ac:dyDescent="0.25">
      <c r="A513" s="353"/>
      <c r="B513" s="354"/>
      <c r="C513" s="357"/>
      <c r="D513" s="344"/>
      <c r="E513" s="344"/>
      <c r="F513" s="344"/>
      <c r="G513" s="356"/>
      <c r="H513" s="357"/>
      <c r="I513" s="344"/>
      <c r="J513" s="344"/>
      <c r="K513" s="357"/>
      <c r="L513" s="355"/>
      <c r="M513" s="355"/>
      <c r="N513" s="355"/>
      <c r="O513" s="357"/>
      <c r="P513" s="357"/>
      <c r="Q513" s="357"/>
      <c r="R513" s="357"/>
      <c r="S513" s="357"/>
      <c r="T513" s="357"/>
      <c r="U513" s="357"/>
      <c r="V513" s="357"/>
      <c r="W513" s="357"/>
      <c r="X513" s="357"/>
      <c r="Y513" s="357"/>
      <c r="Z513" s="357"/>
      <c r="AA513" s="357"/>
      <c r="AB513" s="344"/>
      <c r="AC513" s="344"/>
      <c r="AD513" s="344"/>
      <c r="AE513" s="344"/>
      <c r="AF513" s="344"/>
      <c r="AG513" s="344"/>
      <c r="AH513" s="357"/>
      <c r="AI513" s="344"/>
      <c r="AJ513" s="344"/>
      <c r="AK513" s="429"/>
      <c r="AL513" s="429"/>
      <c r="AM513" s="357"/>
      <c r="AN513" s="357"/>
      <c r="AO513" s="357"/>
      <c r="AP513" s="357"/>
      <c r="AQ513" s="357"/>
      <c r="AR513" s="357"/>
      <c r="AS513" s="357"/>
      <c r="AT513" s="360"/>
      <c r="AU513" s="515"/>
    </row>
    <row r="514" spans="1:47" ht="30.75" customHeight="1" x14ac:dyDescent="0.25">
      <c r="A514" s="353"/>
      <c r="B514" s="354"/>
      <c r="C514" s="357"/>
      <c r="D514" s="344"/>
      <c r="E514" s="344"/>
      <c r="F514" s="344"/>
      <c r="G514" s="356"/>
      <c r="H514" s="357"/>
      <c r="I514" s="344"/>
      <c r="J514" s="344"/>
      <c r="K514" s="357"/>
      <c r="L514" s="355"/>
      <c r="M514" s="355"/>
      <c r="N514" s="355"/>
      <c r="O514" s="357"/>
      <c r="P514" s="357"/>
      <c r="Q514" s="357"/>
      <c r="R514" s="357"/>
      <c r="S514" s="357"/>
      <c r="T514" s="357"/>
      <c r="U514" s="357"/>
      <c r="V514" s="357"/>
      <c r="W514" s="357"/>
      <c r="X514" s="357"/>
      <c r="Y514" s="357"/>
      <c r="Z514" s="357"/>
      <c r="AA514" s="357"/>
      <c r="AB514" s="344"/>
      <c r="AC514" s="344"/>
      <c r="AD514" s="344"/>
      <c r="AE514" s="344"/>
      <c r="AF514" s="344"/>
      <c r="AG514" s="344"/>
      <c r="AH514" s="357"/>
      <c r="AI514" s="344"/>
      <c r="AJ514" s="344"/>
      <c r="AK514" s="429"/>
      <c r="AL514" s="429"/>
      <c r="AM514" s="357"/>
      <c r="AN514" s="357"/>
      <c r="AO514" s="357"/>
      <c r="AP514" s="357"/>
      <c r="AQ514" s="357"/>
      <c r="AR514" s="357"/>
      <c r="AS514" s="357"/>
      <c r="AT514" s="360"/>
      <c r="AU514" s="515"/>
    </row>
    <row r="515" spans="1:47" s="362" customFormat="1" ht="30.75" customHeight="1" x14ac:dyDescent="0.25">
      <c r="A515" s="353"/>
      <c r="B515" s="354"/>
      <c r="C515" s="357"/>
      <c r="D515" s="344"/>
      <c r="E515" s="344"/>
      <c r="F515" s="344"/>
      <c r="G515" s="356"/>
      <c r="H515" s="357"/>
      <c r="I515" s="344"/>
      <c r="J515" s="344"/>
      <c r="K515" s="357"/>
      <c r="L515" s="355"/>
      <c r="M515" s="355"/>
      <c r="N515" s="355"/>
      <c r="O515" s="357"/>
      <c r="P515" s="357"/>
      <c r="Q515" s="357"/>
      <c r="R515" s="357"/>
      <c r="S515" s="357"/>
      <c r="T515" s="357"/>
      <c r="U515" s="357"/>
      <c r="V515" s="357"/>
      <c r="W515" s="357"/>
      <c r="X515" s="357"/>
      <c r="Y515" s="357"/>
      <c r="Z515" s="357"/>
      <c r="AA515" s="357"/>
      <c r="AB515" s="344"/>
      <c r="AC515" s="344"/>
      <c r="AD515" s="344"/>
      <c r="AE515" s="344"/>
      <c r="AF515" s="344"/>
      <c r="AG515" s="344"/>
      <c r="AH515" s="357"/>
      <c r="AI515" s="344"/>
      <c r="AJ515" s="344"/>
      <c r="AK515" s="429"/>
      <c r="AL515" s="429"/>
      <c r="AM515" s="357"/>
      <c r="AN515" s="357"/>
      <c r="AO515" s="357"/>
      <c r="AP515" s="357"/>
      <c r="AQ515" s="357"/>
      <c r="AR515" s="357"/>
      <c r="AS515" s="357"/>
      <c r="AT515" s="360"/>
      <c r="AU515" s="515"/>
    </row>
    <row r="516" spans="1:47" ht="30.75" customHeight="1" x14ac:dyDescent="0.25">
      <c r="A516" s="353"/>
      <c r="B516" s="354"/>
      <c r="C516" s="357"/>
      <c r="D516" s="344"/>
      <c r="E516" s="344"/>
      <c r="F516" s="344"/>
      <c r="G516" s="356"/>
      <c r="H516" s="357"/>
      <c r="I516" s="344"/>
      <c r="J516" s="344"/>
      <c r="K516" s="357"/>
      <c r="L516" s="355"/>
      <c r="M516" s="355"/>
      <c r="N516" s="355"/>
      <c r="O516" s="357"/>
      <c r="P516" s="357"/>
      <c r="Q516" s="357"/>
      <c r="R516" s="357"/>
      <c r="S516" s="357"/>
      <c r="T516" s="357"/>
      <c r="U516" s="357"/>
      <c r="V516" s="357"/>
      <c r="W516" s="357"/>
      <c r="X516" s="357"/>
      <c r="Y516" s="357"/>
      <c r="Z516" s="357"/>
      <c r="AA516" s="357"/>
      <c r="AB516" s="344"/>
      <c r="AC516" s="344"/>
      <c r="AD516" s="344"/>
      <c r="AE516" s="344"/>
      <c r="AF516" s="344"/>
      <c r="AG516" s="344"/>
      <c r="AH516" s="357"/>
      <c r="AI516" s="344"/>
      <c r="AJ516" s="344"/>
      <c r="AK516" s="429"/>
      <c r="AL516" s="429"/>
      <c r="AM516" s="357"/>
      <c r="AN516" s="357"/>
      <c r="AO516" s="357"/>
      <c r="AP516" s="357"/>
      <c r="AQ516" s="357"/>
      <c r="AR516" s="357"/>
      <c r="AS516" s="357"/>
      <c r="AT516" s="360"/>
      <c r="AU516" s="515"/>
    </row>
    <row r="517" spans="1:47" ht="30.75" customHeight="1" x14ac:dyDescent="0.25">
      <c r="A517" s="353"/>
      <c r="B517" s="354"/>
      <c r="C517" s="357"/>
      <c r="D517" s="344"/>
      <c r="E517" s="344"/>
      <c r="F517" s="344"/>
      <c r="G517" s="356"/>
      <c r="H517" s="357"/>
      <c r="I517" s="344"/>
      <c r="J517" s="344"/>
      <c r="K517" s="357"/>
      <c r="L517" s="355"/>
      <c r="M517" s="355"/>
      <c r="N517" s="355"/>
      <c r="O517" s="357"/>
      <c r="P517" s="357"/>
      <c r="Q517" s="357"/>
      <c r="R517" s="357"/>
      <c r="S517" s="357"/>
      <c r="T517" s="357"/>
      <c r="U517" s="357"/>
      <c r="V517" s="357"/>
      <c r="W517" s="357"/>
      <c r="X517" s="357"/>
      <c r="Y517" s="357"/>
      <c r="Z517" s="357"/>
      <c r="AA517" s="357"/>
      <c r="AB517" s="344"/>
      <c r="AC517" s="344"/>
      <c r="AD517" s="344"/>
      <c r="AE517" s="344"/>
      <c r="AF517" s="344"/>
      <c r="AG517" s="344"/>
      <c r="AH517" s="357"/>
      <c r="AI517" s="344"/>
      <c r="AJ517" s="344"/>
      <c r="AK517" s="429"/>
      <c r="AL517" s="429"/>
      <c r="AM517" s="357"/>
      <c r="AN517" s="357"/>
      <c r="AO517" s="357"/>
      <c r="AP517" s="357"/>
      <c r="AQ517" s="357"/>
      <c r="AR517" s="357"/>
      <c r="AS517" s="357"/>
      <c r="AT517" s="360"/>
      <c r="AU517" s="515"/>
    </row>
    <row r="518" spans="1:47" ht="30.75" customHeight="1" x14ac:dyDescent="0.25">
      <c r="A518" s="353"/>
      <c r="B518" s="354"/>
      <c r="C518" s="357"/>
      <c r="D518" s="344"/>
      <c r="E518" s="344"/>
      <c r="F518" s="344"/>
      <c r="G518" s="356"/>
      <c r="H518" s="357"/>
      <c r="I518" s="344"/>
      <c r="J518" s="344"/>
      <c r="K518" s="357"/>
      <c r="L518" s="355"/>
      <c r="M518" s="355"/>
      <c r="N518" s="355"/>
      <c r="O518" s="357"/>
      <c r="P518" s="357"/>
      <c r="Q518" s="357"/>
      <c r="R518" s="357"/>
      <c r="S518" s="357"/>
      <c r="T518" s="357"/>
      <c r="U518" s="357"/>
      <c r="V518" s="357"/>
      <c r="W518" s="357"/>
      <c r="X518" s="357"/>
      <c r="Y518" s="357"/>
      <c r="Z518" s="357"/>
      <c r="AA518" s="357"/>
      <c r="AB518" s="344"/>
      <c r="AC518" s="344"/>
      <c r="AD518" s="344"/>
      <c r="AE518" s="344"/>
      <c r="AF518" s="344"/>
      <c r="AG518" s="344"/>
      <c r="AH518" s="357"/>
      <c r="AI518" s="344"/>
      <c r="AJ518" s="344"/>
      <c r="AK518" s="429"/>
      <c r="AL518" s="429"/>
      <c r="AM518" s="357"/>
      <c r="AN518" s="357"/>
      <c r="AO518" s="357"/>
      <c r="AP518" s="357"/>
      <c r="AQ518" s="357"/>
      <c r="AR518" s="357"/>
      <c r="AS518" s="357"/>
      <c r="AT518" s="360"/>
      <c r="AU518" s="515"/>
    </row>
    <row r="519" spans="1:47" ht="30.75" customHeight="1" x14ac:dyDescent="0.25">
      <c r="A519" s="353"/>
      <c r="B519" s="354"/>
      <c r="C519" s="357"/>
      <c r="D519" s="344"/>
      <c r="E519" s="344"/>
      <c r="F519" s="344"/>
      <c r="G519" s="356"/>
      <c r="H519" s="357"/>
      <c r="I519" s="344"/>
      <c r="J519" s="344"/>
      <c r="K519" s="357"/>
      <c r="L519" s="355"/>
      <c r="M519" s="355"/>
      <c r="N519" s="355"/>
      <c r="O519" s="357"/>
      <c r="P519" s="357"/>
      <c r="Q519" s="357"/>
      <c r="R519" s="357"/>
      <c r="S519" s="357"/>
      <c r="T519" s="357"/>
      <c r="U519" s="357"/>
      <c r="V519" s="357"/>
      <c r="W519" s="357"/>
      <c r="X519" s="357"/>
      <c r="Y519" s="357"/>
      <c r="Z519" s="357"/>
      <c r="AA519" s="357"/>
      <c r="AB519" s="344"/>
      <c r="AC519" s="344"/>
      <c r="AD519" s="344"/>
      <c r="AE519" s="344"/>
      <c r="AF519" s="344"/>
      <c r="AG519" s="344"/>
      <c r="AH519" s="357"/>
      <c r="AI519" s="344"/>
      <c r="AJ519" s="344"/>
      <c r="AK519" s="429"/>
      <c r="AL519" s="429"/>
      <c r="AM519" s="357"/>
      <c r="AN519" s="357"/>
      <c r="AO519" s="357"/>
      <c r="AP519" s="357"/>
      <c r="AQ519" s="357"/>
      <c r="AR519" s="357"/>
      <c r="AS519" s="357"/>
      <c r="AT519" s="360"/>
      <c r="AU519" s="515"/>
    </row>
    <row r="520" spans="1:47" s="362" customFormat="1" ht="30.75" customHeight="1" x14ac:dyDescent="0.25">
      <c r="A520" s="353"/>
      <c r="B520" s="354"/>
      <c r="C520" s="357"/>
      <c r="D520" s="344"/>
      <c r="E520" s="344"/>
      <c r="F520" s="344"/>
      <c r="G520" s="356"/>
      <c r="H520" s="357"/>
      <c r="I520" s="344"/>
      <c r="J520" s="344"/>
      <c r="K520" s="357"/>
      <c r="L520" s="355"/>
      <c r="M520" s="355"/>
      <c r="N520" s="355"/>
      <c r="O520" s="357"/>
      <c r="P520" s="357"/>
      <c r="Q520" s="357"/>
      <c r="R520" s="357"/>
      <c r="S520" s="357"/>
      <c r="T520" s="357"/>
      <c r="U520" s="357"/>
      <c r="V520" s="357"/>
      <c r="W520" s="357"/>
      <c r="X520" s="357"/>
      <c r="Y520" s="357"/>
      <c r="Z520" s="357"/>
      <c r="AA520" s="357"/>
      <c r="AB520" s="344"/>
      <c r="AC520" s="344"/>
      <c r="AD520" s="344"/>
      <c r="AE520" s="344"/>
      <c r="AF520" s="344"/>
      <c r="AG520" s="344"/>
      <c r="AH520" s="357"/>
      <c r="AI520" s="344"/>
      <c r="AJ520" s="344"/>
      <c r="AK520" s="429"/>
      <c r="AL520" s="429"/>
      <c r="AM520" s="357"/>
      <c r="AN520" s="357"/>
      <c r="AO520" s="357"/>
      <c r="AP520" s="357"/>
      <c r="AQ520" s="357"/>
      <c r="AR520" s="357"/>
      <c r="AS520" s="357"/>
      <c r="AT520" s="360"/>
      <c r="AU520" s="515"/>
    </row>
    <row r="521" spans="1:47" ht="30.75" customHeight="1" x14ac:dyDescent="0.25">
      <c r="A521" s="353"/>
      <c r="B521" s="354"/>
      <c r="C521" s="357"/>
      <c r="D521" s="344"/>
      <c r="E521" s="344"/>
      <c r="F521" s="344"/>
      <c r="G521" s="356"/>
      <c r="H521" s="357"/>
      <c r="I521" s="344"/>
      <c r="J521" s="344"/>
      <c r="K521" s="357"/>
      <c r="L521" s="355"/>
      <c r="M521" s="355"/>
      <c r="N521" s="355"/>
      <c r="O521" s="357"/>
      <c r="P521" s="357"/>
      <c r="Q521" s="357"/>
      <c r="R521" s="357"/>
      <c r="S521" s="357"/>
      <c r="T521" s="357"/>
      <c r="U521" s="357"/>
      <c r="V521" s="357"/>
      <c r="W521" s="357"/>
      <c r="X521" s="357"/>
      <c r="Y521" s="357"/>
      <c r="Z521" s="357"/>
      <c r="AA521" s="357"/>
      <c r="AB521" s="344"/>
      <c r="AC521" s="344"/>
      <c r="AD521" s="344"/>
      <c r="AE521" s="344"/>
      <c r="AF521" s="344"/>
      <c r="AG521" s="344"/>
      <c r="AH521" s="357"/>
      <c r="AI521" s="344"/>
      <c r="AJ521" s="344"/>
      <c r="AK521" s="429"/>
      <c r="AL521" s="429"/>
      <c r="AM521" s="357"/>
      <c r="AN521" s="357"/>
      <c r="AO521" s="357"/>
      <c r="AP521" s="357"/>
      <c r="AQ521" s="357"/>
      <c r="AR521" s="357"/>
      <c r="AS521" s="357"/>
      <c r="AT521" s="360"/>
      <c r="AU521" s="515"/>
    </row>
    <row r="522" spans="1:47" ht="30.75" customHeight="1" x14ac:dyDescent="0.25">
      <c r="A522" s="353"/>
      <c r="B522" s="354"/>
      <c r="C522" s="357"/>
      <c r="D522" s="344"/>
      <c r="E522" s="344"/>
      <c r="F522" s="344"/>
      <c r="G522" s="356"/>
      <c r="H522" s="357"/>
      <c r="I522" s="344"/>
      <c r="J522" s="344"/>
      <c r="K522" s="357"/>
      <c r="L522" s="355"/>
      <c r="M522" s="355"/>
      <c r="N522" s="355"/>
      <c r="O522" s="357"/>
      <c r="P522" s="357"/>
      <c r="Q522" s="357"/>
      <c r="R522" s="357"/>
      <c r="S522" s="357"/>
      <c r="T522" s="357"/>
      <c r="U522" s="357"/>
      <c r="V522" s="357"/>
      <c r="W522" s="357"/>
      <c r="X522" s="357"/>
      <c r="Y522" s="357"/>
      <c r="Z522" s="357"/>
      <c r="AA522" s="357"/>
      <c r="AB522" s="344"/>
      <c r="AC522" s="344"/>
      <c r="AD522" s="344"/>
      <c r="AE522" s="344"/>
      <c r="AF522" s="344"/>
      <c r="AG522" s="344"/>
      <c r="AH522" s="357"/>
      <c r="AI522" s="344"/>
      <c r="AJ522" s="344"/>
      <c r="AK522" s="429"/>
      <c r="AL522" s="429"/>
      <c r="AM522" s="357"/>
      <c r="AN522" s="357"/>
      <c r="AO522" s="357"/>
      <c r="AP522" s="357"/>
      <c r="AQ522" s="357"/>
      <c r="AR522" s="357"/>
      <c r="AS522" s="357"/>
      <c r="AT522" s="360"/>
      <c r="AU522" s="515"/>
    </row>
    <row r="523" spans="1:47" ht="30.75" customHeight="1" x14ac:dyDescent="0.25">
      <c r="A523" s="353"/>
      <c r="B523" s="354"/>
      <c r="C523" s="357"/>
      <c r="D523" s="344"/>
      <c r="E523" s="344"/>
      <c r="F523" s="344"/>
      <c r="G523" s="356"/>
      <c r="H523" s="357"/>
      <c r="I523" s="344"/>
      <c r="J523" s="344"/>
      <c r="K523" s="357"/>
      <c r="L523" s="355"/>
      <c r="M523" s="355"/>
      <c r="N523" s="355"/>
      <c r="O523" s="357"/>
      <c r="P523" s="357"/>
      <c r="Q523" s="357"/>
      <c r="R523" s="357"/>
      <c r="S523" s="357"/>
      <c r="T523" s="357"/>
      <c r="U523" s="357"/>
      <c r="V523" s="357"/>
      <c r="W523" s="357"/>
      <c r="X523" s="357"/>
      <c r="Y523" s="357"/>
      <c r="Z523" s="357"/>
      <c r="AA523" s="357"/>
      <c r="AB523" s="344"/>
      <c r="AC523" s="344"/>
      <c r="AD523" s="344"/>
      <c r="AE523" s="344"/>
      <c r="AF523" s="344"/>
      <c r="AG523" s="344"/>
      <c r="AH523" s="357"/>
      <c r="AI523" s="344"/>
      <c r="AJ523" s="344"/>
      <c r="AK523" s="429"/>
      <c r="AL523" s="429"/>
      <c r="AM523" s="357"/>
      <c r="AN523" s="357"/>
      <c r="AO523" s="357"/>
      <c r="AP523" s="357"/>
      <c r="AQ523" s="357"/>
      <c r="AR523" s="357"/>
      <c r="AS523" s="357"/>
      <c r="AT523" s="360"/>
      <c r="AU523" s="515"/>
    </row>
    <row r="524" spans="1:47" ht="30.75" customHeight="1" x14ac:dyDescent="0.25">
      <c r="A524" s="353"/>
      <c r="B524" s="354"/>
      <c r="C524" s="357"/>
      <c r="D524" s="344"/>
      <c r="E524" s="344"/>
      <c r="F524" s="344"/>
      <c r="G524" s="356"/>
      <c r="H524" s="357"/>
      <c r="I524" s="344"/>
      <c r="J524" s="344"/>
      <c r="K524" s="357"/>
      <c r="L524" s="355"/>
      <c r="M524" s="355"/>
      <c r="N524" s="355"/>
      <c r="O524" s="357"/>
      <c r="P524" s="357"/>
      <c r="Q524" s="357"/>
      <c r="R524" s="357"/>
      <c r="S524" s="357"/>
      <c r="T524" s="357"/>
      <c r="U524" s="357"/>
      <c r="V524" s="357"/>
      <c r="W524" s="357"/>
      <c r="X524" s="357"/>
      <c r="Y524" s="357"/>
      <c r="Z524" s="357"/>
      <c r="AA524" s="357"/>
      <c r="AB524" s="344"/>
      <c r="AC524" s="344"/>
      <c r="AD524" s="344"/>
      <c r="AE524" s="344"/>
      <c r="AF524" s="344"/>
      <c r="AG524" s="344"/>
      <c r="AH524" s="357"/>
      <c r="AI524" s="344"/>
      <c r="AJ524" s="344"/>
      <c r="AK524" s="429"/>
      <c r="AL524" s="429"/>
      <c r="AM524" s="357"/>
      <c r="AN524" s="357"/>
      <c r="AO524" s="357"/>
      <c r="AP524" s="357"/>
      <c r="AQ524" s="357"/>
      <c r="AR524" s="357"/>
      <c r="AS524" s="357"/>
      <c r="AT524" s="360"/>
      <c r="AU524" s="515"/>
    </row>
    <row r="525" spans="1:47" ht="30.75" customHeight="1" x14ac:dyDescent="0.25">
      <c r="A525" s="353"/>
      <c r="B525" s="354"/>
      <c r="C525" s="357"/>
      <c r="D525" s="344"/>
      <c r="E525" s="344"/>
      <c r="F525" s="344"/>
      <c r="G525" s="356"/>
      <c r="H525" s="357"/>
      <c r="I525" s="344"/>
      <c r="J525" s="344"/>
      <c r="K525" s="357"/>
      <c r="L525" s="355"/>
      <c r="M525" s="355"/>
      <c r="N525" s="355"/>
      <c r="O525" s="357"/>
      <c r="P525" s="357"/>
      <c r="Q525" s="357"/>
      <c r="R525" s="357"/>
      <c r="S525" s="357"/>
      <c r="T525" s="357"/>
      <c r="U525" s="357"/>
      <c r="V525" s="357"/>
      <c r="W525" s="357"/>
      <c r="X525" s="357"/>
      <c r="Y525" s="357"/>
      <c r="Z525" s="357"/>
      <c r="AA525" s="357"/>
      <c r="AB525" s="344"/>
      <c r="AC525" s="344"/>
      <c r="AD525" s="344"/>
      <c r="AE525" s="344"/>
      <c r="AF525" s="344"/>
      <c r="AG525" s="344"/>
      <c r="AH525" s="357"/>
      <c r="AI525" s="344"/>
      <c r="AJ525" s="344"/>
      <c r="AK525" s="429"/>
      <c r="AL525" s="429"/>
      <c r="AM525" s="357"/>
      <c r="AN525" s="357"/>
      <c r="AO525" s="357"/>
      <c r="AP525" s="357"/>
      <c r="AQ525" s="357"/>
      <c r="AR525" s="357"/>
      <c r="AS525" s="357"/>
      <c r="AT525" s="360"/>
      <c r="AU525" s="515"/>
    </row>
    <row r="526" spans="1:47" ht="30.75" customHeight="1" x14ac:dyDescent="0.25">
      <c r="A526" s="353"/>
      <c r="B526" s="354"/>
      <c r="C526" s="357"/>
      <c r="D526" s="344"/>
      <c r="E526" s="344"/>
      <c r="F526" s="344"/>
      <c r="G526" s="356"/>
      <c r="H526" s="357"/>
      <c r="I526" s="344"/>
      <c r="J526" s="344"/>
      <c r="K526" s="357"/>
      <c r="L526" s="355"/>
      <c r="M526" s="355"/>
      <c r="N526" s="355"/>
      <c r="O526" s="357"/>
      <c r="P526" s="357"/>
      <c r="Q526" s="357"/>
      <c r="R526" s="357"/>
      <c r="S526" s="357"/>
      <c r="T526" s="357"/>
      <c r="U526" s="357"/>
      <c r="V526" s="357"/>
      <c r="W526" s="357"/>
      <c r="X526" s="357"/>
      <c r="Y526" s="357"/>
      <c r="Z526" s="357"/>
      <c r="AA526" s="357"/>
      <c r="AB526" s="344"/>
      <c r="AC526" s="344"/>
      <c r="AD526" s="344"/>
      <c r="AE526" s="344"/>
      <c r="AF526" s="344"/>
      <c r="AG526" s="344"/>
      <c r="AH526" s="357"/>
      <c r="AI526" s="344"/>
      <c r="AJ526" s="344"/>
      <c r="AK526" s="429"/>
      <c r="AL526" s="429"/>
      <c r="AM526" s="357"/>
      <c r="AN526" s="357"/>
      <c r="AO526" s="357"/>
      <c r="AP526" s="357"/>
      <c r="AQ526" s="357"/>
      <c r="AR526" s="357"/>
      <c r="AS526" s="357"/>
      <c r="AT526" s="360"/>
      <c r="AU526" s="515"/>
    </row>
    <row r="527" spans="1:47" ht="30.75" customHeight="1" x14ac:dyDescent="0.25">
      <c r="A527" s="353"/>
      <c r="B527" s="354"/>
      <c r="C527" s="357"/>
      <c r="D527" s="344"/>
      <c r="E527" s="344"/>
      <c r="F527" s="344"/>
      <c r="G527" s="356"/>
      <c r="H527" s="357"/>
      <c r="I527" s="344"/>
      <c r="J527" s="344"/>
      <c r="K527" s="357"/>
      <c r="L527" s="355"/>
      <c r="M527" s="355"/>
      <c r="N527" s="355"/>
      <c r="O527" s="357"/>
      <c r="P527" s="357"/>
      <c r="Q527" s="357"/>
      <c r="R527" s="357"/>
      <c r="S527" s="357"/>
      <c r="T527" s="357"/>
      <c r="U527" s="357"/>
      <c r="V527" s="357"/>
      <c r="W527" s="357"/>
      <c r="X527" s="357"/>
      <c r="Y527" s="357"/>
      <c r="Z527" s="357"/>
      <c r="AA527" s="357"/>
      <c r="AB527" s="344"/>
      <c r="AC527" s="344"/>
      <c r="AD527" s="344"/>
      <c r="AE527" s="344"/>
      <c r="AF527" s="344"/>
      <c r="AG527" s="344"/>
      <c r="AH527" s="357"/>
      <c r="AI527" s="344"/>
      <c r="AJ527" s="344"/>
      <c r="AK527" s="429"/>
      <c r="AL527" s="429"/>
      <c r="AM527" s="357"/>
      <c r="AN527" s="357"/>
      <c r="AO527" s="357"/>
      <c r="AP527" s="357"/>
      <c r="AQ527" s="357"/>
      <c r="AR527" s="357"/>
      <c r="AS527" s="357"/>
      <c r="AT527" s="360"/>
      <c r="AU527" s="515"/>
    </row>
    <row r="528" spans="1:47" ht="30.75" customHeight="1" x14ac:dyDescent="0.25">
      <c r="A528" s="353"/>
      <c r="B528" s="354"/>
      <c r="C528" s="357"/>
      <c r="D528" s="344"/>
      <c r="E528" s="344"/>
      <c r="F528" s="344"/>
      <c r="G528" s="356"/>
      <c r="H528" s="357"/>
      <c r="I528" s="344"/>
      <c r="J528" s="344"/>
      <c r="K528" s="357"/>
      <c r="L528" s="355"/>
      <c r="M528" s="355"/>
      <c r="N528" s="355"/>
      <c r="O528" s="357"/>
      <c r="P528" s="357"/>
      <c r="Q528" s="357"/>
      <c r="R528" s="357"/>
      <c r="S528" s="357"/>
      <c r="T528" s="357"/>
      <c r="U528" s="357"/>
      <c r="V528" s="357"/>
      <c r="W528" s="357"/>
      <c r="X528" s="357"/>
      <c r="Y528" s="357"/>
      <c r="Z528" s="357"/>
      <c r="AA528" s="357"/>
      <c r="AB528" s="344"/>
      <c r="AC528" s="344"/>
      <c r="AD528" s="344"/>
      <c r="AE528" s="344"/>
      <c r="AF528" s="344"/>
      <c r="AG528" s="344"/>
      <c r="AH528" s="357"/>
      <c r="AI528" s="344"/>
      <c r="AJ528" s="344"/>
      <c r="AK528" s="429"/>
      <c r="AL528" s="429"/>
      <c r="AM528" s="357"/>
      <c r="AN528" s="357"/>
      <c r="AO528" s="357"/>
      <c r="AP528" s="357"/>
      <c r="AQ528" s="357"/>
      <c r="AR528" s="357"/>
      <c r="AS528" s="357"/>
      <c r="AT528" s="360"/>
      <c r="AU528" s="515"/>
    </row>
    <row r="529" spans="1:47" s="362" customFormat="1" ht="30.75" customHeight="1" x14ac:dyDescent="0.25">
      <c r="A529" s="353"/>
      <c r="B529" s="354"/>
      <c r="C529" s="357"/>
      <c r="D529" s="344"/>
      <c r="E529" s="344"/>
      <c r="F529" s="344"/>
      <c r="G529" s="356"/>
      <c r="H529" s="357"/>
      <c r="I529" s="344"/>
      <c r="J529" s="344"/>
      <c r="K529" s="357"/>
      <c r="L529" s="355"/>
      <c r="M529" s="355"/>
      <c r="N529" s="355"/>
      <c r="O529" s="357"/>
      <c r="P529" s="357"/>
      <c r="Q529" s="357"/>
      <c r="R529" s="357"/>
      <c r="S529" s="357"/>
      <c r="T529" s="357"/>
      <c r="U529" s="357"/>
      <c r="V529" s="357"/>
      <c r="W529" s="357"/>
      <c r="X529" s="357"/>
      <c r="Y529" s="357"/>
      <c r="Z529" s="357"/>
      <c r="AA529" s="357"/>
      <c r="AB529" s="344"/>
      <c r="AC529" s="344"/>
      <c r="AD529" s="344"/>
      <c r="AE529" s="344"/>
      <c r="AF529" s="344"/>
      <c r="AG529" s="344"/>
      <c r="AH529" s="357"/>
      <c r="AI529" s="344"/>
      <c r="AJ529" s="344"/>
      <c r="AK529" s="429"/>
      <c r="AL529" s="429"/>
      <c r="AM529" s="357"/>
      <c r="AN529" s="357"/>
      <c r="AO529" s="357"/>
      <c r="AP529" s="357"/>
      <c r="AQ529" s="357"/>
      <c r="AR529" s="357"/>
      <c r="AS529" s="357"/>
      <c r="AT529" s="360"/>
      <c r="AU529" s="515"/>
    </row>
    <row r="530" spans="1:47" ht="30.75" customHeight="1" x14ac:dyDescent="0.25">
      <c r="A530" s="353"/>
      <c r="B530" s="354"/>
      <c r="C530" s="357"/>
      <c r="D530" s="344"/>
      <c r="E530" s="344"/>
      <c r="F530" s="344"/>
      <c r="G530" s="356"/>
      <c r="H530" s="357"/>
      <c r="I530" s="344"/>
      <c r="J530" s="344"/>
      <c r="K530" s="357"/>
      <c r="L530" s="355"/>
      <c r="M530" s="355"/>
      <c r="N530" s="355"/>
      <c r="O530" s="357"/>
      <c r="P530" s="357"/>
      <c r="Q530" s="357"/>
      <c r="R530" s="357"/>
      <c r="S530" s="357"/>
      <c r="T530" s="357"/>
      <c r="U530" s="357"/>
      <c r="V530" s="357"/>
      <c r="W530" s="357"/>
      <c r="X530" s="357"/>
      <c r="Y530" s="357"/>
      <c r="Z530" s="357"/>
      <c r="AA530" s="357"/>
      <c r="AB530" s="344"/>
      <c r="AC530" s="344"/>
      <c r="AD530" s="344"/>
      <c r="AE530" s="344"/>
      <c r="AF530" s="344"/>
      <c r="AG530" s="344"/>
      <c r="AH530" s="357"/>
      <c r="AI530" s="344"/>
      <c r="AJ530" s="344"/>
      <c r="AK530" s="429"/>
      <c r="AL530" s="429"/>
      <c r="AM530" s="357"/>
      <c r="AN530" s="357"/>
      <c r="AO530" s="357"/>
      <c r="AP530" s="357"/>
      <c r="AQ530" s="357"/>
      <c r="AR530" s="357"/>
      <c r="AS530" s="357"/>
      <c r="AT530" s="360"/>
      <c r="AU530" s="515"/>
    </row>
    <row r="531" spans="1:47" ht="30.75" customHeight="1" x14ac:dyDescent="0.25">
      <c r="A531" s="353"/>
      <c r="B531" s="354"/>
      <c r="C531" s="357"/>
      <c r="D531" s="344"/>
      <c r="E531" s="344"/>
      <c r="F531" s="344"/>
      <c r="G531" s="356"/>
      <c r="H531" s="357"/>
      <c r="I531" s="344"/>
      <c r="J531" s="344"/>
      <c r="K531" s="357"/>
      <c r="L531" s="355"/>
      <c r="M531" s="355"/>
      <c r="N531" s="355"/>
      <c r="O531" s="357"/>
      <c r="P531" s="357"/>
      <c r="Q531" s="357"/>
      <c r="R531" s="357"/>
      <c r="S531" s="357"/>
      <c r="T531" s="357"/>
      <c r="U531" s="357"/>
      <c r="V531" s="357"/>
      <c r="W531" s="357"/>
      <c r="X531" s="357"/>
      <c r="Y531" s="357"/>
      <c r="Z531" s="357"/>
      <c r="AA531" s="357"/>
      <c r="AB531" s="344"/>
      <c r="AC531" s="344"/>
      <c r="AD531" s="344"/>
      <c r="AE531" s="344"/>
      <c r="AF531" s="344"/>
      <c r="AG531" s="344"/>
      <c r="AH531" s="357"/>
      <c r="AI531" s="344"/>
      <c r="AJ531" s="344"/>
      <c r="AK531" s="429"/>
      <c r="AL531" s="429"/>
      <c r="AM531" s="357"/>
      <c r="AN531" s="357"/>
      <c r="AO531" s="357"/>
      <c r="AP531" s="357"/>
      <c r="AQ531" s="357"/>
      <c r="AR531" s="357"/>
      <c r="AS531" s="357"/>
      <c r="AT531" s="360"/>
      <c r="AU531" s="515"/>
    </row>
    <row r="532" spans="1:47" ht="30.75" customHeight="1" x14ac:dyDescent="0.25">
      <c r="A532" s="353"/>
      <c r="B532" s="354"/>
      <c r="C532" s="357"/>
      <c r="D532" s="344"/>
      <c r="E532" s="344"/>
      <c r="F532" s="344"/>
      <c r="G532" s="356"/>
      <c r="H532" s="357"/>
      <c r="I532" s="344"/>
      <c r="J532" s="344"/>
      <c r="K532" s="357"/>
      <c r="L532" s="355"/>
      <c r="M532" s="355"/>
      <c r="N532" s="355"/>
      <c r="O532" s="357"/>
      <c r="P532" s="357"/>
      <c r="Q532" s="357"/>
      <c r="R532" s="357"/>
      <c r="S532" s="357"/>
      <c r="T532" s="357"/>
      <c r="U532" s="357"/>
      <c r="V532" s="357"/>
      <c r="W532" s="357"/>
      <c r="X532" s="357"/>
      <c r="Y532" s="357"/>
      <c r="Z532" s="357"/>
      <c r="AA532" s="357"/>
      <c r="AB532" s="344"/>
      <c r="AC532" s="344"/>
      <c r="AD532" s="344"/>
      <c r="AE532" s="344"/>
      <c r="AF532" s="344"/>
      <c r="AG532" s="344"/>
      <c r="AH532" s="357"/>
      <c r="AI532" s="344"/>
      <c r="AJ532" s="344"/>
      <c r="AK532" s="429"/>
      <c r="AL532" s="429"/>
      <c r="AM532" s="357"/>
      <c r="AN532" s="357"/>
      <c r="AO532" s="357"/>
      <c r="AP532" s="357"/>
      <c r="AQ532" s="357"/>
      <c r="AR532" s="357"/>
      <c r="AS532" s="357"/>
      <c r="AT532" s="360"/>
      <c r="AU532" s="515"/>
    </row>
    <row r="533" spans="1:47" s="362" customFormat="1" ht="30.75" customHeight="1" x14ac:dyDescent="0.25">
      <c r="A533" s="353"/>
      <c r="B533" s="354"/>
      <c r="C533" s="357"/>
      <c r="D533" s="344"/>
      <c r="E533" s="344"/>
      <c r="F533" s="344"/>
      <c r="G533" s="356"/>
      <c r="H533" s="357"/>
      <c r="I533" s="344"/>
      <c r="J533" s="344"/>
      <c r="K533" s="357"/>
      <c r="L533" s="355"/>
      <c r="M533" s="355"/>
      <c r="N533" s="355"/>
      <c r="O533" s="357"/>
      <c r="P533" s="357"/>
      <c r="Q533" s="357"/>
      <c r="R533" s="357"/>
      <c r="S533" s="357"/>
      <c r="T533" s="357"/>
      <c r="U533" s="357"/>
      <c r="V533" s="357"/>
      <c r="W533" s="357"/>
      <c r="X533" s="357"/>
      <c r="Y533" s="357"/>
      <c r="Z533" s="357"/>
      <c r="AA533" s="357"/>
      <c r="AB533" s="344"/>
      <c r="AC533" s="344"/>
      <c r="AD533" s="344"/>
      <c r="AE533" s="344"/>
      <c r="AF533" s="344"/>
      <c r="AG533" s="344"/>
      <c r="AH533" s="357"/>
      <c r="AI533" s="344"/>
      <c r="AJ533" s="344"/>
      <c r="AK533" s="429"/>
      <c r="AL533" s="429"/>
      <c r="AM533" s="357"/>
      <c r="AN533" s="357"/>
      <c r="AO533" s="357"/>
      <c r="AP533" s="357"/>
      <c r="AQ533" s="357"/>
      <c r="AR533" s="357"/>
      <c r="AS533" s="357"/>
      <c r="AT533" s="360"/>
      <c r="AU533" s="515"/>
    </row>
    <row r="534" spans="1:47" ht="30.75" customHeight="1" x14ac:dyDescent="0.25">
      <c r="A534" s="353"/>
      <c r="B534" s="354"/>
      <c r="C534" s="357"/>
      <c r="D534" s="344"/>
      <c r="E534" s="344"/>
      <c r="F534" s="344"/>
      <c r="G534" s="356"/>
      <c r="H534" s="357"/>
      <c r="I534" s="344"/>
      <c r="J534" s="344"/>
      <c r="K534" s="357"/>
      <c r="L534" s="355"/>
      <c r="M534" s="355"/>
      <c r="N534" s="355"/>
      <c r="O534" s="357"/>
      <c r="P534" s="357"/>
      <c r="Q534" s="357"/>
      <c r="R534" s="357"/>
      <c r="S534" s="357"/>
      <c r="T534" s="357"/>
      <c r="U534" s="357"/>
      <c r="V534" s="357"/>
      <c r="W534" s="357"/>
      <c r="X534" s="357"/>
      <c r="Y534" s="357"/>
      <c r="Z534" s="357"/>
      <c r="AA534" s="357"/>
      <c r="AB534" s="344"/>
      <c r="AC534" s="344"/>
      <c r="AD534" s="344"/>
      <c r="AE534" s="344"/>
      <c r="AF534" s="344"/>
      <c r="AG534" s="344"/>
      <c r="AH534" s="357"/>
      <c r="AI534" s="344"/>
      <c r="AJ534" s="344"/>
      <c r="AK534" s="429"/>
      <c r="AL534" s="429"/>
      <c r="AM534" s="357"/>
      <c r="AN534" s="357"/>
      <c r="AO534" s="357"/>
      <c r="AP534" s="357"/>
      <c r="AQ534" s="357"/>
      <c r="AR534" s="357"/>
      <c r="AS534" s="357"/>
      <c r="AT534" s="360"/>
      <c r="AU534" s="515"/>
    </row>
    <row r="535" spans="1:47" ht="30.75" customHeight="1" x14ac:dyDescent="0.25">
      <c r="A535" s="353"/>
      <c r="B535" s="354"/>
      <c r="C535" s="357"/>
      <c r="D535" s="344"/>
      <c r="E535" s="344"/>
      <c r="F535" s="344"/>
      <c r="G535" s="356"/>
      <c r="H535" s="357"/>
      <c r="I535" s="344"/>
      <c r="J535" s="344"/>
      <c r="K535" s="357"/>
      <c r="L535" s="355"/>
      <c r="M535" s="355"/>
      <c r="N535" s="355"/>
      <c r="O535" s="357"/>
      <c r="P535" s="357"/>
      <c r="Q535" s="357"/>
      <c r="R535" s="357"/>
      <c r="S535" s="357"/>
      <c r="T535" s="357"/>
      <c r="U535" s="357"/>
      <c r="V535" s="357"/>
      <c r="W535" s="357"/>
      <c r="X535" s="357"/>
      <c r="Y535" s="357"/>
      <c r="Z535" s="357"/>
      <c r="AA535" s="357"/>
      <c r="AB535" s="344"/>
      <c r="AC535" s="344"/>
      <c r="AD535" s="344"/>
      <c r="AE535" s="344"/>
      <c r="AF535" s="344"/>
      <c r="AG535" s="344"/>
      <c r="AH535" s="357"/>
      <c r="AI535" s="344"/>
      <c r="AJ535" s="344"/>
      <c r="AK535" s="429"/>
      <c r="AL535" s="429"/>
      <c r="AM535" s="357"/>
      <c r="AN535" s="357"/>
      <c r="AO535" s="357"/>
      <c r="AP535" s="357"/>
      <c r="AQ535" s="357"/>
      <c r="AR535" s="357"/>
      <c r="AS535" s="357"/>
      <c r="AT535" s="360"/>
      <c r="AU535" s="515"/>
    </row>
    <row r="536" spans="1:47" ht="30.75" customHeight="1" x14ac:dyDescent="0.25">
      <c r="A536" s="353"/>
      <c r="B536" s="354"/>
      <c r="C536" s="357"/>
      <c r="D536" s="344"/>
      <c r="E536" s="344"/>
      <c r="F536" s="344"/>
      <c r="G536" s="356"/>
      <c r="H536" s="357"/>
      <c r="I536" s="344"/>
      <c r="J536" s="344"/>
      <c r="K536" s="357"/>
      <c r="L536" s="355"/>
      <c r="M536" s="355"/>
      <c r="N536" s="355"/>
      <c r="O536" s="357"/>
      <c r="P536" s="357"/>
      <c r="Q536" s="357"/>
      <c r="R536" s="357"/>
      <c r="S536" s="357"/>
      <c r="T536" s="357"/>
      <c r="U536" s="357"/>
      <c r="V536" s="357"/>
      <c r="W536" s="357"/>
      <c r="X536" s="357"/>
      <c r="Y536" s="357"/>
      <c r="Z536" s="357"/>
      <c r="AA536" s="357"/>
      <c r="AB536" s="344"/>
      <c r="AC536" s="344"/>
      <c r="AD536" s="344"/>
      <c r="AE536" s="344"/>
      <c r="AF536" s="344"/>
      <c r="AG536" s="344"/>
      <c r="AH536" s="357"/>
      <c r="AI536" s="344"/>
      <c r="AJ536" s="344"/>
      <c r="AK536" s="429"/>
      <c r="AL536" s="429"/>
      <c r="AM536" s="357"/>
      <c r="AN536" s="357"/>
      <c r="AO536" s="357"/>
      <c r="AP536" s="357"/>
      <c r="AQ536" s="357"/>
      <c r="AR536" s="357"/>
      <c r="AS536" s="357"/>
      <c r="AT536" s="360"/>
      <c r="AU536" s="515"/>
    </row>
    <row r="537" spans="1:47" ht="30.75" customHeight="1" x14ac:dyDescent="0.25">
      <c r="A537" s="353"/>
      <c r="B537" s="354"/>
      <c r="C537" s="357"/>
      <c r="D537" s="344"/>
      <c r="E537" s="344"/>
      <c r="F537" s="344"/>
      <c r="G537" s="356"/>
      <c r="H537" s="357"/>
      <c r="I537" s="344"/>
      <c r="J537" s="344"/>
      <c r="K537" s="357"/>
      <c r="L537" s="355"/>
      <c r="M537" s="355"/>
      <c r="N537" s="355"/>
      <c r="O537" s="357"/>
      <c r="P537" s="357"/>
      <c r="Q537" s="357"/>
      <c r="R537" s="357"/>
      <c r="S537" s="357"/>
      <c r="T537" s="357"/>
      <c r="U537" s="357"/>
      <c r="V537" s="357"/>
      <c r="W537" s="357"/>
      <c r="X537" s="357"/>
      <c r="Y537" s="357"/>
      <c r="Z537" s="357"/>
      <c r="AA537" s="357"/>
      <c r="AB537" s="344"/>
      <c r="AC537" s="344"/>
      <c r="AD537" s="344"/>
      <c r="AE537" s="344"/>
      <c r="AF537" s="344"/>
      <c r="AG537" s="344"/>
      <c r="AH537" s="357"/>
      <c r="AI537" s="344"/>
      <c r="AJ537" s="344"/>
      <c r="AK537" s="429"/>
      <c r="AL537" s="429"/>
      <c r="AM537" s="357"/>
      <c r="AN537" s="357"/>
      <c r="AO537" s="357"/>
      <c r="AP537" s="357"/>
      <c r="AQ537" s="357"/>
      <c r="AR537" s="357"/>
      <c r="AS537" s="357"/>
      <c r="AT537" s="360"/>
      <c r="AU537" s="515"/>
    </row>
    <row r="538" spans="1:47" ht="30.75" customHeight="1" x14ac:dyDescent="0.25">
      <c r="A538" s="353"/>
      <c r="B538" s="354"/>
      <c r="C538" s="357"/>
      <c r="D538" s="344"/>
      <c r="E538" s="344"/>
      <c r="F538" s="344"/>
      <c r="G538" s="356"/>
      <c r="H538" s="357"/>
      <c r="I538" s="344"/>
      <c r="J538" s="344"/>
      <c r="K538" s="357"/>
      <c r="L538" s="355"/>
      <c r="M538" s="355"/>
      <c r="N538" s="355"/>
      <c r="O538" s="357"/>
      <c r="P538" s="357"/>
      <c r="Q538" s="357"/>
      <c r="R538" s="357"/>
      <c r="S538" s="357"/>
      <c r="T538" s="357"/>
      <c r="U538" s="357"/>
      <c r="V538" s="357"/>
      <c r="W538" s="357"/>
      <c r="X538" s="357"/>
      <c r="Y538" s="357"/>
      <c r="Z538" s="357"/>
      <c r="AA538" s="357"/>
      <c r="AB538" s="344"/>
      <c r="AC538" s="344"/>
      <c r="AD538" s="344"/>
      <c r="AE538" s="344"/>
      <c r="AF538" s="344"/>
      <c r="AG538" s="344"/>
      <c r="AH538" s="357"/>
      <c r="AI538" s="344"/>
      <c r="AJ538" s="344"/>
      <c r="AK538" s="429"/>
      <c r="AL538" s="429"/>
      <c r="AM538" s="357"/>
      <c r="AN538" s="357"/>
      <c r="AO538" s="357"/>
      <c r="AP538" s="357"/>
      <c r="AQ538" s="357"/>
      <c r="AR538" s="357"/>
      <c r="AS538" s="357"/>
      <c r="AT538" s="360"/>
      <c r="AU538" s="515"/>
    </row>
    <row r="539" spans="1:47" ht="30.75" customHeight="1" x14ac:dyDescent="0.25">
      <c r="A539" s="353"/>
      <c r="B539" s="354"/>
      <c r="C539" s="357"/>
      <c r="D539" s="344"/>
      <c r="E539" s="344"/>
      <c r="F539" s="344"/>
      <c r="G539" s="356"/>
      <c r="H539" s="357"/>
      <c r="I539" s="344"/>
      <c r="J539" s="344"/>
      <c r="K539" s="357"/>
      <c r="L539" s="355"/>
      <c r="M539" s="355"/>
      <c r="N539" s="355"/>
      <c r="O539" s="357"/>
      <c r="P539" s="357"/>
      <c r="Q539" s="357"/>
      <c r="R539" s="357"/>
      <c r="S539" s="357"/>
      <c r="T539" s="357"/>
      <c r="U539" s="357"/>
      <c r="V539" s="357"/>
      <c r="W539" s="357"/>
      <c r="X539" s="357"/>
      <c r="Y539" s="357"/>
      <c r="Z539" s="357"/>
      <c r="AA539" s="357"/>
      <c r="AB539" s="344"/>
      <c r="AC539" s="344"/>
      <c r="AD539" s="344"/>
      <c r="AE539" s="344"/>
      <c r="AF539" s="344"/>
      <c r="AG539" s="344"/>
      <c r="AH539" s="357"/>
      <c r="AI539" s="344"/>
      <c r="AJ539" s="344"/>
      <c r="AK539" s="429"/>
      <c r="AL539" s="429"/>
      <c r="AM539" s="357"/>
      <c r="AN539" s="357"/>
      <c r="AO539" s="357"/>
      <c r="AP539" s="357"/>
      <c r="AQ539" s="357"/>
      <c r="AR539" s="357"/>
      <c r="AS539" s="357"/>
      <c r="AT539" s="360"/>
      <c r="AU539" s="515"/>
    </row>
    <row r="540" spans="1:47" ht="30.75" customHeight="1" x14ac:dyDescent="0.25">
      <c r="A540" s="353"/>
      <c r="B540" s="354"/>
      <c r="C540" s="357"/>
      <c r="D540" s="344"/>
      <c r="E540" s="344"/>
      <c r="F540" s="344"/>
      <c r="G540" s="356"/>
      <c r="H540" s="357"/>
      <c r="I540" s="344"/>
      <c r="J540" s="344"/>
      <c r="K540" s="357"/>
      <c r="L540" s="355"/>
      <c r="M540" s="355"/>
      <c r="N540" s="355"/>
      <c r="O540" s="357"/>
      <c r="P540" s="357"/>
      <c r="Q540" s="357"/>
      <c r="R540" s="357"/>
      <c r="S540" s="357"/>
      <c r="T540" s="357"/>
      <c r="U540" s="357"/>
      <c r="V540" s="357"/>
      <c r="W540" s="357"/>
      <c r="X540" s="357"/>
      <c r="Y540" s="357"/>
      <c r="Z540" s="357"/>
      <c r="AA540" s="357"/>
      <c r="AB540" s="344"/>
      <c r="AC540" s="344"/>
      <c r="AD540" s="344"/>
      <c r="AE540" s="344"/>
      <c r="AF540" s="344"/>
      <c r="AG540" s="344"/>
      <c r="AH540" s="357"/>
      <c r="AI540" s="344"/>
      <c r="AJ540" s="344"/>
      <c r="AK540" s="429"/>
      <c r="AL540" s="429"/>
      <c r="AM540" s="357"/>
      <c r="AN540" s="357"/>
      <c r="AO540" s="357"/>
      <c r="AP540" s="357"/>
      <c r="AQ540" s="357"/>
      <c r="AR540" s="357"/>
      <c r="AS540" s="357"/>
      <c r="AT540" s="360"/>
      <c r="AU540" s="515"/>
    </row>
    <row r="541" spans="1:47" ht="30.75" customHeight="1" x14ac:dyDescent="0.25">
      <c r="A541" s="353"/>
      <c r="B541" s="354"/>
      <c r="C541" s="357"/>
      <c r="D541" s="344"/>
      <c r="E541" s="344"/>
      <c r="F541" s="344"/>
      <c r="G541" s="356"/>
      <c r="H541" s="357"/>
      <c r="I541" s="344"/>
      <c r="J541" s="344"/>
      <c r="K541" s="357"/>
      <c r="L541" s="355"/>
      <c r="M541" s="355"/>
      <c r="N541" s="355"/>
      <c r="O541" s="357"/>
      <c r="P541" s="357"/>
      <c r="Q541" s="357"/>
      <c r="R541" s="357"/>
      <c r="S541" s="357"/>
      <c r="T541" s="357"/>
      <c r="U541" s="357"/>
      <c r="V541" s="357"/>
      <c r="W541" s="357"/>
      <c r="X541" s="357"/>
      <c r="Y541" s="357"/>
      <c r="Z541" s="357"/>
      <c r="AA541" s="357"/>
      <c r="AB541" s="344"/>
      <c r="AC541" s="344"/>
      <c r="AD541" s="344"/>
      <c r="AE541" s="344"/>
      <c r="AF541" s="344"/>
      <c r="AG541" s="344"/>
      <c r="AH541" s="357"/>
      <c r="AI541" s="344"/>
      <c r="AJ541" s="344"/>
      <c r="AK541" s="429"/>
      <c r="AL541" s="429"/>
      <c r="AM541" s="357"/>
      <c r="AN541" s="357"/>
      <c r="AO541" s="357"/>
      <c r="AP541" s="357"/>
      <c r="AQ541" s="357"/>
      <c r="AR541" s="357"/>
      <c r="AS541" s="357"/>
      <c r="AT541" s="360"/>
      <c r="AU541" s="515"/>
    </row>
    <row r="542" spans="1:47" ht="30.75" customHeight="1" x14ac:dyDescent="0.25">
      <c r="A542" s="353"/>
      <c r="B542" s="354"/>
      <c r="C542" s="357"/>
      <c r="D542" s="344"/>
      <c r="E542" s="344"/>
      <c r="F542" s="344"/>
      <c r="G542" s="356"/>
      <c r="H542" s="357"/>
      <c r="I542" s="344"/>
      <c r="J542" s="344"/>
      <c r="K542" s="357"/>
      <c r="L542" s="355"/>
      <c r="M542" s="355"/>
      <c r="N542" s="355"/>
      <c r="O542" s="357"/>
      <c r="P542" s="357"/>
      <c r="Q542" s="357"/>
      <c r="R542" s="357"/>
      <c r="S542" s="357"/>
      <c r="T542" s="357"/>
      <c r="U542" s="357"/>
      <c r="V542" s="357"/>
      <c r="W542" s="357"/>
      <c r="X542" s="357"/>
      <c r="Y542" s="357"/>
      <c r="Z542" s="357"/>
      <c r="AA542" s="357"/>
      <c r="AB542" s="344"/>
      <c r="AC542" s="344"/>
      <c r="AD542" s="344"/>
      <c r="AE542" s="344"/>
      <c r="AF542" s="344"/>
      <c r="AG542" s="344"/>
      <c r="AH542" s="357"/>
      <c r="AI542" s="344"/>
      <c r="AJ542" s="344"/>
      <c r="AK542" s="429"/>
      <c r="AL542" s="429"/>
      <c r="AM542" s="357"/>
      <c r="AN542" s="357"/>
      <c r="AO542" s="357"/>
      <c r="AP542" s="357"/>
      <c r="AQ542" s="357"/>
      <c r="AR542" s="357"/>
      <c r="AS542" s="357"/>
      <c r="AT542" s="360"/>
      <c r="AU542" s="515"/>
    </row>
    <row r="543" spans="1:47" ht="30.75" customHeight="1" x14ac:dyDescent="0.25">
      <c r="A543" s="353"/>
      <c r="B543" s="354"/>
      <c r="C543" s="357"/>
      <c r="D543" s="344"/>
      <c r="E543" s="344"/>
      <c r="F543" s="344"/>
      <c r="G543" s="356"/>
      <c r="H543" s="357"/>
      <c r="I543" s="344"/>
      <c r="J543" s="344"/>
      <c r="K543" s="357"/>
      <c r="L543" s="355"/>
      <c r="M543" s="355"/>
      <c r="N543" s="355"/>
      <c r="O543" s="357"/>
      <c r="P543" s="357"/>
      <c r="Q543" s="357"/>
      <c r="R543" s="357"/>
      <c r="S543" s="357"/>
      <c r="T543" s="357"/>
      <c r="U543" s="357"/>
      <c r="V543" s="357"/>
      <c r="W543" s="357"/>
      <c r="X543" s="357"/>
      <c r="Y543" s="357"/>
      <c r="Z543" s="357"/>
      <c r="AA543" s="357"/>
      <c r="AB543" s="344"/>
      <c r="AC543" s="344"/>
      <c r="AD543" s="344"/>
      <c r="AE543" s="344"/>
      <c r="AF543" s="344"/>
      <c r="AG543" s="344"/>
      <c r="AH543" s="357"/>
      <c r="AI543" s="344"/>
      <c r="AJ543" s="344"/>
      <c r="AK543" s="429"/>
      <c r="AL543" s="429"/>
      <c r="AM543" s="357"/>
      <c r="AN543" s="357"/>
      <c r="AO543" s="357"/>
      <c r="AP543" s="357"/>
      <c r="AQ543" s="357"/>
      <c r="AR543" s="357"/>
      <c r="AS543" s="357"/>
      <c r="AT543" s="360"/>
      <c r="AU543" s="515"/>
    </row>
    <row r="544" spans="1:47" ht="30.75" customHeight="1" x14ac:dyDescent="0.25">
      <c r="A544" s="353"/>
      <c r="B544" s="354"/>
      <c r="C544" s="357"/>
      <c r="D544" s="344"/>
      <c r="E544" s="344"/>
      <c r="F544" s="344"/>
      <c r="G544" s="356"/>
      <c r="H544" s="357"/>
      <c r="I544" s="344"/>
      <c r="J544" s="344"/>
      <c r="K544" s="357"/>
      <c r="L544" s="355"/>
      <c r="M544" s="355"/>
      <c r="N544" s="355"/>
      <c r="O544" s="357"/>
      <c r="P544" s="357"/>
      <c r="Q544" s="357"/>
      <c r="R544" s="357"/>
      <c r="S544" s="357"/>
      <c r="T544" s="357"/>
      <c r="U544" s="357"/>
      <c r="V544" s="357"/>
      <c r="W544" s="357"/>
      <c r="X544" s="357"/>
      <c r="Y544" s="357"/>
      <c r="Z544" s="357"/>
      <c r="AA544" s="357"/>
      <c r="AB544" s="344"/>
      <c r="AC544" s="344"/>
      <c r="AD544" s="344"/>
      <c r="AE544" s="344"/>
      <c r="AF544" s="344"/>
      <c r="AG544" s="344"/>
      <c r="AH544" s="357"/>
      <c r="AI544" s="344"/>
      <c r="AJ544" s="344"/>
      <c r="AK544" s="429"/>
      <c r="AL544" s="429"/>
      <c r="AM544" s="357"/>
      <c r="AN544" s="357"/>
      <c r="AO544" s="357"/>
      <c r="AP544" s="357"/>
      <c r="AQ544" s="357"/>
      <c r="AR544" s="357"/>
      <c r="AS544" s="357"/>
      <c r="AT544" s="360"/>
      <c r="AU544" s="515"/>
    </row>
    <row r="545" spans="1:47" ht="30.75" customHeight="1" x14ac:dyDescent="0.25">
      <c r="A545" s="353"/>
      <c r="B545" s="354"/>
      <c r="C545" s="357"/>
      <c r="D545" s="344"/>
      <c r="E545" s="344"/>
      <c r="F545" s="344"/>
      <c r="G545" s="356"/>
      <c r="H545" s="357"/>
      <c r="I545" s="344"/>
      <c r="J545" s="344"/>
      <c r="K545" s="357"/>
      <c r="L545" s="355"/>
      <c r="M545" s="355"/>
      <c r="N545" s="355"/>
      <c r="O545" s="357"/>
      <c r="P545" s="357"/>
      <c r="Q545" s="357"/>
      <c r="R545" s="357"/>
      <c r="S545" s="357"/>
      <c r="T545" s="357"/>
      <c r="U545" s="357"/>
      <c r="V545" s="357"/>
      <c r="W545" s="357"/>
      <c r="X545" s="357"/>
      <c r="Y545" s="357"/>
      <c r="Z545" s="357"/>
      <c r="AA545" s="357"/>
      <c r="AB545" s="344"/>
      <c r="AC545" s="344"/>
      <c r="AD545" s="344"/>
      <c r="AE545" s="344"/>
      <c r="AF545" s="344"/>
      <c r="AG545" s="344"/>
      <c r="AH545" s="357"/>
      <c r="AI545" s="344"/>
      <c r="AJ545" s="344"/>
      <c r="AK545" s="429"/>
      <c r="AL545" s="429"/>
      <c r="AM545" s="357"/>
      <c r="AN545" s="357"/>
      <c r="AO545" s="357"/>
      <c r="AP545" s="357"/>
      <c r="AQ545" s="357"/>
      <c r="AR545" s="357"/>
      <c r="AS545" s="357"/>
      <c r="AT545" s="360"/>
      <c r="AU545" s="515"/>
    </row>
    <row r="546" spans="1:47" ht="30.75" customHeight="1" x14ac:dyDescent="0.25">
      <c r="A546" s="353"/>
      <c r="B546" s="354"/>
      <c r="C546" s="357"/>
      <c r="D546" s="344"/>
      <c r="E546" s="344"/>
      <c r="F546" s="344"/>
      <c r="G546" s="356"/>
      <c r="H546" s="357"/>
      <c r="I546" s="344"/>
      <c r="J546" s="344"/>
      <c r="K546" s="357"/>
      <c r="L546" s="355"/>
      <c r="M546" s="355"/>
      <c r="N546" s="355"/>
      <c r="O546" s="357"/>
      <c r="P546" s="357"/>
      <c r="Q546" s="357"/>
      <c r="R546" s="357"/>
      <c r="S546" s="357"/>
      <c r="T546" s="357"/>
      <c r="U546" s="357"/>
      <c r="V546" s="357"/>
      <c r="W546" s="357"/>
      <c r="X546" s="357"/>
      <c r="Y546" s="357"/>
      <c r="Z546" s="357"/>
      <c r="AA546" s="357"/>
      <c r="AB546" s="344"/>
      <c r="AC546" s="344"/>
      <c r="AD546" s="344"/>
      <c r="AE546" s="344"/>
      <c r="AF546" s="344"/>
      <c r="AG546" s="344"/>
      <c r="AH546" s="357"/>
      <c r="AI546" s="344"/>
      <c r="AJ546" s="344"/>
      <c r="AK546" s="429"/>
      <c r="AL546" s="429"/>
      <c r="AM546" s="357"/>
      <c r="AN546" s="357"/>
      <c r="AO546" s="357"/>
      <c r="AP546" s="357"/>
      <c r="AQ546" s="357"/>
      <c r="AR546" s="357"/>
      <c r="AS546" s="357"/>
      <c r="AT546" s="360"/>
      <c r="AU546" s="515"/>
    </row>
    <row r="547" spans="1:47" ht="30.75" customHeight="1" x14ac:dyDescent="0.25">
      <c r="A547" s="353"/>
      <c r="B547" s="354"/>
      <c r="C547" s="357"/>
      <c r="D547" s="344"/>
      <c r="E547" s="344"/>
      <c r="F547" s="344"/>
      <c r="G547" s="356"/>
      <c r="H547" s="357"/>
      <c r="I547" s="344"/>
      <c r="J547" s="344"/>
      <c r="K547" s="357"/>
      <c r="L547" s="355"/>
      <c r="M547" s="355"/>
      <c r="N547" s="355"/>
      <c r="O547" s="357"/>
      <c r="P547" s="357"/>
      <c r="Q547" s="357"/>
      <c r="R547" s="357"/>
      <c r="S547" s="357"/>
      <c r="T547" s="357"/>
      <c r="U547" s="357"/>
      <c r="V547" s="357"/>
      <c r="W547" s="357"/>
      <c r="X547" s="357"/>
      <c r="Y547" s="357"/>
      <c r="Z547" s="357"/>
      <c r="AA547" s="357"/>
      <c r="AB547" s="344"/>
      <c r="AC547" s="344"/>
      <c r="AD547" s="344"/>
      <c r="AE547" s="344"/>
      <c r="AF547" s="344"/>
      <c r="AG547" s="344"/>
      <c r="AH547" s="357"/>
      <c r="AI547" s="344"/>
      <c r="AJ547" s="344"/>
      <c r="AK547" s="429"/>
      <c r="AL547" s="429"/>
      <c r="AM547" s="357"/>
      <c r="AN547" s="357"/>
      <c r="AO547" s="357"/>
      <c r="AP547" s="357"/>
      <c r="AQ547" s="357"/>
      <c r="AR547" s="357"/>
      <c r="AS547" s="357"/>
      <c r="AT547" s="360"/>
      <c r="AU547" s="515"/>
    </row>
    <row r="548" spans="1:47" ht="30.75" customHeight="1" x14ac:dyDescent="0.25">
      <c r="A548" s="353"/>
      <c r="B548" s="354"/>
      <c r="C548" s="357"/>
      <c r="D548" s="344"/>
      <c r="E548" s="344"/>
      <c r="F548" s="344"/>
      <c r="G548" s="356"/>
      <c r="H548" s="357"/>
      <c r="I548" s="344"/>
      <c r="J548" s="344"/>
      <c r="K548" s="357"/>
      <c r="L548" s="355"/>
      <c r="M548" s="355"/>
      <c r="N548" s="355"/>
      <c r="O548" s="357"/>
      <c r="P548" s="357"/>
      <c r="Q548" s="357"/>
      <c r="R548" s="357"/>
      <c r="S548" s="357"/>
      <c r="T548" s="357"/>
      <c r="U548" s="357"/>
      <c r="V548" s="357"/>
      <c r="W548" s="357"/>
      <c r="X548" s="357"/>
      <c r="Y548" s="357"/>
      <c r="Z548" s="357"/>
      <c r="AA548" s="357"/>
      <c r="AB548" s="344"/>
      <c r="AC548" s="344"/>
      <c r="AD548" s="344"/>
      <c r="AE548" s="344"/>
      <c r="AF548" s="344"/>
      <c r="AG548" s="344"/>
      <c r="AH548" s="357"/>
      <c r="AI548" s="344"/>
      <c r="AJ548" s="344"/>
      <c r="AK548" s="429"/>
      <c r="AL548" s="429"/>
      <c r="AM548" s="357"/>
      <c r="AN548" s="357"/>
      <c r="AO548" s="357"/>
      <c r="AP548" s="357"/>
      <c r="AQ548" s="357"/>
      <c r="AR548" s="357"/>
      <c r="AS548" s="357"/>
      <c r="AT548" s="360"/>
      <c r="AU548" s="515"/>
    </row>
    <row r="549" spans="1:47" ht="30.75" customHeight="1" x14ac:dyDescent="0.25">
      <c r="A549" s="353"/>
      <c r="B549" s="354"/>
      <c r="C549" s="357"/>
      <c r="D549" s="344"/>
      <c r="E549" s="344"/>
      <c r="F549" s="344"/>
      <c r="G549" s="356"/>
      <c r="H549" s="357"/>
      <c r="I549" s="344"/>
      <c r="J549" s="344"/>
      <c r="K549" s="357"/>
      <c r="L549" s="355"/>
      <c r="M549" s="355"/>
      <c r="N549" s="355"/>
      <c r="O549" s="357"/>
      <c r="P549" s="357"/>
      <c r="Q549" s="357"/>
      <c r="R549" s="357"/>
      <c r="S549" s="357"/>
      <c r="T549" s="357"/>
      <c r="U549" s="357"/>
      <c r="V549" s="357"/>
      <c r="W549" s="357"/>
      <c r="X549" s="357"/>
      <c r="Y549" s="357"/>
      <c r="Z549" s="357"/>
      <c r="AA549" s="357"/>
      <c r="AB549" s="344"/>
      <c r="AC549" s="344"/>
      <c r="AD549" s="344"/>
      <c r="AE549" s="344"/>
      <c r="AF549" s="344"/>
      <c r="AG549" s="344"/>
      <c r="AH549" s="357"/>
      <c r="AI549" s="344"/>
      <c r="AJ549" s="344"/>
      <c r="AK549" s="429"/>
      <c r="AL549" s="429"/>
      <c r="AM549" s="357"/>
      <c r="AN549" s="357"/>
      <c r="AO549" s="357"/>
      <c r="AP549" s="357"/>
      <c r="AQ549" s="357"/>
      <c r="AR549" s="357"/>
      <c r="AS549" s="357"/>
      <c r="AT549" s="360"/>
      <c r="AU549" s="515"/>
    </row>
    <row r="550" spans="1:47" ht="30.75" customHeight="1" x14ac:dyDescent="0.25">
      <c r="A550" s="353"/>
      <c r="B550" s="354"/>
      <c r="C550" s="357"/>
      <c r="D550" s="344"/>
      <c r="E550" s="344"/>
      <c r="F550" s="344"/>
      <c r="G550" s="356"/>
      <c r="H550" s="357"/>
      <c r="I550" s="344"/>
      <c r="J550" s="344"/>
      <c r="K550" s="357"/>
      <c r="L550" s="355"/>
      <c r="M550" s="355"/>
      <c r="N550" s="355"/>
      <c r="O550" s="357"/>
      <c r="P550" s="357"/>
      <c r="Q550" s="357"/>
      <c r="R550" s="357"/>
      <c r="S550" s="357"/>
      <c r="T550" s="357"/>
      <c r="U550" s="357"/>
      <c r="V550" s="357"/>
      <c r="W550" s="357"/>
      <c r="X550" s="357"/>
      <c r="Y550" s="357"/>
      <c r="Z550" s="357"/>
      <c r="AA550" s="357"/>
      <c r="AB550" s="344"/>
      <c r="AC550" s="344"/>
      <c r="AD550" s="344"/>
      <c r="AE550" s="344"/>
      <c r="AF550" s="344"/>
      <c r="AG550" s="344"/>
      <c r="AH550" s="357"/>
      <c r="AI550" s="344"/>
      <c r="AJ550" s="344"/>
      <c r="AK550" s="429"/>
      <c r="AL550" s="429"/>
      <c r="AM550" s="357"/>
      <c r="AN550" s="357"/>
      <c r="AO550" s="357"/>
      <c r="AP550" s="357"/>
      <c r="AQ550" s="357"/>
      <c r="AR550" s="357"/>
      <c r="AS550" s="357"/>
      <c r="AT550" s="360"/>
      <c r="AU550" s="515"/>
    </row>
    <row r="551" spans="1:47" s="362" customFormat="1" ht="30.75" customHeight="1" x14ac:dyDescent="0.25">
      <c r="A551" s="353"/>
      <c r="B551" s="354"/>
      <c r="C551" s="357"/>
      <c r="D551" s="344"/>
      <c r="E551" s="344"/>
      <c r="F551" s="344"/>
      <c r="G551" s="356"/>
      <c r="H551" s="357"/>
      <c r="I551" s="344"/>
      <c r="J551" s="344"/>
      <c r="K551" s="357"/>
      <c r="L551" s="355"/>
      <c r="M551" s="355"/>
      <c r="N551" s="355"/>
      <c r="O551" s="357"/>
      <c r="P551" s="357"/>
      <c r="Q551" s="357"/>
      <c r="R551" s="357"/>
      <c r="S551" s="357"/>
      <c r="T551" s="357"/>
      <c r="U551" s="357"/>
      <c r="V551" s="357"/>
      <c r="W551" s="357"/>
      <c r="X551" s="357"/>
      <c r="Y551" s="357"/>
      <c r="Z551" s="357"/>
      <c r="AA551" s="357"/>
      <c r="AB551" s="344"/>
      <c r="AC551" s="344"/>
      <c r="AD551" s="344"/>
      <c r="AE551" s="344"/>
      <c r="AF551" s="344"/>
      <c r="AG551" s="344"/>
      <c r="AH551" s="357"/>
      <c r="AI551" s="344"/>
      <c r="AJ551" s="344"/>
      <c r="AK551" s="429"/>
      <c r="AL551" s="429"/>
      <c r="AM551" s="357"/>
      <c r="AN551" s="357"/>
      <c r="AO551" s="357"/>
      <c r="AP551" s="357"/>
      <c r="AQ551" s="357"/>
      <c r="AR551" s="357"/>
      <c r="AS551" s="357"/>
      <c r="AT551" s="360"/>
      <c r="AU551" s="515"/>
    </row>
    <row r="552" spans="1:47" s="362" customFormat="1" ht="30.75" customHeight="1" x14ac:dyDescent="0.25">
      <c r="A552" s="353"/>
      <c r="B552" s="354"/>
      <c r="C552" s="357"/>
      <c r="D552" s="344"/>
      <c r="E552" s="344"/>
      <c r="F552" s="344"/>
      <c r="G552" s="356"/>
      <c r="H552" s="357"/>
      <c r="I552" s="344"/>
      <c r="J552" s="344"/>
      <c r="K552" s="357"/>
      <c r="L552" s="355"/>
      <c r="M552" s="355"/>
      <c r="N552" s="355"/>
      <c r="O552" s="357"/>
      <c r="P552" s="357"/>
      <c r="Q552" s="357"/>
      <c r="R552" s="357"/>
      <c r="S552" s="357"/>
      <c r="T552" s="357"/>
      <c r="U552" s="357"/>
      <c r="V552" s="357"/>
      <c r="W552" s="357"/>
      <c r="X552" s="357"/>
      <c r="Y552" s="357"/>
      <c r="Z552" s="357"/>
      <c r="AA552" s="357"/>
      <c r="AB552" s="344"/>
      <c r="AC552" s="344"/>
      <c r="AD552" s="344"/>
      <c r="AE552" s="344"/>
      <c r="AF552" s="344"/>
      <c r="AG552" s="344"/>
      <c r="AH552" s="357"/>
      <c r="AI552" s="344"/>
      <c r="AJ552" s="344"/>
      <c r="AK552" s="429"/>
      <c r="AL552" s="429"/>
      <c r="AM552" s="357"/>
      <c r="AN552" s="357"/>
      <c r="AO552" s="357"/>
      <c r="AP552" s="357"/>
      <c r="AQ552" s="357"/>
      <c r="AR552" s="357"/>
      <c r="AS552" s="357"/>
      <c r="AT552" s="360"/>
      <c r="AU552" s="515"/>
    </row>
    <row r="553" spans="1:47" ht="30.75" customHeight="1" x14ac:dyDescent="0.25">
      <c r="A553" s="353"/>
      <c r="B553" s="354"/>
      <c r="C553" s="357"/>
      <c r="D553" s="344"/>
      <c r="E553" s="344"/>
      <c r="F553" s="344"/>
      <c r="G553" s="356"/>
      <c r="H553" s="357"/>
      <c r="I553" s="344"/>
      <c r="J553" s="344"/>
      <c r="K553" s="357"/>
      <c r="L553" s="355"/>
      <c r="M553" s="355"/>
      <c r="N553" s="355"/>
      <c r="O553" s="357"/>
      <c r="P553" s="357"/>
      <c r="Q553" s="357"/>
      <c r="R553" s="357"/>
      <c r="S553" s="357"/>
      <c r="T553" s="357"/>
      <c r="U553" s="357"/>
      <c r="V553" s="357"/>
      <c r="W553" s="357"/>
      <c r="X553" s="357"/>
      <c r="Y553" s="357"/>
      <c r="Z553" s="357"/>
      <c r="AA553" s="357"/>
      <c r="AB553" s="344"/>
      <c r="AC553" s="344"/>
      <c r="AD553" s="344"/>
      <c r="AE553" s="344"/>
      <c r="AF553" s="344"/>
      <c r="AG553" s="344"/>
      <c r="AH553" s="357"/>
      <c r="AI553" s="344"/>
      <c r="AJ553" s="344"/>
      <c r="AK553" s="429"/>
      <c r="AL553" s="429"/>
      <c r="AM553" s="357"/>
      <c r="AN553" s="357"/>
      <c r="AO553" s="357"/>
      <c r="AP553" s="357"/>
      <c r="AQ553" s="357"/>
      <c r="AR553" s="357"/>
      <c r="AS553" s="357"/>
      <c r="AT553" s="360"/>
      <c r="AU553" s="515"/>
    </row>
    <row r="554" spans="1:47" ht="30.75" customHeight="1" x14ac:dyDescent="0.25">
      <c r="A554" s="353"/>
      <c r="B554" s="354"/>
      <c r="C554" s="357"/>
      <c r="D554" s="344"/>
      <c r="E554" s="344"/>
      <c r="F554" s="344"/>
      <c r="G554" s="356"/>
      <c r="H554" s="357"/>
      <c r="I554" s="344"/>
      <c r="J554" s="344"/>
      <c r="K554" s="357"/>
      <c r="L554" s="355"/>
      <c r="M554" s="355"/>
      <c r="N554" s="355"/>
      <c r="O554" s="357"/>
      <c r="P554" s="357"/>
      <c r="Q554" s="357"/>
      <c r="R554" s="357"/>
      <c r="S554" s="357"/>
      <c r="T554" s="357"/>
      <c r="U554" s="357"/>
      <c r="V554" s="357"/>
      <c r="W554" s="357"/>
      <c r="X554" s="357"/>
      <c r="Y554" s="357"/>
      <c r="Z554" s="357"/>
      <c r="AA554" s="357"/>
      <c r="AB554" s="344"/>
      <c r="AC554" s="344"/>
      <c r="AD554" s="344"/>
      <c r="AE554" s="344"/>
      <c r="AF554" s="344"/>
      <c r="AG554" s="344"/>
      <c r="AH554" s="357"/>
      <c r="AI554" s="344"/>
      <c r="AJ554" s="344"/>
      <c r="AK554" s="429"/>
      <c r="AL554" s="429"/>
      <c r="AM554" s="357"/>
      <c r="AN554" s="357"/>
      <c r="AO554" s="357"/>
      <c r="AP554" s="357"/>
      <c r="AQ554" s="357"/>
      <c r="AR554" s="357"/>
      <c r="AS554" s="357"/>
      <c r="AT554" s="360"/>
      <c r="AU554" s="515"/>
    </row>
    <row r="555" spans="1:47" ht="30.75" customHeight="1" x14ac:dyDescent="0.25">
      <c r="A555" s="353"/>
      <c r="B555" s="354"/>
      <c r="C555" s="357"/>
      <c r="D555" s="344"/>
      <c r="E555" s="344"/>
      <c r="F555" s="344"/>
      <c r="G555" s="356"/>
      <c r="H555" s="357"/>
      <c r="I555" s="344"/>
      <c r="J555" s="344"/>
      <c r="K555" s="357"/>
      <c r="L555" s="355"/>
      <c r="M555" s="355"/>
      <c r="N555" s="355"/>
      <c r="O555" s="357"/>
      <c r="P555" s="357"/>
      <c r="Q555" s="357"/>
      <c r="R555" s="357"/>
      <c r="S555" s="357"/>
      <c r="T555" s="357"/>
      <c r="U555" s="357"/>
      <c r="V555" s="357"/>
      <c r="W555" s="357"/>
      <c r="X555" s="357"/>
      <c r="Y555" s="357"/>
      <c r="Z555" s="357"/>
      <c r="AA555" s="357"/>
      <c r="AB555" s="344"/>
      <c r="AC555" s="344"/>
      <c r="AD555" s="344"/>
      <c r="AE555" s="344"/>
      <c r="AF555" s="344"/>
      <c r="AG555" s="344"/>
      <c r="AH555" s="357"/>
      <c r="AI555" s="344"/>
      <c r="AJ555" s="344"/>
      <c r="AK555" s="429"/>
      <c r="AL555" s="429"/>
      <c r="AM555" s="357"/>
      <c r="AN555" s="357"/>
      <c r="AO555" s="357"/>
      <c r="AP555" s="357"/>
      <c r="AQ555" s="357"/>
      <c r="AR555" s="357"/>
      <c r="AS555" s="357"/>
      <c r="AT555" s="360"/>
      <c r="AU555" s="515"/>
    </row>
    <row r="556" spans="1:47" ht="30.75" customHeight="1" x14ac:dyDescent="0.25">
      <c r="A556" s="353"/>
      <c r="B556" s="354"/>
      <c r="C556" s="357"/>
      <c r="D556" s="344"/>
      <c r="E556" s="344"/>
      <c r="F556" s="344"/>
      <c r="G556" s="356"/>
      <c r="H556" s="357"/>
      <c r="I556" s="344"/>
      <c r="J556" s="344"/>
      <c r="K556" s="357"/>
      <c r="L556" s="355"/>
      <c r="M556" s="355"/>
      <c r="N556" s="355"/>
      <c r="O556" s="357"/>
      <c r="P556" s="357"/>
      <c r="Q556" s="357"/>
      <c r="R556" s="357"/>
      <c r="S556" s="357"/>
      <c r="T556" s="357"/>
      <c r="U556" s="357"/>
      <c r="V556" s="357"/>
      <c r="W556" s="357"/>
      <c r="X556" s="357"/>
      <c r="Y556" s="357"/>
      <c r="Z556" s="357"/>
      <c r="AA556" s="357"/>
      <c r="AB556" s="344"/>
      <c r="AC556" s="344"/>
      <c r="AD556" s="344"/>
      <c r="AE556" s="344"/>
      <c r="AF556" s="344"/>
      <c r="AG556" s="344"/>
      <c r="AH556" s="357"/>
      <c r="AI556" s="344"/>
      <c r="AJ556" s="344"/>
      <c r="AK556" s="429"/>
      <c r="AL556" s="429"/>
      <c r="AM556" s="357"/>
      <c r="AN556" s="357"/>
      <c r="AO556" s="357"/>
      <c r="AP556" s="357"/>
      <c r="AQ556" s="357"/>
      <c r="AR556" s="357"/>
      <c r="AS556" s="357"/>
      <c r="AT556" s="360"/>
      <c r="AU556" s="515"/>
    </row>
    <row r="557" spans="1:47" ht="30.75" customHeight="1" x14ac:dyDescent="0.25">
      <c r="A557" s="353"/>
      <c r="B557" s="354"/>
      <c r="C557" s="357"/>
      <c r="D557" s="344"/>
      <c r="E557" s="344"/>
      <c r="F557" s="344"/>
      <c r="G557" s="356"/>
      <c r="H557" s="357"/>
      <c r="I557" s="344"/>
      <c r="J557" s="344"/>
      <c r="K557" s="357"/>
      <c r="L557" s="355"/>
      <c r="M557" s="355"/>
      <c r="N557" s="355"/>
      <c r="O557" s="357"/>
      <c r="P557" s="357"/>
      <c r="Q557" s="357"/>
      <c r="R557" s="357"/>
      <c r="S557" s="357"/>
      <c r="T557" s="357"/>
      <c r="U557" s="357"/>
      <c r="V557" s="357"/>
      <c r="W557" s="357"/>
      <c r="X557" s="357"/>
      <c r="Y557" s="357"/>
      <c r="Z557" s="357"/>
      <c r="AA557" s="357"/>
      <c r="AB557" s="344"/>
      <c r="AC557" s="344"/>
      <c r="AD557" s="344"/>
      <c r="AE557" s="344"/>
      <c r="AF557" s="344"/>
      <c r="AG557" s="344"/>
      <c r="AH557" s="357"/>
      <c r="AI557" s="344"/>
      <c r="AJ557" s="344"/>
      <c r="AK557" s="429"/>
      <c r="AL557" s="429"/>
      <c r="AM557" s="357"/>
      <c r="AN557" s="357"/>
      <c r="AO557" s="357"/>
      <c r="AP557" s="357"/>
      <c r="AQ557" s="357"/>
      <c r="AR557" s="357"/>
      <c r="AS557" s="357"/>
      <c r="AT557" s="360"/>
      <c r="AU557" s="515"/>
    </row>
    <row r="558" spans="1:47" ht="30.75" customHeight="1" x14ac:dyDescent="0.25">
      <c r="A558" s="353"/>
      <c r="B558" s="354"/>
      <c r="C558" s="357"/>
      <c r="D558" s="344"/>
      <c r="E558" s="344"/>
      <c r="F558" s="344"/>
      <c r="G558" s="356"/>
      <c r="H558" s="357"/>
      <c r="I558" s="344"/>
      <c r="J558" s="344"/>
      <c r="K558" s="357"/>
      <c r="L558" s="355"/>
      <c r="M558" s="355"/>
      <c r="N558" s="355"/>
      <c r="O558" s="357"/>
      <c r="P558" s="357"/>
      <c r="Q558" s="357"/>
      <c r="R558" s="357"/>
      <c r="S558" s="357"/>
      <c r="T558" s="357"/>
      <c r="U558" s="357"/>
      <c r="V558" s="357"/>
      <c r="W558" s="357"/>
      <c r="X558" s="357"/>
      <c r="Y558" s="357"/>
      <c r="Z558" s="357"/>
      <c r="AA558" s="357"/>
      <c r="AB558" s="344"/>
      <c r="AC558" s="344"/>
      <c r="AD558" s="344"/>
      <c r="AE558" s="344"/>
      <c r="AF558" s="344"/>
      <c r="AG558" s="344"/>
      <c r="AH558" s="357"/>
      <c r="AI558" s="344"/>
      <c r="AJ558" s="344"/>
      <c r="AK558" s="429"/>
      <c r="AL558" s="429"/>
      <c r="AM558" s="357"/>
      <c r="AN558" s="357"/>
      <c r="AO558" s="357"/>
      <c r="AP558" s="357"/>
      <c r="AQ558" s="357"/>
      <c r="AR558" s="357"/>
      <c r="AS558" s="357"/>
      <c r="AT558" s="360"/>
      <c r="AU558" s="515"/>
    </row>
    <row r="559" spans="1:47" ht="30.75" customHeight="1" x14ac:dyDescent="0.25">
      <c r="A559" s="353"/>
      <c r="B559" s="354"/>
      <c r="C559" s="357"/>
      <c r="D559" s="344"/>
      <c r="E559" s="344"/>
      <c r="F559" s="344"/>
      <c r="G559" s="356"/>
      <c r="H559" s="357"/>
      <c r="I559" s="344"/>
      <c r="J559" s="344"/>
      <c r="K559" s="357"/>
      <c r="L559" s="355"/>
      <c r="M559" s="355"/>
      <c r="N559" s="355"/>
      <c r="O559" s="357"/>
      <c r="P559" s="357"/>
      <c r="Q559" s="357"/>
      <c r="R559" s="357"/>
      <c r="S559" s="357"/>
      <c r="T559" s="357"/>
      <c r="U559" s="357"/>
      <c r="V559" s="357"/>
      <c r="W559" s="357"/>
      <c r="X559" s="357"/>
      <c r="Y559" s="357"/>
      <c r="Z559" s="357"/>
      <c r="AA559" s="357"/>
      <c r="AB559" s="344"/>
      <c r="AC559" s="344"/>
      <c r="AD559" s="344"/>
      <c r="AE559" s="344"/>
      <c r="AF559" s="344"/>
      <c r="AG559" s="344"/>
      <c r="AH559" s="357"/>
      <c r="AI559" s="344"/>
      <c r="AJ559" s="344"/>
      <c r="AK559" s="429"/>
      <c r="AL559" s="429"/>
      <c r="AM559" s="357"/>
      <c r="AN559" s="357"/>
      <c r="AO559" s="357"/>
      <c r="AP559" s="357"/>
      <c r="AQ559" s="357"/>
      <c r="AR559" s="357"/>
      <c r="AS559" s="357"/>
      <c r="AT559" s="360"/>
      <c r="AU559" s="515"/>
    </row>
    <row r="560" spans="1:47" ht="30.75" customHeight="1" x14ac:dyDescent="0.25">
      <c r="A560" s="353"/>
      <c r="B560" s="354"/>
      <c r="C560" s="357"/>
      <c r="D560" s="344"/>
      <c r="E560" s="344"/>
      <c r="F560" s="344"/>
      <c r="G560" s="356"/>
      <c r="H560" s="357"/>
      <c r="I560" s="344"/>
      <c r="J560" s="344"/>
      <c r="K560" s="357"/>
      <c r="L560" s="355"/>
      <c r="M560" s="355"/>
      <c r="N560" s="355"/>
      <c r="O560" s="357"/>
      <c r="P560" s="357"/>
      <c r="Q560" s="357"/>
      <c r="R560" s="357"/>
      <c r="S560" s="357"/>
      <c r="T560" s="357"/>
      <c r="U560" s="357"/>
      <c r="V560" s="357"/>
      <c r="W560" s="357"/>
      <c r="X560" s="357"/>
      <c r="Y560" s="357"/>
      <c r="Z560" s="357"/>
      <c r="AA560" s="357"/>
      <c r="AB560" s="344"/>
      <c r="AC560" s="344"/>
      <c r="AD560" s="344"/>
      <c r="AE560" s="344"/>
      <c r="AF560" s="344"/>
      <c r="AG560" s="344"/>
      <c r="AH560" s="357"/>
      <c r="AI560" s="344"/>
      <c r="AJ560" s="344"/>
      <c r="AK560" s="429"/>
      <c r="AL560" s="429"/>
      <c r="AM560" s="357"/>
      <c r="AN560" s="357"/>
      <c r="AO560" s="357"/>
      <c r="AP560" s="357"/>
      <c r="AQ560" s="357"/>
      <c r="AR560" s="357"/>
      <c r="AS560" s="357"/>
      <c r="AT560" s="360"/>
      <c r="AU560" s="515"/>
    </row>
    <row r="561" spans="1:47" ht="30.75" customHeight="1" x14ac:dyDescent="0.25">
      <c r="A561" s="353"/>
      <c r="B561" s="354"/>
      <c r="C561" s="357"/>
      <c r="D561" s="344"/>
      <c r="E561" s="344"/>
      <c r="F561" s="344"/>
      <c r="G561" s="356"/>
      <c r="H561" s="357"/>
      <c r="I561" s="344"/>
      <c r="J561" s="344"/>
      <c r="K561" s="357"/>
      <c r="L561" s="355"/>
      <c r="M561" s="355"/>
      <c r="N561" s="355"/>
      <c r="O561" s="357"/>
      <c r="P561" s="357"/>
      <c r="Q561" s="357"/>
      <c r="R561" s="357"/>
      <c r="S561" s="357"/>
      <c r="T561" s="357"/>
      <c r="U561" s="357"/>
      <c r="V561" s="357"/>
      <c r="W561" s="357"/>
      <c r="X561" s="357"/>
      <c r="Y561" s="357"/>
      <c r="Z561" s="357"/>
      <c r="AA561" s="357"/>
      <c r="AB561" s="344"/>
      <c r="AC561" s="344"/>
      <c r="AD561" s="344"/>
      <c r="AE561" s="344"/>
      <c r="AF561" s="344"/>
      <c r="AG561" s="344"/>
      <c r="AH561" s="357"/>
      <c r="AI561" s="344"/>
      <c r="AJ561" s="344"/>
      <c r="AK561" s="429"/>
      <c r="AL561" s="429"/>
      <c r="AM561" s="357"/>
      <c r="AN561" s="357"/>
      <c r="AO561" s="357"/>
      <c r="AP561" s="357"/>
      <c r="AQ561" s="357"/>
      <c r="AR561" s="357"/>
      <c r="AS561" s="357"/>
      <c r="AT561" s="360"/>
      <c r="AU561" s="515"/>
    </row>
    <row r="562" spans="1:47" ht="30.75" customHeight="1" x14ac:dyDescent="0.25">
      <c r="A562" s="353"/>
      <c r="B562" s="354"/>
      <c r="C562" s="357"/>
      <c r="D562" s="344"/>
      <c r="E562" s="344"/>
      <c r="F562" s="344"/>
      <c r="G562" s="356"/>
      <c r="H562" s="357"/>
      <c r="I562" s="344"/>
      <c r="J562" s="344"/>
      <c r="K562" s="357"/>
      <c r="L562" s="355"/>
      <c r="M562" s="355"/>
      <c r="N562" s="355"/>
      <c r="O562" s="357"/>
      <c r="P562" s="357"/>
      <c r="Q562" s="357"/>
      <c r="R562" s="357"/>
      <c r="S562" s="357"/>
      <c r="T562" s="357"/>
      <c r="U562" s="357"/>
      <c r="V562" s="357"/>
      <c r="W562" s="357"/>
      <c r="X562" s="357"/>
      <c r="Y562" s="357"/>
      <c r="Z562" s="357"/>
      <c r="AA562" s="357"/>
      <c r="AB562" s="344"/>
      <c r="AC562" s="344"/>
      <c r="AD562" s="344"/>
      <c r="AE562" s="344"/>
      <c r="AF562" s="344"/>
      <c r="AG562" s="344"/>
      <c r="AH562" s="357"/>
      <c r="AI562" s="344"/>
      <c r="AJ562" s="344"/>
      <c r="AK562" s="429"/>
      <c r="AL562" s="429"/>
      <c r="AM562" s="357"/>
      <c r="AN562" s="357"/>
      <c r="AO562" s="357"/>
      <c r="AP562" s="357"/>
      <c r="AQ562" s="357"/>
      <c r="AR562" s="357"/>
      <c r="AS562" s="357"/>
      <c r="AT562" s="360"/>
      <c r="AU562" s="515"/>
    </row>
    <row r="563" spans="1:47" ht="30.75" customHeight="1" x14ac:dyDescent="0.25">
      <c r="A563" s="353"/>
      <c r="B563" s="354"/>
      <c r="C563" s="357"/>
      <c r="D563" s="344"/>
      <c r="E563" s="344"/>
      <c r="F563" s="344"/>
      <c r="G563" s="356"/>
      <c r="H563" s="357"/>
      <c r="I563" s="344"/>
      <c r="J563" s="344"/>
      <c r="K563" s="357"/>
      <c r="L563" s="355"/>
      <c r="M563" s="355"/>
      <c r="N563" s="355"/>
      <c r="O563" s="357"/>
      <c r="P563" s="357"/>
      <c r="Q563" s="357"/>
      <c r="R563" s="357"/>
      <c r="S563" s="357"/>
      <c r="T563" s="357"/>
      <c r="U563" s="357"/>
      <c r="V563" s="357"/>
      <c r="W563" s="357"/>
      <c r="X563" s="357"/>
      <c r="Y563" s="357"/>
      <c r="Z563" s="357"/>
      <c r="AA563" s="357"/>
      <c r="AB563" s="344"/>
      <c r="AC563" s="344"/>
      <c r="AD563" s="344"/>
      <c r="AE563" s="344"/>
      <c r="AF563" s="344"/>
      <c r="AG563" s="344"/>
      <c r="AH563" s="357"/>
      <c r="AI563" s="344"/>
      <c r="AJ563" s="344"/>
      <c r="AK563" s="429"/>
      <c r="AL563" s="429"/>
      <c r="AM563" s="357"/>
      <c r="AN563" s="357"/>
      <c r="AO563" s="357"/>
      <c r="AP563" s="357"/>
      <c r="AQ563" s="357"/>
      <c r="AR563" s="357"/>
      <c r="AS563" s="357"/>
      <c r="AT563" s="360"/>
      <c r="AU563" s="515"/>
    </row>
    <row r="564" spans="1:47" ht="30.75" customHeight="1" x14ac:dyDescent="0.25">
      <c r="A564" s="353"/>
      <c r="B564" s="354"/>
      <c r="C564" s="357"/>
      <c r="D564" s="344"/>
      <c r="E564" s="344"/>
      <c r="F564" s="344"/>
      <c r="G564" s="356"/>
      <c r="H564" s="357"/>
      <c r="I564" s="344"/>
      <c r="J564" s="344"/>
      <c r="K564" s="357"/>
      <c r="L564" s="355"/>
      <c r="M564" s="355"/>
      <c r="N564" s="355"/>
      <c r="O564" s="357"/>
      <c r="P564" s="357"/>
      <c r="Q564" s="357"/>
      <c r="R564" s="357"/>
      <c r="S564" s="357"/>
      <c r="T564" s="357"/>
      <c r="U564" s="357"/>
      <c r="V564" s="357"/>
      <c r="W564" s="357"/>
      <c r="X564" s="357"/>
      <c r="Y564" s="357"/>
      <c r="Z564" s="357"/>
      <c r="AA564" s="357"/>
      <c r="AB564" s="344"/>
      <c r="AC564" s="344"/>
      <c r="AD564" s="344"/>
      <c r="AE564" s="344"/>
      <c r="AF564" s="344"/>
      <c r="AG564" s="344"/>
      <c r="AH564" s="357"/>
      <c r="AI564" s="344"/>
      <c r="AJ564" s="344"/>
      <c r="AK564" s="429"/>
      <c r="AL564" s="429"/>
      <c r="AM564" s="357"/>
      <c r="AN564" s="357"/>
      <c r="AO564" s="357"/>
      <c r="AP564" s="357"/>
      <c r="AQ564" s="357"/>
      <c r="AR564" s="357"/>
      <c r="AS564" s="357"/>
      <c r="AT564" s="360"/>
      <c r="AU564" s="515"/>
    </row>
    <row r="565" spans="1:47" ht="30.75" customHeight="1" x14ac:dyDescent="0.25">
      <c r="A565" s="353"/>
      <c r="B565" s="354"/>
      <c r="C565" s="357"/>
      <c r="D565" s="344"/>
      <c r="E565" s="344"/>
      <c r="F565" s="344"/>
      <c r="G565" s="356"/>
      <c r="H565" s="357"/>
      <c r="I565" s="344"/>
      <c r="J565" s="344"/>
      <c r="K565" s="357"/>
      <c r="L565" s="355"/>
      <c r="M565" s="355"/>
      <c r="N565" s="355"/>
      <c r="O565" s="357"/>
      <c r="P565" s="357"/>
      <c r="Q565" s="357"/>
      <c r="R565" s="357"/>
      <c r="S565" s="357"/>
      <c r="T565" s="357"/>
      <c r="U565" s="357"/>
      <c r="V565" s="357"/>
      <c r="W565" s="357"/>
      <c r="X565" s="357"/>
      <c r="Y565" s="357"/>
      <c r="Z565" s="357"/>
      <c r="AA565" s="357"/>
      <c r="AB565" s="344"/>
      <c r="AC565" s="344"/>
      <c r="AD565" s="344"/>
      <c r="AE565" s="344"/>
      <c r="AF565" s="344"/>
      <c r="AG565" s="344"/>
      <c r="AH565" s="357"/>
      <c r="AI565" s="344"/>
      <c r="AJ565" s="344"/>
      <c r="AK565" s="429"/>
      <c r="AL565" s="429"/>
      <c r="AM565" s="357"/>
      <c r="AN565" s="357"/>
      <c r="AO565" s="357"/>
      <c r="AP565" s="357"/>
      <c r="AQ565" s="357"/>
      <c r="AR565" s="357"/>
      <c r="AS565" s="357"/>
      <c r="AT565" s="360"/>
      <c r="AU565" s="515"/>
    </row>
    <row r="566" spans="1:47" ht="30.75" customHeight="1" x14ac:dyDescent="0.25">
      <c r="A566" s="353"/>
      <c r="B566" s="354"/>
      <c r="C566" s="357"/>
      <c r="D566" s="344"/>
      <c r="E566" s="344"/>
      <c r="F566" s="344"/>
      <c r="G566" s="356"/>
      <c r="H566" s="357"/>
      <c r="I566" s="344"/>
      <c r="J566" s="344"/>
      <c r="K566" s="357"/>
      <c r="L566" s="355"/>
      <c r="M566" s="355"/>
      <c r="N566" s="355"/>
      <c r="O566" s="357"/>
      <c r="P566" s="357"/>
      <c r="Q566" s="357"/>
      <c r="R566" s="357"/>
      <c r="S566" s="357"/>
      <c r="T566" s="357"/>
      <c r="U566" s="357"/>
      <c r="V566" s="357"/>
      <c r="W566" s="357"/>
      <c r="X566" s="357"/>
      <c r="Y566" s="357"/>
      <c r="Z566" s="357"/>
      <c r="AA566" s="357"/>
      <c r="AB566" s="344"/>
      <c r="AC566" s="344"/>
      <c r="AD566" s="344"/>
      <c r="AE566" s="344"/>
      <c r="AF566" s="344"/>
      <c r="AG566" s="344"/>
      <c r="AH566" s="357"/>
      <c r="AI566" s="344"/>
      <c r="AJ566" s="344"/>
      <c r="AK566" s="429"/>
      <c r="AL566" s="429"/>
      <c r="AM566" s="357"/>
      <c r="AN566" s="357"/>
      <c r="AO566" s="357"/>
      <c r="AP566" s="357"/>
      <c r="AQ566" s="357"/>
      <c r="AR566" s="357"/>
      <c r="AS566" s="357"/>
      <c r="AT566" s="360"/>
      <c r="AU566" s="515"/>
    </row>
    <row r="567" spans="1:47" ht="30.75" customHeight="1" x14ac:dyDescent="0.25">
      <c r="A567" s="353"/>
      <c r="B567" s="354"/>
      <c r="C567" s="357"/>
      <c r="D567" s="344"/>
      <c r="E567" s="344"/>
      <c r="F567" s="344"/>
      <c r="G567" s="356"/>
      <c r="H567" s="357"/>
      <c r="I567" s="344"/>
      <c r="J567" s="344"/>
      <c r="K567" s="357"/>
      <c r="L567" s="355"/>
      <c r="M567" s="355"/>
      <c r="N567" s="355"/>
      <c r="O567" s="357"/>
      <c r="P567" s="357"/>
      <c r="Q567" s="357"/>
      <c r="R567" s="357"/>
      <c r="S567" s="357"/>
      <c r="T567" s="357"/>
      <c r="U567" s="357"/>
      <c r="V567" s="357"/>
      <c r="W567" s="357"/>
      <c r="X567" s="357"/>
      <c r="Y567" s="357"/>
      <c r="Z567" s="357"/>
      <c r="AA567" s="357"/>
      <c r="AB567" s="344"/>
      <c r="AC567" s="344"/>
      <c r="AD567" s="344"/>
      <c r="AE567" s="344"/>
      <c r="AF567" s="344"/>
      <c r="AG567" s="344"/>
      <c r="AH567" s="357"/>
      <c r="AI567" s="344"/>
      <c r="AJ567" s="344"/>
      <c r="AK567" s="429"/>
      <c r="AL567" s="429"/>
      <c r="AM567" s="357"/>
      <c r="AN567" s="357"/>
      <c r="AO567" s="357"/>
      <c r="AP567" s="357"/>
      <c r="AQ567" s="357"/>
      <c r="AR567" s="357"/>
      <c r="AS567" s="357"/>
      <c r="AT567" s="360"/>
      <c r="AU567" s="515"/>
    </row>
    <row r="568" spans="1:47" ht="30.75" customHeight="1" x14ac:dyDescent="0.25">
      <c r="A568" s="353"/>
      <c r="B568" s="354"/>
      <c r="C568" s="357"/>
      <c r="D568" s="344"/>
      <c r="E568" s="344"/>
      <c r="F568" s="344"/>
      <c r="G568" s="356"/>
      <c r="H568" s="357"/>
      <c r="I568" s="344"/>
      <c r="J568" s="344"/>
      <c r="K568" s="357"/>
      <c r="L568" s="355"/>
      <c r="M568" s="355"/>
      <c r="N568" s="355"/>
      <c r="O568" s="357"/>
      <c r="P568" s="357"/>
      <c r="Q568" s="357"/>
      <c r="R568" s="357"/>
      <c r="S568" s="357"/>
      <c r="T568" s="357"/>
      <c r="U568" s="357"/>
      <c r="V568" s="357"/>
      <c r="W568" s="357"/>
      <c r="X568" s="357"/>
      <c r="Y568" s="357"/>
      <c r="Z568" s="357"/>
      <c r="AA568" s="357"/>
      <c r="AB568" s="344"/>
      <c r="AC568" s="344"/>
      <c r="AD568" s="344"/>
      <c r="AE568" s="344"/>
      <c r="AF568" s="344"/>
      <c r="AG568" s="344"/>
      <c r="AH568" s="357"/>
      <c r="AI568" s="344"/>
      <c r="AJ568" s="344"/>
      <c r="AK568" s="429"/>
      <c r="AL568" s="429"/>
      <c r="AM568" s="357"/>
      <c r="AN568" s="357"/>
      <c r="AO568" s="357"/>
      <c r="AP568" s="357"/>
      <c r="AQ568" s="357"/>
      <c r="AR568" s="357"/>
      <c r="AS568" s="357"/>
      <c r="AT568" s="360"/>
      <c r="AU568" s="515"/>
    </row>
    <row r="569" spans="1:47" ht="30.75" customHeight="1" x14ac:dyDescent="0.25">
      <c r="A569" s="353"/>
      <c r="B569" s="354"/>
      <c r="C569" s="357"/>
      <c r="D569" s="344"/>
      <c r="E569" s="344"/>
      <c r="F569" s="344"/>
      <c r="G569" s="356"/>
      <c r="H569" s="357"/>
      <c r="I569" s="344"/>
      <c r="J569" s="344"/>
      <c r="K569" s="357"/>
      <c r="L569" s="355"/>
      <c r="M569" s="355"/>
      <c r="N569" s="355"/>
      <c r="O569" s="357"/>
      <c r="P569" s="357"/>
      <c r="Q569" s="357"/>
      <c r="R569" s="357"/>
      <c r="S569" s="357"/>
      <c r="T569" s="357"/>
      <c r="U569" s="357"/>
      <c r="V569" s="357"/>
      <c r="W569" s="357"/>
      <c r="X569" s="357"/>
      <c r="Y569" s="357"/>
      <c r="Z569" s="357"/>
      <c r="AA569" s="357"/>
      <c r="AB569" s="344"/>
      <c r="AC569" s="344"/>
      <c r="AD569" s="344"/>
      <c r="AE569" s="344"/>
      <c r="AF569" s="344"/>
      <c r="AG569" s="344"/>
      <c r="AH569" s="357"/>
      <c r="AI569" s="344"/>
      <c r="AJ569" s="344"/>
      <c r="AK569" s="429"/>
      <c r="AL569" s="429"/>
      <c r="AM569" s="357"/>
      <c r="AN569" s="357"/>
      <c r="AO569" s="357"/>
      <c r="AP569" s="357"/>
      <c r="AQ569" s="357"/>
      <c r="AR569" s="357"/>
      <c r="AS569" s="357"/>
      <c r="AT569" s="360"/>
      <c r="AU569" s="515"/>
    </row>
    <row r="570" spans="1:47" ht="30.75" customHeight="1" x14ac:dyDescent="0.25">
      <c r="A570" s="353"/>
      <c r="B570" s="354"/>
      <c r="C570" s="357"/>
      <c r="D570" s="344"/>
      <c r="E570" s="344"/>
      <c r="F570" s="344"/>
      <c r="G570" s="356"/>
      <c r="H570" s="357"/>
      <c r="I570" s="344"/>
      <c r="J570" s="344"/>
      <c r="K570" s="357"/>
      <c r="L570" s="355"/>
      <c r="M570" s="355"/>
      <c r="N570" s="355"/>
      <c r="O570" s="357"/>
      <c r="P570" s="357"/>
      <c r="Q570" s="357"/>
      <c r="R570" s="357"/>
      <c r="S570" s="357"/>
      <c r="T570" s="357"/>
      <c r="U570" s="357"/>
      <c r="V570" s="357"/>
      <c r="W570" s="357"/>
      <c r="X570" s="357"/>
      <c r="Y570" s="357"/>
      <c r="Z570" s="357"/>
      <c r="AA570" s="357"/>
      <c r="AB570" s="344"/>
      <c r="AC570" s="344"/>
      <c r="AD570" s="344"/>
      <c r="AE570" s="344"/>
      <c r="AF570" s="344"/>
      <c r="AG570" s="344"/>
      <c r="AH570" s="357"/>
      <c r="AI570" s="344"/>
      <c r="AJ570" s="344"/>
      <c r="AK570" s="429"/>
      <c r="AL570" s="429"/>
      <c r="AM570" s="357"/>
      <c r="AN570" s="357"/>
      <c r="AO570" s="357"/>
      <c r="AP570" s="357"/>
      <c r="AQ570" s="357"/>
      <c r="AR570" s="357"/>
      <c r="AS570" s="357"/>
      <c r="AT570" s="360"/>
      <c r="AU570" s="515"/>
    </row>
    <row r="571" spans="1:47" ht="30.75" customHeight="1" x14ac:dyDescent="0.25">
      <c r="A571" s="353"/>
      <c r="B571" s="354"/>
      <c r="C571" s="357"/>
      <c r="D571" s="344"/>
      <c r="E571" s="344"/>
      <c r="F571" s="344"/>
      <c r="G571" s="356"/>
      <c r="H571" s="357"/>
      <c r="I571" s="344"/>
      <c r="J571" s="344"/>
      <c r="K571" s="357"/>
      <c r="L571" s="355"/>
      <c r="M571" s="355"/>
      <c r="N571" s="355"/>
      <c r="O571" s="357"/>
      <c r="P571" s="357"/>
      <c r="Q571" s="357"/>
      <c r="R571" s="357"/>
      <c r="S571" s="357"/>
      <c r="T571" s="357"/>
      <c r="U571" s="357"/>
      <c r="V571" s="357"/>
      <c r="W571" s="357"/>
      <c r="X571" s="357"/>
      <c r="Y571" s="357"/>
      <c r="Z571" s="357"/>
      <c r="AA571" s="357"/>
      <c r="AB571" s="344"/>
      <c r="AC571" s="344"/>
      <c r="AD571" s="344"/>
      <c r="AE571" s="344"/>
      <c r="AF571" s="344"/>
      <c r="AG571" s="344"/>
      <c r="AH571" s="357"/>
      <c r="AI571" s="344"/>
      <c r="AJ571" s="344"/>
      <c r="AK571" s="429"/>
      <c r="AL571" s="429"/>
      <c r="AM571" s="357"/>
      <c r="AN571" s="357"/>
      <c r="AO571" s="357"/>
      <c r="AP571" s="357"/>
      <c r="AQ571" s="357"/>
      <c r="AR571" s="357"/>
      <c r="AS571" s="357"/>
      <c r="AT571" s="360"/>
      <c r="AU571" s="515"/>
    </row>
    <row r="572" spans="1:47" ht="30.75" customHeight="1" x14ac:dyDescent="0.25">
      <c r="A572" s="353"/>
      <c r="B572" s="354"/>
      <c r="C572" s="357"/>
      <c r="D572" s="344"/>
      <c r="E572" s="344"/>
      <c r="F572" s="344"/>
      <c r="G572" s="356"/>
      <c r="H572" s="357"/>
      <c r="I572" s="344"/>
      <c r="J572" s="344"/>
      <c r="K572" s="357"/>
      <c r="L572" s="355"/>
      <c r="M572" s="355"/>
      <c r="N572" s="355"/>
      <c r="O572" s="357"/>
      <c r="P572" s="357"/>
      <c r="Q572" s="357"/>
      <c r="R572" s="357"/>
      <c r="S572" s="357"/>
      <c r="T572" s="357"/>
      <c r="U572" s="357"/>
      <c r="V572" s="357"/>
      <c r="W572" s="357"/>
      <c r="X572" s="357"/>
      <c r="Y572" s="357"/>
      <c r="Z572" s="357"/>
      <c r="AA572" s="357"/>
      <c r="AB572" s="344"/>
      <c r="AC572" s="344"/>
      <c r="AD572" s="344"/>
      <c r="AE572" s="344"/>
      <c r="AF572" s="344"/>
      <c r="AG572" s="344"/>
      <c r="AH572" s="357"/>
      <c r="AI572" s="344"/>
      <c r="AJ572" s="344"/>
      <c r="AK572" s="429"/>
      <c r="AL572" s="429"/>
      <c r="AM572" s="357"/>
      <c r="AN572" s="357"/>
      <c r="AO572" s="357"/>
      <c r="AP572" s="357"/>
      <c r="AQ572" s="357"/>
      <c r="AR572" s="357"/>
      <c r="AS572" s="357"/>
      <c r="AT572" s="360"/>
      <c r="AU572" s="515"/>
    </row>
    <row r="573" spans="1:47" ht="30.75" customHeight="1" x14ac:dyDescent="0.25">
      <c r="A573" s="353"/>
      <c r="B573" s="354"/>
      <c r="C573" s="357"/>
      <c r="D573" s="344"/>
      <c r="E573" s="344"/>
      <c r="F573" s="344"/>
      <c r="G573" s="356"/>
      <c r="H573" s="357"/>
      <c r="I573" s="344"/>
      <c r="J573" s="344"/>
      <c r="K573" s="357"/>
      <c r="L573" s="355"/>
      <c r="M573" s="355"/>
      <c r="N573" s="355"/>
      <c r="O573" s="357"/>
      <c r="P573" s="357"/>
      <c r="Q573" s="357"/>
      <c r="R573" s="357"/>
      <c r="S573" s="357"/>
      <c r="T573" s="357"/>
      <c r="U573" s="357"/>
      <c r="V573" s="357"/>
      <c r="W573" s="357"/>
      <c r="X573" s="357"/>
      <c r="Y573" s="357"/>
      <c r="Z573" s="357"/>
      <c r="AA573" s="357"/>
      <c r="AB573" s="344"/>
      <c r="AC573" s="344"/>
      <c r="AD573" s="344"/>
      <c r="AE573" s="344"/>
      <c r="AF573" s="344"/>
      <c r="AG573" s="344"/>
      <c r="AH573" s="357"/>
      <c r="AI573" s="344"/>
      <c r="AJ573" s="344"/>
      <c r="AK573" s="429"/>
      <c r="AL573" s="429"/>
      <c r="AM573" s="357"/>
      <c r="AN573" s="357"/>
      <c r="AO573" s="357"/>
      <c r="AP573" s="357"/>
      <c r="AQ573" s="357"/>
      <c r="AR573" s="357"/>
      <c r="AS573" s="357"/>
      <c r="AT573" s="360"/>
      <c r="AU573" s="515"/>
    </row>
    <row r="574" spans="1:47" ht="30.75" customHeight="1" x14ac:dyDescent="0.25">
      <c r="A574" s="353"/>
      <c r="B574" s="354"/>
      <c r="C574" s="357"/>
      <c r="D574" s="344"/>
      <c r="E574" s="344"/>
      <c r="F574" s="344"/>
      <c r="G574" s="356"/>
      <c r="H574" s="357"/>
      <c r="I574" s="344"/>
      <c r="J574" s="344"/>
      <c r="K574" s="357"/>
      <c r="L574" s="355"/>
      <c r="M574" s="355"/>
      <c r="N574" s="355"/>
      <c r="O574" s="357"/>
      <c r="P574" s="357"/>
      <c r="Q574" s="357"/>
      <c r="R574" s="357"/>
      <c r="S574" s="357"/>
      <c r="T574" s="357"/>
      <c r="U574" s="357"/>
      <c r="V574" s="357"/>
      <c r="W574" s="357"/>
      <c r="X574" s="357"/>
      <c r="Y574" s="357"/>
      <c r="Z574" s="357"/>
      <c r="AA574" s="357"/>
      <c r="AB574" s="344"/>
      <c r="AC574" s="344"/>
      <c r="AD574" s="344"/>
      <c r="AE574" s="344"/>
      <c r="AF574" s="344"/>
      <c r="AG574" s="344"/>
      <c r="AH574" s="357"/>
      <c r="AI574" s="344"/>
      <c r="AJ574" s="344"/>
      <c r="AK574" s="429"/>
      <c r="AL574" s="429"/>
      <c r="AM574" s="357"/>
      <c r="AN574" s="357"/>
      <c r="AO574" s="357"/>
      <c r="AP574" s="357"/>
      <c r="AQ574" s="357"/>
      <c r="AR574" s="357"/>
      <c r="AS574" s="357"/>
      <c r="AT574" s="360"/>
      <c r="AU574" s="515"/>
    </row>
    <row r="575" spans="1:47" ht="30.75" customHeight="1" x14ac:dyDescent="0.25">
      <c r="A575" s="353"/>
      <c r="B575" s="354"/>
      <c r="C575" s="357"/>
      <c r="D575" s="344"/>
      <c r="E575" s="344"/>
      <c r="F575" s="344"/>
      <c r="G575" s="356"/>
      <c r="H575" s="357"/>
      <c r="I575" s="344"/>
      <c r="J575" s="344"/>
      <c r="K575" s="357"/>
      <c r="L575" s="355"/>
      <c r="M575" s="355"/>
      <c r="N575" s="355"/>
      <c r="O575" s="357"/>
      <c r="P575" s="357"/>
      <c r="Q575" s="357"/>
      <c r="R575" s="357"/>
      <c r="S575" s="357"/>
      <c r="T575" s="357"/>
      <c r="U575" s="357"/>
      <c r="V575" s="357"/>
      <c r="W575" s="357"/>
      <c r="X575" s="357"/>
      <c r="Y575" s="357"/>
      <c r="Z575" s="357"/>
      <c r="AA575" s="357"/>
      <c r="AB575" s="344"/>
      <c r="AC575" s="344"/>
      <c r="AD575" s="344"/>
      <c r="AE575" s="344"/>
      <c r="AF575" s="344"/>
      <c r="AG575" s="344"/>
      <c r="AH575" s="357"/>
      <c r="AI575" s="344"/>
      <c r="AJ575" s="344"/>
      <c r="AK575" s="429"/>
      <c r="AL575" s="429"/>
      <c r="AM575" s="357"/>
      <c r="AN575" s="357"/>
      <c r="AO575" s="357"/>
      <c r="AP575" s="357"/>
      <c r="AQ575" s="357"/>
      <c r="AR575" s="357"/>
      <c r="AS575" s="357"/>
      <c r="AT575" s="360"/>
      <c r="AU575" s="515"/>
    </row>
    <row r="576" spans="1:47" ht="30.75" customHeight="1" x14ac:dyDescent="0.25">
      <c r="A576" s="353"/>
      <c r="B576" s="354"/>
      <c r="C576" s="357"/>
      <c r="D576" s="344"/>
      <c r="E576" s="344"/>
      <c r="F576" s="344"/>
      <c r="G576" s="356"/>
      <c r="H576" s="357"/>
      <c r="I576" s="344"/>
      <c r="J576" s="344"/>
      <c r="K576" s="357"/>
      <c r="L576" s="355"/>
      <c r="M576" s="355"/>
      <c r="N576" s="355"/>
      <c r="O576" s="357"/>
      <c r="P576" s="357"/>
      <c r="Q576" s="357"/>
      <c r="R576" s="357"/>
      <c r="S576" s="357"/>
      <c r="T576" s="357"/>
      <c r="U576" s="357"/>
      <c r="V576" s="357"/>
      <c r="W576" s="357"/>
      <c r="X576" s="357"/>
      <c r="Y576" s="357"/>
      <c r="Z576" s="357"/>
      <c r="AA576" s="357"/>
      <c r="AB576" s="344"/>
      <c r="AC576" s="344"/>
      <c r="AD576" s="344"/>
      <c r="AE576" s="344"/>
      <c r="AF576" s="344"/>
      <c r="AG576" s="344"/>
      <c r="AH576" s="357"/>
      <c r="AI576" s="344"/>
      <c r="AJ576" s="344"/>
      <c r="AK576" s="429"/>
      <c r="AL576" s="429"/>
      <c r="AM576" s="357"/>
      <c r="AN576" s="357"/>
      <c r="AO576" s="357"/>
      <c r="AP576" s="357"/>
      <c r="AQ576" s="357"/>
      <c r="AR576" s="357"/>
      <c r="AS576" s="357"/>
      <c r="AT576" s="360"/>
      <c r="AU576" s="515"/>
    </row>
    <row r="577" spans="1:47" ht="30.75" customHeight="1" x14ac:dyDescent="0.25">
      <c r="A577" s="353"/>
      <c r="B577" s="354"/>
      <c r="C577" s="357"/>
      <c r="D577" s="344"/>
      <c r="E577" s="344"/>
      <c r="F577" s="344"/>
      <c r="G577" s="356"/>
      <c r="H577" s="357"/>
      <c r="I577" s="344"/>
      <c r="J577" s="344"/>
      <c r="K577" s="357"/>
      <c r="L577" s="355"/>
      <c r="M577" s="355"/>
      <c r="N577" s="355"/>
      <c r="O577" s="357"/>
      <c r="P577" s="357"/>
      <c r="Q577" s="357"/>
      <c r="R577" s="357"/>
      <c r="S577" s="357"/>
      <c r="T577" s="357"/>
      <c r="U577" s="357"/>
      <c r="V577" s="357"/>
      <c r="W577" s="357"/>
      <c r="X577" s="357"/>
      <c r="Y577" s="357"/>
      <c r="Z577" s="357"/>
      <c r="AA577" s="357"/>
      <c r="AB577" s="344"/>
      <c r="AC577" s="344"/>
      <c r="AD577" s="344"/>
      <c r="AE577" s="344"/>
      <c r="AF577" s="344"/>
      <c r="AG577" s="344"/>
      <c r="AH577" s="357"/>
      <c r="AI577" s="344"/>
      <c r="AJ577" s="344"/>
      <c r="AK577" s="429"/>
      <c r="AL577" s="429"/>
      <c r="AM577" s="357"/>
      <c r="AN577" s="357"/>
      <c r="AO577" s="357"/>
      <c r="AP577" s="357"/>
      <c r="AQ577" s="357"/>
      <c r="AR577" s="357"/>
      <c r="AS577" s="357"/>
      <c r="AT577" s="360"/>
      <c r="AU577" s="515"/>
    </row>
    <row r="578" spans="1:47" ht="30.75" customHeight="1" x14ac:dyDescent="0.25">
      <c r="A578" s="353"/>
      <c r="B578" s="354"/>
      <c r="C578" s="357"/>
      <c r="D578" s="344"/>
      <c r="E578" s="344"/>
      <c r="F578" s="344"/>
      <c r="G578" s="356"/>
      <c r="H578" s="357"/>
      <c r="I578" s="344"/>
      <c r="J578" s="344"/>
      <c r="K578" s="357"/>
      <c r="L578" s="355"/>
      <c r="M578" s="355"/>
      <c r="N578" s="355"/>
      <c r="O578" s="357"/>
      <c r="P578" s="357"/>
      <c r="Q578" s="357"/>
      <c r="R578" s="357"/>
      <c r="S578" s="357"/>
      <c r="T578" s="357"/>
      <c r="U578" s="357"/>
      <c r="V578" s="357"/>
      <c r="W578" s="357"/>
      <c r="X578" s="357"/>
      <c r="Y578" s="357"/>
      <c r="Z578" s="357"/>
      <c r="AA578" s="357"/>
      <c r="AB578" s="344"/>
      <c r="AC578" s="344"/>
      <c r="AD578" s="344"/>
      <c r="AE578" s="344"/>
      <c r="AF578" s="344"/>
      <c r="AG578" s="344"/>
      <c r="AH578" s="357"/>
      <c r="AI578" s="344"/>
      <c r="AJ578" s="344"/>
      <c r="AK578" s="429"/>
      <c r="AL578" s="429"/>
      <c r="AM578" s="357"/>
      <c r="AN578" s="357"/>
      <c r="AO578" s="357"/>
      <c r="AP578" s="357"/>
      <c r="AQ578" s="357"/>
      <c r="AR578" s="357"/>
      <c r="AS578" s="357"/>
      <c r="AT578" s="360"/>
      <c r="AU578" s="515"/>
    </row>
    <row r="579" spans="1:47" s="362" customFormat="1" ht="30.75" customHeight="1" x14ac:dyDescent="0.25">
      <c r="A579" s="353"/>
      <c r="B579" s="354"/>
      <c r="C579" s="357"/>
      <c r="D579" s="344"/>
      <c r="E579" s="344"/>
      <c r="F579" s="344"/>
      <c r="G579" s="356"/>
      <c r="H579" s="357"/>
      <c r="I579" s="344"/>
      <c r="J579" s="344"/>
      <c r="K579" s="357"/>
      <c r="L579" s="355"/>
      <c r="M579" s="355"/>
      <c r="N579" s="355"/>
      <c r="O579" s="357"/>
      <c r="P579" s="357"/>
      <c r="Q579" s="357"/>
      <c r="R579" s="357"/>
      <c r="S579" s="357"/>
      <c r="T579" s="357"/>
      <c r="U579" s="357"/>
      <c r="V579" s="357"/>
      <c r="W579" s="357"/>
      <c r="X579" s="357"/>
      <c r="Y579" s="357"/>
      <c r="Z579" s="357"/>
      <c r="AA579" s="357"/>
      <c r="AB579" s="344"/>
      <c r="AC579" s="344"/>
      <c r="AD579" s="344"/>
      <c r="AE579" s="344"/>
      <c r="AF579" s="344"/>
      <c r="AG579" s="344"/>
      <c r="AH579" s="357"/>
      <c r="AI579" s="344"/>
      <c r="AJ579" s="344"/>
      <c r="AK579" s="429"/>
      <c r="AL579" s="429"/>
      <c r="AM579" s="357"/>
      <c r="AN579" s="357"/>
      <c r="AO579" s="357"/>
      <c r="AP579" s="357"/>
      <c r="AQ579" s="357"/>
      <c r="AR579" s="357"/>
      <c r="AS579" s="357"/>
      <c r="AT579" s="360"/>
      <c r="AU579" s="515"/>
    </row>
    <row r="580" spans="1:47" ht="30.75" customHeight="1" x14ac:dyDescent="0.25">
      <c r="A580" s="353"/>
      <c r="B580" s="354"/>
      <c r="C580" s="357"/>
      <c r="D580" s="344"/>
      <c r="E580" s="344"/>
      <c r="F580" s="344"/>
      <c r="G580" s="356"/>
      <c r="H580" s="357"/>
      <c r="I580" s="344"/>
      <c r="J580" s="344"/>
      <c r="K580" s="357"/>
      <c r="L580" s="355"/>
      <c r="M580" s="355"/>
      <c r="N580" s="355"/>
      <c r="O580" s="357"/>
      <c r="P580" s="357"/>
      <c r="Q580" s="357"/>
      <c r="R580" s="357"/>
      <c r="S580" s="357"/>
      <c r="T580" s="357"/>
      <c r="U580" s="357"/>
      <c r="V580" s="357"/>
      <c r="W580" s="357"/>
      <c r="X580" s="357"/>
      <c r="Y580" s="357"/>
      <c r="Z580" s="357"/>
      <c r="AA580" s="357"/>
      <c r="AB580" s="344"/>
      <c r="AC580" s="344"/>
      <c r="AD580" s="344"/>
      <c r="AE580" s="344"/>
      <c r="AF580" s="344"/>
      <c r="AG580" s="344"/>
      <c r="AH580" s="357"/>
      <c r="AI580" s="344"/>
      <c r="AJ580" s="344"/>
      <c r="AK580" s="429"/>
      <c r="AL580" s="429"/>
      <c r="AM580" s="357"/>
      <c r="AN580" s="357"/>
      <c r="AO580" s="357"/>
      <c r="AP580" s="357"/>
      <c r="AQ580" s="357"/>
      <c r="AR580" s="357"/>
      <c r="AS580" s="357"/>
      <c r="AT580" s="360"/>
      <c r="AU580" s="515"/>
    </row>
    <row r="581" spans="1:47" ht="30.75" customHeight="1" x14ac:dyDescent="0.25">
      <c r="A581" s="353"/>
      <c r="B581" s="354"/>
      <c r="C581" s="357"/>
      <c r="D581" s="344"/>
      <c r="E581" s="344"/>
      <c r="F581" s="344"/>
      <c r="G581" s="356"/>
      <c r="H581" s="357"/>
      <c r="I581" s="344"/>
      <c r="J581" s="344"/>
      <c r="K581" s="357"/>
      <c r="L581" s="355"/>
      <c r="M581" s="355"/>
      <c r="N581" s="355"/>
      <c r="O581" s="357"/>
      <c r="P581" s="357"/>
      <c r="Q581" s="357"/>
      <c r="R581" s="357"/>
      <c r="S581" s="357"/>
      <c r="T581" s="357"/>
      <c r="U581" s="357"/>
      <c r="V581" s="357"/>
      <c r="W581" s="357"/>
      <c r="X581" s="357"/>
      <c r="Y581" s="357"/>
      <c r="Z581" s="357"/>
      <c r="AA581" s="357"/>
      <c r="AB581" s="344"/>
      <c r="AC581" s="344"/>
      <c r="AD581" s="344"/>
      <c r="AE581" s="344"/>
      <c r="AF581" s="344"/>
      <c r="AG581" s="344"/>
      <c r="AH581" s="357"/>
      <c r="AI581" s="344"/>
      <c r="AJ581" s="344"/>
      <c r="AK581" s="429"/>
      <c r="AL581" s="429"/>
      <c r="AM581" s="357"/>
      <c r="AN581" s="357"/>
      <c r="AO581" s="357"/>
      <c r="AP581" s="357"/>
      <c r="AQ581" s="357"/>
      <c r="AR581" s="357"/>
      <c r="AS581" s="357"/>
      <c r="AT581" s="360"/>
      <c r="AU581" s="515"/>
    </row>
    <row r="582" spans="1:47" ht="30.75" customHeight="1" x14ac:dyDescent="0.25">
      <c r="A582" s="353"/>
      <c r="B582" s="354"/>
      <c r="C582" s="357"/>
      <c r="D582" s="344"/>
      <c r="E582" s="344"/>
      <c r="F582" s="344"/>
      <c r="G582" s="356"/>
      <c r="H582" s="357"/>
      <c r="I582" s="344"/>
      <c r="J582" s="344"/>
      <c r="K582" s="357"/>
      <c r="L582" s="355"/>
      <c r="M582" s="355"/>
      <c r="N582" s="355"/>
      <c r="O582" s="357"/>
      <c r="P582" s="357"/>
      <c r="Q582" s="357"/>
      <c r="R582" s="357"/>
      <c r="S582" s="357"/>
      <c r="T582" s="357"/>
      <c r="U582" s="357"/>
      <c r="V582" s="357"/>
      <c r="W582" s="357"/>
      <c r="X582" s="357"/>
      <c r="Y582" s="357"/>
      <c r="Z582" s="357"/>
      <c r="AA582" s="357"/>
      <c r="AB582" s="344"/>
      <c r="AC582" s="344"/>
      <c r="AD582" s="344"/>
      <c r="AE582" s="344"/>
      <c r="AF582" s="344"/>
      <c r="AG582" s="344"/>
      <c r="AH582" s="357"/>
      <c r="AI582" s="344"/>
      <c r="AJ582" s="344"/>
      <c r="AK582" s="429"/>
      <c r="AL582" s="429"/>
      <c r="AM582" s="357"/>
      <c r="AN582" s="357"/>
      <c r="AO582" s="357"/>
      <c r="AP582" s="357"/>
      <c r="AQ582" s="357"/>
      <c r="AR582" s="357"/>
      <c r="AS582" s="357"/>
      <c r="AT582" s="360"/>
      <c r="AU582" s="515"/>
    </row>
    <row r="583" spans="1:47" s="362" customFormat="1" ht="30.75" customHeight="1" x14ac:dyDescent="0.25">
      <c r="A583" s="353"/>
      <c r="B583" s="354"/>
      <c r="C583" s="357"/>
      <c r="D583" s="344"/>
      <c r="E583" s="344"/>
      <c r="F583" s="344"/>
      <c r="G583" s="356"/>
      <c r="H583" s="357"/>
      <c r="I583" s="344"/>
      <c r="J583" s="344"/>
      <c r="K583" s="357"/>
      <c r="L583" s="355"/>
      <c r="M583" s="355"/>
      <c r="N583" s="355"/>
      <c r="O583" s="357"/>
      <c r="P583" s="357"/>
      <c r="Q583" s="357"/>
      <c r="R583" s="357"/>
      <c r="S583" s="357"/>
      <c r="T583" s="357"/>
      <c r="U583" s="357"/>
      <c r="V583" s="357"/>
      <c r="W583" s="357"/>
      <c r="X583" s="357"/>
      <c r="Y583" s="357"/>
      <c r="Z583" s="357"/>
      <c r="AA583" s="357"/>
      <c r="AB583" s="344"/>
      <c r="AC583" s="344"/>
      <c r="AD583" s="344"/>
      <c r="AE583" s="344"/>
      <c r="AF583" s="344"/>
      <c r="AG583" s="344"/>
      <c r="AH583" s="357"/>
      <c r="AI583" s="344"/>
      <c r="AJ583" s="344"/>
      <c r="AK583" s="429"/>
      <c r="AL583" s="429"/>
      <c r="AM583" s="357"/>
      <c r="AN583" s="357"/>
      <c r="AO583" s="357"/>
      <c r="AP583" s="357"/>
      <c r="AQ583" s="357"/>
      <c r="AR583" s="357"/>
      <c r="AS583" s="357"/>
      <c r="AT583" s="360"/>
      <c r="AU583" s="515"/>
    </row>
    <row r="584" spans="1:47" ht="30.75" customHeight="1" x14ac:dyDescent="0.25">
      <c r="A584" s="353"/>
      <c r="B584" s="354"/>
      <c r="C584" s="357"/>
      <c r="D584" s="344"/>
      <c r="E584" s="344"/>
      <c r="F584" s="344"/>
      <c r="G584" s="356"/>
      <c r="H584" s="357"/>
      <c r="I584" s="344"/>
      <c r="J584" s="344"/>
      <c r="K584" s="357"/>
      <c r="L584" s="355"/>
      <c r="M584" s="355"/>
      <c r="N584" s="355"/>
      <c r="O584" s="357"/>
      <c r="P584" s="357"/>
      <c r="Q584" s="357"/>
      <c r="R584" s="357"/>
      <c r="S584" s="357"/>
      <c r="T584" s="357"/>
      <c r="U584" s="357"/>
      <c r="V584" s="357"/>
      <c r="W584" s="357"/>
      <c r="X584" s="357"/>
      <c r="Y584" s="357"/>
      <c r="Z584" s="357"/>
      <c r="AA584" s="357"/>
      <c r="AB584" s="344"/>
      <c r="AC584" s="344"/>
      <c r="AD584" s="344"/>
      <c r="AE584" s="344"/>
      <c r="AF584" s="344"/>
      <c r="AG584" s="344"/>
      <c r="AH584" s="357"/>
      <c r="AI584" s="344"/>
      <c r="AJ584" s="344"/>
      <c r="AK584" s="429"/>
      <c r="AL584" s="429"/>
      <c r="AM584" s="357"/>
      <c r="AN584" s="357"/>
      <c r="AO584" s="357"/>
      <c r="AP584" s="357"/>
      <c r="AQ584" s="357"/>
      <c r="AR584" s="357"/>
      <c r="AS584" s="357"/>
      <c r="AT584" s="360"/>
      <c r="AU584" s="515"/>
    </row>
    <row r="585" spans="1:47" ht="30.75" customHeight="1" x14ac:dyDescent="0.25">
      <c r="A585" s="353"/>
      <c r="B585" s="354"/>
      <c r="C585" s="357"/>
      <c r="D585" s="344"/>
      <c r="E585" s="344"/>
      <c r="F585" s="344"/>
      <c r="G585" s="356"/>
      <c r="H585" s="357"/>
      <c r="I585" s="344"/>
      <c r="J585" s="344"/>
      <c r="K585" s="357"/>
      <c r="L585" s="355"/>
      <c r="M585" s="355"/>
      <c r="N585" s="355"/>
      <c r="O585" s="357"/>
      <c r="P585" s="357"/>
      <c r="Q585" s="357"/>
      <c r="R585" s="357"/>
      <c r="S585" s="357"/>
      <c r="T585" s="357"/>
      <c r="U585" s="357"/>
      <c r="V585" s="357"/>
      <c r="W585" s="357"/>
      <c r="X585" s="357"/>
      <c r="Y585" s="357"/>
      <c r="Z585" s="357"/>
      <c r="AA585" s="357"/>
      <c r="AB585" s="344"/>
      <c r="AC585" s="344"/>
      <c r="AD585" s="344"/>
      <c r="AE585" s="344"/>
      <c r="AF585" s="344"/>
      <c r="AG585" s="344"/>
      <c r="AH585" s="357"/>
      <c r="AI585" s="344"/>
      <c r="AJ585" s="344"/>
      <c r="AK585" s="429"/>
      <c r="AL585" s="429"/>
      <c r="AM585" s="357"/>
      <c r="AN585" s="357"/>
      <c r="AO585" s="357"/>
      <c r="AP585" s="357"/>
      <c r="AQ585" s="357"/>
      <c r="AR585" s="357"/>
      <c r="AS585" s="357"/>
      <c r="AT585" s="360"/>
      <c r="AU585" s="515"/>
    </row>
    <row r="586" spans="1:47" ht="30.75" customHeight="1" x14ac:dyDescent="0.25">
      <c r="A586" s="353"/>
      <c r="B586" s="354"/>
      <c r="C586" s="357"/>
      <c r="D586" s="344"/>
      <c r="E586" s="344"/>
      <c r="F586" s="344"/>
      <c r="G586" s="356"/>
      <c r="H586" s="357"/>
      <c r="I586" s="344"/>
      <c r="J586" s="344"/>
      <c r="K586" s="357"/>
      <c r="L586" s="355"/>
      <c r="M586" s="355"/>
      <c r="N586" s="355"/>
      <c r="O586" s="357"/>
      <c r="P586" s="357"/>
      <c r="Q586" s="357"/>
      <c r="R586" s="357"/>
      <c r="S586" s="357"/>
      <c r="T586" s="357"/>
      <c r="U586" s="357"/>
      <c r="V586" s="357"/>
      <c r="W586" s="357"/>
      <c r="X586" s="357"/>
      <c r="Y586" s="357"/>
      <c r="Z586" s="357"/>
      <c r="AA586" s="357"/>
      <c r="AB586" s="344"/>
      <c r="AC586" s="344"/>
      <c r="AD586" s="344"/>
      <c r="AE586" s="344"/>
      <c r="AF586" s="344"/>
      <c r="AG586" s="344"/>
      <c r="AH586" s="357"/>
      <c r="AI586" s="344"/>
      <c r="AJ586" s="344"/>
      <c r="AK586" s="429"/>
      <c r="AL586" s="429"/>
      <c r="AM586" s="357"/>
      <c r="AN586" s="357"/>
      <c r="AO586" s="357"/>
      <c r="AP586" s="357"/>
      <c r="AQ586" s="357"/>
      <c r="AR586" s="357"/>
      <c r="AS586" s="357"/>
      <c r="AT586" s="360"/>
      <c r="AU586" s="515"/>
    </row>
    <row r="587" spans="1:47" ht="30.75" customHeight="1" x14ac:dyDescent="0.25">
      <c r="A587" s="353"/>
      <c r="B587" s="354"/>
      <c r="C587" s="357"/>
      <c r="D587" s="344"/>
      <c r="E587" s="344"/>
      <c r="F587" s="344"/>
      <c r="G587" s="356"/>
      <c r="H587" s="357"/>
      <c r="I587" s="344"/>
      <c r="J587" s="344"/>
      <c r="K587" s="357"/>
      <c r="L587" s="355"/>
      <c r="M587" s="355"/>
      <c r="N587" s="355"/>
      <c r="O587" s="357"/>
      <c r="P587" s="357"/>
      <c r="Q587" s="357"/>
      <c r="R587" s="357"/>
      <c r="S587" s="357"/>
      <c r="T587" s="357"/>
      <c r="U587" s="357"/>
      <c r="V587" s="357"/>
      <c r="W587" s="357"/>
      <c r="X587" s="357"/>
      <c r="Y587" s="357"/>
      <c r="Z587" s="357"/>
      <c r="AA587" s="357"/>
      <c r="AB587" s="344"/>
      <c r="AC587" s="344"/>
      <c r="AD587" s="344"/>
      <c r="AE587" s="344"/>
      <c r="AF587" s="344"/>
      <c r="AG587" s="344"/>
      <c r="AH587" s="357"/>
      <c r="AI587" s="344"/>
      <c r="AJ587" s="344"/>
      <c r="AK587" s="429"/>
      <c r="AL587" s="429"/>
      <c r="AM587" s="357"/>
      <c r="AN587" s="357"/>
      <c r="AO587" s="357"/>
      <c r="AP587" s="357"/>
      <c r="AQ587" s="357"/>
      <c r="AR587" s="357"/>
      <c r="AS587" s="357"/>
      <c r="AT587" s="360"/>
      <c r="AU587" s="515"/>
    </row>
    <row r="588" spans="1:47" ht="30.75" customHeight="1" x14ac:dyDescent="0.25">
      <c r="A588" s="353"/>
      <c r="B588" s="354"/>
      <c r="C588" s="357"/>
      <c r="D588" s="344"/>
      <c r="E588" s="344"/>
      <c r="F588" s="344"/>
      <c r="G588" s="356"/>
      <c r="H588" s="357"/>
      <c r="I588" s="344"/>
      <c r="J588" s="344"/>
      <c r="K588" s="357"/>
      <c r="L588" s="355"/>
      <c r="M588" s="355"/>
      <c r="N588" s="355"/>
      <c r="O588" s="357"/>
      <c r="P588" s="357"/>
      <c r="Q588" s="357"/>
      <c r="R588" s="357"/>
      <c r="S588" s="357"/>
      <c r="T588" s="357"/>
      <c r="U588" s="357"/>
      <c r="V588" s="357"/>
      <c r="W588" s="357"/>
      <c r="X588" s="357"/>
      <c r="Y588" s="357"/>
      <c r="Z588" s="357"/>
      <c r="AA588" s="357"/>
      <c r="AB588" s="344"/>
      <c r="AC588" s="344"/>
      <c r="AD588" s="344"/>
      <c r="AE588" s="344"/>
      <c r="AF588" s="344"/>
      <c r="AG588" s="344"/>
      <c r="AH588" s="357"/>
      <c r="AI588" s="344"/>
      <c r="AJ588" s="344"/>
      <c r="AK588" s="429"/>
      <c r="AL588" s="429"/>
      <c r="AM588" s="357"/>
      <c r="AN588" s="357"/>
      <c r="AO588" s="357"/>
      <c r="AP588" s="357"/>
      <c r="AQ588" s="357"/>
      <c r="AR588" s="357"/>
      <c r="AS588" s="357"/>
      <c r="AT588" s="360"/>
      <c r="AU588" s="515"/>
    </row>
    <row r="589" spans="1:47" ht="30.75" customHeight="1" x14ac:dyDescent="0.25">
      <c r="A589" s="353"/>
      <c r="B589" s="354"/>
      <c r="C589" s="357"/>
      <c r="D589" s="344"/>
      <c r="E589" s="344"/>
      <c r="F589" s="344"/>
      <c r="G589" s="356"/>
      <c r="H589" s="357"/>
      <c r="I589" s="344"/>
      <c r="J589" s="344"/>
      <c r="K589" s="357"/>
      <c r="L589" s="355"/>
      <c r="M589" s="355"/>
      <c r="N589" s="355"/>
      <c r="O589" s="357"/>
      <c r="P589" s="357"/>
      <c r="Q589" s="357"/>
      <c r="R589" s="357"/>
      <c r="S589" s="357"/>
      <c r="T589" s="357"/>
      <c r="U589" s="357"/>
      <c r="V589" s="357"/>
      <c r="W589" s="357"/>
      <c r="X589" s="357"/>
      <c r="Y589" s="357"/>
      <c r="Z589" s="357"/>
      <c r="AA589" s="357"/>
      <c r="AB589" s="344"/>
      <c r="AC589" s="344"/>
      <c r="AD589" s="344"/>
      <c r="AE589" s="344"/>
      <c r="AF589" s="344"/>
      <c r="AG589" s="344"/>
      <c r="AH589" s="357"/>
      <c r="AI589" s="344"/>
      <c r="AJ589" s="344"/>
      <c r="AK589" s="429"/>
      <c r="AL589" s="429"/>
      <c r="AM589" s="357"/>
      <c r="AN589" s="357"/>
      <c r="AO589" s="357"/>
      <c r="AP589" s="357"/>
      <c r="AQ589" s="357"/>
      <c r="AR589" s="357"/>
      <c r="AS589" s="357"/>
      <c r="AT589" s="360"/>
      <c r="AU589" s="515"/>
    </row>
    <row r="590" spans="1:47" ht="30.75" customHeight="1" x14ac:dyDescent="0.25">
      <c r="A590" s="353"/>
      <c r="B590" s="354"/>
      <c r="C590" s="357"/>
      <c r="D590" s="344"/>
      <c r="E590" s="344"/>
      <c r="F590" s="344"/>
      <c r="G590" s="356"/>
      <c r="H590" s="357"/>
      <c r="I590" s="344"/>
      <c r="J590" s="344"/>
      <c r="K590" s="357"/>
      <c r="L590" s="355"/>
      <c r="M590" s="355"/>
      <c r="N590" s="355"/>
      <c r="O590" s="357"/>
      <c r="P590" s="357"/>
      <c r="Q590" s="357"/>
      <c r="R590" s="357"/>
      <c r="S590" s="357"/>
      <c r="T590" s="357"/>
      <c r="U590" s="357"/>
      <c r="V590" s="357"/>
      <c r="W590" s="357"/>
      <c r="X590" s="357"/>
      <c r="Y590" s="357"/>
      <c r="Z590" s="357"/>
      <c r="AA590" s="357"/>
      <c r="AB590" s="344"/>
      <c r="AC590" s="344"/>
      <c r="AD590" s="344"/>
      <c r="AE590" s="344"/>
      <c r="AF590" s="344"/>
      <c r="AG590" s="344"/>
      <c r="AH590" s="357"/>
      <c r="AI590" s="344"/>
      <c r="AJ590" s="344"/>
      <c r="AK590" s="429"/>
      <c r="AL590" s="429"/>
      <c r="AM590" s="357"/>
      <c r="AN590" s="357"/>
      <c r="AO590" s="357"/>
      <c r="AP590" s="357"/>
      <c r="AQ590" s="357"/>
      <c r="AR590" s="357"/>
      <c r="AS590" s="357"/>
      <c r="AT590" s="360"/>
      <c r="AU590" s="515"/>
    </row>
    <row r="591" spans="1:47" ht="30.75" customHeight="1" x14ac:dyDescent="0.25">
      <c r="A591" s="353"/>
      <c r="B591" s="354"/>
      <c r="C591" s="357"/>
      <c r="D591" s="344"/>
      <c r="E591" s="344"/>
      <c r="F591" s="344"/>
      <c r="G591" s="356"/>
      <c r="H591" s="357"/>
      <c r="I591" s="344"/>
      <c r="J591" s="344"/>
      <c r="K591" s="357"/>
      <c r="L591" s="355"/>
      <c r="M591" s="355"/>
      <c r="N591" s="355"/>
      <c r="O591" s="357"/>
      <c r="P591" s="357"/>
      <c r="Q591" s="357"/>
      <c r="R591" s="357"/>
      <c r="S591" s="357"/>
      <c r="T591" s="357"/>
      <c r="U591" s="357"/>
      <c r="V591" s="357"/>
      <c r="W591" s="357"/>
      <c r="X591" s="357"/>
      <c r="Y591" s="357"/>
      <c r="Z591" s="357"/>
      <c r="AA591" s="357"/>
      <c r="AB591" s="344"/>
      <c r="AC591" s="344"/>
      <c r="AD591" s="344"/>
      <c r="AE591" s="344"/>
      <c r="AF591" s="344"/>
      <c r="AG591" s="344"/>
      <c r="AH591" s="357"/>
      <c r="AI591" s="344"/>
      <c r="AJ591" s="344"/>
      <c r="AK591" s="429"/>
      <c r="AL591" s="429"/>
      <c r="AM591" s="357"/>
      <c r="AN591" s="357"/>
      <c r="AO591" s="357"/>
      <c r="AP591" s="357"/>
      <c r="AQ591" s="357"/>
      <c r="AR591" s="357"/>
      <c r="AS591" s="357"/>
      <c r="AT591" s="360"/>
      <c r="AU591" s="515"/>
    </row>
    <row r="592" spans="1:47" ht="30.75" customHeight="1" x14ac:dyDescent="0.25">
      <c r="A592" s="353"/>
      <c r="B592" s="354"/>
      <c r="C592" s="357"/>
      <c r="D592" s="344"/>
      <c r="E592" s="344"/>
      <c r="F592" s="344"/>
      <c r="G592" s="356"/>
      <c r="H592" s="357"/>
      <c r="I592" s="344"/>
      <c r="J592" s="344"/>
      <c r="K592" s="357"/>
      <c r="L592" s="355"/>
      <c r="M592" s="355"/>
      <c r="N592" s="355"/>
      <c r="O592" s="357"/>
      <c r="P592" s="357"/>
      <c r="Q592" s="357"/>
      <c r="R592" s="357"/>
      <c r="S592" s="357"/>
      <c r="T592" s="357"/>
      <c r="U592" s="357"/>
      <c r="V592" s="357"/>
      <c r="W592" s="357"/>
      <c r="X592" s="357"/>
      <c r="Y592" s="357"/>
      <c r="Z592" s="357"/>
      <c r="AA592" s="357"/>
      <c r="AB592" s="344"/>
      <c r="AC592" s="344"/>
      <c r="AD592" s="344"/>
      <c r="AE592" s="344"/>
      <c r="AF592" s="344"/>
      <c r="AG592" s="344"/>
      <c r="AH592" s="357"/>
      <c r="AI592" s="344"/>
      <c r="AJ592" s="344"/>
      <c r="AK592" s="429"/>
      <c r="AL592" s="429"/>
      <c r="AM592" s="357"/>
      <c r="AN592" s="357"/>
      <c r="AO592" s="357"/>
      <c r="AP592" s="357"/>
      <c r="AQ592" s="357"/>
      <c r="AR592" s="357"/>
      <c r="AS592" s="357"/>
      <c r="AT592" s="360"/>
      <c r="AU592" s="515"/>
    </row>
    <row r="593" spans="1:47" ht="30.75" customHeight="1" x14ac:dyDescent="0.25">
      <c r="A593" s="353"/>
      <c r="B593" s="354"/>
      <c r="C593" s="357"/>
      <c r="D593" s="344"/>
      <c r="E593" s="344"/>
      <c r="F593" s="344"/>
      <c r="G593" s="356"/>
      <c r="H593" s="357"/>
      <c r="I593" s="344"/>
      <c r="J593" s="344"/>
      <c r="K593" s="357"/>
      <c r="L593" s="355"/>
      <c r="M593" s="355"/>
      <c r="N593" s="355"/>
      <c r="O593" s="357"/>
      <c r="P593" s="357"/>
      <c r="Q593" s="357"/>
      <c r="R593" s="357"/>
      <c r="S593" s="357"/>
      <c r="T593" s="357"/>
      <c r="U593" s="357"/>
      <c r="V593" s="357"/>
      <c r="W593" s="357"/>
      <c r="X593" s="357"/>
      <c r="Y593" s="357"/>
      <c r="Z593" s="357"/>
      <c r="AA593" s="357"/>
      <c r="AB593" s="344"/>
      <c r="AC593" s="344"/>
      <c r="AD593" s="344"/>
      <c r="AE593" s="344"/>
      <c r="AF593" s="344"/>
      <c r="AG593" s="344"/>
      <c r="AH593" s="357"/>
      <c r="AI593" s="344"/>
      <c r="AJ593" s="344"/>
      <c r="AK593" s="429"/>
      <c r="AL593" s="429"/>
      <c r="AM593" s="357"/>
      <c r="AN593" s="357"/>
      <c r="AO593" s="357"/>
      <c r="AP593" s="357"/>
      <c r="AQ593" s="357"/>
      <c r="AR593" s="357"/>
      <c r="AS593" s="357"/>
      <c r="AT593" s="360"/>
      <c r="AU593" s="515"/>
    </row>
    <row r="594" spans="1:47" ht="30.75" customHeight="1" x14ac:dyDescent="0.25">
      <c r="A594" s="353"/>
      <c r="B594" s="354"/>
      <c r="C594" s="357"/>
      <c r="D594" s="344"/>
      <c r="E594" s="344"/>
      <c r="F594" s="344"/>
      <c r="G594" s="356"/>
      <c r="H594" s="357"/>
      <c r="I594" s="344"/>
      <c r="J594" s="344"/>
      <c r="K594" s="357"/>
      <c r="L594" s="355"/>
      <c r="M594" s="355"/>
      <c r="N594" s="355"/>
      <c r="O594" s="357"/>
      <c r="P594" s="357"/>
      <c r="Q594" s="357"/>
      <c r="R594" s="357"/>
      <c r="S594" s="357"/>
      <c r="T594" s="357"/>
      <c r="U594" s="357"/>
      <c r="V594" s="357"/>
      <c r="W594" s="357"/>
      <c r="X594" s="357"/>
      <c r="Y594" s="357"/>
      <c r="Z594" s="357"/>
      <c r="AA594" s="357"/>
      <c r="AB594" s="344"/>
      <c r="AC594" s="344"/>
      <c r="AD594" s="344"/>
      <c r="AE594" s="344"/>
      <c r="AF594" s="344"/>
      <c r="AG594" s="344"/>
      <c r="AH594" s="357"/>
      <c r="AI594" s="344"/>
      <c r="AJ594" s="344"/>
      <c r="AK594" s="429"/>
      <c r="AL594" s="429"/>
      <c r="AM594" s="357"/>
      <c r="AN594" s="357"/>
      <c r="AO594" s="357"/>
      <c r="AP594" s="357"/>
      <c r="AQ594" s="357"/>
      <c r="AR594" s="357"/>
      <c r="AS594" s="357"/>
      <c r="AT594" s="360"/>
      <c r="AU594" s="515"/>
    </row>
    <row r="595" spans="1:47" s="362" customFormat="1" ht="30.75" customHeight="1" x14ac:dyDescent="0.25">
      <c r="A595" s="353"/>
      <c r="B595" s="354"/>
      <c r="C595" s="357"/>
      <c r="D595" s="344"/>
      <c r="E595" s="344"/>
      <c r="F595" s="344"/>
      <c r="G595" s="356"/>
      <c r="H595" s="357"/>
      <c r="I595" s="344"/>
      <c r="J595" s="344"/>
      <c r="K595" s="357"/>
      <c r="L595" s="355"/>
      <c r="M595" s="355"/>
      <c r="N595" s="355"/>
      <c r="O595" s="357"/>
      <c r="P595" s="357"/>
      <c r="Q595" s="357"/>
      <c r="R595" s="357"/>
      <c r="S595" s="357"/>
      <c r="T595" s="357"/>
      <c r="U595" s="357"/>
      <c r="V595" s="357"/>
      <c r="W595" s="357"/>
      <c r="X595" s="357"/>
      <c r="Y595" s="357"/>
      <c r="Z595" s="357"/>
      <c r="AA595" s="357"/>
      <c r="AB595" s="344"/>
      <c r="AC595" s="344"/>
      <c r="AD595" s="344"/>
      <c r="AE595" s="344"/>
      <c r="AF595" s="344"/>
      <c r="AG595" s="344"/>
      <c r="AH595" s="357"/>
      <c r="AI595" s="344"/>
      <c r="AJ595" s="344"/>
      <c r="AK595" s="429"/>
      <c r="AL595" s="429"/>
      <c r="AM595" s="357"/>
      <c r="AN595" s="357"/>
      <c r="AO595" s="357"/>
      <c r="AP595" s="357"/>
      <c r="AQ595" s="357"/>
      <c r="AR595" s="357"/>
      <c r="AS595" s="357"/>
      <c r="AT595" s="360"/>
      <c r="AU595" s="515"/>
    </row>
    <row r="596" spans="1:47" ht="30.75" customHeight="1" x14ac:dyDescent="0.25">
      <c r="A596" s="353"/>
      <c r="B596" s="354"/>
      <c r="C596" s="357"/>
      <c r="D596" s="344"/>
      <c r="E596" s="344"/>
      <c r="F596" s="344"/>
      <c r="G596" s="356"/>
      <c r="H596" s="357"/>
      <c r="I596" s="344"/>
      <c r="J596" s="344"/>
      <c r="K596" s="357"/>
      <c r="L596" s="355"/>
      <c r="M596" s="355"/>
      <c r="N596" s="355"/>
      <c r="O596" s="357"/>
      <c r="P596" s="357"/>
      <c r="Q596" s="357"/>
      <c r="R596" s="357"/>
      <c r="S596" s="357"/>
      <c r="T596" s="357"/>
      <c r="U596" s="357"/>
      <c r="V596" s="357"/>
      <c r="W596" s="357"/>
      <c r="X596" s="357"/>
      <c r="Y596" s="357"/>
      <c r="Z596" s="357"/>
      <c r="AA596" s="357"/>
      <c r="AB596" s="344"/>
      <c r="AC596" s="344"/>
      <c r="AD596" s="344"/>
      <c r="AE596" s="344"/>
      <c r="AF596" s="344"/>
      <c r="AG596" s="344"/>
      <c r="AH596" s="357"/>
      <c r="AI596" s="344"/>
      <c r="AJ596" s="344"/>
      <c r="AK596" s="429"/>
      <c r="AL596" s="429"/>
      <c r="AM596" s="357"/>
      <c r="AN596" s="357"/>
      <c r="AO596" s="357"/>
      <c r="AP596" s="357"/>
      <c r="AQ596" s="357"/>
      <c r="AR596" s="357"/>
      <c r="AS596" s="357"/>
      <c r="AT596" s="360"/>
      <c r="AU596" s="515"/>
    </row>
    <row r="597" spans="1:47" s="362" customFormat="1" ht="30.75" customHeight="1" x14ac:dyDescent="0.25">
      <c r="A597" s="353"/>
      <c r="B597" s="354"/>
      <c r="C597" s="357"/>
      <c r="D597" s="344"/>
      <c r="E597" s="344"/>
      <c r="F597" s="344"/>
      <c r="G597" s="356"/>
      <c r="H597" s="357"/>
      <c r="I597" s="344"/>
      <c r="J597" s="344"/>
      <c r="K597" s="357"/>
      <c r="L597" s="355"/>
      <c r="M597" s="355"/>
      <c r="N597" s="355"/>
      <c r="O597" s="357"/>
      <c r="P597" s="357"/>
      <c r="Q597" s="357"/>
      <c r="R597" s="357"/>
      <c r="S597" s="357"/>
      <c r="T597" s="357"/>
      <c r="U597" s="357"/>
      <c r="V597" s="357"/>
      <c r="W597" s="357"/>
      <c r="X597" s="357"/>
      <c r="Y597" s="357"/>
      <c r="Z597" s="357"/>
      <c r="AA597" s="357"/>
      <c r="AB597" s="344"/>
      <c r="AC597" s="344"/>
      <c r="AD597" s="344"/>
      <c r="AE597" s="344"/>
      <c r="AF597" s="344"/>
      <c r="AG597" s="344"/>
      <c r="AH597" s="357"/>
      <c r="AI597" s="344"/>
      <c r="AJ597" s="344"/>
      <c r="AK597" s="429"/>
      <c r="AL597" s="429"/>
      <c r="AM597" s="357"/>
      <c r="AN597" s="357"/>
      <c r="AO597" s="357"/>
      <c r="AP597" s="357"/>
      <c r="AQ597" s="357"/>
      <c r="AR597" s="357"/>
      <c r="AS597" s="357"/>
      <c r="AT597" s="360"/>
      <c r="AU597" s="515"/>
    </row>
    <row r="598" spans="1:47" ht="30.75" customHeight="1" x14ac:dyDescent="0.25">
      <c r="A598" s="353"/>
      <c r="B598" s="354"/>
      <c r="C598" s="357"/>
      <c r="D598" s="344"/>
      <c r="E598" s="344"/>
      <c r="F598" s="344"/>
      <c r="G598" s="356"/>
      <c r="H598" s="357"/>
      <c r="I598" s="344"/>
      <c r="J598" s="344"/>
      <c r="K598" s="357"/>
      <c r="L598" s="355"/>
      <c r="M598" s="355"/>
      <c r="N598" s="355"/>
      <c r="O598" s="357"/>
      <c r="P598" s="357"/>
      <c r="Q598" s="357"/>
      <c r="R598" s="357"/>
      <c r="S598" s="357"/>
      <c r="T598" s="357"/>
      <c r="U598" s="357"/>
      <c r="V598" s="357"/>
      <c r="W598" s="357"/>
      <c r="X598" s="357"/>
      <c r="Y598" s="357"/>
      <c r="Z598" s="357"/>
      <c r="AA598" s="357"/>
      <c r="AB598" s="344"/>
      <c r="AC598" s="344"/>
      <c r="AD598" s="344"/>
      <c r="AE598" s="344"/>
      <c r="AF598" s="344"/>
      <c r="AG598" s="344"/>
      <c r="AH598" s="357"/>
      <c r="AI598" s="344"/>
      <c r="AJ598" s="344"/>
      <c r="AK598" s="429"/>
      <c r="AL598" s="429"/>
      <c r="AM598" s="357"/>
      <c r="AN598" s="357"/>
      <c r="AO598" s="357"/>
      <c r="AP598" s="357"/>
      <c r="AQ598" s="357"/>
      <c r="AR598" s="357"/>
      <c r="AS598" s="357"/>
      <c r="AT598" s="360"/>
      <c r="AU598" s="515"/>
    </row>
    <row r="599" spans="1:47" s="362" customFormat="1" ht="30.75" customHeight="1" x14ac:dyDescent="0.25">
      <c r="A599" s="353"/>
      <c r="B599" s="354"/>
      <c r="C599" s="357"/>
      <c r="D599" s="344"/>
      <c r="E599" s="344"/>
      <c r="F599" s="344"/>
      <c r="G599" s="356"/>
      <c r="H599" s="357"/>
      <c r="I599" s="344"/>
      <c r="J599" s="344"/>
      <c r="K599" s="357"/>
      <c r="L599" s="355"/>
      <c r="M599" s="355"/>
      <c r="N599" s="355"/>
      <c r="O599" s="357"/>
      <c r="P599" s="357"/>
      <c r="Q599" s="357"/>
      <c r="R599" s="357"/>
      <c r="S599" s="357"/>
      <c r="T599" s="357"/>
      <c r="U599" s="357"/>
      <c r="V599" s="357"/>
      <c r="W599" s="357"/>
      <c r="X599" s="357"/>
      <c r="Y599" s="357"/>
      <c r="Z599" s="357"/>
      <c r="AA599" s="357"/>
      <c r="AB599" s="344"/>
      <c r="AC599" s="344"/>
      <c r="AD599" s="344"/>
      <c r="AE599" s="344"/>
      <c r="AF599" s="344"/>
      <c r="AG599" s="344"/>
      <c r="AH599" s="357"/>
      <c r="AI599" s="344"/>
      <c r="AJ599" s="344"/>
      <c r="AK599" s="429"/>
      <c r="AL599" s="429"/>
      <c r="AM599" s="357"/>
      <c r="AN599" s="357"/>
      <c r="AO599" s="357"/>
      <c r="AP599" s="357"/>
      <c r="AQ599" s="357"/>
      <c r="AR599" s="357"/>
      <c r="AS599" s="357"/>
      <c r="AT599" s="360"/>
      <c r="AU599" s="515"/>
    </row>
    <row r="600" spans="1:47" ht="30.75" customHeight="1" x14ac:dyDescent="0.25">
      <c r="A600" s="353"/>
      <c r="B600" s="354"/>
      <c r="C600" s="357"/>
      <c r="D600" s="344"/>
      <c r="E600" s="344"/>
      <c r="F600" s="344"/>
      <c r="G600" s="356"/>
      <c r="H600" s="357"/>
      <c r="I600" s="344"/>
      <c r="J600" s="344"/>
      <c r="K600" s="357"/>
      <c r="L600" s="355"/>
      <c r="M600" s="355"/>
      <c r="N600" s="355"/>
      <c r="O600" s="357"/>
      <c r="P600" s="357"/>
      <c r="Q600" s="357"/>
      <c r="R600" s="357"/>
      <c r="S600" s="357"/>
      <c r="T600" s="357"/>
      <c r="U600" s="357"/>
      <c r="V600" s="357"/>
      <c r="W600" s="357"/>
      <c r="X600" s="357"/>
      <c r="Y600" s="357"/>
      <c r="Z600" s="357"/>
      <c r="AA600" s="357"/>
      <c r="AB600" s="344"/>
      <c r="AC600" s="344"/>
      <c r="AD600" s="344"/>
      <c r="AE600" s="344"/>
      <c r="AF600" s="344"/>
      <c r="AG600" s="344"/>
      <c r="AH600" s="357"/>
      <c r="AI600" s="344"/>
      <c r="AJ600" s="344"/>
      <c r="AK600" s="429"/>
      <c r="AL600" s="429"/>
      <c r="AM600" s="357"/>
      <c r="AN600" s="357"/>
      <c r="AO600" s="357"/>
      <c r="AP600" s="357"/>
      <c r="AQ600" s="357"/>
      <c r="AR600" s="357"/>
      <c r="AS600" s="357"/>
      <c r="AT600" s="360"/>
      <c r="AU600" s="515"/>
    </row>
    <row r="601" spans="1:47" ht="30.75" customHeight="1" x14ac:dyDescent="0.25">
      <c r="A601" s="353"/>
      <c r="B601" s="354"/>
      <c r="C601" s="357"/>
      <c r="D601" s="344"/>
      <c r="E601" s="344"/>
      <c r="F601" s="344"/>
      <c r="G601" s="356"/>
      <c r="H601" s="357"/>
      <c r="I601" s="344"/>
      <c r="J601" s="344"/>
      <c r="K601" s="357"/>
      <c r="L601" s="355"/>
      <c r="M601" s="355"/>
      <c r="N601" s="355"/>
      <c r="O601" s="357"/>
      <c r="P601" s="357"/>
      <c r="Q601" s="357"/>
      <c r="R601" s="357"/>
      <c r="S601" s="357"/>
      <c r="T601" s="357"/>
      <c r="U601" s="357"/>
      <c r="V601" s="357"/>
      <c r="W601" s="357"/>
      <c r="X601" s="357"/>
      <c r="Y601" s="357"/>
      <c r="Z601" s="357"/>
      <c r="AA601" s="357"/>
      <c r="AB601" s="344"/>
      <c r="AC601" s="344"/>
      <c r="AD601" s="344"/>
      <c r="AE601" s="344"/>
      <c r="AF601" s="344"/>
      <c r="AG601" s="344"/>
      <c r="AH601" s="357"/>
      <c r="AI601" s="344"/>
      <c r="AJ601" s="344"/>
      <c r="AK601" s="429"/>
      <c r="AL601" s="429"/>
      <c r="AM601" s="357"/>
      <c r="AN601" s="357"/>
      <c r="AO601" s="357"/>
      <c r="AP601" s="357"/>
      <c r="AQ601" s="357"/>
      <c r="AR601" s="357"/>
      <c r="AS601" s="357"/>
      <c r="AT601" s="360"/>
      <c r="AU601" s="515"/>
    </row>
    <row r="602" spans="1:47" ht="30.75" customHeight="1" x14ac:dyDescent="0.25">
      <c r="A602" s="353"/>
      <c r="B602" s="354"/>
      <c r="C602" s="357"/>
      <c r="D602" s="344"/>
      <c r="E602" s="344"/>
      <c r="F602" s="344"/>
      <c r="G602" s="356"/>
      <c r="H602" s="357"/>
      <c r="I602" s="344"/>
      <c r="J602" s="344"/>
      <c r="K602" s="357"/>
      <c r="L602" s="355"/>
      <c r="M602" s="355"/>
      <c r="N602" s="355"/>
      <c r="O602" s="357"/>
      <c r="P602" s="357"/>
      <c r="Q602" s="357"/>
      <c r="R602" s="357"/>
      <c r="S602" s="357"/>
      <c r="T602" s="357"/>
      <c r="U602" s="357"/>
      <c r="V602" s="357"/>
      <c r="W602" s="357"/>
      <c r="X602" s="357"/>
      <c r="Y602" s="357"/>
      <c r="Z602" s="357"/>
      <c r="AA602" s="357"/>
      <c r="AB602" s="344"/>
      <c r="AC602" s="344"/>
      <c r="AD602" s="344"/>
      <c r="AE602" s="344"/>
      <c r="AF602" s="344"/>
      <c r="AG602" s="344"/>
      <c r="AH602" s="357"/>
      <c r="AI602" s="344"/>
      <c r="AJ602" s="344"/>
      <c r="AK602" s="429"/>
      <c r="AL602" s="429"/>
      <c r="AM602" s="357"/>
      <c r="AN602" s="357"/>
      <c r="AO602" s="357"/>
      <c r="AP602" s="357"/>
      <c r="AQ602" s="357"/>
      <c r="AR602" s="357"/>
      <c r="AS602" s="357"/>
      <c r="AT602" s="360"/>
      <c r="AU602" s="515"/>
    </row>
    <row r="603" spans="1:47" ht="30.75" customHeight="1" x14ac:dyDescent="0.25">
      <c r="A603" s="353"/>
      <c r="B603" s="354"/>
      <c r="C603" s="357"/>
      <c r="D603" s="344"/>
      <c r="E603" s="344"/>
      <c r="F603" s="344"/>
      <c r="G603" s="356"/>
      <c r="H603" s="357"/>
      <c r="I603" s="344"/>
      <c r="J603" s="344"/>
      <c r="K603" s="357"/>
      <c r="L603" s="355"/>
      <c r="M603" s="355"/>
      <c r="N603" s="355"/>
      <c r="O603" s="357"/>
      <c r="P603" s="357"/>
      <c r="Q603" s="357"/>
      <c r="R603" s="357"/>
      <c r="S603" s="357"/>
      <c r="T603" s="357"/>
      <c r="U603" s="357"/>
      <c r="V603" s="357"/>
      <c r="W603" s="357"/>
      <c r="X603" s="357"/>
      <c r="Y603" s="357"/>
      <c r="Z603" s="357"/>
      <c r="AA603" s="357"/>
      <c r="AB603" s="344"/>
      <c r="AC603" s="344"/>
      <c r="AD603" s="344"/>
      <c r="AE603" s="344"/>
      <c r="AF603" s="344"/>
      <c r="AG603" s="344"/>
      <c r="AH603" s="357"/>
      <c r="AI603" s="344"/>
      <c r="AJ603" s="344"/>
      <c r="AK603" s="429"/>
      <c r="AL603" s="429"/>
      <c r="AM603" s="357"/>
      <c r="AN603" s="357"/>
      <c r="AO603" s="357"/>
      <c r="AP603" s="357"/>
      <c r="AQ603" s="357"/>
      <c r="AR603" s="357"/>
      <c r="AS603" s="357"/>
      <c r="AT603" s="360"/>
      <c r="AU603" s="515"/>
    </row>
    <row r="604" spans="1:47" s="362" customFormat="1" ht="30.75" customHeight="1" x14ac:dyDescent="0.25">
      <c r="A604" s="353"/>
      <c r="B604" s="354"/>
      <c r="C604" s="357"/>
      <c r="D604" s="344"/>
      <c r="E604" s="344"/>
      <c r="F604" s="344"/>
      <c r="G604" s="356"/>
      <c r="H604" s="357"/>
      <c r="I604" s="344"/>
      <c r="J604" s="344"/>
      <c r="K604" s="357"/>
      <c r="L604" s="355"/>
      <c r="M604" s="355"/>
      <c r="N604" s="355"/>
      <c r="O604" s="357"/>
      <c r="P604" s="357"/>
      <c r="Q604" s="357"/>
      <c r="R604" s="357"/>
      <c r="S604" s="357"/>
      <c r="T604" s="357"/>
      <c r="U604" s="357"/>
      <c r="V604" s="357"/>
      <c r="W604" s="357"/>
      <c r="X604" s="357"/>
      <c r="Y604" s="357"/>
      <c r="Z604" s="357"/>
      <c r="AA604" s="357"/>
      <c r="AB604" s="344"/>
      <c r="AC604" s="344"/>
      <c r="AD604" s="344"/>
      <c r="AE604" s="344"/>
      <c r="AF604" s="344"/>
      <c r="AG604" s="344"/>
      <c r="AH604" s="357"/>
      <c r="AI604" s="344"/>
      <c r="AJ604" s="344"/>
      <c r="AK604" s="429"/>
      <c r="AL604" s="429"/>
      <c r="AM604" s="357"/>
      <c r="AN604" s="357"/>
      <c r="AO604" s="357"/>
      <c r="AP604" s="357"/>
      <c r="AQ604" s="357"/>
      <c r="AR604" s="357"/>
      <c r="AS604" s="357"/>
      <c r="AT604" s="360"/>
      <c r="AU604" s="515"/>
    </row>
    <row r="605" spans="1:47" ht="30.75" customHeight="1" x14ac:dyDescent="0.25">
      <c r="A605" s="353"/>
      <c r="B605" s="354"/>
      <c r="C605" s="357"/>
      <c r="D605" s="344"/>
      <c r="E605" s="344"/>
      <c r="F605" s="344"/>
      <c r="G605" s="356"/>
      <c r="H605" s="357"/>
      <c r="I605" s="344"/>
      <c r="J605" s="344"/>
      <c r="K605" s="357"/>
      <c r="L605" s="355"/>
      <c r="M605" s="355"/>
      <c r="N605" s="355"/>
      <c r="O605" s="357"/>
      <c r="P605" s="357"/>
      <c r="Q605" s="357"/>
      <c r="R605" s="357"/>
      <c r="S605" s="357"/>
      <c r="T605" s="357"/>
      <c r="U605" s="357"/>
      <c r="V605" s="357"/>
      <c r="W605" s="357"/>
      <c r="X605" s="357"/>
      <c r="Y605" s="357"/>
      <c r="Z605" s="357"/>
      <c r="AA605" s="357"/>
      <c r="AB605" s="344"/>
      <c r="AC605" s="344"/>
      <c r="AD605" s="344"/>
      <c r="AE605" s="344"/>
      <c r="AF605" s="344"/>
      <c r="AG605" s="344"/>
      <c r="AH605" s="357"/>
      <c r="AI605" s="344"/>
      <c r="AJ605" s="344"/>
      <c r="AK605" s="429"/>
      <c r="AL605" s="429"/>
      <c r="AM605" s="357"/>
      <c r="AN605" s="357"/>
      <c r="AO605" s="357"/>
      <c r="AP605" s="357"/>
      <c r="AQ605" s="357"/>
      <c r="AR605" s="357"/>
      <c r="AS605" s="357"/>
      <c r="AT605" s="360"/>
      <c r="AU605" s="515"/>
    </row>
    <row r="606" spans="1:47" ht="30.75" customHeight="1" x14ac:dyDescent="0.25">
      <c r="A606" s="353"/>
      <c r="B606" s="354"/>
      <c r="C606" s="357"/>
      <c r="D606" s="344"/>
      <c r="E606" s="344"/>
      <c r="F606" s="344"/>
      <c r="G606" s="356"/>
      <c r="H606" s="357"/>
      <c r="I606" s="344"/>
      <c r="J606" s="344"/>
      <c r="K606" s="357"/>
      <c r="L606" s="355"/>
      <c r="M606" s="355"/>
      <c r="N606" s="355"/>
      <c r="O606" s="357"/>
      <c r="P606" s="357"/>
      <c r="Q606" s="357"/>
      <c r="R606" s="357"/>
      <c r="S606" s="357"/>
      <c r="T606" s="357"/>
      <c r="U606" s="357"/>
      <c r="V606" s="357"/>
      <c r="W606" s="357"/>
      <c r="X606" s="357"/>
      <c r="Y606" s="357"/>
      <c r="Z606" s="357"/>
      <c r="AA606" s="357"/>
      <c r="AB606" s="344"/>
      <c r="AC606" s="344"/>
      <c r="AD606" s="344"/>
      <c r="AE606" s="344"/>
      <c r="AF606" s="344"/>
      <c r="AG606" s="344"/>
      <c r="AH606" s="357"/>
      <c r="AI606" s="344"/>
      <c r="AJ606" s="344"/>
      <c r="AK606" s="429"/>
      <c r="AL606" s="429"/>
      <c r="AM606" s="357"/>
      <c r="AN606" s="357"/>
      <c r="AO606" s="357"/>
      <c r="AP606" s="357"/>
      <c r="AQ606" s="357"/>
      <c r="AR606" s="357"/>
      <c r="AS606" s="357"/>
      <c r="AT606" s="360"/>
      <c r="AU606" s="515"/>
    </row>
    <row r="607" spans="1:47" ht="30.75" customHeight="1" x14ac:dyDescent="0.25">
      <c r="A607" s="353"/>
      <c r="B607" s="354"/>
      <c r="C607" s="357"/>
      <c r="D607" s="344"/>
      <c r="E607" s="344"/>
      <c r="F607" s="344"/>
      <c r="G607" s="356"/>
      <c r="H607" s="357"/>
      <c r="I607" s="344"/>
      <c r="J607" s="344"/>
      <c r="K607" s="357"/>
      <c r="L607" s="355"/>
      <c r="M607" s="355"/>
      <c r="N607" s="355"/>
      <c r="O607" s="357"/>
      <c r="P607" s="357"/>
      <c r="Q607" s="357"/>
      <c r="R607" s="357"/>
      <c r="S607" s="357"/>
      <c r="T607" s="357"/>
      <c r="U607" s="357"/>
      <c r="V607" s="357"/>
      <c r="W607" s="357"/>
      <c r="X607" s="357"/>
      <c r="Y607" s="357"/>
      <c r="Z607" s="357"/>
      <c r="AA607" s="357"/>
      <c r="AB607" s="344"/>
      <c r="AC607" s="344"/>
      <c r="AD607" s="344"/>
      <c r="AE607" s="344"/>
      <c r="AF607" s="344"/>
      <c r="AG607" s="344"/>
      <c r="AH607" s="357"/>
      <c r="AI607" s="344"/>
      <c r="AJ607" s="344"/>
      <c r="AK607" s="429"/>
      <c r="AL607" s="429"/>
      <c r="AM607" s="357"/>
      <c r="AN607" s="357"/>
      <c r="AO607" s="357"/>
      <c r="AP607" s="357"/>
      <c r="AQ607" s="357"/>
      <c r="AR607" s="357"/>
      <c r="AS607" s="357"/>
      <c r="AT607" s="360"/>
      <c r="AU607" s="515"/>
    </row>
    <row r="608" spans="1:47" ht="30.75" customHeight="1" x14ac:dyDescent="0.25">
      <c r="A608" s="353"/>
      <c r="B608" s="354"/>
      <c r="C608" s="357"/>
      <c r="D608" s="344"/>
      <c r="E608" s="344"/>
      <c r="F608" s="344"/>
      <c r="G608" s="356"/>
      <c r="H608" s="357"/>
      <c r="I608" s="344"/>
      <c r="J608" s="344"/>
      <c r="K608" s="357"/>
      <c r="L608" s="355"/>
      <c r="M608" s="355"/>
      <c r="N608" s="355"/>
      <c r="O608" s="357"/>
      <c r="P608" s="357"/>
      <c r="Q608" s="357"/>
      <c r="R608" s="357"/>
      <c r="S608" s="357"/>
      <c r="T608" s="357"/>
      <c r="U608" s="357"/>
      <c r="V608" s="357"/>
      <c r="W608" s="357"/>
      <c r="X608" s="357"/>
      <c r="Y608" s="357"/>
      <c r="Z608" s="357"/>
      <c r="AA608" s="357"/>
      <c r="AB608" s="344"/>
      <c r="AC608" s="344"/>
      <c r="AD608" s="344"/>
      <c r="AE608" s="344"/>
      <c r="AF608" s="344"/>
      <c r="AG608" s="344"/>
      <c r="AH608" s="357"/>
      <c r="AI608" s="344"/>
      <c r="AJ608" s="344"/>
      <c r="AK608" s="429"/>
      <c r="AL608" s="429"/>
      <c r="AM608" s="357"/>
      <c r="AN608" s="357"/>
      <c r="AO608" s="357"/>
      <c r="AP608" s="357"/>
      <c r="AQ608" s="357"/>
      <c r="AR608" s="357"/>
      <c r="AS608" s="357"/>
      <c r="AT608" s="360"/>
      <c r="AU608" s="515"/>
    </row>
    <row r="609" spans="1:47" s="362" customFormat="1" ht="30.75" customHeight="1" x14ac:dyDescent="0.25">
      <c r="A609" s="353"/>
      <c r="B609" s="354"/>
      <c r="C609" s="357"/>
      <c r="D609" s="344"/>
      <c r="E609" s="344"/>
      <c r="F609" s="344"/>
      <c r="G609" s="356"/>
      <c r="H609" s="357"/>
      <c r="I609" s="344"/>
      <c r="J609" s="344"/>
      <c r="K609" s="357"/>
      <c r="L609" s="355"/>
      <c r="M609" s="355"/>
      <c r="N609" s="355"/>
      <c r="O609" s="357"/>
      <c r="P609" s="357"/>
      <c r="Q609" s="357"/>
      <c r="R609" s="357"/>
      <c r="S609" s="357"/>
      <c r="T609" s="357"/>
      <c r="U609" s="357"/>
      <c r="V609" s="357"/>
      <c r="W609" s="357"/>
      <c r="X609" s="357"/>
      <c r="Y609" s="357"/>
      <c r="Z609" s="357"/>
      <c r="AA609" s="357"/>
      <c r="AB609" s="344"/>
      <c r="AC609" s="344"/>
      <c r="AD609" s="344"/>
      <c r="AE609" s="344"/>
      <c r="AF609" s="344"/>
      <c r="AG609" s="344"/>
      <c r="AH609" s="357"/>
      <c r="AI609" s="344"/>
      <c r="AJ609" s="344"/>
      <c r="AK609" s="429"/>
      <c r="AL609" s="429"/>
      <c r="AM609" s="357"/>
      <c r="AN609" s="357"/>
      <c r="AO609" s="357"/>
      <c r="AP609" s="357"/>
      <c r="AQ609" s="357"/>
      <c r="AR609" s="357"/>
      <c r="AS609" s="357"/>
      <c r="AT609" s="360"/>
      <c r="AU609" s="515"/>
    </row>
    <row r="610" spans="1:47" ht="30.75" customHeight="1" x14ac:dyDescent="0.25">
      <c r="A610" s="353"/>
      <c r="B610" s="354"/>
      <c r="C610" s="357"/>
      <c r="D610" s="344"/>
      <c r="E610" s="344"/>
      <c r="F610" s="344"/>
      <c r="G610" s="356"/>
      <c r="H610" s="357"/>
      <c r="I610" s="344"/>
      <c r="J610" s="344"/>
      <c r="K610" s="357"/>
      <c r="L610" s="355"/>
      <c r="M610" s="355"/>
      <c r="N610" s="355"/>
      <c r="O610" s="357"/>
      <c r="P610" s="357"/>
      <c r="Q610" s="357"/>
      <c r="R610" s="357"/>
      <c r="S610" s="357"/>
      <c r="T610" s="357"/>
      <c r="U610" s="357"/>
      <c r="V610" s="357"/>
      <c r="W610" s="357"/>
      <c r="X610" s="357"/>
      <c r="Y610" s="357"/>
      <c r="Z610" s="357"/>
      <c r="AA610" s="357"/>
      <c r="AB610" s="344"/>
      <c r="AC610" s="344"/>
      <c r="AD610" s="344"/>
      <c r="AE610" s="344"/>
      <c r="AF610" s="344"/>
      <c r="AG610" s="344"/>
      <c r="AH610" s="357"/>
      <c r="AI610" s="344"/>
      <c r="AJ610" s="344"/>
      <c r="AK610" s="429"/>
      <c r="AL610" s="429"/>
      <c r="AM610" s="357"/>
      <c r="AN610" s="357"/>
      <c r="AO610" s="357"/>
      <c r="AP610" s="357"/>
      <c r="AQ610" s="357"/>
      <c r="AR610" s="357"/>
      <c r="AS610" s="357"/>
      <c r="AT610" s="360"/>
      <c r="AU610" s="515"/>
    </row>
    <row r="611" spans="1:47" ht="30.75" customHeight="1" x14ac:dyDescent="0.25">
      <c r="A611" s="353"/>
      <c r="B611" s="354"/>
      <c r="C611" s="357"/>
      <c r="D611" s="344"/>
      <c r="E611" s="344"/>
      <c r="F611" s="344"/>
      <c r="G611" s="356"/>
      <c r="H611" s="357"/>
      <c r="I611" s="344"/>
      <c r="J611" s="344"/>
      <c r="K611" s="357"/>
      <c r="L611" s="355"/>
      <c r="M611" s="355"/>
      <c r="N611" s="355"/>
      <c r="O611" s="357"/>
      <c r="P611" s="357"/>
      <c r="Q611" s="357"/>
      <c r="R611" s="357"/>
      <c r="S611" s="357"/>
      <c r="T611" s="357"/>
      <c r="U611" s="357"/>
      <c r="V611" s="357"/>
      <c r="W611" s="357"/>
      <c r="X611" s="357"/>
      <c r="Y611" s="357"/>
      <c r="Z611" s="357"/>
      <c r="AA611" s="357"/>
      <c r="AB611" s="344"/>
      <c r="AC611" s="344"/>
      <c r="AD611" s="344"/>
      <c r="AE611" s="344"/>
      <c r="AF611" s="344"/>
      <c r="AG611" s="344"/>
      <c r="AH611" s="357"/>
      <c r="AI611" s="344"/>
      <c r="AJ611" s="344"/>
      <c r="AK611" s="429"/>
      <c r="AL611" s="429"/>
      <c r="AM611" s="357"/>
      <c r="AN611" s="357"/>
      <c r="AO611" s="357"/>
      <c r="AP611" s="357"/>
      <c r="AQ611" s="357"/>
      <c r="AR611" s="357"/>
      <c r="AS611" s="357"/>
      <c r="AT611" s="360"/>
      <c r="AU611" s="515"/>
    </row>
    <row r="612" spans="1:47" ht="30.75" customHeight="1" x14ac:dyDescent="0.25">
      <c r="A612" s="353"/>
      <c r="B612" s="354"/>
      <c r="C612" s="357"/>
      <c r="D612" s="344"/>
      <c r="E612" s="344"/>
      <c r="F612" s="344"/>
      <c r="G612" s="356"/>
      <c r="H612" s="357"/>
      <c r="I612" s="344"/>
      <c r="J612" s="344"/>
      <c r="K612" s="357"/>
      <c r="L612" s="355"/>
      <c r="M612" s="355"/>
      <c r="N612" s="355"/>
      <c r="O612" s="357"/>
      <c r="P612" s="357"/>
      <c r="Q612" s="357"/>
      <c r="R612" s="357"/>
      <c r="S612" s="357"/>
      <c r="T612" s="357"/>
      <c r="U612" s="357"/>
      <c r="V612" s="357"/>
      <c r="W612" s="357"/>
      <c r="X612" s="357"/>
      <c r="Y612" s="357"/>
      <c r="Z612" s="357"/>
      <c r="AA612" s="357"/>
      <c r="AB612" s="344"/>
      <c r="AC612" s="344"/>
      <c r="AD612" s="344"/>
      <c r="AE612" s="344"/>
      <c r="AF612" s="344"/>
      <c r="AG612" s="344"/>
      <c r="AH612" s="357"/>
      <c r="AI612" s="344"/>
      <c r="AJ612" s="344"/>
      <c r="AK612" s="429"/>
      <c r="AL612" s="429"/>
      <c r="AM612" s="357"/>
      <c r="AN612" s="357"/>
      <c r="AO612" s="357"/>
      <c r="AP612" s="357"/>
      <c r="AQ612" s="357"/>
      <c r="AR612" s="357"/>
      <c r="AS612" s="357"/>
      <c r="AT612" s="360"/>
      <c r="AU612" s="515"/>
    </row>
    <row r="613" spans="1:47" ht="30.75" customHeight="1" x14ac:dyDescent="0.25">
      <c r="A613" s="353"/>
      <c r="B613" s="354"/>
      <c r="C613" s="357"/>
      <c r="D613" s="344"/>
      <c r="E613" s="344"/>
      <c r="F613" s="344"/>
      <c r="G613" s="356"/>
      <c r="H613" s="357"/>
      <c r="I613" s="344"/>
      <c r="J613" s="344"/>
      <c r="K613" s="357"/>
      <c r="L613" s="355"/>
      <c r="M613" s="355"/>
      <c r="N613" s="355"/>
      <c r="O613" s="357"/>
      <c r="P613" s="357"/>
      <c r="Q613" s="357"/>
      <c r="R613" s="357"/>
      <c r="S613" s="357"/>
      <c r="T613" s="357"/>
      <c r="U613" s="357"/>
      <c r="V613" s="357"/>
      <c r="W613" s="357"/>
      <c r="X613" s="357"/>
      <c r="Y613" s="357"/>
      <c r="Z613" s="357"/>
      <c r="AA613" s="357"/>
      <c r="AB613" s="344"/>
      <c r="AC613" s="344"/>
      <c r="AD613" s="344"/>
      <c r="AE613" s="344"/>
      <c r="AF613" s="344"/>
      <c r="AG613" s="344"/>
      <c r="AH613" s="357"/>
      <c r="AI613" s="344"/>
      <c r="AJ613" s="344"/>
      <c r="AK613" s="429"/>
      <c r="AL613" s="429"/>
      <c r="AM613" s="357"/>
      <c r="AN613" s="357"/>
      <c r="AO613" s="357"/>
      <c r="AP613" s="357"/>
      <c r="AQ613" s="357"/>
      <c r="AR613" s="357"/>
      <c r="AS613" s="357"/>
      <c r="AT613" s="360"/>
      <c r="AU613" s="515"/>
    </row>
    <row r="614" spans="1:47" s="362" customFormat="1" ht="30.75" customHeight="1" x14ac:dyDescent="0.25">
      <c r="A614" s="353"/>
      <c r="B614" s="354"/>
      <c r="C614" s="357"/>
      <c r="D614" s="344"/>
      <c r="E614" s="344"/>
      <c r="F614" s="344"/>
      <c r="G614" s="356"/>
      <c r="H614" s="357"/>
      <c r="I614" s="344"/>
      <c r="J614" s="344"/>
      <c r="K614" s="357"/>
      <c r="L614" s="355"/>
      <c r="M614" s="355"/>
      <c r="N614" s="355"/>
      <c r="O614" s="357"/>
      <c r="P614" s="357"/>
      <c r="Q614" s="357"/>
      <c r="R614" s="357"/>
      <c r="S614" s="357"/>
      <c r="T614" s="357"/>
      <c r="U614" s="357"/>
      <c r="V614" s="357"/>
      <c r="W614" s="357"/>
      <c r="X614" s="357"/>
      <c r="Y614" s="357"/>
      <c r="Z614" s="357"/>
      <c r="AA614" s="357"/>
      <c r="AB614" s="344"/>
      <c r="AC614" s="344"/>
      <c r="AD614" s="344"/>
      <c r="AE614" s="344"/>
      <c r="AF614" s="344"/>
      <c r="AG614" s="344"/>
      <c r="AH614" s="357"/>
      <c r="AI614" s="344"/>
      <c r="AJ614" s="344"/>
      <c r="AK614" s="429"/>
      <c r="AL614" s="429"/>
      <c r="AM614" s="357"/>
      <c r="AN614" s="357"/>
      <c r="AO614" s="357"/>
      <c r="AP614" s="357"/>
      <c r="AQ614" s="357"/>
      <c r="AR614" s="357"/>
      <c r="AS614" s="357"/>
      <c r="AT614" s="360"/>
      <c r="AU614" s="515"/>
    </row>
    <row r="615" spans="1:47" ht="30.75" customHeight="1" x14ac:dyDescent="0.25">
      <c r="A615" s="353"/>
      <c r="B615" s="354"/>
      <c r="C615" s="357"/>
      <c r="D615" s="344"/>
      <c r="E615" s="344"/>
      <c r="F615" s="344"/>
      <c r="G615" s="356"/>
      <c r="H615" s="357"/>
      <c r="I615" s="344"/>
      <c r="J615" s="344"/>
      <c r="K615" s="357"/>
      <c r="L615" s="355"/>
      <c r="M615" s="355"/>
      <c r="N615" s="355"/>
      <c r="O615" s="357"/>
      <c r="P615" s="357"/>
      <c r="Q615" s="357"/>
      <c r="R615" s="357"/>
      <c r="S615" s="357"/>
      <c r="T615" s="357"/>
      <c r="U615" s="357"/>
      <c r="V615" s="357"/>
      <c r="W615" s="357"/>
      <c r="X615" s="357"/>
      <c r="Y615" s="357"/>
      <c r="Z615" s="357"/>
      <c r="AA615" s="357"/>
      <c r="AB615" s="344"/>
      <c r="AC615" s="344"/>
      <c r="AD615" s="344"/>
      <c r="AE615" s="344"/>
      <c r="AF615" s="344"/>
      <c r="AG615" s="344"/>
      <c r="AH615" s="357"/>
      <c r="AI615" s="344"/>
      <c r="AJ615" s="344"/>
      <c r="AK615" s="429"/>
      <c r="AL615" s="429"/>
      <c r="AM615" s="357"/>
      <c r="AN615" s="357"/>
      <c r="AO615" s="357"/>
      <c r="AP615" s="357"/>
      <c r="AQ615" s="357"/>
      <c r="AR615" s="357"/>
      <c r="AS615" s="357"/>
      <c r="AT615" s="360"/>
      <c r="AU615" s="515"/>
    </row>
    <row r="616" spans="1:47" s="362" customFormat="1" ht="30.75" customHeight="1" x14ac:dyDescent="0.25">
      <c r="A616" s="353"/>
      <c r="B616" s="354"/>
      <c r="C616" s="357"/>
      <c r="D616" s="344"/>
      <c r="E616" s="344"/>
      <c r="F616" s="344"/>
      <c r="G616" s="356"/>
      <c r="H616" s="357"/>
      <c r="I616" s="344"/>
      <c r="J616" s="344"/>
      <c r="K616" s="357"/>
      <c r="L616" s="355"/>
      <c r="M616" s="355"/>
      <c r="N616" s="355"/>
      <c r="O616" s="357"/>
      <c r="P616" s="357"/>
      <c r="Q616" s="357"/>
      <c r="R616" s="357"/>
      <c r="S616" s="357"/>
      <c r="T616" s="357"/>
      <c r="U616" s="357"/>
      <c r="V616" s="357"/>
      <c r="W616" s="357"/>
      <c r="X616" s="357"/>
      <c r="Y616" s="357"/>
      <c r="Z616" s="357"/>
      <c r="AA616" s="357"/>
      <c r="AB616" s="344"/>
      <c r="AC616" s="344"/>
      <c r="AD616" s="344"/>
      <c r="AE616" s="344"/>
      <c r="AF616" s="344"/>
      <c r="AG616" s="344"/>
      <c r="AH616" s="357"/>
      <c r="AI616" s="344"/>
      <c r="AJ616" s="344"/>
      <c r="AK616" s="429"/>
      <c r="AL616" s="429"/>
      <c r="AM616" s="357"/>
      <c r="AN616" s="357"/>
      <c r="AO616" s="357"/>
      <c r="AP616" s="357"/>
      <c r="AQ616" s="357"/>
      <c r="AR616" s="357"/>
      <c r="AS616" s="357"/>
      <c r="AT616" s="360"/>
      <c r="AU616" s="515"/>
    </row>
    <row r="617" spans="1:47" ht="30.75" customHeight="1" x14ac:dyDescent="0.25">
      <c r="A617" s="353"/>
      <c r="B617" s="354"/>
      <c r="C617" s="357"/>
      <c r="D617" s="344"/>
      <c r="E617" s="344"/>
      <c r="F617" s="344"/>
      <c r="G617" s="356"/>
      <c r="H617" s="357"/>
      <c r="I617" s="344"/>
      <c r="J617" s="344"/>
      <c r="K617" s="357"/>
      <c r="L617" s="355"/>
      <c r="M617" s="355"/>
      <c r="N617" s="355"/>
      <c r="O617" s="357"/>
      <c r="P617" s="357"/>
      <c r="Q617" s="357"/>
      <c r="R617" s="357"/>
      <c r="S617" s="357"/>
      <c r="T617" s="357"/>
      <c r="U617" s="357"/>
      <c r="V617" s="357"/>
      <c r="W617" s="357"/>
      <c r="X617" s="357"/>
      <c r="Y617" s="357"/>
      <c r="Z617" s="357"/>
      <c r="AA617" s="357"/>
      <c r="AB617" s="344"/>
      <c r="AC617" s="344"/>
      <c r="AD617" s="344"/>
      <c r="AE617" s="344"/>
      <c r="AF617" s="344"/>
      <c r="AG617" s="344"/>
      <c r="AH617" s="357"/>
      <c r="AI617" s="344"/>
      <c r="AJ617" s="344"/>
      <c r="AK617" s="429"/>
      <c r="AL617" s="429"/>
      <c r="AM617" s="357"/>
      <c r="AN617" s="357"/>
      <c r="AO617" s="357"/>
      <c r="AP617" s="357"/>
      <c r="AQ617" s="357"/>
      <c r="AR617" s="357"/>
      <c r="AS617" s="357"/>
      <c r="AT617" s="360"/>
      <c r="AU617" s="515"/>
    </row>
    <row r="618" spans="1:47" ht="30.75" customHeight="1" x14ac:dyDescent="0.25">
      <c r="A618" s="353"/>
      <c r="B618" s="354"/>
      <c r="C618" s="357"/>
      <c r="D618" s="344"/>
      <c r="E618" s="344"/>
      <c r="F618" s="344"/>
      <c r="G618" s="356"/>
      <c r="H618" s="357"/>
      <c r="I618" s="344"/>
      <c r="J618" s="344"/>
      <c r="K618" s="357"/>
      <c r="L618" s="355"/>
      <c r="M618" s="355"/>
      <c r="N618" s="355"/>
      <c r="O618" s="357"/>
      <c r="P618" s="357"/>
      <c r="Q618" s="357"/>
      <c r="R618" s="357"/>
      <c r="S618" s="357"/>
      <c r="T618" s="357"/>
      <c r="U618" s="357"/>
      <c r="V618" s="357"/>
      <c r="W618" s="357"/>
      <c r="X618" s="357"/>
      <c r="Y618" s="357"/>
      <c r="Z618" s="357"/>
      <c r="AA618" s="357"/>
      <c r="AB618" s="344"/>
      <c r="AC618" s="344"/>
      <c r="AD618" s="344"/>
      <c r="AE618" s="344"/>
      <c r="AF618" s="344"/>
      <c r="AG618" s="344"/>
      <c r="AH618" s="357"/>
      <c r="AI618" s="344"/>
      <c r="AJ618" s="344"/>
      <c r="AK618" s="429"/>
      <c r="AL618" s="429"/>
      <c r="AM618" s="357"/>
      <c r="AN618" s="357"/>
      <c r="AO618" s="357"/>
      <c r="AP618" s="357"/>
      <c r="AQ618" s="357"/>
      <c r="AR618" s="357"/>
      <c r="AS618" s="357"/>
      <c r="AT618" s="360"/>
      <c r="AU618" s="515"/>
    </row>
    <row r="619" spans="1:47" ht="30.75" customHeight="1" x14ac:dyDescent="0.25">
      <c r="A619" s="353"/>
      <c r="B619" s="354"/>
      <c r="C619" s="357"/>
      <c r="D619" s="344"/>
      <c r="E619" s="344"/>
      <c r="F619" s="344"/>
      <c r="G619" s="356"/>
      <c r="H619" s="357"/>
      <c r="I619" s="344"/>
      <c r="J619" s="344"/>
      <c r="K619" s="357"/>
      <c r="L619" s="355"/>
      <c r="M619" s="355"/>
      <c r="N619" s="355"/>
      <c r="O619" s="357"/>
      <c r="P619" s="357"/>
      <c r="Q619" s="357"/>
      <c r="R619" s="357"/>
      <c r="S619" s="357"/>
      <c r="T619" s="357"/>
      <c r="U619" s="357"/>
      <c r="V619" s="357"/>
      <c r="W619" s="357"/>
      <c r="X619" s="357"/>
      <c r="Y619" s="357"/>
      <c r="Z619" s="357"/>
      <c r="AA619" s="357"/>
      <c r="AB619" s="344"/>
      <c r="AC619" s="344"/>
      <c r="AD619" s="344"/>
      <c r="AE619" s="344"/>
      <c r="AF619" s="344"/>
      <c r="AG619" s="344"/>
      <c r="AH619" s="357"/>
      <c r="AI619" s="344"/>
      <c r="AJ619" s="344"/>
      <c r="AK619" s="429"/>
      <c r="AL619" s="429"/>
      <c r="AM619" s="357"/>
      <c r="AN619" s="357"/>
      <c r="AO619" s="357"/>
      <c r="AP619" s="357"/>
      <c r="AQ619" s="357"/>
      <c r="AR619" s="357"/>
      <c r="AS619" s="357"/>
      <c r="AT619" s="360"/>
      <c r="AU619" s="515"/>
    </row>
    <row r="620" spans="1:47" ht="30.75" customHeight="1" x14ac:dyDescent="0.25">
      <c r="A620" s="353"/>
      <c r="B620" s="354"/>
      <c r="C620" s="357"/>
      <c r="D620" s="344"/>
      <c r="E620" s="344"/>
      <c r="F620" s="344"/>
      <c r="G620" s="356"/>
      <c r="H620" s="357"/>
      <c r="I620" s="344"/>
      <c r="J620" s="344"/>
      <c r="K620" s="357"/>
      <c r="L620" s="355"/>
      <c r="M620" s="355"/>
      <c r="N620" s="355"/>
      <c r="O620" s="357"/>
      <c r="P620" s="357"/>
      <c r="Q620" s="357"/>
      <c r="R620" s="357"/>
      <c r="S620" s="357"/>
      <c r="T620" s="357"/>
      <c r="U620" s="357"/>
      <c r="V620" s="357"/>
      <c r="W620" s="357"/>
      <c r="X620" s="357"/>
      <c r="Y620" s="357"/>
      <c r="Z620" s="357"/>
      <c r="AA620" s="357"/>
      <c r="AB620" s="344"/>
      <c r="AC620" s="344"/>
      <c r="AD620" s="344"/>
      <c r="AE620" s="344"/>
      <c r="AF620" s="344"/>
      <c r="AG620" s="344"/>
      <c r="AH620" s="357"/>
      <c r="AI620" s="344"/>
      <c r="AJ620" s="344"/>
      <c r="AK620" s="429"/>
      <c r="AL620" s="429"/>
      <c r="AM620" s="357"/>
      <c r="AN620" s="357"/>
      <c r="AO620" s="357"/>
      <c r="AP620" s="357"/>
      <c r="AQ620" s="357"/>
      <c r="AR620" s="357"/>
      <c r="AS620" s="357"/>
      <c r="AT620" s="360"/>
      <c r="AU620" s="515"/>
    </row>
    <row r="621" spans="1:47" ht="30.75" customHeight="1" x14ac:dyDescent="0.25">
      <c r="A621" s="353"/>
      <c r="B621" s="354"/>
      <c r="C621" s="357"/>
      <c r="D621" s="344"/>
      <c r="E621" s="344"/>
      <c r="F621" s="344"/>
      <c r="G621" s="356"/>
      <c r="H621" s="357"/>
      <c r="I621" s="344"/>
      <c r="J621" s="344"/>
      <c r="K621" s="357"/>
      <c r="L621" s="355"/>
      <c r="M621" s="355"/>
      <c r="N621" s="355"/>
      <c r="O621" s="357"/>
      <c r="P621" s="357"/>
      <c r="Q621" s="357"/>
      <c r="R621" s="357"/>
      <c r="S621" s="357"/>
      <c r="T621" s="357"/>
      <c r="U621" s="357"/>
      <c r="V621" s="357"/>
      <c r="W621" s="357"/>
      <c r="X621" s="357"/>
      <c r="Y621" s="357"/>
      <c r="Z621" s="357"/>
      <c r="AA621" s="357"/>
      <c r="AB621" s="344"/>
      <c r="AC621" s="344"/>
      <c r="AD621" s="344"/>
      <c r="AE621" s="344"/>
      <c r="AF621" s="344"/>
      <c r="AG621" s="344"/>
      <c r="AH621" s="357"/>
      <c r="AI621" s="344"/>
      <c r="AJ621" s="344"/>
      <c r="AK621" s="429"/>
      <c r="AL621" s="429"/>
      <c r="AM621" s="357"/>
      <c r="AN621" s="357"/>
      <c r="AO621" s="357"/>
      <c r="AP621" s="357"/>
      <c r="AQ621" s="357"/>
      <c r="AR621" s="357"/>
      <c r="AS621" s="357"/>
      <c r="AT621" s="360"/>
      <c r="AU621" s="515"/>
    </row>
    <row r="622" spans="1:47" ht="30.75" customHeight="1" x14ac:dyDescent="0.25">
      <c r="A622" s="353"/>
      <c r="B622" s="354"/>
      <c r="C622" s="357"/>
      <c r="D622" s="344"/>
      <c r="E622" s="344"/>
      <c r="F622" s="344"/>
      <c r="G622" s="356"/>
      <c r="H622" s="357"/>
      <c r="I622" s="344"/>
      <c r="J622" s="344"/>
      <c r="K622" s="357"/>
      <c r="L622" s="355"/>
      <c r="M622" s="355"/>
      <c r="N622" s="355"/>
      <c r="O622" s="357"/>
      <c r="P622" s="357"/>
      <c r="Q622" s="357"/>
      <c r="R622" s="357"/>
      <c r="S622" s="357"/>
      <c r="T622" s="357"/>
      <c r="U622" s="357"/>
      <c r="V622" s="357"/>
      <c r="W622" s="357"/>
      <c r="X622" s="357"/>
      <c r="Y622" s="357"/>
      <c r="Z622" s="357"/>
      <c r="AA622" s="357"/>
      <c r="AB622" s="344"/>
      <c r="AC622" s="344"/>
      <c r="AD622" s="344"/>
      <c r="AE622" s="344"/>
      <c r="AF622" s="344"/>
      <c r="AG622" s="344"/>
      <c r="AH622" s="357"/>
      <c r="AI622" s="344"/>
      <c r="AJ622" s="344"/>
      <c r="AK622" s="429"/>
      <c r="AL622" s="429"/>
      <c r="AM622" s="357"/>
      <c r="AN622" s="357"/>
      <c r="AO622" s="357"/>
      <c r="AP622" s="357"/>
      <c r="AQ622" s="357"/>
      <c r="AR622" s="357"/>
      <c r="AS622" s="357"/>
      <c r="AT622" s="360"/>
      <c r="AU622" s="515"/>
    </row>
    <row r="623" spans="1:47" ht="30.75" customHeight="1" x14ac:dyDescent="0.25">
      <c r="A623" s="353"/>
      <c r="B623" s="354"/>
      <c r="C623" s="357"/>
      <c r="D623" s="344"/>
      <c r="E623" s="344"/>
      <c r="F623" s="344"/>
      <c r="G623" s="356"/>
      <c r="H623" s="357"/>
      <c r="I623" s="344"/>
      <c r="J623" s="344"/>
      <c r="K623" s="357"/>
      <c r="L623" s="355"/>
      <c r="M623" s="355"/>
      <c r="N623" s="355"/>
      <c r="O623" s="357"/>
      <c r="P623" s="357"/>
      <c r="Q623" s="357"/>
      <c r="R623" s="357"/>
      <c r="S623" s="357"/>
      <c r="T623" s="357"/>
      <c r="U623" s="357"/>
      <c r="V623" s="357"/>
      <c r="W623" s="357"/>
      <c r="X623" s="357"/>
      <c r="Y623" s="357"/>
      <c r="Z623" s="357"/>
      <c r="AA623" s="357"/>
      <c r="AB623" s="344"/>
      <c r="AC623" s="344"/>
      <c r="AD623" s="344"/>
      <c r="AE623" s="344"/>
      <c r="AF623" s="344"/>
      <c r="AG623" s="344"/>
      <c r="AH623" s="357"/>
      <c r="AI623" s="344"/>
      <c r="AJ623" s="344"/>
      <c r="AK623" s="429"/>
      <c r="AL623" s="429"/>
      <c r="AM623" s="357"/>
      <c r="AN623" s="357"/>
      <c r="AO623" s="357"/>
      <c r="AP623" s="357"/>
      <c r="AQ623" s="357"/>
      <c r="AR623" s="357"/>
      <c r="AS623" s="357"/>
      <c r="AT623" s="360"/>
      <c r="AU623" s="515"/>
    </row>
    <row r="624" spans="1:47" ht="30.75" customHeight="1" x14ac:dyDescent="0.25">
      <c r="A624" s="353"/>
      <c r="B624" s="354"/>
      <c r="C624" s="357"/>
      <c r="D624" s="344"/>
      <c r="E624" s="344"/>
      <c r="F624" s="344"/>
      <c r="G624" s="356"/>
      <c r="H624" s="357"/>
      <c r="I624" s="344"/>
      <c r="J624" s="344"/>
      <c r="K624" s="357"/>
      <c r="L624" s="355"/>
      <c r="M624" s="355"/>
      <c r="N624" s="355"/>
      <c r="O624" s="357"/>
      <c r="P624" s="357"/>
      <c r="Q624" s="357"/>
      <c r="R624" s="357"/>
      <c r="S624" s="357"/>
      <c r="T624" s="357"/>
      <c r="U624" s="357"/>
      <c r="V624" s="357"/>
      <c r="W624" s="357"/>
      <c r="X624" s="357"/>
      <c r="Y624" s="357"/>
      <c r="Z624" s="357"/>
      <c r="AA624" s="357"/>
      <c r="AB624" s="344"/>
      <c r="AC624" s="344"/>
      <c r="AD624" s="344"/>
      <c r="AE624" s="344"/>
      <c r="AF624" s="344"/>
      <c r="AG624" s="344"/>
      <c r="AH624" s="357"/>
      <c r="AI624" s="344"/>
      <c r="AJ624" s="344"/>
      <c r="AK624" s="429"/>
      <c r="AL624" s="429"/>
      <c r="AM624" s="357"/>
      <c r="AN624" s="357"/>
      <c r="AO624" s="357"/>
      <c r="AP624" s="357"/>
      <c r="AQ624" s="357"/>
      <c r="AR624" s="357"/>
      <c r="AS624" s="357"/>
      <c r="AT624" s="360"/>
      <c r="AU624" s="515"/>
    </row>
    <row r="625" spans="1:47" ht="30.75" customHeight="1" x14ac:dyDescent="0.25">
      <c r="A625" s="353"/>
      <c r="B625" s="354"/>
      <c r="C625" s="357"/>
      <c r="D625" s="344"/>
      <c r="E625" s="344"/>
      <c r="F625" s="344"/>
      <c r="G625" s="356"/>
      <c r="H625" s="357"/>
      <c r="I625" s="344"/>
      <c r="J625" s="344"/>
      <c r="K625" s="357"/>
      <c r="L625" s="355"/>
      <c r="M625" s="355"/>
      <c r="N625" s="355"/>
      <c r="O625" s="357"/>
      <c r="P625" s="357"/>
      <c r="Q625" s="357"/>
      <c r="R625" s="357"/>
      <c r="S625" s="357"/>
      <c r="T625" s="357"/>
      <c r="U625" s="357"/>
      <c r="V625" s="357"/>
      <c r="W625" s="357"/>
      <c r="X625" s="357"/>
      <c r="Y625" s="357"/>
      <c r="Z625" s="357"/>
      <c r="AA625" s="357"/>
      <c r="AB625" s="344"/>
      <c r="AC625" s="344"/>
      <c r="AD625" s="344"/>
      <c r="AE625" s="344"/>
      <c r="AF625" s="344"/>
      <c r="AG625" s="344"/>
      <c r="AH625" s="357"/>
      <c r="AI625" s="344"/>
      <c r="AJ625" s="344"/>
      <c r="AK625" s="429"/>
      <c r="AL625" s="429"/>
      <c r="AM625" s="357"/>
      <c r="AN625" s="357"/>
      <c r="AO625" s="357"/>
      <c r="AP625" s="357"/>
      <c r="AQ625" s="357"/>
      <c r="AR625" s="357"/>
      <c r="AS625" s="357"/>
      <c r="AT625" s="360"/>
      <c r="AU625" s="515"/>
    </row>
    <row r="626" spans="1:47" ht="30.75" customHeight="1" x14ac:dyDescent="0.25">
      <c r="A626" s="353"/>
      <c r="B626" s="354"/>
      <c r="C626" s="357"/>
      <c r="D626" s="344"/>
      <c r="E626" s="344"/>
      <c r="F626" s="344"/>
      <c r="G626" s="356"/>
      <c r="H626" s="357"/>
      <c r="I626" s="344"/>
      <c r="J626" s="344"/>
      <c r="K626" s="357"/>
      <c r="L626" s="355"/>
      <c r="M626" s="355"/>
      <c r="N626" s="355"/>
      <c r="O626" s="357"/>
      <c r="P626" s="357"/>
      <c r="Q626" s="357"/>
      <c r="R626" s="357"/>
      <c r="S626" s="357"/>
      <c r="T626" s="357"/>
      <c r="U626" s="357"/>
      <c r="V626" s="357"/>
      <c r="W626" s="357"/>
      <c r="X626" s="357"/>
      <c r="Y626" s="357"/>
      <c r="Z626" s="357"/>
      <c r="AA626" s="357"/>
      <c r="AB626" s="344"/>
      <c r="AC626" s="344"/>
      <c r="AD626" s="344"/>
      <c r="AE626" s="344"/>
      <c r="AF626" s="344"/>
      <c r="AG626" s="344"/>
      <c r="AH626" s="357"/>
      <c r="AI626" s="344"/>
      <c r="AJ626" s="344"/>
      <c r="AK626" s="429"/>
      <c r="AL626" s="429"/>
      <c r="AM626" s="357"/>
      <c r="AN626" s="357"/>
      <c r="AO626" s="357"/>
      <c r="AP626" s="357"/>
      <c r="AQ626" s="357"/>
      <c r="AR626" s="357"/>
      <c r="AS626" s="357"/>
      <c r="AT626" s="360"/>
      <c r="AU626" s="515"/>
    </row>
    <row r="627" spans="1:47" ht="30.75" customHeight="1" x14ac:dyDescent="0.25">
      <c r="A627" s="353"/>
      <c r="B627" s="354"/>
      <c r="C627" s="357"/>
      <c r="D627" s="344"/>
      <c r="E627" s="344"/>
      <c r="F627" s="344"/>
      <c r="G627" s="356"/>
      <c r="H627" s="357"/>
      <c r="I627" s="344"/>
      <c r="J627" s="344"/>
      <c r="K627" s="357"/>
      <c r="L627" s="355"/>
      <c r="M627" s="355"/>
      <c r="N627" s="355"/>
      <c r="O627" s="357"/>
      <c r="P627" s="357"/>
      <c r="Q627" s="357"/>
      <c r="R627" s="357"/>
      <c r="S627" s="357"/>
      <c r="T627" s="357"/>
      <c r="U627" s="357"/>
      <c r="V627" s="357"/>
      <c r="W627" s="357"/>
      <c r="X627" s="357"/>
      <c r="Y627" s="357"/>
      <c r="Z627" s="357"/>
      <c r="AA627" s="357"/>
      <c r="AB627" s="344"/>
      <c r="AC627" s="344"/>
      <c r="AD627" s="344"/>
      <c r="AE627" s="344"/>
      <c r="AF627" s="344"/>
      <c r="AG627" s="344"/>
      <c r="AH627" s="357"/>
      <c r="AI627" s="344"/>
      <c r="AJ627" s="344"/>
      <c r="AK627" s="429"/>
      <c r="AL627" s="429"/>
      <c r="AM627" s="357"/>
      <c r="AN627" s="357"/>
      <c r="AO627" s="357"/>
      <c r="AP627" s="357"/>
      <c r="AQ627" s="357"/>
      <c r="AR627" s="357"/>
      <c r="AS627" s="357"/>
      <c r="AT627" s="360"/>
      <c r="AU627" s="515"/>
    </row>
    <row r="628" spans="1:47" ht="30.75" customHeight="1" x14ac:dyDescent="0.25">
      <c r="A628" s="353"/>
      <c r="B628" s="354"/>
      <c r="C628" s="357"/>
      <c r="D628" s="344"/>
      <c r="E628" s="344"/>
      <c r="F628" s="344"/>
      <c r="G628" s="356"/>
      <c r="H628" s="357"/>
      <c r="I628" s="344"/>
      <c r="J628" s="344"/>
      <c r="K628" s="357"/>
      <c r="L628" s="355"/>
      <c r="M628" s="355"/>
      <c r="N628" s="355"/>
      <c r="O628" s="357"/>
      <c r="P628" s="357"/>
      <c r="Q628" s="357"/>
      <c r="R628" s="357"/>
      <c r="S628" s="357"/>
      <c r="T628" s="357"/>
      <c r="U628" s="357"/>
      <c r="V628" s="357"/>
      <c r="W628" s="357"/>
      <c r="X628" s="357"/>
      <c r="Y628" s="357"/>
      <c r="Z628" s="357"/>
      <c r="AA628" s="357"/>
      <c r="AB628" s="344"/>
      <c r="AC628" s="344"/>
      <c r="AD628" s="344"/>
      <c r="AE628" s="344"/>
      <c r="AF628" s="344"/>
      <c r="AG628" s="344"/>
      <c r="AH628" s="357"/>
      <c r="AI628" s="344"/>
      <c r="AJ628" s="344"/>
      <c r="AK628" s="429"/>
      <c r="AL628" s="429"/>
      <c r="AM628" s="357"/>
      <c r="AN628" s="357"/>
      <c r="AO628" s="357"/>
      <c r="AP628" s="357"/>
      <c r="AQ628" s="357"/>
      <c r="AR628" s="357"/>
      <c r="AS628" s="357"/>
      <c r="AT628" s="360"/>
      <c r="AU628" s="515"/>
    </row>
    <row r="629" spans="1:47" ht="30.75" customHeight="1" x14ac:dyDescent="0.25">
      <c r="A629" s="353"/>
      <c r="B629" s="354"/>
      <c r="C629" s="357"/>
      <c r="D629" s="344"/>
      <c r="E629" s="344"/>
      <c r="F629" s="344"/>
      <c r="G629" s="356"/>
      <c r="H629" s="357"/>
      <c r="I629" s="344"/>
      <c r="J629" s="344"/>
      <c r="K629" s="357"/>
      <c r="L629" s="355"/>
      <c r="M629" s="355"/>
      <c r="N629" s="355"/>
      <c r="O629" s="357"/>
      <c r="P629" s="357"/>
      <c r="Q629" s="357"/>
      <c r="R629" s="357"/>
      <c r="S629" s="357"/>
      <c r="T629" s="357"/>
      <c r="U629" s="357"/>
      <c r="V629" s="357"/>
      <c r="W629" s="357"/>
      <c r="X629" s="357"/>
      <c r="Y629" s="357"/>
      <c r="Z629" s="357"/>
      <c r="AA629" s="357"/>
      <c r="AB629" s="344"/>
      <c r="AC629" s="344"/>
      <c r="AD629" s="344"/>
      <c r="AE629" s="344"/>
      <c r="AF629" s="344"/>
      <c r="AG629" s="344"/>
      <c r="AH629" s="357"/>
      <c r="AI629" s="344"/>
      <c r="AJ629" s="344"/>
      <c r="AK629" s="429"/>
      <c r="AL629" s="429"/>
      <c r="AM629" s="357"/>
      <c r="AN629" s="357"/>
      <c r="AO629" s="357"/>
      <c r="AP629" s="357"/>
      <c r="AQ629" s="357"/>
      <c r="AR629" s="357"/>
      <c r="AS629" s="357"/>
      <c r="AT629" s="360"/>
      <c r="AU629" s="515"/>
    </row>
    <row r="630" spans="1:47" ht="30.75" customHeight="1" x14ac:dyDescent="0.25">
      <c r="A630" s="353"/>
      <c r="B630" s="354"/>
      <c r="C630" s="357"/>
      <c r="D630" s="344"/>
      <c r="E630" s="344"/>
      <c r="F630" s="344"/>
      <c r="G630" s="356"/>
      <c r="H630" s="357"/>
      <c r="I630" s="344"/>
      <c r="J630" s="344"/>
      <c r="K630" s="357"/>
      <c r="L630" s="363"/>
      <c r="M630" s="355"/>
      <c r="N630" s="355"/>
      <c r="O630" s="357"/>
      <c r="P630" s="357"/>
      <c r="Q630" s="357"/>
      <c r="R630" s="357"/>
      <c r="S630" s="357"/>
      <c r="T630" s="357"/>
      <c r="U630" s="357"/>
      <c r="V630" s="357"/>
      <c r="W630" s="357"/>
      <c r="X630" s="357"/>
      <c r="Y630" s="357"/>
      <c r="Z630" s="357"/>
      <c r="AA630" s="357"/>
      <c r="AB630" s="344"/>
      <c r="AC630" s="344"/>
      <c r="AD630" s="344"/>
      <c r="AE630" s="344"/>
      <c r="AF630" s="344"/>
      <c r="AG630" s="344"/>
      <c r="AH630" s="357"/>
      <c r="AI630" s="344"/>
      <c r="AJ630" s="344"/>
      <c r="AK630" s="429"/>
      <c r="AL630" s="429"/>
      <c r="AM630" s="357"/>
      <c r="AN630" s="357"/>
      <c r="AO630" s="357"/>
      <c r="AP630" s="357"/>
      <c r="AQ630" s="357"/>
      <c r="AR630" s="357"/>
      <c r="AS630" s="357"/>
      <c r="AT630" s="360"/>
      <c r="AU630" s="515"/>
    </row>
    <row r="631" spans="1:47" ht="30.75" customHeight="1" x14ac:dyDescent="0.25">
      <c r="A631" s="353"/>
      <c r="B631" s="354"/>
      <c r="C631" s="357"/>
      <c r="D631" s="344"/>
      <c r="E631" s="344"/>
      <c r="F631" s="344"/>
      <c r="G631" s="356"/>
      <c r="H631" s="357"/>
      <c r="I631" s="344"/>
      <c r="J631" s="344"/>
      <c r="K631" s="357"/>
      <c r="L631" s="363"/>
      <c r="M631" s="355"/>
      <c r="N631" s="355"/>
      <c r="O631" s="357"/>
      <c r="P631" s="357"/>
      <c r="Q631" s="357"/>
      <c r="R631" s="357"/>
      <c r="S631" s="357"/>
      <c r="T631" s="357"/>
      <c r="U631" s="357"/>
      <c r="V631" s="357"/>
      <c r="W631" s="357"/>
      <c r="X631" s="357"/>
      <c r="Y631" s="357"/>
      <c r="Z631" s="357"/>
      <c r="AA631" s="357"/>
      <c r="AB631" s="344"/>
      <c r="AC631" s="344"/>
      <c r="AD631" s="344"/>
      <c r="AE631" s="344"/>
      <c r="AF631" s="344"/>
      <c r="AG631" s="344"/>
      <c r="AH631" s="357"/>
      <c r="AI631" s="344"/>
      <c r="AJ631" s="344"/>
      <c r="AK631" s="429"/>
      <c r="AL631" s="429"/>
      <c r="AM631" s="357"/>
      <c r="AN631" s="357"/>
      <c r="AO631" s="357"/>
      <c r="AP631" s="357"/>
      <c r="AQ631" s="357"/>
      <c r="AR631" s="357"/>
      <c r="AS631" s="357"/>
      <c r="AT631" s="360"/>
      <c r="AU631" s="515"/>
    </row>
    <row r="632" spans="1:47" ht="30.75" customHeight="1" x14ac:dyDescent="0.25">
      <c r="A632" s="353"/>
      <c r="B632" s="354"/>
      <c r="C632" s="357"/>
      <c r="D632" s="344"/>
      <c r="E632" s="344"/>
      <c r="F632" s="344"/>
      <c r="G632" s="356"/>
      <c r="H632" s="357"/>
      <c r="I632" s="344"/>
      <c r="J632" s="344"/>
      <c r="K632" s="357"/>
      <c r="L632" s="363"/>
      <c r="M632" s="355"/>
      <c r="N632" s="355"/>
      <c r="O632" s="357"/>
      <c r="P632" s="357"/>
      <c r="Q632" s="357"/>
      <c r="R632" s="357"/>
      <c r="S632" s="357"/>
      <c r="T632" s="357"/>
      <c r="U632" s="357"/>
      <c r="V632" s="357"/>
      <c r="W632" s="357"/>
      <c r="X632" s="357"/>
      <c r="Y632" s="357"/>
      <c r="Z632" s="357"/>
      <c r="AA632" s="357"/>
      <c r="AB632" s="344"/>
      <c r="AC632" s="344"/>
      <c r="AD632" s="344"/>
      <c r="AE632" s="344"/>
      <c r="AF632" s="344"/>
      <c r="AG632" s="344"/>
      <c r="AH632" s="367"/>
      <c r="AI632" s="344"/>
      <c r="AJ632" s="344"/>
      <c r="AK632" s="429"/>
      <c r="AL632" s="429"/>
      <c r="AM632" s="357"/>
      <c r="AN632" s="357"/>
      <c r="AO632" s="357"/>
      <c r="AP632" s="357"/>
      <c r="AQ632" s="357"/>
      <c r="AR632" s="357"/>
      <c r="AS632" s="357"/>
      <c r="AT632" s="360"/>
      <c r="AU632" s="515"/>
    </row>
    <row r="633" spans="1:47" ht="30.75" customHeight="1" x14ac:dyDescent="0.25">
      <c r="A633" s="353"/>
      <c r="B633" s="354"/>
      <c r="C633" s="357"/>
      <c r="D633" s="344"/>
      <c r="E633" s="344"/>
      <c r="F633" s="344"/>
      <c r="G633" s="356"/>
      <c r="H633" s="357"/>
      <c r="I633" s="344"/>
      <c r="J633" s="344"/>
      <c r="K633" s="357"/>
      <c r="L633" s="363"/>
      <c r="M633" s="355"/>
      <c r="N633" s="355"/>
      <c r="O633" s="357"/>
      <c r="P633" s="357"/>
      <c r="Q633" s="357"/>
      <c r="R633" s="357"/>
      <c r="S633" s="357"/>
      <c r="T633" s="357"/>
      <c r="U633" s="357"/>
      <c r="V633" s="357"/>
      <c r="W633" s="357"/>
      <c r="X633" s="357"/>
      <c r="Y633" s="357"/>
      <c r="Z633" s="357"/>
      <c r="AA633" s="357"/>
      <c r="AB633" s="344"/>
      <c r="AC633" s="344"/>
      <c r="AD633" s="344"/>
      <c r="AE633" s="344"/>
      <c r="AF633" s="344"/>
      <c r="AG633" s="344"/>
      <c r="AH633" s="357"/>
      <c r="AI633" s="344"/>
      <c r="AJ633" s="344"/>
      <c r="AK633" s="429"/>
      <c r="AL633" s="429"/>
      <c r="AM633" s="357"/>
      <c r="AN633" s="357"/>
      <c r="AO633" s="357"/>
      <c r="AP633" s="357"/>
      <c r="AQ633" s="357"/>
      <c r="AR633" s="357"/>
      <c r="AS633" s="357"/>
      <c r="AT633" s="360"/>
      <c r="AU633" s="515"/>
    </row>
    <row r="634" spans="1:47" ht="30.75" customHeight="1" x14ac:dyDescent="0.25">
      <c r="A634" s="353"/>
      <c r="B634" s="354"/>
      <c r="C634" s="357"/>
      <c r="D634" s="344"/>
      <c r="E634" s="344"/>
      <c r="F634" s="344"/>
      <c r="G634" s="356"/>
      <c r="H634" s="357"/>
      <c r="I634" s="344"/>
      <c r="J634" s="344"/>
      <c r="K634" s="357"/>
      <c r="L634" s="355"/>
      <c r="M634" s="355"/>
      <c r="N634" s="355"/>
      <c r="O634" s="357"/>
      <c r="P634" s="357"/>
      <c r="Q634" s="357"/>
      <c r="R634" s="357"/>
      <c r="S634" s="357"/>
      <c r="T634" s="357"/>
      <c r="U634" s="357"/>
      <c r="V634" s="357"/>
      <c r="W634" s="357"/>
      <c r="X634" s="357"/>
      <c r="Y634" s="357"/>
      <c r="Z634" s="357"/>
      <c r="AA634" s="357"/>
      <c r="AB634" s="344"/>
      <c r="AC634" s="344"/>
      <c r="AD634" s="344"/>
      <c r="AE634" s="344"/>
      <c r="AF634" s="344"/>
      <c r="AG634" s="344"/>
      <c r="AH634" s="357"/>
      <c r="AI634" s="344"/>
      <c r="AJ634" s="344"/>
      <c r="AK634" s="429"/>
      <c r="AL634" s="429"/>
      <c r="AM634" s="357"/>
      <c r="AN634" s="357"/>
      <c r="AO634" s="357"/>
      <c r="AP634" s="357"/>
      <c r="AQ634" s="357"/>
      <c r="AR634" s="357"/>
      <c r="AS634" s="357"/>
      <c r="AT634" s="360"/>
      <c r="AU634" s="515"/>
    </row>
    <row r="635" spans="1:47" ht="30.75" customHeight="1" x14ac:dyDescent="0.25">
      <c r="A635" s="353"/>
      <c r="B635" s="354"/>
      <c r="C635" s="357"/>
      <c r="D635" s="344"/>
      <c r="E635" s="344"/>
      <c r="F635" s="344"/>
      <c r="G635" s="356"/>
      <c r="H635" s="357"/>
      <c r="I635" s="344"/>
      <c r="J635" s="344"/>
      <c r="K635" s="357"/>
      <c r="L635" s="355"/>
      <c r="M635" s="355"/>
      <c r="N635" s="355"/>
      <c r="O635" s="357"/>
      <c r="P635" s="357"/>
      <c r="Q635" s="357"/>
      <c r="R635" s="357"/>
      <c r="S635" s="357"/>
      <c r="T635" s="357"/>
      <c r="U635" s="357"/>
      <c r="V635" s="357"/>
      <c r="W635" s="357"/>
      <c r="X635" s="357"/>
      <c r="Y635" s="357"/>
      <c r="Z635" s="357"/>
      <c r="AA635" s="357"/>
      <c r="AB635" s="344"/>
      <c r="AC635" s="344"/>
      <c r="AD635" s="344"/>
      <c r="AE635" s="344"/>
      <c r="AF635" s="344"/>
      <c r="AG635" s="344"/>
      <c r="AH635" s="357"/>
      <c r="AI635" s="344"/>
      <c r="AJ635" s="344"/>
      <c r="AK635" s="429"/>
      <c r="AL635" s="429"/>
      <c r="AM635" s="357"/>
      <c r="AN635" s="357"/>
      <c r="AO635" s="357"/>
      <c r="AP635" s="357"/>
      <c r="AQ635" s="357"/>
      <c r="AR635" s="357"/>
      <c r="AS635" s="357"/>
      <c r="AT635" s="360"/>
      <c r="AU635" s="515"/>
    </row>
    <row r="636" spans="1:47" ht="30.75" customHeight="1" x14ac:dyDescent="0.25">
      <c r="A636" s="353"/>
      <c r="B636" s="354"/>
      <c r="C636" s="357"/>
      <c r="D636" s="344"/>
      <c r="E636" s="344"/>
      <c r="F636" s="344"/>
      <c r="G636" s="356"/>
      <c r="H636" s="357"/>
      <c r="I636" s="344"/>
      <c r="J636" s="344"/>
      <c r="K636" s="357"/>
      <c r="L636" s="363"/>
      <c r="M636" s="355"/>
      <c r="N636" s="355"/>
      <c r="O636" s="357"/>
      <c r="P636" s="357"/>
      <c r="Q636" s="357"/>
      <c r="R636" s="357"/>
      <c r="S636" s="357"/>
      <c r="T636" s="357"/>
      <c r="U636" s="357"/>
      <c r="V636" s="367"/>
      <c r="W636" s="357"/>
      <c r="X636" s="357"/>
      <c r="Y636" s="357"/>
      <c r="Z636" s="357"/>
      <c r="AA636" s="357"/>
      <c r="AB636" s="344"/>
      <c r="AC636" s="344"/>
      <c r="AD636" s="344"/>
      <c r="AE636" s="344"/>
      <c r="AF636" s="344"/>
      <c r="AG636" s="344"/>
      <c r="AH636" s="357"/>
      <c r="AI636" s="344"/>
      <c r="AJ636" s="344"/>
      <c r="AK636" s="429"/>
      <c r="AL636" s="429"/>
      <c r="AM636" s="357"/>
      <c r="AN636" s="357"/>
      <c r="AO636" s="357"/>
      <c r="AP636" s="357"/>
      <c r="AQ636" s="357"/>
      <c r="AR636" s="357"/>
      <c r="AS636" s="357"/>
      <c r="AT636" s="360"/>
      <c r="AU636" s="515"/>
    </row>
    <row r="637" spans="1:47" ht="30.75" customHeight="1" x14ac:dyDescent="0.25">
      <c r="A637" s="353"/>
      <c r="B637" s="354"/>
      <c r="C637" s="357"/>
      <c r="D637" s="344"/>
      <c r="E637" s="344"/>
      <c r="F637" s="344"/>
      <c r="G637" s="356"/>
      <c r="H637" s="357"/>
      <c r="I637" s="344"/>
      <c r="J637" s="344"/>
      <c r="K637" s="357"/>
      <c r="L637" s="363"/>
      <c r="M637" s="355"/>
      <c r="N637" s="355"/>
      <c r="O637" s="357"/>
      <c r="P637" s="357"/>
      <c r="Q637" s="357"/>
      <c r="R637" s="357"/>
      <c r="S637" s="357"/>
      <c r="T637" s="357"/>
      <c r="U637" s="357"/>
      <c r="V637" s="357"/>
      <c r="W637" s="357"/>
      <c r="X637" s="357"/>
      <c r="Y637" s="357"/>
      <c r="Z637" s="357"/>
      <c r="AA637" s="357"/>
      <c r="AB637" s="344"/>
      <c r="AC637" s="344"/>
      <c r="AD637" s="344"/>
      <c r="AE637" s="344"/>
      <c r="AF637" s="344"/>
      <c r="AG637" s="344"/>
      <c r="AH637" s="357"/>
      <c r="AI637" s="344"/>
      <c r="AJ637" s="344"/>
      <c r="AK637" s="429"/>
      <c r="AL637" s="429"/>
      <c r="AM637" s="357"/>
      <c r="AN637" s="357"/>
      <c r="AO637" s="357"/>
      <c r="AP637" s="357"/>
      <c r="AQ637" s="357"/>
      <c r="AR637" s="357"/>
      <c r="AS637" s="357"/>
      <c r="AT637" s="360"/>
      <c r="AU637" s="515"/>
    </row>
    <row r="638" spans="1:47" ht="30.75" customHeight="1" x14ac:dyDescent="0.25">
      <c r="A638" s="353"/>
      <c r="B638" s="354"/>
      <c r="C638" s="357"/>
      <c r="D638" s="344"/>
      <c r="E638" s="344"/>
      <c r="F638" s="344"/>
      <c r="G638" s="356"/>
      <c r="H638" s="357"/>
      <c r="I638" s="344"/>
      <c r="J638" s="344"/>
      <c r="K638" s="357"/>
      <c r="L638" s="363"/>
      <c r="M638" s="355"/>
      <c r="N638" s="355"/>
      <c r="O638" s="357"/>
      <c r="P638" s="357"/>
      <c r="Q638" s="357"/>
      <c r="R638" s="357"/>
      <c r="S638" s="357"/>
      <c r="T638" s="357"/>
      <c r="U638" s="357"/>
      <c r="V638" s="357"/>
      <c r="W638" s="357"/>
      <c r="X638" s="357"/>
      <c r="Y638" s="357"/>
      <c r="Z638" s="357"/>
      <c r="AA638" s="357"/>
      <c r="AB638" s="344"/>
      <c r="AC638" s="344"/>
      <c r="AD638" s="344"/>
      <c r="AE638" s="344"/>
      <c r="AF638" s="344"/>
      <c r="AG638" s="344"/>
      <c r="AH638" s="367"/>
      <c r="AI638" s="344"/>
      <c r="AJ638" s="344"/>
      <c r="AK638" s="429"/>
      <c r="AL638" s="429"/>
      <c r="AM638" s="357"/>
      <c r="AN638" s="357"/>
      <c r="AO638" s="357"/>
      <c r="AP638" s="357"/>
      <c r="AQ638" s="357"/>
      <c r="AR638" s="357"/>
      <c r="AS638" s="357"/>
      <c r="AT638" s="360"/>
      <c r="AU638" s="515"/>
    </row>
    <row r="639" spans="1:47" ht="30.75" customHeight="1" x14ac:dyDescent="0.25">
      <c r="A639" s="353"/>
      <c r="B639" s="354"/>
      <c r="C639" s="357"/>
      <c r="D639" s="344"/>
      <c r="E639" s="344"/>
      <c r="F639" s="344"/>
      <c r="G639" s="356"/>
      <c r="H639" s="357"/>
      <c r="I639" s="344"/>
      <c r="J639" s="344"/>
      <c r="K639" s="357"/>
      <c r="L639" s="363"/>
      <c r="M639" s="355"/>
      <c r="N639" s="355"/>
      <c r="O639" s="357"/>
      <c r="P639" s="357"/>
      <c r="Q639" s="357"/>
      <c r="R639" s="357"/>
      <c r="S639" s="357"/>
      <c r="T639" s="357"/>
      <c r="U639" s="357"/>
      <c r="V639" s="357"/>
      <c r="W639" s="357"/>
      <c r="X639" s="357"/>
      <c r="Y639" s="357"/>
      <c r="Z639" s="357"/>
      <c r="AA639" s="357"/>
      <c r="AB639" s="344"/>
      <c r="AC639" s="344"/>
      <c r="AD639" s="344"/>
      <c r="AE639" s="344"/>
      <c r="AF639" s="344"/>
      <c r="AG639" s="344"/>
      <c r="AH639" s="367"/>
      <c r="AI639" s="344"/>
      <c r="AJ639" s="344"/>
      <c r="AK639" s="429"/>
      <c r="AL639" s="429"/>
      <c r="AM639" s="357"/>
      <c r="AN639" s="357"/>
      <c r="AO639" s="357"/>
      <c r="AP639" s="357"/>
      <c r="AQ639" s="357"/>
      <c r="AR639" s="357"/>
      <c r="AS639" s="357"/>
      <c r="AT639" s="360"/>
      <c r="AU639" s="515"/>
    </row>
    <row r="640" spans="1:47" ht="30.75" customHeight="1" x14ac:dyDescent="0.25">
      <c r="A640" s="353"/>
      <c r="B640" s="369"/>
      <c r="C640" s="370"/>
      <c r="D640" s="344"/>
      <c r="E640" s="371"/>
      <c r="F640" s="371"/>
      <c r="G640" s="356"/>
      <c r="H640" s="370"/>
      <c r="I640" s="344"/>
      <c r="J640" s="344"/>
      <c r="K640" s="370"/>
      <c r="L640" s="363"/>
      <c r="M640" s="355"/>
      <c r="N640" s="355"/>
      <c r="O640" s="370"/>
      <c r="P640" s="370"/>
      <c r="Q640" s="370"/>
      <c r="R640" s="370"/>
      <c r="S640" s="370"/>
      <c r="T640" s="370"/>
      <c r="U640" s="370"/>
      <c r="V640" s="370"/>
      <c r="W640" s="370"/>
      <c r="X640" s="370"/>
      <c r="Y640" s="370"/>
      <c r="Z640" s="370"/>
      <c r="AA640" s="370"/>
      <c r="AB640" s="371"/>
      <c r="AC640" s="344"/>
      <c r="AD640" s="371"/>
      <c r="AE640" s="344"/>
      <c r="AF640" s="371"/>
      <c r="AG640" s="371"/>
      <c r="AH640" s="389"/>
      <c r="AI640" s="371"/>
      <c r="AJ640" s="344"/>
      <c r="AK640" s="442"/>
      <c r="AL640" s="429"/>
      <c r="AM640" s="370"/>
      <c r="AN640" s="370"/>
      <c r="AO640" s="357"/>
      <c r="AP640" s="370"/>
      <c r="AQ640" s="370"/>
      <c r="AR640" s="370"/>
      <c r="AS640" s="370"/>
      <c r="AT640" s="374"/>
      <c r="AU640" s="515"/>
    </row>
    <row r="641" spans="1:47" ht="30.75" customHeight="1" x14ac:dyDescent="0.25">
      <c r="A641" s="353"/>
      <c r="B641" s="354"/>
      <c r="C641" s="357"/>
      <c r="D641" s="344"/>
      <c r="E641" s="378"/>
      <c r="F641" s="344"/>
      <c r="G641" s="356"/>
      <c r="H641" s="357"/>
      <c r="I641" s="344"/>
      <c r="J641" s="344"/>
      <c r="K641" s="357"/>
      <c r="L641" s="355"/>
      <c r="M641" s="355"/>
      <c r="N641" s="355"/>
      <c r="O641" s="357"/>
      <c r="P641" s="357"/>
      <c r="Q641" s="357"/>
      <c r="R641" s="357"/>
      <c r="S641" s="357"/>
      <c r="T641" s="357"/>
      <c r="U641" s="357"/>
      <c r="V641" s="357"/>
      <c r="W641" s="357"/>
      <c r="X641" s="357"/>
      <c r="Y641" s="357"/>
      <c r="Z641" s="357"/>
      <c r="AA641" s="357"/>
      <c r="AB641" s="344"/>
      <c r="AC641" s="344"/>
      <c r="AD641" s="344"/>
      <c r="AE641" s="344"/>
      <c r="AF641" s="344"/>
      <c r="AG641" s="344"/>
      <c r="AH641" s="357"/>
      <c r="AI641" s="344"/>
      <c r="AJ641" s="344"/>
      <c r="AK641" s="429"/>
      <c r="AL641" s="429"/>
      <c r="AM641" s="357"/>
      <c r="AN641" s="357"/>
      <c r="AO641" s="357"/>
      <c r="AP641" s="357"/>
      <c r="AQ641" s="357"/>
      <c r="AR641" s="357"/>
      <c r="AS641" s="357"/>
      <c r="AT641" s="360"/>
      <c r="AU641" s="515"/>
    </row>
    <row r="642" spans="1:47" ht="30.75" customHeight="1" x14ac:dyDescent="0.25">
      <c r="A642" s="353"/>
      <c r="B642" s="354"/>
      <c r="C642" s="357"/>
      <c r="D642" s="344"/>
      <c r="E642" s="378"/>
      <c r="F642" s="344"/>
      <c r="G642" s="356"/>
      <c r="H642" s="357"/>
      <c r="I642" s="344"/>
      <c r="J642" s="344"/>
      <c r="K642" s="357"/>
      <c r="L642" s="355"/>
      <c r="M642" s="355"/>
      <c r="N642" s="355"/>
      <c r="O642" s="357"/>
      <c r="P642" s="357"/>
      <c r="Q642" s="357"/>
      <c r="R642" s="357"/>
      <c r="S642" s="357"/>
      <c r="T642" s="357"/>
      <c r="U642" s="357"/>
      <c r="V642" s="357"/>
      <c r="W642" s="357"/>
      <c r="X642" s="357"/>
      <c r="Y642" s="357"/>
      <c r="Z642" s="357"/>
      <c r="AA642" s="357"/>
      <c r="AB642" s="344"/>
      <c r="AC642" s="344"/>
      <c r="AD642" s="344"/>
      <c r="AE642" s="344"/>
      <c r="AF642" s="344"/>
      <c r="AG642" s="344"/>
      <c r="AH642" s="357"/>
      <c r="AI642" s="344"/>
      <c r="AJ642" s="344"/>
      <c r="AK642" s="429"/>
      <c r="AL642" s="429"/>
      <c r="AM642" s="357"/>
      <c r="AN642" s="357"/>
      <c r="AO642" s="357"/>
      <c r="AP642" s="357"/>
      <c r="AQ642" s="357"/>
      <c r="AR642" s="357"/>
      <c r="AS642" s="357"/>
      <c r="AT642" s="360"/>
      <c r="AU642" s="515"/>
    </row>
    <row r="643" spans="1:47" ht="30.75" customHeight="1" x14ac:dyDescent="0.25">
      <c r="A643" s="353"/>
      <c r="B643" s="354"/>
      <c r="C643" s="357"/>
      <c r="D643" s="344"/>
      <c r="E643" s="378"/>
      <c r="F643" s="344"/>
      <c r="G643" s="356"/>
      <c r="H643" s="357"/>
      <c r="I643" s="344"/>
      <c r="J643" s="344"/>
      <c r="K643" s="357"/>
      <c r="L643" s="363"/>
      <c r="M643" s="355"/>
      <c r="N643" s="355"/>
      <c r="O643" s="357"/>
      <c r="P643" s="357"/>
      <c r="Q643" s="357"/>
      <c r="R643" s="357"/>
      <c r="S643" s="357"/>
      <c r="T643" s="357"/>
      <c r="U643" s="357"/>
      <c r="V643" s="357"/>
      <c r="W643" s="357"/>
      <c r="X643" s="357"/>
      <c r="Y643" s="357"/>
      <c r="Z643" s="357"/>
      <c r="AA643" s="357"/>
      <c r="AB643" s="344"/>
      <c r="AC643" s="344"/>
      <c r="AD643" s="344"/>
      <c r="AE643" s="344"/>
      <c r="AF643" s="344"/>
      <c r="AG643" s="344"/>
      <c r="AH643" s="367"/>
      <c r="AI643" s="344"/>
      <c r="AJ643" s="344"/>
      <c r="AK643" s="429"/>
      <c r="AL643" s="429"/>
      <c r="AM643" s="357"/>
      <c r="AN643" s="357"/>
      <c r="AO643" s="357"/>
      <c r="AP643" s="357"/>
      <c r="AQ643" s="357"/>
      <c r="AR643" s="357"/>
      <c r="AS643" s="357"/>
      <c r="AT643" s="360"/>
      <c r="AU643" s="515"/>
    </row>
    <row r="644" spans="1:47" ht="30.75" customHeight="1" x14ac:dyDescent="0.25">
      <c r="A644" s="353"/>
      <c r="B644" s="354"/>
      <c r="C644" s="357"/>
      <c r="D644" s="344"/>
      <c r="E644" s="378"/>
      <c r="F644" s="344"/>
      <c r="G644" s="356"/>
      <c r="H644" s="357"/>
      <c r="I644" s="344"/>
      <c r="J644" s="344"/>
      <c r="K644" s="357"/>
      <c r="L644" s="363"/>
      <c r="M644" s="355"/>
      <c r="N644" s="355"/>
      <c r="O644" s="357"/>
      <c r="P644" s="357"/>
      <c r="Q644" s="357"/>
      <c r="R644" s="357"/>
      <c r="S644" s="357"/>
      <c r="T644" s="357"/>
      <c r="U644" s="357"/>
      <c r="V644" s="357"/>
      <c r="W644" s="357"/>
      <c r="X644" s="357"/>
      <c r="Y644" s="357"/>
      <c r="Z644" s="357"/>
      <c r="AA644" s="357"/>
      <c r="AB644" s="344"/>
      <c r="AC644" s="344"/>
      <c r="AD644" s="344"/>
      <c r="AE644" s="344"/>
      <c r="AF644" s="344"/>
      <c r="AG644" s="344"/>
      <c r="AH644" s="357"/>
      <c r="AI644" s="344"/>
      <c r="AJ644" s="344"/>
      <c r="AK644" s="429"/>
      <c r="AL644" s="429"/>
      <c r="AM644" s="357"/>
      <c r="AN644" s="357"/>
      <c r="AO644" s="357"/>
      <c r="AP644" s="357"/>
      <c r="AQ644" s="357"/>
      <c r="AR644" s="357"/>
      <c r="AS644" s="357"/>
      <c r="AT644" s="360"/>
      <c r="AU644" s="515"/>
    </row>
    <row r="645" spans="1:47" ht="30.75" customHeight="1" x14ac:dyDescent="0.25">
      <c r="A645" s="353"/>
      <c r="B645" s="354"/>
      <c r="C645" s="357"/>
      <c r="D645" s="344"/>
      <c r="E645" s="378"/>
      <c r="F645" s="344"/>
      <c r="G645" s="356"/>
      <c r="H645" s="357"/>
      <c r="I645" s="344"/>
      <c r="J645" s="344"/>
      <c r="K645" s="440"/>
      <c r="L645" s="355"/>
      <c r="M645" s="355"/>
      <c r="N645" s="355"/>
      <c r="O645" s="357"/>
      <c r="P645" s="357"/>
      <c r="Q645" s="357"/>
      <c r="R645" s="357"/>
      <c r="S645" s="357"/>
      <c r="T645" s="357"/>
      <c r="U645" s="357"/>
      <c r="V645" s="357"/>
      <c r="W645" s="357"/>
      <c r="X645" s="357"/>
      <c r="Y645" s="357"/>
      <c r="Z645" s="357"/>
      <c r="AA645" s="357"/>
      <c r="AB645" s="344"/>
      <c r="AC645" s="344"/>
      <c r="AD645" s="344"/>
      <c r="AE645" s="344"/>
      <c r="AF645" s="344"/>
      <c r="AG645" s="344"/>
      <c r="AH645" s="357"/>
      <c r="AI645" s="344"/>
      <c r="AJ645" s="344"/>
      <c r="AK645" s="429"/>
      <c r="AL645" s="429"/>
      <c r="AM645" s="357"/>
      <c r="AN645" s="357"/>
      <c r="AO645" s="357"/>
      <c r="AP645" s="357"/>
      <c r="AQ645" s="357"/>
      <c r="AR645" s="357"/>
      <c r="AS645" s="357"/>
      <c r="AT645" s="360"/>
      <c r="AU645" s="515"/>
    </row>
    <row r="646" spans="1:47" ht="30.75" customHeight="1" x14ac:dyDescent="0.25">
      <c r="A646" s="353"/>
      <c r="B646" s="354"/>
      <c r="C646" s="357"/>
      <c r="D646" s="344"/>
      <c r="E646" s="378"/>
      <c r="F646" s="344"/>
      <c r="G646" s="356"/>
      <c r="H646" s="357"/>
      <c r="I646" s="344"/>
      <c r="J646" s="344"/>
      <c r="K646" s="357"/>
      <c r="L646" s="355"/>
      <c r="M646" s="355"/>
      <c r="N646" s="355"/>
      <c r="O646" s="357"/>
      <c r="P646" s="357"/>
      <c r="Q646" s="357"/>
      <c r="R646" s="357"/>
      <c r="S646" s="357"/>
      <c r="T646" s="357"/>
      <c r="U646" s="357"/>
      <c r="V646" s="357"/>
      <c r="W646" s="357"/>
      <c r="X646" s="357"/>
      <c r="Y646" s="357"/>
      <c r="Z646" s="357"/>
      <c r="AA646" s="357"/>
      <c r="AB646" s="344"/>
      <c r="AC646" s="344"/>
      <c r="AD646" s="344"/>
      <c r="AE646" s="344"/>
      <c r="AF646" s="344"/>
      <c r="AG646" s="344"/>
      <c r="AH646" s="357"/>
      <c r="AI646" s="344"/>
      <c r="AJ646" s="344"/>
      <c r="AK646" s="429"/>
      <c r="AL646" s="429"/>
      <c r="AM646" s="357"/>
      <c r="AN646" s="357"/>
      <c r="AO646" s="357"/>
      <c r="AP646" s="357"/>
      <c r="AQ646" s="357"/>
      <c r="AR646" s="357"/>
      <c r="AS646" s="357"/>
      <c r="AT646" s="360"/>
      <c r="AU646" s="515"/>
    </row>
    <row r="647" spans="1:47" ht="30.75" customHeight="1" x14ac:dyDescent="0.25">
      <c r="A647" s="353"/>
      <c r="B647" s="354"/>
      <c r="C647" s="357"/>
      <c r="D647" s="344"/>
      <c r="E647" s="378"/>
      <c r="F647" s="344"/>
      <c r="G647" s="356"/>
      <c r="H647" s="357"/>
      <c r="I647" s="344"/>
      <c r="J647" s="344"/>
      <c r="K647" s="357"/>
      <c r="L647" s="355"/>
      <c r="M647" s="355"/>
      <c r="N647" s="355"/>
      <c r="O647" s="357"/>
      <c r="P647" s="357"/>
      <c r="Q647" s="357"/>
      <c r="R647" s="357"/>
      <c r="S647" s="357"/>
      <c r="T647" s="357"/>
      <c r="U647" s="357"/>
      <c r="V647" s="357"/>
      <c r="W647" s="357"/>
      <c r="X647" s="357"/>
      <c r="Y647" s="357"/>
      <c r="Z647" s="357"/>
      <c r="AA647" s="357"/>
      <c r="AB647" s="344"/>
      <c r="AC647" s="344"/>
      <c r="AD647" s="344"/>
      <c r="AE647" s="344"/>
      <c r="AF647" s="344"/>
      <c r="AG647" s="357"/>
      <c r="AH647" s="357"/>
      <c r="AI647" s="344"/>
      <c r="AJ647" s="344"/>
      <c r="AK647" s="429"/>
      <c r="AL647" s="429"/>
      <c r="AM647" s="357"/>
      <c r="AN647" s="357"/>
      <c r="AO647" s="357"/>
      <c r="AP647" s="357"/>
      <c r="AQ647" s="357"/>
      <c r="AR647" s="357"/>
      <c r="AS647" s="357"/>
      <c r="AT647" s="360"/>
      <c r="AU647" s="515"/>
    </row>
    <row r="648" spans="1:47" ht="30.75" customHeight="1" x14ac:dyDescent="0.25">
      <c r="A648" s="353"/>
      <c r="B648" s="354"/>
      <c r="C648" s="357"/>
      <c r="D648" s="344"/>
      <c r="E648" s="378"/>
      <c r="F648" s="344"/>
      <c r="G648" s="356"/>
      <c r="H648" s="357"/>
      <c r="I648" s="344"/>
      <c r="J648" s="344"/>
      <c r="K648" s="357"/>
      <c r="L648" s="355"/>
      <c r="M648" s="355"/>
      <c r="N648" s="355"/>
      <c r="O648" s="357"/>
      <c r="P648" s="357"/>
      <c r="Q648" s="357"/>
      <c r="R648" s="357"/>
      <c r="S648" s="357"/>
      <c r="T648" s="357"/>
      <c r="U648" s="357"/>
      <c r="V648" s="357"/>
      <c r="W648" s="357"/>
      <c r="X648" s="357"/>
      <c r="Y648" s="357"/>
      <c r="Z648" s="357"/>
      <c r="AA648" s="357"/>
      <c r="AB648" s="344"/>
      <c r="AC648" s="344"/>
      <c r="AD648" s="344"/>
      <c r="AE648" s="344"/>
      <c r="AF648" s="344"/>
      <c r="AG648" s="357"/>
      <c r="AH648" s="357"/>
      <c r="AI648" s="344"/>
      <c r="AJ648" s="344"/>
      <c r="AK648" s="429"/>
      <c r="AL648" s="429"/>
      <c r="AM648" s="357"/>
      <c r="AN648" s="357"/>
      <c r="AO648" s="357"/>
      <c r="AP648" s="357"/>
      <c r="AQ648" s="357"/>
      <c r="AR648" s="357"/>
      <c r="AS648" s="357"/>
      <c r="AT648" s="360"/>
      <c r="AU648" s="515"/>
    </row>
    <row r="649" spans="1:47" ht="30.75" customHeight="1" x14ac:dyDescent="0.25">
      <c r="A649" s="353"/>
      <c r="B649" s="354"/>
      <c r="C649" s="357"/>
      <c r="D649" s="344"/>
      <c r="E649" s="378"/>
      <c r="F649" s="344"/>
      <c r="G649" s="356"/>
      <c r="H649" s="357"/>
      <c r="I649" s="344"/>
      <c r="J649" s="344"/>
      <c r="K649" s="357"/>
      <c r="L649" s="355"/>
      <c r="M649" s="355"/>
      <c r="N649" s="355"/>
      <c r="O649" s="357"/>
      <c r="P649" s="357"/>
      <c r="Q649" s="357"/>
      <c r="R649" s="357"/>
      <c r="S649" s="357"/>
      <c r="T649" s="357"/>
      <c r="U649" s="357"/>
      <c r="V649" s="357"/>
      <c r="W649" s="357"/>
      <c r="X649" s="357"/>
      <c r="Y649" s="357"/>
      <c r="Z649" s="357"/>
      <c r="AA649" s="357"/>
      <c r="AB649" s="344"/>
      <c r="AC649" s="344"/>
      <c r="AD649" s="344"/>
      <c r="AE649" s="344"/>
      <c r="AF649" s="344"/>
      <c r="AG649" s="357"/>
      <c r="AH649" s="357"/>
      <c r="AI649" s="344"/>
      <c r="AJ649" s="344"/>
      <c r="AK649" s="429"/>
      <c r="AL649" s="429"/>
      <c r="AM649" s="357"/>
      <c r="AN649" s="357"/>
      <c r="AO649" s="357"/>
      <c r="AP649" s="357"/>
      <c r="AQ649" s="357"/>
      <c r="AR649" s="357"/>
      <c r="AS649" s="357"/>
      <c r="AT649" s="360"/>
      <c r="AU649" s="515"/>
    </row>
    <row r="650" spans="1:47" ht="30.75" customHeight="1" x14ac:dyDescent="0.25">
      <c r="A650" s="353"/>
      <c r="B650" s="354"/>
      <c r="C650" s="357"/>
      <c r="D650" s="344"/>
      <c r="E650" s="378"/>
      <c r="F650" s="344"/>
      <c r="G650" s="356"/>
      <c r="H650" s="357"/>
      <c r="I650" s="344"/>
      <c r="J650" s="344"/>
      <c r="K650" s="357"/>
      <c r="L650" s="355"/>
      <c r="M650" s="355"/>
      <c r="N650" s="355"/>
      <c r="O650" s="357"/>
      <c r="P650" s="357"/>
      <c r="Q650" s="357"/>
      <c r="R650" s="357"/>
      <c r="S650" s="357"/>
      <c r="T650" s="357"/>
      <c r="U650" s="357"/>
      <c r="V650" s="357"/>
      <c r="W650" s="357"/>
      <c r="X650" s="357"/>
      <c r="Y650" s="357"/>
      <c r="Z650" s="357"/>
      <c r="AA650" s="357"/>
      <c r="AB650" s="344"/>
      <c r="AC650" s="344"/>
      <c r="AD650" s="344"/>
      <c r="AE650" s="344"/>
      <c r="AF650" s="344"/>
      <c r="AG650" s="357"/>
      <c r="AH650" s="357"/>
      <c r="AI650" s="344"/>
      <c r="AJ650" s="344"/>
      <c r="AK650" s="429"/>
      <c r="AL650" s="429"/>
      <c r="AM650" s="357"/>
      <c r="AN650" s="357"/>
      <c r="AO650" s="357"/>
      <c r="AP650" s="357"/>
      <c r="AQ650" s="357"/>
      <c r="AR650" s="357"/>
      <c r="AS650" s="357"/>
      <c r="AT650" s="360"/>
      <c r="AU650" s="515"/>
    </row>
    <row r="651" spans="1:47" ht="30.75" customHeight="1" x14ac:dyDescent="0.25">
      <c r="A651" s="353"/>
      <c r="B651" s="354"/>
      <c r="C651" s="357"/>
      <c r="D651" s="344"/>
      <c r="E651" s="378"/>
      <c r="F651" s="344"/>
      <c r="G651" s="356"/>
      <c r="H651" s="357"/>
      <c r="I651" s="344"/>
      <c r="J651" s="344"/>
      <c r="K651" s="357"/>
      <c r="L651" s="355"/>
      <c r="M651" s="355"/>
      <c r="N651" s="355"/>
      <c r="O651" s="357"/>
      <c r="P651" s="357"/>
      <c r="Q651" s="357"/>
      <c r="R651" s="357"/>
      <c r="S651" s="357"/>
      <c r="T651" s="357"/>
      <c r="U651" s="357"/>
      <c r="V651" s="357"/>
      <c r="W651" s="357"/>
      <c r="X651" s="357"/>
      <c r="Y651" s="357"/>
      <c r="Z651" s="357"/>
      <c r="AA651" s="357"/>
      <c r="AB651" s="344"/>
      <c r="AC651" s="344"/>
      <c r="AD651" s="344"/>
      <c r="AE651" s="344"/>
      <c r="AF651" s="344"/>
      <c r="AG651" s="357"/>
      <c r="AH651" s="357"/>
      <c r="AI651" s="344"/>
      <c r="AJ651" s="344"/>
      <c r="AK651" s="429"/>
      <c r="AL651" s="429"/>
      <c r="AM651" s="357"/>
      <c r="AN651" s="357"/>
      <c r="AO651" s="357"/>
      <c r="AP651" s="357"/>
      <c r="AQ651" s="357"/>
      <c r="AR651" s="357"/>
      <c r="AS651" s="357"/>
      <c r="AT651" s="360"/>
      <c r="AU651" s="515"/>
    </row>
    <row r="652" spans="1:47" ht="30.75" customHeight="1" x14ac:dyDescent="0.25">
      <c r="A652" s="353"/>
      <c r="B652" s="354"/>
      <c r="C652" s="357"/>
      <c r="D652" s="344"/>
      <c r="E652" s="378"/>
      <c r="F652" s="344"/>
      <c r="G652" s="356"/>
      <c r="H652" s="357"/>
      <c r="I652" s="344"/>
      <c r="J652" s="344"/>
      <c r="K652" s="357"/>
      <c r="L652" s="355"/>
      <c r="M652" s="355"/>
      <c r="N652" s="355"/>
      <c r="O652" s="357"/>
      <c r="P652" s="357"/>
      <c r="Q652" s="357"/>
      <c r="R652" s="357"/>
      <c r="S652" s="357"/>
      <c r="T652" s="357"/>
      <c r="U652" s="357"/>
      <c r="V652" s="357"/>
      <c r="W652" s="357"/>
      <c r="X652" s="357"/>
      <c r="Y652" s="357"/>
      <c r="Z652" s="357"/>
      <c r="AA652" s="357"/>
      <c r="AB652" s="344"/>
      <c r="AC652" s="344"/>
      <c r="AD652" s="344"/>
      <c r="AE652" s="344"/>
      <c r="AF652" s="344"/>
      <c r="AG652" s="357"/>
      <c r="AH652" s="357"/>
      <c r="AI652" s="344"/>
      <c r="AJ652" s="344"/>
      <c r="AK652" s="429"/>
      <c r="AL652" s="429"/>
      <c r="AM652" s="357"/>
      <c r="AN652" s="357"/>
      <c r="AO652" s="357"/>
      <c r="AP652" s="357"/>
      <c r="AQ652" s="357"/>
      <c r="AR652" s="357"/>
      <c r="AS652" s="357"/>
      <c r="AT652" s="360"/>
      <c r="AU652" s="515"/>
    </row>
    <row r="653" spans="1:47" ht="30.75" customHeight="1" x14ac:dyDescent="0.25">
      <c r="A653" s="353"/>
      <c r="B653" s="354"/>
      <c r="C653" s="357"/>
      <c r="D653" s="344"/>
      <c r="E653" s="378"/>
      <c r="F653" s="344"/>
      <c r="G653" s="356"/>
      <c r="H653" s="357"/>
      <c r="I653" s="344"/>
      <c r="J653" s="344"/>
      <c r="K653" s="357"/>
      <c r="L653" s="355"/>
      <c r="M653" s="355"/>
      <c r="N653" s="355"/>
      <c r="O653" s="357"/>
      <c r="P653" s="357"/>
      <c r="Q653" s="357"/>
      <c r="R653" s="357"/>
      <c r="S653" s="357"/>
      <c r="T653" s="357"/>
      <c r="U653" s="357"/>
      <c r="V653" s="357"/>
      <c r="W653" s="357"/>
      <c r="X653" s="357"/>
      <c r="Y653" s="357"/>
      <c r="Z653" s="357"/>
      <c r="AA653" s="357"/>
      <c r="AB653" s="344"/>
      <c r="AC653" s="344"/>
      <c r="AD653" s="344"/>
      <c r="AE653" s="344"/>
      <c r="AF653" s="344"/>
      <c r="AG653" s="357"/>
      <c r="AH653" s="357"/>
      <c r="AI653" s="344"/>
      <c r="AJ653" s="344"/>
      <c r="AK653" s="429"/>
      <c r="AL653" s="429"/>
      <c r="AM653" s="357"/>
      <c r="AN653" s="357"/>
      <c r="AO653" s="357"/>
      <c r="AP653" s="357"/>
      <c r="AQ653" s="357"/>
      <c r="AR653" s="357"/>
      <c r="AS653" s="357"/>
      <c r="AT653" s="360"/>
      <c r="AU653" s="515"/>
    </row>
    <row r="654" spans="1:47" ht="30.75" customHeight="1" x14ac:dyDescent="0.25">
      <c r="A654" s="353"/>
      <c r="B654" s="354"/>
      <c r="C654" s="357"/>
      <c r="D654" s="344"/>
      <c r="E654" s="378"/>
      <c r="F654" s="344"/>
      <c r="G654" s="356"/>
      <c r="H654" s="357"/>
      <c r="I654" s="344"/>
      <c r="J654" s="344"/>
      <c r="K654" s="357"/>
      <c r="L654" s="355"/>
      <c r="M654" s="355"/>
      <c r="N654" s="355"/>
      <c r="O654" s="357"/>
      <c r="P654" s="357"/>
      <c r="Q654" s="357"/>
      <c r="R654" s="357"/>
      <c r="S654" s="357"/>
      <c r="T654" s="357"/>
      <c r="U654" s="357"/>
      <c r="V654" s="357"/>
      <c r="W654" s="357"/>
      <c r="X654" s="357"/>
      <c r="Y654" s="357"/>
      <c r="Z654" s="357"/>
      <c r="AA654" s="357"/>
      <c r="AB654" s="344"/>
      <c r="AC654" s="344"/>
      <c r="AD654" s="344"/>
      <c r="AE654" s="344"/>
      <c r="AF654" s="344"/>
      <c r="AG654" s="357"/>
      <c r="AH654" s="357"/>
      <c r="AI654" s="344"/>
      <c r="AJ654" s="344"/>
      <c r="AK654" s="429"/>
      <c r="AL654" s="429"/>
      <c r="AM654" s="357"/>
      <c r="AN654" s="357"/>
      <c r="AO654" s="357"/>
      <c r="AP654" s="357"/>
      <c r="AQ654" s="357"/>
      <c r="AR654" s="357"/>
      <c r="AS654" s="357"/>
      <c r="AT654" s="360"/>
      <c r="AU654" s="515"/>
    </row>
    <row r="655" spans="1:47" ht="30.75" customHeight="1" x14ac:dyDescent="0.25">
      <c r="A655" s="353"/>
      <c r="B655" s="354"/>
      <c r="C655" s="357"/>
      <c r="D655" s="344"/>
      <c r="E655" s="378"/>
      <c r="F655" s="344"/>
      <c r="G655" s="356"/>
      <c r="H655" s="357"/>
      <c r="I655" s="344"/>
      <c r="J655" s="344"/>
      <c r="K655" s="357"/>
      <c r="L655" s="355"/>
      <c r="M655" s="355"/>
      <c r="N655" s="355"/>
      <c r="O655" s="357"/>
      <c r="P655" s="357"/>
      <c r="Q655" s="357"/>
      <c r="R655" s="357"/>
      <c r="S655" s="357"/>
      <c r="T655" s="357"/>
      <c r="U655" s="357"/>
      <c r="V655" s="357"/>
      <c r="W655" s="357"/>
      <c r="X655" s="357"/>
      <c r="Y655" s="357"/>
      <c r="Z655" s="357"/>
      <c r="AA655" s="357"/>
      <c r="AB655" s="344"/>
      <c r="AC655" s="344"/>
      <c r="AD655" s="344"/>
      <c r="AE655" s="344"/>
      <c r="AF655" s="344"/>
      <c r="AG655" s="357"/>
      <c r="AH655" s="357"/>
      <c r="AI655" s="344"/>
      <c r="AJ655" s="344"/>
      <c r="AK655" s="429"/>
      <c r="AL655" s="429"/>
      <c r="AM655" s="357"/>
      <c r="AN655" s="357"/>
      <c r="AO655" s="357"/>
      <c r="AP655" s="357"/>
      <c r="AQ655" s="357"/>
      <c r="AR655" s="357"/>
      <c r="AS655" s="357"/>
      <c r="AT655" s="360"/>
      <c r="AU655" s="515"/>
    </row>
    <row r="656" spans="1:47" ht="30.75" customHeight="1" x14ac:dyDescent="0.25">
      <c r="A656" s="353"/>
      <c r="B656" s="354"/>
      <c r="C656" s="357"/>
      <c r="D656" s="344"/>
      <c r="E656" s="378"/>
      <c r="F656" s="344"/>
      <c r="G656" s="356"/>
      <c r="H656" s="357"/>
      <c r="I656" s="344"/>
      <c r="J656" s="344"/>
      <c r="K656" s="357"/>
      <c r="L656" s="355"/>
      <c r="M656" s="355"/>
      <c r="N656" s="355"/>
      <c r="O656" s="357"/>
      <c r="P656" s="357"/>
      <c r="Q656" s="357"/>
      <c r="R656" s="357"/>
      <c r="S656" s="357"/>
      <c r="T656" s="357"/>
      <c r="U656" s="357"/>
      <c r="V656" s="357"/>
      <c r="W656" s="357"/>
      <c r="X656" s="357"/>
      <c r="Y656" s="357"/>
      <c r="Z656" s="357"/>
      <c r="AA656" s="357"/>
      <c r="AB656" s="344"/>
      <c r="AC656" s="344"/>
      <c r="AD656" s="344"/>
      <c r="AE656" s="344"/>
      <c r="AF656" s="344"/>
      <c r="AG656" s="357"/>
      <c r="AH656" s="357"/>
      <c r="AI656" s="344"/>
      <c r="AJ656" s="344"/>
      <c r="AK656" s="429"/>
      <c r="AL656" s="429"/>
      <c r="AM656" s="357"/>
      <c r="AN656" s="357"/>
      <c r="AO656" s="357"/>
      <c r="AP656" s="357"/>
      <c r="AQ656" s="357"/>
      <c r="AR656" s="357"/>
      <c r="AS656" s="357"/>
      <c r="AT656" s="360"/>
      <c r="AU656" s="515"/>
    </row>
    <row r="657" spans="1:47" ht="30.75" customHeight="1" x14ac:dyDescent="0.25">
      <c r="A657" s="353"/>
      <c r="B657" s="354"/>
      <c r="C657" s="357"/>
      <c r="D657" s="344"/>
      <c r="E657" s="378"/>
      <c r="F657" s="344"/>
      <c r="G657" s="356"/>
      <c r="H657" s="357"/>
      <c r="I657" s="344"/>
      <c r="J657" s="344"/>
      <c r="K657" s="357"/>
      <c r="L657" s="355"/>
      <c r="M657" s="355"/>
      <c r="N657" s="355"/>
      <c r="O657" s="357"/>
      <c r="P657" s="357"/>
      <c r="Q657" s="357"/>
      <c r="R657" s="357"/>
      <c r="S657" s="357"/>
      <c r="T657" s="357"/>
      <c r="U657" s="357"/>
      <c r="V657" s="357"/>
      <c r="W657" s="357"/>
      <c r="X657" s="357"/>
      <c r="Y657" s="357"/>
      <c r="Z657" s="357"/>
      <c r="AA657" s="357"/>
      <c r="AB657" s="344"/>
      <c r="AC657" s="344"/>
      <c r="AD657" s="344"/>
      <c r="AE657" s="344"/>
      <c r="AF657" s="344"/>
      <c r="AG657" s="357"/>
      <c r="AH657" s="357"/>
      <c r="AI657" s="344"/>
      <c r="AJ657" s="344"/>
      <c r="AK657" s="429"/>
      <c r="AL657" s="429"/>
      <c r="AM657" s="357"/>
      <c r="AN657" s="357"/>
      <c r="AO657" s="357"/>
      <c r="AP657" s="357"/>
      <c r="AQ657" s="357"/>
      <c r="AR657" s="357"/>
      <c r="AS657" s="357"/>
      <c r="AT657" s="360"/>
      <c r="AU657" s="515"/>
    </row>
    <row r="658" spans="1:47" ht="30.75" customHeight="1" x14ac:dyDescent="0.25">
      <c r="A658" s="353"/>
      <c r="B658" s="354"/>
      <c r="C658" s="357"/>
      <c r="D658" s="344"/>
      <c r="E658" s="378"/>
      <c r="F658" s="344"/>
      <c r="G658" s="356"/>
      <c r="H658" s="357"/>
      <c r="I658" s="344"/>
      <c r="J658" s="344"/>
      <c r="K658" s="357"/>
      <c r="L658" s="355"/>
      <c r="M658" s="355"/>
      <c r="N658" s="355"/>
      <c r="O658" s="357"/>
      <c r="P658" s="357"/>
      <c r="Q658" s="357"/>
      <c r="R658" s="357"/>
      <c r="S658" s="357"/>
      <c r="T658" s="357"/>
      <c r="U658" s="357"/>
      <c r="V658" s="357"/>
      <c r="W658" s="357"/>
      <c r="X658" s="357"/>
      <c r="Y658" s="357"/>
      <c r="Z658" s="357"/>
      <c r="AA658" s="357"/>
      <c r="AB658" s="344"/>
      <c r="AC658" s="344"/>
      <c r="AD658" s="344"/>
      <c r="AE658" s="344"/>
      <c r="AF658" s="344"/>
      <c r="AG658" s="357"/>
      <c r="AH658" s="357"/>
      <c r="AI658" s="344"/>
      <c r="AJ658" s="344"/>
      <c r="AK658" s="429"/>
      <c r="AL658" s="429"/>
      <c r="AM658" s="357"/>
      <c r="AN658" s="357"/>
      <c r="AO658" s="357"/>
      <c r="AP658" s="357"/>
      <c r="AQ658" s="357"/>
      <c r="AR658" s="357"/>
      <c r="AS658" s="357"/>
      <c r="AT658" s="360"/>
      <c r="AU658" s="515"/>
    </row>
    <row r="659" spans="1:47" ht="30.75" customHeight="1" x14ac:dyDescent="0.25">
      <c r="A659" s="353"/>
      <c r="B659" s="354"/>
      <c r="C659" s="357"/>
      <c r="D659" s="344"/>
      <c r="E659" s="378"/>
      <c r="F659" s="344"/>
      <c r="G659" s="356"/>
      <c r="H659" s="357"/>
      <c r="I659" s="344"/>
      <c r="J659" s="344"/>
      <c r="K659" s="357"/>
      <c r="L659" s="355"/>
      <c r="M659" s="355"/>
      <c r="N659" s="355"/>
      <c r="O659" s="357"/>
      <c r="P659" s="357"/>
      <c r="Q659" s="357"/>
      <c r="R659" s="357"/>
      <c r="S659" s="357"/>
      <c r="T659" s="357"/>
      <c r="U659" s="357"/>
      <c r="V659" s="357"/>
      <c r="W659" s="357"/>
      <c r="X659" s="357"/>
      <c r="Y659" s="357"/>
      <c r="Z659" s="357"/>
      <c r="AA659" s="357"/>
      <c r="AB659" s="344"/>
      <c r="AC659" s="344"/>
      <c r="AD659" s="344"/>
      <c r="AE659" s="344"/>
      <c r="AF659" s="344"/>
      <c r="AG659" s="357"/>
      <c r="AH659" s="357"/>
      <c r="AI659" s="344"/>
      <c r="AJ659" s="344"/>
      <c r="AK659" s="429"/>
      <c r="AL659" s="429"/>
      <c r="AM659" s="357"/>
      <c r="AN659" s="357"/>
      <c r="AO659" s="357"/>
      <c r="AP659" s="357"/>
      <c r="AQ659" s="357"/>
      <c r="AR659" s="357"/>
      <c r="AS659" s="357"/>
      <c r="AT659" s="360"/>
      <c r="AU659" s="515"/>
    </row>
    <row r="660" spans="1:47" ht="30.75" customHeight="1" x14ac:dyDescent="0.25">
      <c r="A660" s="353"/>
      <c r="B660" s="354"/>
      <c r="C660" s="357"/>
      <c r="D660" s="344"/>
      <c r="E660" s="378"/>
      <c r="F660" s="344"/>
      <c r="G660" s="356"/>
      <c r="H660" s="357"/>
      <c r="I660" s="344"/>
      <c r="J660" s="344"/>
      <c r="K660" s="357"/>
      <c r="L660" s="355"/>
      <c r="M660" s="355"/>
      <c r="N660" s="355"/>
      <c r="O660" s="357"/>
      <c r="P660" s="357"/>
      <c r="Q660" s="357"/>
      <c r="R660" s="357"/>
      <c r="S660" s="357"/>
      <c r="T660" s="357"/>
      <c r="U660" s="357"/>
      <c r="V660" s="357"/>
      <c r="W660" s="357"/>
      <c r="X660" s="357"/>
      <c r="Y660" s="357"/>
      <c r="Z660" s="357"/>
      <c r="AA660" s="357"/>
      <c r="AB660" s="344"/>
      <c r="AC660" s="344"/>
      <c r="AD660" s="344"/>
      <c r="AE660" s="344"/>
      <c r="AF660" s="344"/>
      <c r="AG660" s="357"/>
      <c r="AH660" s="357"/>
      <c r="AI660" s="344"/>
      <c r="AJ660" s="344"/>
      <c r="AK660" s="429"/>
      <c r="AL660" s="429"/>
      <c r="AM660" s="357"/>
      <c r="AN660" s="357"/>
      <c r="AO660" s="357"/>
      <c r="AP660" s="357"/>
      <c r="AQ660" s="357"/>
      <c r="AR660" s="357"/>
      <c r="AS660" s="357"/>
      <c r="AT660" s="360"/>
      <c r="AU660" s="515"/>
    </row>
    <row r="661" spans="1:47" ht="30.75" customHeight="1" x14ac:dyDescent="0.25">
      <c r="A661" s="353"/>
      <c r="B661" s="354"/>
      <c r="C661" s="357"/>
      <c r="D661" s="344"/>
      <c r="E661" s="378"/>
      <c r="F661" s="344"/>
      <c r="G661" s="356"/>
      <c r="H661" s="357"/>
      <c r="I661" s="344"/>
      <c r="J661" s="344"/>
      <c r="K661" s="357"/>
      <c r="L661" s="355"/>
      <c r="M661" s="355"/>
      <c r="N661" s="355"/>
      <c r="O661" s="357"/>
      <c r="P661" s="357"/>
      <c r="Q661" s="357"/>
      <c r="R661" s="357"/>
      <c r="S661" s="357"/>
      <c r="T661" s="357"/>
      <c r="U661" s="357"/>
      <c r="V661" s="357"/>
      <c r="W661" s="357"/>
      <c r="X661" s="357"/>
      <c r="Y661" s="357"/>
      <c r="Z661" s="357"/>
      <c r="AA661" s="357"/>
      <c r="AB661" s="344"/>
      <c r="AC661" s="344"/>
      <c r="AD661" s="344"/>
      <c r="AE661" s="344"/>
      <c r="AF661" s="344"/>
      <c r="AG661" s="357"/>
      <c r="AH661" s="357"/>
      <c r="AI661" s="344"/>
      <c r="AJ661" s="344"/>
      <c r="AK661" s="429"/>
      <c r="AL661" s="429"/>
      <c r="AM661" s="357"/>
      <c r="AN661" s="357"/>
      <c r="AO661" s="357"/>
      <c r="AP661" s="357"/>
      <c r="AQ661" s="357"/>
      <c r="AR661" s="357"/>
      <c r="AS661" s="357"/>
      <c r="AT661" s="360"/>
      <c r="AU661" s="515"/>
    </row>
    <row r="662" spans="1:47" ht="30.75" customHeight="1" x14ac:dyDescent="0.25">
      <c r="A662" s="353"/>
      <c r="B662" s="354"/>
      <c r="C662" s="357"/>
      <c r="D662" s="344"/>
      <c r="E662" s="378"/>
      <c r="F662" s="344"/>
      <c r="G662" s="356"/>
      <c r="H662" s="357"/>
      <c r="I662" s="344"/>
      <c r="J662" s="344"/>
      <c r="K662" s="357"/>
      <c r="L662" s="355"/>
      <c r="M662" s="355"/>
      <c r="N662" s="355"/>
      <c r="O662" s="357"/>
      <c r="P662" s="357"/>
      <c r="Q662" s="357"/>
      <c r="R662" s="357"/>
      <c r="S662" s="357"/>
      <c r="T662" s="357"/>
      <c r="U662" s="357"/>
      <c r="V662" s="357"/>
      <c r="W662" s="357"/>
      <c r="X662" s="357"/>
      <c r="Y662" s="357"/>
      <c r="Z662" s="357"/>
      <c r="AA662" s="357"/>
      <c r="AB662" s="344"/>
      <c r="AC662" s="344"/>
      <c r="AD662" s="344"/>
      <c r="AE662" s="344"/>
      <c r="AF662" s="344"/>
      <c r="AG662" s="357"/>
      <c r="AH662" s="357"/>
      <c r="AI662" s="344"/>
      <c r="AJ662" s="344"/>
      <c r="AK662" s="429"/>
      <c r="AL662" s="429"/>
      <c r="AM662" s="357"/>
      <c r="AN662" s="357"/>
      <c r="AO662" s="357"/>
      <c r="AP662" s="357"/>
      <c r="AQ662" s="357"/>
      <c r="AR662" s="357"/>
      <c r="AS662" s="357"/>
      <c r="AT662" s="360"/>
      <c r="AU662" s="515"/>
    </row>
    <row r="663" spans="1:47" ht="30.75" customHeight="1" x14ac:dyDescent="0.25">
      <c r="A663" s="353"/>
      <c r="B663" s="354"/>
      <c r="C663" s="357"/>
      <c r="D663" s="344"/>
      <c r="E663" s="378"/>
      <c r="F663" s="344"/>
      <c r="G663" s="356"/>
      <c r="H663" s="357"/>
      <c r="I663" s="344"/>
      <c r="J663" s="344"/>
      <c r="K663" s="357"/>
      <c r="L663" s="363"/>
      <c r="M663" s="355"/>
      <c r="N663" s="355"/>
      <c r="O663" s="357"/>
      <c r="P663" s="357"/>
      <c r="Q663" s="357"/>
      <c r="R663" s="357"/>
      <c r="S663" s="357"/>
      <c r="T663" s="357"/>
      <c r="U663" s="357"/>
      <c r="V663" s="357"/>
      <c r="W663" s="357"/>
      <c r="X663" s="357"/>
      <c r="Y663" s="357"/>
      <c r="Z663" s="357"/>
      <c r="AA663" s="357"/>
      <c r="AB663" s="344"/>
      <c r="AC663" s="344"/>
      <c r="AD663" s="344"/>
      <c r="AE663" s="344"/>
      <c r="AF663" s="344"/>
      <c r="AG663" s="344"/>
      <c r="AH663" s="367"/>
      <c r="AI663" s="344"/>
      <c r="AJ663" s="344"/>
      <c r="AK663" s="429"/>
      <c r="AL663" s="429"/>
      <c r="AM663" s="357"/>
      <c r="AN663" s="357"/>
      <c r="AO663" s="357"/>
      <c r="AP663" s="357"/>
      <c r="AQ663" s="357"/>
      <c r="AR663" s="357"/>
      <c r="AS663" s="357"/>
      <c r="AT663" s="360"/>
      <c r="AU663" s="515"/>
    </row>
    <row r="664" spans="1:47" ht="30.75" customHeight="1" x14ac:dyDescent="0.25">
      <c r="A664" s="353"/>
      <c r="B664" s="354"/>
      <c r="C664" s="357"/>
      <c r="D664" s="344"/>
      <c r="E664" s="378"/>
      <c r="F664" s="344"/>
      <c r="G664" s="356"/>
      <c r="H664" s="357"/>
      <c r="I664" s="344"/>
      <c r="J664" s="344"/>
      <c r="K664" s="357"/>
      <c r="L664" s="363"/>
      <c r="M664" s="355"/>
      <c r="N664" s="355"/>
      <c r="O664" s="357"/>
      <c r="P664" s="357"/>
      <c r="Q664" s="357"/>
      <c r="R664" s="357"/>
      <c r="S664" s="357"/>
      <c r="T664" s="357"/>
      <c r="U664" s="357"/>
      <c r="V664" s="357"/>
      <c r="W664" s="357"/>
      <c r="X664" s="357"/>
      <c r="Y664" s="357"/>
      <c r="Z664" s="357"/>
      <c r="AA664" s="357"/>
      <c r="AB664" s="344"/>
      <c r="AC664" s="344"/>
      <c r="AD664" s="344"/>
      <c r="AE664" s="344"/>
      <c r="AF664" s="344"/>
      <c r="AG664" s="344"/>
      <c r="AH664" s="357"/>
      <c r="AI664" s="344"/>
      <c r="AJ664" s="344"/>
      <c r="AK664" s="429"/>
      <c r="AL664" s="429"/>
      <c r="AM664" s="357"/>
      <c r="AN664" s="357"/>
      <c r="AO664" s="357"/>
      <c r="AP664" s="357"/>
      <c r="AQ664" s="357"/>
      <c r="AR664" s="357"/>
      <c r="AS664" s="357"/>
      <c r="AT664" s="360"/>
      <c r="AU664" s="515"/>
    </row>
    <row r="665" spans="1:47" ht="30.75" customHeight="1" x14ac:dyDescent="0.25">
      <c r="A665" s="353"/>
      <c r="B665" s="354"/>
      <c r="C665" s="357"/>
      <c r="D665" s="344"/>
      <c r="E665" s="378"/>
      <c r="F665" s="344"/>
      <c r="G665" s="356"/>
      <c r="H665" s="357"/>
      <c r="I665" s="344"/>
      <c r="J665" s="344"/>
      <c r="K665" s="357"/>
      <c r="L665" s="363"/>
      <c r="M665" s="355"/>
      <c r="N665" s="355"/>
      <c r="O665" s="357"/>
      <c r="P665" s="357"/>
      <c r="Q665" s="357"/>
      <c r="R665" s="357"/>
      <c r="S665" s="357"/>
      <c r="T665" s="357"/>
      <c r="U665" s="357"/>
      <c r="V665" s="357"/>
      <c r="W665" s="357"/>
      <c r="X665" s="357"/>
      <c r="Y665" s="357"/>
      <c r="Z665" s="357"/>
      <c r="AA665" s="357"/>
      <c r="AB665" s="344"/>
      <c r="AC665" s="344"/>
      <c r="AD665" s="344"/>
      <c r="AE665" s="344"/>
      <c r="AF665" s="344"/>
      <c r="AG665" s="357"/>
      <c r="AH665" s="367"/>
      <c r="AI665" s="344"/>
      <c r="AJ665" s="344"/>
      <c r="AK665" s="429"/>
      <c r="AL665" s="429"/>
      <c r="AM665" s="357"/>
      <c r="AN665" s="357"/>
      <c r="AO665" s="357"/>
      <c r="AP665" s="357"/>
      <c r="AQ665" s="357"/>
      <c r="AR665" s="357"/>
      <c r="AS665" s="357"/>
      <c r="AT665" s="360"/>
      <c r="AU665" s="515"/>
    </row>
    <row r="666" spans="1:47" ht="30.75" customHeight="1" x14ac:dyDescent="0.25">
      <c r="A666" s="353"/>
      <c r="B666" s="354"/>
      <c r="C666" s="357"/>
      <c r="D666" s="344"/>
      <c r="E666" s="378"/>
      <c r="F666" s="344"/>
      <c r="G666" s="356"/>
      <c r="H666" s="357"/>
      <c r="I666" s="344"/>
      <c r="J666" s="344"/>
      <c r="K666" s="357"/>
      <c r="L666" s="363"/>
      <c r="M666" s="355"/>
      <c r="N666" s="355"/>
      <c r="O666" s="357"/>
      <c r="P666" s="357"/>
      <c r="Q666" s="357"/>
      <c r="R666" s="357"/>
      <c r="S666" s="357"/>
      <c r="T666" s="357"/>
      <c r="U666" s="357"/>
      <c r="V666" s="357"/>
      <c r="W666" s="357"/>
      <c r="X666" s="357"/>
      <c r="Y666" s="357"/>
      <c r="Z666" s="357"/>
      <c r="AA666" s="357"/>
      <c r="AB666" s="344"/>
      <c r="AC666" s="344"/>
      <c r="AD666" s="344"/>
      <c r="AE666" s="344"/>
      <c r="AF666" s="344"/>
      <c r="AG666" s="344"/>
      <c r="AH666" s="357"/>
      <c r="AI666" s="344"/>
      <c r="AJ666" s="344"/>
      <c r="AK666" s="429"/>
      <c r="AL666" s="429"/>
      <c r="AM666" s="357"/>
      <c r="AN666" s="357"/>
      <c r="AO666" s="357"/>
      <c r="AP666" s="357"/>
      <c r="AQ666" s="357"/>
      <c r="AR666" s="357"/>
      <c r="AS666" s="357"/>
      <c r="AT666" s="360"/>
      <c r="AU666" s="515"/>
    </row>
    <row r="667" spans="1:47" ht="30.75" customHeight="1" x14ac:dyDescent="0.25">
      <c r="A667" s="353"/>
      <c r="B667" s="354"/>
      <c r="C667" s="357"/>
      <c r="D667" s="344"/>
      <c r="E667" s="378"/>
      <c r="F667" s="344"/>
      <c r="G667" s="356"/>
      <c r="H667" s="357"/>
      <c r="I667" s="344"/>
      <c r="J667" s="344"/>
      <c r="K667" s="357"/>
      <c r="L667" s="355"/>
      <c r="M667" s="355"/>
      <c r="N667" s="355"/>
      <c r="O667" s="357"/>
      <c r="P667" s="357"/>
      <c r="Q667" s="357"/>
      <c r="R667" s="357"/>
      <c r="S667" s="357"/>
      <c r="T667" s="357"/>
      <c r="U667" s="357"/>
      <c r="V667" s="357"/>
      <c r="W667" s="357"/>
      <c r="X667" s="357"/>
      <c r="Y667" s="357"/>
      <c r="Z667" s="357"/>
      <c r="AA667" s="357"/>
      <c r="AB667" s="344"/>
      <c r="AC667" s="344"/>
      <c r="AD667" s="344"/>
      <c r="AE667" s="344"/>
      <c r="AF667" s="344"/>
      <c r="AG667" s="357"/>
      <c r="AH667" s="357"/>
      <c r="AI667" s="344"/>
      <c r="AJ667" s="344"/>
      <c r="AK667" s="429"/>
      <c r="AL667" s="429"/>
      <c r="AM667" s="357"/>
      <c r="AN667" s="357"/>
      <c r="AO667" s="357"/>
      <c r="AP667" s="357"/>
      <c r="AQ667" s="357"/>
      <c r="AR667" s="357"/>
      <c r="AS667" s="357"/>
      <c r="AT667" s="360"/>
      <c r="AU667" s="515"/>
    </row>
    <row r="668" spans="1:47" ht="30.75" customHeight="1" x14ac:dyDescent="0.25">
      <c r="A668" s="353"/>
      <c r="B668" s="354"/>
      <c r="C668" s="357"/>
      <c r="D668" s="344"/>
      <c r="E668" s="378"/>
      <c r="F668" s="344"/>
      <c r="G668" s="356"/>
      <c r="H668" s="357"/>
      <c r="I668" s="344"/>
      <c r="J668" s="344"/>
      <c r="K668" s="357"/>
      <c r="L668" s="355"/>
      <c r="M668" s="355"/>
      <c r="N668" s="355"/>
      <c r="O668" s="357"/>
      <c r="P668" s="357"/>
      <c r="Q668" s="357"/>
      <c r="R668" s="357"/>
      <c r="S668" s="357"/>
      <c r="T668" s="357"/>
      <c r="U668" s="357"/>
      <c r="V668" s="357"/>
      <c r="W668" s="357"/>
      <c r="X668" s="357"/>
      <c r="Y668" s="357"/>
      <c r="Z668" s="357"/>
      <c r="AA668" s="357"/>
      <c r="AB668" s="344"/>
      <c r="AC668" s="344"/>
      <c r="AD668" s="344"/>
      <c r="AE668" s="344"/>
      <c r="AF668" s="344"/>
      <c r="AG668" s="357"/>
      <c r="AH668" s="357"/>
      <c r="AI668" s="344"/>
      <c r="AJ668" s="344"/>
      <c r="AK668" s="429"/>
      <c r="AL668" s="429"/>
      <c r="AM668" s="357"/>
      <c r="AN668" s="357"/>
      <c r="AO668" s="357"/>
      <c r="AP668" s="357"/>
      <c r="AQ668" s="357"/>
      <c r="AR668" s="357"/>
      <c r="AS668" s="357"/>
      <c r="AT668" s="360"/>
      <c r="AU668" s="515"/>
    </row>
    <row r="669" spans="1:47" ht="30.75" customHeight="1" x14ac:dyDescent="0.25">
      <c r="A669" s="353"/>
      <c r="B669" s="354"/>
      <c r="C669" s="357"/>
      <c r="D669" s="344"/>
      <c r="E669" s="378"/>
      <c r="F669" s="344"/>
      <c r="G669" s="356"/>
      <c r="H669" s="357"/>
      <c r="I669" s="344"/>
      <c r="J669" s="344"/>
      <c r="K669" s="357"/>
      <c r="L669" s="355"/>
      <c r="M669" s="355"/>
      <c r="N669" s="355"/>
      <c r="O669" s="357"/>
      <c r="P669" s="357"/>
      <c r="Q669" s="357"/>
      <c r="R669" s="357"/>
      <c r="S669" s="357"/>
      <c r="T669" s="357"/>
      <c r="U669" s="357"/>
      <c r="V669" s="357"/>
      <c r="W669" s="357"/>
      <c r="X669" s="357"/>
      <c r="Y669" s="357"/>
      <c r="Z669" s="357"/>
      <c r="AA669" s="357"/>
      <c r="AB669" s="344"/>
      <c r="AC669" s="344"/>
      <c r="AD669" s="344"/>
      <c r="AE669" s="344"/>
      <c r="AF669" s="344"/>
      <c r="AG669" s="357"/>
      <c r="AH669" s="357"/>
      <c r="AI669" s="344"/>
      <c r="AJ669" s="344"/>
      <c r="AK669" s="429"/>
      <c r="AL669" s="429"/>
      <c r="AM669" s="357"/>
      <c r="AN669" s="357"/>
      <c r="AO669" s="357"/>
      <c r="AP669" s="357"/>
      <c r="AQ669" s="357"/>
      <c r="AR669" s="357"/>
      <c r="AS669" s="357"/>
      <c r="AT669" s="360"/>
      <c r="AU669" s="515"/>
    </row>
    <row r="670" spans="1:47" ht="30.75" customHeight="1" x14ac:dyDescent="0.25">
      <c r="A670" s="353"/>
      <c r="B670" s="354"/>
      <c r="C670" s="357"/>
      <c r="D670" s="344"/>
      <c r="E670" s="378"/>
      <c r="F670" s="344"/>
      <c r="G670" s="356"/>
      <c r="H670" s="357"/>
      <c r="I670" s="344"/>
      <c r="J670" s="344"/>
      <c r="K670" s="357"/>
      <c r="L670" s="355"/>
      <c r="M670" s="355"/>
      <c r="N670" s="355"/>
      <c r="O670" s="357"/>
      <c r="P670" s="357"/>
      <c r="Q670" s="357"/>
      <c r="R670" s="357"/>
      <c r="S670" s="357"/>
      <c r="T670" s="357"/>
      <c r="U670" s="357"/>
      <c r="V670" s="357"/>
      <c r="W670" s="357"/>
      <c r="X670" s="357"/>
      <c r="Y670" s="357"/>
      <c r="Z670" s="357"/>
      <c r="AA670" s="357"/>
      <c r="AB670" s="344"/>
      <c r="AC670" s="344"/>
      <c r="AD670" s="344"/>
      <c r="AE670" s="344"/>
      <c r="AF670" s="344"/>
      <c r="AG670" s="357"/>
      <c r="AH670" s="357"/>
      <c r="AI670" s="344"/>
      <c r="AJ670" s="344"/>
      <c r="AK670" s="429"/>
      <c r="AL670" s="429"/>
      <c r="AM670" s="357"/>
      <c r="AN670" s="357"/>
      <c r="AO670" s="357"/>
      <c r="AP670" s="357"/>
      <c r="AQ670" s="357"/>
      <c r="AR670" s="357"/>
      <c r="AS670" s="344"/>
      <c r="AT670" s="360"/>
      <c r="AU670" s="515"/>
    </row>
    <row r="671" spans="1:47" ht="30.75" customHeight="1" x14ac:dyDescent="0.25">
      <c r="A671" s="353"/>
      <c r="B671" s="354"/>
      <c r="C671" s="357"/>
      <c r="D671" s="344"/>
      <c r="E671" s="378"/>
      <c r="F671" s="344"/>
      <c r="G671" s="356"/>
      <c r="H671" s="357"/>
      <c r="I671" s="344"/>
      <c r="J671" s="344"/>
      <c r="K671" s="357"/>
      <c r="L671" s="355"/>
      <c r="M671" s="355"/>
      <c r="N671" s="355"/>
      <c r="O671" s="357"/>
      <c r="P671" s="357"/>
      <c r="Q671" s="357"/>
      <c r="R671" s="357"/>
      <c r="S671" s="357"/>
      <c r="T671" s="357"/>
      <c r="U671" s="357"/>
      <c r="V671" s="357"/>
      <c r="W671" s="357"/>
      <c r="X671" s="357"/>
      <c r="Y671" s="357"/>
      <c r="Z671" s="357"/>
      <c r="AA671" s="357"/>
      <c r="AB671" s="344"/>
      <c r="AC671" s="344"/>
      <c r="AD671" s="344"/>
      <c r="AE671" s="344"/>
      <c r="AF671" s="344"/>
      <c r="AG671" s="357"/>
      <c r="AH671" s="357"/>
      <c r="AI671" s="344"/>
      <c r="AJ671" s="344"/>
      <c r="AK671" s="429"/>
      <c r="AL671" s="429"/>
      <c r="AM671" s="357"/>
      <c r="AN671" s="357"/>
      <c r="AO671" s="357"/>
      <c r="AP671" s="357"/>
      <c r="AQ671" s="357"/>
      <c r="AR671" s="357"/>
      <c r="AS671" s="344"/>
      <c r="AT671" s="360"/>
      <c r="AU671" s="515"/>
    </row>
    <row r="672" spans="1:47" ht="30.75" customHeight="1" x14ac:dyDescent="0.25">
      <c r="A672" s="353"/>
      <c r="B672" s="354"/>
      <c r="C672" s="357"/>
      <c r="D672" s="344"/>
      <c r="E672" s="378"/>
      <c r="F672" s="344"/>
      <c r="G672" s="356"/>
      <c r="H672" s="357"/>
      <c r="I672" s="344"/>
      <c r="J672" s="344"/>
      <c r="K672" s="357"/>
      <c r="L672" s="355"/>
      <c r="M672" s="355"/>
      <c r="N672" s="355"/>
      <c r="O672" s="357"/>
      <c r="P672" s="357"/>
      <c r="Q672" s="357"/>
      <c r="R672" s="357"/>
      <c r="S672" s="357"/>
      <c r="T672" s="357"/>
      <c r="U672" s="357"/>
      <c r="V672" s="357"/>
      <c r="W672" s="357"/>
      <c r="X672" s="357"/>
      <c r="Y672" s="357"/>
      <c r="Z672" s="357"/>
      <c r="AA672" s="357"/>
      <c r="AB672" s="344"/>
      <c r="AC672" s="344"/>
      <c r="AD672" s="344"/>
      <c r="AE672" s="344"/>
      <c r="AF672" s="344"/>
      <c r="AG672" s="357"/>
      <c r="AH672" s="367"/>
      <c r="AI672" s="344"/>
      <c r="AJ672" s="344"/>
      <c r="AK672" s="429"/>
      <c r="AL672" s="429"/>
      <c r="AM672" s="357"/>
      <c r="AN672" s="357"/>
      <c r="AO672" s="357"/>
      <c r="AP672" s="344"/>
      <c r="AQ672" s="357"/>
      <c r="AR672" s="357"/>
      <c r="AS672" s="344"/>
      <c r="AT672" s="360"/>
      <c r="AU672" s="515"/>
    </row>
    <row r="673" spans="1:47" ht="30.75" customHeight="1" x14ac:dyDescent="0.25">
      <c r="A673" s="353"/>
      <c r="B673" s="354"/>
      <c r="C673" s="357"/>
      <c r="D673" s="344"/>
      <c r="E673" s="378"/>
      <c r="F673" s="344"/>
      <c r="G673" s="356"/>
      <c r="H673" s="357"/>
      <c r="I673" s="344"/>
      <c r="J673" s="344"/>
      <c r="K673" s="357"/>
      <c r="L673" s="355"/>
      <c r="M673" s="355"/>
      <c r="N673" s="355"/>
      <c r="O673" s="357"/>
      <c r="P673" s="357"/>
      <c r="Q673" s="357"/>
      <c r="R673" s="357"/>
      <c r="S673" s="357"/>
      <c r="T673" s="357"/>
      <c r="U673" s="357"/>
      <c r="V673" s="357"/>
      <c r="W673" s="357"/>
      <c r="X673" s="357"/>
      <c r="Y673" s="357"/>
      <c r="Z673" s="357"/>
      <c r="AA673" s="357"/>
      <c r="AB673" s="344"/>
      <c r="AC673" s="344"/>
      <c r="AD673" s="344"/>
      <c r="AE673" s="344"/>
      <c r="AF673" s="344"/>
      <c r="AG673" s="357"/>
      <c r="AH673" s="357"/>
      <c r="AI673" s="344"/>
      <c r="AJ673" s="344"/>
      <c r="AK673" s="429"/>
      <c r="AL673" s="429"/>
      <c r="AM673" s="357"/>
      <c r="AN673" s="357"/>
      <c r="AO673" s="357"/>
      <c r="AP673" s="357"/>
      <c r="AQ673" s="357"/>
      <c r="AR673" s="357"/>
      <c r="AS673" s="344"/>
      <c r="AT673" s="360"/>
      <c r="AU673" s="515"/>
    </row>
    <row r="674" spans="1:47" ht="30.75" customHeight="1" x14ac:dyDescent="0.25">
      <c r="A674" s="353"/>
      <c r="B674" s="354"/>
      <c r="C674" s="357"/>
      <c r="D674" s="344"/>
      <c r="E674" s="378"/>
      <c r="F674" s="344"/>
      <c r="G674" s="356"/>
      <c r="H674" s="357"/>
      <c r="I674" s="344"/>
      <c r="J674" s="344"/>
      <c r="K674" s="357"/>
      <c r="L674" s="355"/>
      <c r="M674" s="355"/>
      <c r="N674" s="355"/>
      <c r="O674" s="357"/>
      <c r="P674" s="357"/>
      <c r="Q674" s="357"/>
      <c r="R674" s="357"/>
      <c r="S674" s="357"/>
      <c r="T674" s="357"/>
      <c r="U674" s="357"/>
      <c r="V674" s="357"/>
      <c r="W674" s="357"/>
      <c r="X674" s="357"/>
      <c r="Y674" s="357"/>
      <c r="Z674" s="357"/>
      <c r="AA674" s="357"/>
      <c r="AB674" s="344"/>
      <c r="AC674" s="344"/>
      <c r="AD674" s="344"/>
      <c r="AE674" s="344"/>
      <c r="AF674" s="344"/>
      <c r="AG674" s="357"/>
      <c r="AH674" s="367"/>
      <c r="AI674" s="344"/>
      <c r="AJ674" s="344"/>
      <c r="AK674" s="429"/>
      <c r="AL674" s="429"/>
      <c r="AM674" s="357"/>
      <c r="AN674" s="357"/>
      <c r="AO674" s="357"/>
      <c r="AP674" s="357"/>
      <c r="AQ674" s="357"/>
      <c r="AR674" s="357"/>
      <c r="AS674" s="357"/>
      <c r="AT674" s="360"/>
      <c r="AU674" s="515"/>
    </row>
    <row r="675" spans="1:47" ht="30.75" customHeight="1" x14ac:dyDescent="0.25">
      <c r="A675" s="353"/>
      <c r="B675" s="354"/>
      <c r="C675" s="357"/>
      <c r="D675" s="344"/>
      <c r="E675" s="378"/>
      <c r="F675" s="344"/>
      <c r="G675" s="356"/>
      <c r="H675" s="357"/>
      <c r="I675" s="344"/>
      <c r="J675" s="344"/>
      <c r="K675" s="357"/>
      <c r="L675" s="355"/>
      <c r="M675" s="355"/>
      <c r="N675" s="355"/>
      <c r="O675" s="357"/>
      <c r="P675" s="357"/>
      <c r="Q675" s="357"/>
      <c r="R675" s="357"/>
      <c r="S675" s="357"/>
      <c r="T675" s="357"/>
      <c r="U675" s="357"/>
      <c r="V675" s="357"/>
      <c r="W675" s="357"/>
      <c r="X675" s="357"/>
      <c r="Y675" s="357"/>
      <c r="Z675" s="357"/>
      <c r="AA675" s="357"/>
      <c r="AB675" s="344"/>
      <c r="AC675" s="344"/>
      <c r="AD675" s="344"/>
      <c r="AE675" s="344"/>
      <c r="AF675" s="344"/>
      <c r="AG675" s="357"/>
      <c r="AH675" s="357"/>
      <c r="AI675" s="344"/>
      <c r="AJ675" s="344"/>
      <c r="AK675" s="429"/>
      <c r="AL675" s="429"/>
      <c r="AM675" s="357"/>
      <c r="AN675" s="357"/>
      <c r="AO675" s="357"/>
      <c r="AP675" s="357"/>
      <c r="AQ675" s="357"/>
      <c r="AR675" s="357"/>
      <c r="AS675" s="357"/>
      <c r="AT675" s="360"/>
      <c r="AU675" s="515"/>
    </row>
    <row r="676" spans="1:47" ht="30.75" customHeight="1" x14ac:dyDescent="0.25">
      <c r="A676" s="353"/>
      <c r="B676" s="354"/>
      <c r="C676" s="357"/>
      <c r="D676" s="344"/>
      <c r="E676" s="378"/>
      <c r="F676" s="344"/>
      <c r="G676" s="356"/>
      <c r="H676" s="357"/>
      <c r="I676" s="344"/>
      <c r="J676" s="344"/>
      <c r="K676" s="357"/>
      <c r="L676" s="355"/>
      <c r="M676" s="355"/>
      <c r="N676" s="355"/>
      <c r="O676" s="357"/>
      <c r="P676" s="357"/>
      <c r="Q676" s="357"/>
      <c r="R676" s="357"/>
      <c r="S676" s="357"/>
      <c r="T676" s="357"/>
      <c r="U676" s="357"/>
      <c r="V676" s="357"/>
      <c r="W676" s="357"/>
      <c r="X676" s="357"/>
      <c r="Y676" s="357"/>
      <c r="Z676" s="357"/>
      <c r="AA676" s="357"/>
      <c r="AB676" s="344"/>
      <c r="AC676" s="344"/>
      <c r="AD676" s="344"/>
      <c r="AE676" s="344"/>
      <c r="AF676" s="344"/>
      <c r="AG676" s="357"/>
      <c r="AH676" s="357"/>
      <c r="AI676" s="344"/>
      <c r="AJ676" s="344"/>
      <c r="AK676" s="429"/>
      <c r="AL676" s="429"/>
      <c r="AM676" s="357"/>
      <c r="AN676" s="357"/>
      <c r="AO676" s="357"/>
      <c r="AP676" s="357"/>
      <c r="AQ676" s="357"/>
      <c r="AR676" s="357"/>
      <c r="AS676" s="357"/>
      <c r="AT676" s="360"/>
      <c r="AU676" s="515"/>
    </row>
    <row r="677" spans="1:47" ht="30.75" customHeight="1" x14ac:dyDescent="0.25">
      <c r="A677" s="353"/>
      <c r="B677" s="354"/>
      <c r="C677" s="357"/>
      <c r="D677" s="344"/>
      <c r="E677" s="378"/>
      <c r="F677" s="344"/>
      <c r="G677" s="356"/>
      <c r="H677" s="357"/>
      <c r="I677" s="344"/>
      <c r="J677" s="344"/>
      <c r="K677" s="357"/>
      <c r="L677" s="355"/>
      <c r="M677" s="355"/>
      <c r="N677" s="355"/>
      <c r="O677" s="357"/>
      <c r="P677" s="357"/>
      <c r="Q677" s="357"/>
      <c r="R677" s="357"/>
      <c r="S677" s="357"/>
      <c r="T677" s="357"/>
      <c r="U677" s="357"/>
      <c r="V677" s="357"/>
      <c r="W677" s="357"/>
      <c r="X677" s="357"/>
      <c r="Y677" s="357"/>
      <c r="Z677" s="357"/>
      <c r="AA677" s="357"/>
      <c r="AB677" s="344"/>
      <c r="AC677" s="344"/>
      <c r="AD677" s="344"/>
      <c r="AE677" s="344"/>
      <c r="AF677" s="344"/>
      <c r="AG677" s="357"/>
      <c r="AH677" s="357"/>
      <c r="AI677" s="344"/>
      <c r="AJ677" s="344"/>
      <c r="AK677" s="429"/>
      <c r="AL677" s="429"/>
      <c r="AM677" s="357"/>
      <c r="AN677" s="357"/>
      <c r="AO677" s="357"/>
      <c r="AP677" s="357"/>
      <c r="AQ677" s="357"/>
      <c r="AR677" s="357"/>
      <c r="AS677" s="357"/>
      <c r="AT677" s="360"/>
      <c r="AU677" s="515"/>
    </row>
    <row r="678" spans="1:47" ht="30.75" customHeight="1" x14ac:dyDescent="0.25">
      <c r="A678" s="353"/>
      <c r="B678" s="354"/>
      <c r="C678" s="357"/>
      <c r="D678" s="344"/>
      <c r="E678" s="378"/>
      <c r="F678" s="344"/>
      <c r="G678" s="356"/>
      <c r="H678" s="357"/>
      <c r="I678" s="344"/>
      <c r="J678" s="344"/>
      <c r="K678" s="357"/>
      <c r="L678" s="355"/>
      <c r="M678" s="355"/>
      <c r="N678" s="355"/>
      <c r="O678" s="357"/>
      <c r="P678" s="357"/>
      <c r="Q678" s="357"/>
      <c r="R678" s="357"/>
      <c r="S678" s="357"/>
      <c r="T678" s="357"/>
      <c r="U678" s="357"/>
      <c r="V678" s="357"/>
      <c r="W678" s="357"/>
      <c r="X678" s="357"/>
      <c r="Y678" s="357"/>
      <c r="Z678" s="357"/>
      <c r="AA678" s="357"/>
      <c r="AB678" s="344"/>
      <c r="AC678" s="344"/>
      <c r="AD678" s="344"/>
      <c r="AE678" s="344"/>
      <c r="AF678" s="344"/>
      <c r="AG678" s="357"/>
      <c r="AH678" s="357"/>
      <c r="AI678" s="344"/>
      <c r="AJ678" s="344"/>
      <c r="AK678" s="429"/>
      <c r="AL678" s="429"/>
      <c r="AM678" s="357"/>
      <c r="AN678" s="357"/>
      <c r="AO678" s="357"/>
      <c r="AP678" s="357"/>
      <c r="AQ678" s="357"/>
      <c r="AR678" s="357"/>
      <c r="AS678" s="357"/>
      <c r="AT678" s="360"/>
      <c r="AU678" s="515"/>
    </row>
    <row r="679" spans="1:47" ht="30.75" customHeight="1" x14ac:dyDescent="0.25">
      <c r="A679" s="353"/>
      <c r="B679" s="354"/>
      <c r="C679" s="357"/>
      <c r="D679" s="344"/>
      <c r="E679" s="378"/>
      <c r="F679" s="344"/>
      <c r="G679" s="356"/>
      <c r="H679" s="357"/>
      <c r="I679" s="344"/>
      <c r="J679" s="344"/>
      <c r="K679" s="357"/>
      <c r="L679" s="355"/>
      <c r="M679" s="355"/>
      <c r="N679" s="355"/>
      <c r="O679" s="357"/>
      <c r="P679" s="357"/>
      <c r="Q679" s="357"/>
      <c r="R679" s="357"/>
      <c r="S679" s="357"/>
      <c r="T679" s="357"/>
      <c r="U679" s="357"/>
      <c r="V679" s="357"/>
      <c r="W679" s="357"/>
      <c r="X679" s="357"/>
      <c r="Y679" s="357"/>
      <c r="Z679" s="357"/>
      <c r="AA679" s="357"/>
      <c r="AB679" s="344"/>
      <c r="AC679" s="344"/>
      <c r="AD679" s="344"/>
      <c r="AE679" s="344"/>
      <c r="AF679" s="344"/>
      <c r="AG679" s="357"/>
      <c r="AH679" s="357"/>
      <c r="AI679" s="344"/>
      <c r="AJ679" s="344"/>
      <c r="AK679" s="429"/>
      <c r="AL679" s="429"/>
      <c r="AM679" s="357"/>
      <c r="AN679" s="357"/>
      <c r="AO679" s="357"/>
      <c r="AP679" s="357"/>
      <c r="AQ679" s="357"/>
      <c r="AR679" s="357"/>
      <c r="AS679" s="357"/>
      <c r="AT679" s="360"/>
      <c r="AU679" s="515"/>
    </row>
    <row r="680" spans="1:47" ht="30.75" customHeight="1" x14ac:dyDescent="0.25">
      <c r="A680" s="353"/>
      <c r="B680" s="354"/>
      <c r="C680" s="357"/>
      <c r="D680" s="344"/>
      <c r="E680" s="378"/>
      <c r="F680" s="344"/>
      <c r="G680" s="356"/>
      <c r="H680" s="357"/>
      <c r="I680" s="344"/>
      <c r="J680" s="344"/>
      <c r="K680" s="357"/>
      <c r="L680" s="355"/>
      <c r="M680" s="355"/>
      <c r="N680" s="355"/>
      <c r="O680" s="357"/>
      <c r="P680" s="357"/>
      <c r="Q680" s="357"/>
      <c r="R680" s="357"/>
      <c r="S680" s="357"/>
      <c r="T680" s="357"/>
      <c r="U680" s="357"/>
      <c r="V680" s="357"/>
      <c r="W680" s="357"/>
      <c r="X680" s="357"/>
      <c r="Y680" s="357"/>
      <c r="Z680" s="357"/>
      <c r="AA680" s="357"/>
      <c r="AB680" s="344"/>
      <c r="AC680" s="344"/>
      <c r="AD680" s="344"/>
      <c r="AE680" s="344"/>
      <c r="AF680" s="344"/>
      <c r="AG680" s="357"/>
      <c r="AH680" s="357"/>
      <c r="AI680" s="344"/>
      <c r="AJ680" s="344"/>
      <c r="AK680" s="429"/>
      <c r="AL680" s="429"/>
      <c r="AM680" s="357"/>
      <c r="AN680" s="357"/>
      <c r="AO680" s="357"/>
      <c r="AP680" s="357"/>
      <c r="AQ680" s="357"/>
      <c r="AR680" s="357"/>
      <c r="AS680" s="357"/>
      <c r="AT680" s="360"/>
      <c r="AU680" s="515"/>
    </row>
    <row r="681" spans="1:47" ht="30.75" customHeight="1" x14ac:dyDescent="0.25">
      <c r="A681" s="353"/>
      <c r="B681" s="354"/>
      <c r="C681" s="357"/>
      <c r="D681" s="344"/>
      <c r="E681" s="378"/>
      <c r="F681" s="344"/>
      <c r="G681" s="356"/>
      <c r="H681" s="357"/>
      <c r="I681" s="344"/>
      <c r="J681" s="344"/>
      <c r="K681" s="357"/>
      <c r="L681" s="355"/>
      <c r="M681" s="355"/>
      <c r="N681" s="355"/>
      <c r="O681" s="357"/>
      <c r="P681" s="357"/>
      <c r="Q681" s="357"/>
      <c r="R681" s="357"/>
      <c r="S681" s="357"/>
      <c r="T681" s="357"/>
      <c r="U681" s="357"/>
      <c r="V681" s="357"/>
      <c r="W681" s="357"/>
      <c r="X681" s="357"/>
      <c r="Y681" s="357"/>
      <c r="Z681" s="357"/>
      <c r="AA681" s="357"/>
      <c r="AB681" s="344"/>
      <c r="AC681" s="344"/>
      <c r="AD681" s="344"/>
      <c r="AE681" s="344"/>
      <c r="AF681" s="344"/>
      <c r="AG681" s="357"/>
      <c r="AH681" s="357"/>
      <c r="AI681" s="344"/>
      <c r="AJ681" s="344"/>
      <c r="AK681" s="429"/>
      <c r="AL681" s="429"/>
      <c r="AM681" s="357"/>
      <c r="AN681" s="357"/>
      <c r="AO681" s="357"/>
      <c r="AP681" s="357"/>
      <c r="AQ681" s="357"/>
      <c r="AR681" s="357"/>
      <c r="AS681" s="357"/>
      <c r="AT681" s="360"/>
      <c r="AU681" s="515"/>
    </row>
    <row r="682" spans="1:47" ht="30.75" customHeight="1" x14ac:dyDescent="0.25">
      <c r="A682" s="353"/>
      <c r="B682" s="354"/>
      <c r="C682" s="357"/>
      <c r="D682" s="344"/>
      <c r="E682" s="378"/>
      <c r="F682" s="344"/>
      <c r="G682" s="356"/>
      <c r="H682" s="357"/>
      <c r="I682" s="344"/>
      <c r="J682" s="344"/>
      <c r="K682" s="357"/>
      <c r="L682" s="355"/>
      <c r="M682" s="355"/>
      <c r="N682" s="355"/>
      <c r="O682" s="357"/>
      <c r="P682" s="357"/>
      <c r="Q682" s="357"/>
      <c r="R682" s="357"/>
      <c r="S682" s="357"/>
      <c r="T682" s="357"/>
      <c r="U682" s="357"/>
      <c r="V682" s="357"/>
      <c r="W682" s="357"/>
      <c r="X682" s="357"/>
      <c r="Y682" s="357"/>
      <c r="Z682" s="357"/>
      <c r="AA682" s="357"/>
      <c r="AB682" s="344"/>
      <c r="AC682" s="344"/>
      <c r="AD682" s="344"/>
      <c r="AE682" s="344"/>
      <c r="AF682" s="344"/>
      <c r="AG682" s="357"/>
      <c r="AH682" s="357"/>
      <c r="AI682" s="344"/>
      <c r="AJ682" s="344"/>
      <c r="AK682" s="429"/>
      <c r="AL682" s="429"/>
      <c r="AM682" s="357"/>
      <c r="AN682" s="357"/>
      <c r="AO682" s="357"/>
      <c r="AP682" s="357"/>
      <c r="AQ682" s="357"/>
      <c r="AR682" s="357"/>
      <c r="AS682" s="357"/>
      <c r="AT682" s="360"/>
      <c r="AU682" s="515"/>
    </row>
    <row r="683" spans="1:47" ht="30.75" customHeight="1" x14ac:dyDescent="0.25">
      <c r="A683" s="353"/>
      <c r="B683" s="354"/>
      <c r="C683" s="357"/>
      <c r="D683" s="344"/>
      <c r="E683" s="378"/>
      <c r="F683" s="344"/>
      <c r="G683" s="356"/>
      <c r="H683" s="357"/>
      <c r="I683" s="344"/>
      <c r="J683" s="344"/>
      <c r="K683" s="357"/>
      <c r="L683" s="355"/>
      <c r="M683" s="355"/>
      <c r="N683" s="355"/>
      <c r="O683" s="357"/>
      <c r="P683" s="357"/>
      <c r="Q683" s="357"/>
      <c r="R683" s="357"/>
      <c r="S683" s="357"/>
      <c r="T683" s="357"/>
      <c r="U683" s="357"/>
      <c r="V683" s="357"/>
      <c r="W683" s="357"/>
      <c r="X683" s="357"/>
      <c r="Y683" s="357"/>
      <c r="Z683" s="357"/>
      <c r="AA683" s="357"/>
      <c r="AB683" s="344"/>
      <c r="AC683" s="344"/>
      <c r="AD683" s="344"/>
      <c r="AE683" s="344"/>
      <c r="AF683" s="344"/>
      <c r="AG683" s="357"/>
      <c r="AH683" s="357"/>
      <c r="AI683" s="344"/>
      <c r="AJ683" s="344"/>
      <c r="AK683" s="429"/>
      <c r="AL683" s="429"/>
      <c r="AM683" s="357"/>
      <c r="AN683" s="357"/>
      <c r="AO683" s="357"/>
      <c r="AP683" s="357"/>
      <c r="AQ683" s="357"/>
      <c r="AR683" s="357"/>
      <c r="AS683" s="357"/>
      <c r="AT683" s="360"/>
      <c r="AU683" s="515"/>
    </row>
    <row r="684" spans="1:47" ht="30.75" customHeight="1" x14ac:dyDescent="0.25">
      <c r="A684" s="353"/>
      <c r="B684" s="354"/>
      <c r="C684" s="357"/>
      <c r="D684" s="344"/>
      <c r="E684" s="378"/>
      <c r="F684" s="344"/>
      <c r="G684" s="356"/>
      <c r="H684" s="357"/>
      <c r="I684" s="344"/>
      <c r="J684" s="344"/>
      <c r="K684" s="357"/>
      <c r="L684" s="355"/>
      <c r="M684" s="355"/>
      <c r="N684" s="355"/>
      <c r="O684" s="357"/>
      <c r="P684" s="357"/>
      <c r="Q684" s="357"/>
      <c r="R684" s="357"/>
      <c r="S684" s="357"/>
      <c r="T684" s="357"/>
      <c r="U684" s="357"/>
      <c r="V684" s="357"/>
      <c r="W684" s="357"/>
      <c r="X684" s="357"/>
      <c r="Y684" s="357"/>
      <c r="Z684" s="357"/>
      <c r="AA684" s="357"/>
      <c r="AB684" s="344"/>
      <c r="AC684" s="344"/>
      <c r="AD684" s="344"/>
      <c r="AE684" s="344"/>
      <c r="AF684" s="344"/>
      <c r="AG684" s="357"/>
      <c r="AH684" s="357"/>
      <c r="AI684" s="344"/>
      <c r="AJ684" s="344"/>
      <c r="AK684" s="429"/>
      <c r="AL684" s="429"/>
      <c r="AM684" s="357"/>
      <c r="AN684" s="357"/>
      <c r="AO684" s="357"/>
      <c r="AP684" s="357"/>
      <c r="AQ684" s="357"/>
      <c r="AR684" s="357"/>
      <c r="AS684" s="357"/>
      <c r="AT684" s="360"/>
      <c r="AU684" s="515"/>
    </row>
    <row r="685" spans="1:47" ht="30.75" customHeight="1" x14ac:dyDescent="0.25">
      <c r="A685" s="353"/>
      <c r="B685" s="354"/>
      <c r="C685" s="357"/>
      <c r="D685" s="344"/>
      <c r="E685" s="378"/>
      <c r="F685" s="344"/>
      <c r="G685" s="356"/>
      <c r="H685" s="357"/>
      <c r="I685" s="344"/>
      <c r="J685" s="344"/>
      <c r="K685" s="357"/>
      <c r="L685" s="355"/>
      <c r="M685" s="355"/>
      <c r="N685" s="355"/>
      <c r="O685" s="357"/>
      <c r="P685" s="357"/>
      <c r="Q685" s="357"/>
      <c r="R685" s="357"/>
      <c r="S685" s="357"/>
      <c r="T685" s="357"/>
      <c r="U685" s="357"/>
      <c r="V685" s="357"/>
      <c r="W685" s="357"/>
      <c r="X685" s="357"/>
      <c r="Y685" s="357"/>
      <c r="Z685" s="357"/>
      <c r="AA685" s="357"/>
      <c r="AB685" s="344"/>
      <c r="AC685" s="344"/>
      <c r="AD685" s="344"/>
      <c r="AE685" s="344"/>
      <c r="AF685" s="344"/>
      <c r="AG685" s="357"/>
      <c r="AH685" s="357"/>
      <c r="AI685" s="344"/>
      <c r="AJ685" s="344"/>
      <c r="AK685" s="429"/>
      <c r="AL685" s="429"/>
      <c r="AM685" s="357"/>
      <c r="AN685" s="357"/>
      <c r="AO685" s="357"/>
      <c r="AP685" s="357"/>
      <c r="AQ685" s="357"/>
      <c r="AR685" s="357"/>
      <c r="AS685" s="357"/>
      <c r="AT685" s="360"/>
      <c r="AU685" s="515"/>
    </row>
    <row r="686" spans="1:47" ht="30.75" customHeight="1" x14ac:dyDescent="0.25">
      <c r="A686" s="353"/>
      <c r="B686" s="354"/>
      <c r="C686" s="357"/>
      <c r="D686" s="344"/>
      <c r="E686" s="378"/>
      <c r="F686" s="344"/>
      <c r="G686" s="356"/>
      <c r="H686" s="357"/>
      <c r="I686" s="344"/>
      <c r="J686" s="344"/>
      <c r="K686" s="357"/>
      <c r="L686" s="355"/>
      <c r="M686" s="355"/>
      <c r="N686" s="355"/>
      <c r="O686" s="357"/>
      <c r="P686" s="357"/>
      <c r="Q686" s="357"/>
      <c r="R686" s="357"/>
      <c r="S686" s="357"/>
      <c r="T686" s="357"/>
      <c r="U686" s="357"/>
      <c r="V686" s="357"/>
      <c r="W686" s="357"/>
      <c r="X686" s="357"/>
      <c r="Y686" s="357"/>
      <c r="Z686" s="357"/>
      <c r="AA686" s="357"/>
      <c r="AB686" s="344"/>
      <c r="AC686" s="344"/>
      <c r="AD686" s="344"/>
      <c r="AE686" s="344"/>
      <c r="AF686" s="344"/>
      <c r="AG686" s="357"/>
      <c r="AH686" s="357"/>
      <c r="AI686" s="344"/>
      <c r="AJ686" s="344"/>
      <c r="AK686" s="429"/>
      <c r="AL686" s="429"/>
      <c r="AM686" s="357"/>
      <c r="AN686" s="357"/>
      <c r="AO686" s="357"/>
      <c r="AP686" s="357"/>
      <c r="AQ686" s="357"/>
      <c r="AR686" s="357"/>
      <c r="AS686" s="357"/>
      <c r="AT686" s="360"/>
      <c r="AU686" s="515"/>
    </row>
    <row r="687" spans="1:47" ht="30.75" customHeight="1" x14ac:dyDescent="0.25">
      <c r="A687" s="353"/>
      <c r="B687" s="354"/>
      <c r="C687" s="357"/>
      <c r="D687" s="344"/>
      <c r="E687" s="378"/>
      <c r="F687" s="344"/>
      <c r="G687" s="356"/>
      <c r="H687" s="357"/>
      <c r="I687" s="344"/>
      <c r="J687" s="344"/>
      <c r="K687" s="357"/>
      <c r="L687" s="355"/>
      <c r="M687" s="355"/>
      <c r="N687" s="355"/>
      <c r="O687" s="357"/>
      <c r="P687" s="357"/>
      <c r="Q687" s="357"/>
      <c r="R687" s="357"/>
      <c r="S687" s="357"/>
      <c r="T687" s="357"/>
      <c r="U687" s="357"/>
      <c r="V687" s="357"/>
      <c r="W687" s="357"/>
      <c r="X687" s="357"/>
      <c r="Y687" s="357"/>
      <c r="Z687" s="357"/>
      <c r="AA687" s="357"/>
      <c r="AB687" s="344"/>
      <c r="AC687" s="344"/>
      <c r="AD687" s="344"/>
      <c r="AE687" s="344"/>
      <c r="AF687" s="344"/>
      <c r="AG687" s="357"/>
      <c r="AH687" s="357"/>
      <c r="AI687" s="344"/>
      <c r="AJ687" s="344"/>
      <c r="AK687" s="429"/>
      <c r="AL687" s="429"/>
      <c r="AM687" s="357"/>
      <c r="AN687" s="357"/>
      <c r="AO687" s="357"/>
      <c r="AP687" s="357"/>
      <c r="AQ687" s="357"/>
      <c r="AR687" s="357"/>
      <c r="AS687" s="357"/>
      <c r="AT687" s="360"/>
      <c r="AU687" s="515"/>
    </row>
    <row r="688" spans="1:47" ht="30.75" customHeight="1" x14ac:dyDescent="0.25">
      <c r="A688" s="353"/>
      <c r="B688" s="354"/>
      <c r="C688" s="357"/>
      <c r="D688" s="344"/>
      <c r="E688" s="378"/>
      <c r="F688" s="344"/>
      <c r="G688" s="356"/>
      <c r="H688" s="357"/>
      <c r="I688" s="344"/>
      <c r="J688" s="344"/>
      <c r="K688" s="357"/>
      <c r="L688" s="355"/>
      <c r="M688" s="355"/>
      <c r="N688" s="355"/>
      <c r="O688" s="357"/>
      <c r="P688" s="357"/>
      <c r="Q688" s="357"/>
      <c r="R688" s="357"/>
      <c r="S688" s="357"/>
      <c r="T688" s="357"/>
      <c r="U688" s="357"/>
      <c r="V688" s="357"/>
      <c r="W688" s="357"/>
      <c r="X688" s="357"/>
      <c r="Y688" s="357"/>
      <c r="Z688" s="357"/>
      <c r="AA688" s="357"/>
      <c r="AB688" s="344"/>
      <c r="AC688" s="344"/>
      <c r="AD688" s="344"/>
      <c r="AE688" s="344"/>
      <c r="AF688" s="344"/>
      <c r="AG688" s="357"/>
      <c r="AH688" s="357"/>
      <c r="AI688" s="344"/>
      <c r="AJ688" s="344"/>
      <c r="AK688" s="429"/>
      <c r="AL688" s="429"/>
      <c r="AM688" s="357"/>
      <c r="AN688" s="357"/>
      <c r="AO688" s="357"/>
      <c r="AP688" s="357"/>
      <c r="AQ688" s="357"/>
      <c r="AR688" s="357"/>
      <c r="AS688" s="357"/>
      <c r="AT688" s="360"/>
      <c r="AU688" s="515"/>
    </row>
    <row r="689" spans="1:47" ht="30.75" customHeight="1" x14ac:dyDescent="0.25">
      <c r="A689" s="353"/>
      <c r="B689" s="354"/>
      <c r="C689" s="357"/>
      <c r="D689" s="344"/>
      <c r="E689" s="378"/>
      <c r="F689" s="344"/>
      <c r="G689" s="356"/>
      <c r="H689" s="357"/>
      <c r="I689" s="344"/>
      <c r="J689" s="344"/>
      <c r="K689" s="357"/>
      <c r="L689" s="355"/>
      <c r="M689" s="355"/>
      <c r="N689" s="355"/>
      <c r="O689" s="357"/>
      <c r="P689" s="357"/>
      <c r="Q689" s="357"/>
      <c r="R689" s="357"/>
      <c r="S689" s="357"/>
      <c r="T689" s="357"/>
      <c r="U689" s="357"/>
      <c r="V689" s="357"/>
      <c r="W689" s="357"/>
      <c r="X689" s="357"/>
      <c r="Y689" s="357"/>
      <c r="Z689" s="357"/>
      <c r="AA689" s="357"/>
      <c r="AB689" s="344"/>
      <c r="AC689" s="344"/>
      <c r="AD689" s="344"/>
      <c r="AE689" s="344"/>
      <c r="AF689" s="344"/>
      <c r="AG689" s="357"/>
      <c r="AH689" s="357"/>
      <c r="AI689" s="344"/>
      <c r="AJ689" s="344"/>
      <c r="AK689" s="429"/>
      <c r="AL689" s="429"/>
      <c r="AM689" s="357"/>
      <c r="AN689" s="357"/>
      <c r="AO689" s="357"/>
      <c r="AP689" s="357"/>
      <c r="AQ689" s="357"/>
      <c r="AR689" s="357"/>
      <c r="AS689" s="357"/>
      <c r="AT689" s="360"/>
      <c r="AU689" s="515"/>
    </row>
    <row r="690" spans="1:47" ht="30.75" customHeight="1" x14ac:dyDescent="0.25">
      <c r="A690" s="353"/>
      <c r="B690" s="354"/>
      <c r="C690" s="357"/>
      <c r="D690" s="344"/>
      <c r="E690" s="378"/>
      <c r="F690" s="344"/>
      <c r="G690" s="356"/>
      <c r="H690" s="357"/>
      <c r="I690" s="344"/>
      <c r="J690" s="344"/>
      <c r="K690" s="357"/>
      <c r="L690" s="355"/>
      <c r="M690" s="355"/>
      <c r="N690" s="355"/>
      <c r="O690" s="357"/>
      <c r="P690" s="357"/>
      <c r="Q690" s="357"/>
      <c r="R690" s="357"/>
      <c r="S690" s="357"/>
      <c r="T690" s="357"/>
      <c r="U690" s="357"/>
      <c r="V690" s="357"/>
      <c r="W690" s="357"/>
      <c r="X690" s="357"/>
      <c r="Y690" s="357"/>
      <c r="Z690" s="357"/>
      <c r="AA690" s="357"/>
      <c r="AB690" s="344"/>
      <c r="AC690" s="344"/>
      <c r="AD690" s="344"/>
      <c r="AE690" s="344"/>
      <c r="AF690" s="344"/>
      <c r="AG690" s="357"/>
      <c r="AH690" s="357"/>
      <c r="AI690" s="344"/>
      <c r="AJ690" s="344"/>
      <c r="AK690" s="429"/>
      <c r="AL690" s="429"/>
      <c r="AM690" s="357"/>
      <c r="AN690" s="357"/>
      <c r="AO690" s="357"/>
      <c r="AP690" s="357"/>
      <c r="AQ690" s="357"/>
      <c r="AR690" s="357"/>
      <c r="AS690" s="357"/>
      <c r="AT690" s="360"/>
      <c r="AU690" s="515"/>
    </row>
    <row r="691" spans="1:47" ht="30.75" customHeight="1" x14ac:dyDescent="0.25">
      <c r="A691" s="353"/>
      <c r="B691" s="354"/>
      <c r="C691" s="357"/>
      <c r="D691" s="344"/>
      <c r="E691" s="378"/>
      <c r="F691" s="344"/>
      <c r="G691" s="356"/>
      <c r="H691" s="357"/>
      <c r="I691" s="344"/>
      <c r="J691" s="344"/>
      <c r="K691" s="357"/>
      <c r="L691" s="355"/>
      <c r="M691" s="355"/>
      <c r="N691" s="355"/>
      <c r="O691" s="357"/>
      <c r="P691" s="357"/>
      <c r="Q691" s="357"/>
      <c r="R691" s="357"/>
      <c r="S691" s="357"/>
      <c r="T691" s="357"/>
      <c r="U691" s="357"/>
      <c r="V691" s="357"/>
      <c r="W691" s="357"/>
      <c r="X691" s="357"/>
      <c r="Y691" s="357"/>
      <c r="Z691" s="357"/>
      <c r="AA691" s="357"/>
      <c r="AB691" s="344"/>
      <c r="AC691" s="344"/>
      <c r="AD691" s="344"/>
      <c r="AE691" s="344"/>
      <c r="AF691" s="344"/>
      <c r="AG691" s="357"/>
      <c r="AH691" s="357"/>
      <c r="AI691" s="344"/>
      <c r="AJ691" s="344"/>
      <c r="AK691" s="429"/>
      <c r="AL691" s="429"/>
      <c r="AM691" s="357"/>
      <c r="AN691" s="357"/>
      <c r="AO691" s="357"/>
      <c r="AP691" s="357"/>
      <c r="AQ691" s="357"/>
      <c r="AR691" s="357"/>
      <c r="AS691" s="357"/>
      <c r="AT691" s="360"/>
      <c r="AU691" s="515"/>
    </row>
    <row r="692" spans="1:47" ht="30.75" customHeight="1" x14ac:dyDescent="0.25">
      <c r="A692" s="353"/>
      <c r="B692" s="354"/>
      <c r="C692" s="357"/>
      <c r="D692" s="344"/>
      <c r="E692" s="378"/>
      <c r="F692" s="344"/>
      <c r="G692" s="356"/>
      <c r="H692" s="357"/>
      <c r="I692" s="344"/>
      <c r="J692" s="344"/>
      <c r="K692" s="357"/>
      <c r="L692" s="355"/>
      <c r="M692" s="355"/>
      <c r="N692" s="355"/>
      <c r="O692" s="357"/>
      <c r="P692" s="357"/>
      <c r="Q692" s="357"/>
      <c r="R692" s="357"/>
      <c r="S692" s="357"/>
      <c r="T692" s="357"/>
      <c r="U692" s="357"/>
      <c r="V692" s="357"/>
      <c r="W692" s="357"/>
      <c r="X692" s="357"/>
      <c r="Y692" s="357"/>
      <c r="Z692" s="357"/>
      <c r="AA692" s="357"/>
      <c r="AB692" s="344"/>
      <c r="AC692" s="344"/>
      <c r="AD692" s="344"/>
      <c r="AE692" s="344"/>
      <c r="AF692" s="344"/>
      <c r="AG692" s="357"/>
      <c r="AH692" s="357"/>
      <c r="AI692" s="344"/>
      <c r="AJ692" s="344"/>
      <c r="AK692" s="429"/>
      <c r="AL692" s="429"/>
      <c r="AM692" s="357"/>
      <c r="AN692" s="357"/>
      <c r="AO692" s="357"/>
      <c r="AP692" s="357"/>
      <c r="AQ692" s="357"/>
      <c r="AR692" s="357"/>
      <c r="AS692" s="357"/>
      <c r="AT692" s="360"/>
      <c r="AU692" s="515"/>
    </row>
    <row r="693" spans="1:47" ht="30.75" customHeight="1" x14ac:dyDescent="0.25">
      <c r="A693" s="353"/>
      <c r="B693" s="354"/>
      <c r="C693" s="357"/>
      <c r="D693" s="344"/>
      <c r="E693" s="378"/>
      <c r="F693" s="344"/>
      <c r="G693" s="356"/>
      <c r="H693" s="357"/>
      <c r="I693" s="344"/>
      <c r="J693" s="344"/>
      <c r="K693" s="357"/>
      <c r="L693" s="355"/>
      <c r="M693" s="355"/>
      <c r="N693" s="355"/>
      <c r="O693" s="357"/>
      <c r="P693" s="357"/>
      <c r="Q693" s="357"/>
      <c r="R693" s="357"/>
      <c r="S693" s="357"/>
      <c r="T693" s="357"/>
      <c r="U693" s="357"/>
      <c r="V693" s="357"/>
      <c r="W693" s="357"/>
      <c r="X693" s="357"/>
      <c r="Y693" s="357"/>
      <c r="Z693" s="357"/>
      <c r="AA693" s="357"/>
      <c r="AB693" s="344"/>
      <c r="AC693" s="344"/>
      <c r="AD693" s="344"/>
      <c r="AE693" s="344"/>
      <c r="AF693" s="344"/>
      <c r="AG693" s="357"/>
      <c r="AH693" s="357"/>
      <c r="AI693" s="344"/>
      <c r="AJ693" s="344"/>
      <c r="AK693" s="429"/>
      <c r="AL693" s="429"/>
      <c r="AM693" s="357"/>
      <c r="AN693" s="357"/>
      <c r="AO693" s="357"/>
      <c r="AP693" s="357"/>
      <c r="AQ693" s="357"/>
      <c r="AR693" s="357"/>
      <c r="AS693" s="357"/>
      <c r="AT693" s="360"/>
      <c r="AU693" s="515"/>
    </row>
    <row r="694" spans="1:47" ht="30.75" customHeight="1" x14ac:dyDescent="0.25">
      <c r="A694" s="353"/>
      <c r="B694" s="354"/>
      <c r="C694" s="357"/>
      <c r="D694" s="344"/>
      <c r="E694" s="378"/>
      <c r="F694" s="344"/>
      <c r="G694" s="356"/>
      <c r="H694" s="357"/>
      <c r="I694" s="344"/>
      <c r="J694" s="344"/>
      <c r="K694" s="357"/>
      <c r="L694" s="355"/>
      <c r="M694" s="355"/>
      <c r="N694" s="355"/>
      <c r="O694" s="357"/>
      <c r="P694" s="357"/>
      <c r="Q694" s="357"/>
      <c r="R694" s="357"/>
      <c r="S694" s="357"/>
      <c r="T694" s="357"/>
      <c r="U694" s="357"/>
      <c r="V694" s="357"/>
      <c r="W694" s="357"/>
      <c r="X694" s="357"/>
      <c r="Y694" s="357"/>
      <c r="Z694" s="357"/>
      <c r="AA694" s="357"/>
      <c r="AB694" s="344"/>
      <c r="AC694" s="344"/>
      <c r="AD694" s="344"/>
      <c r="AE694" s="344"/>
      <c r="AF694" s="344"/>
      <c r="AG694" s="357"/>
      <c r="AH694" s="357"/>
      <c r="AI694" s="344"/>
      <c r="AJ694" s="344"/>
      <c r="AK694" s="429"/>
      <c r="AL694" s="429"/>
      <c r="AM694" s="357"/>
      <c r="AN694" s="357"/>
      <c r="AO694" s="357"/>
      <c r="AP694" s="357"/>
      <c r="AQ694" s="357"/>
      <c r="AR694" s="357"/>
      <c r="AS694" s="357"/>
      <c r="AT694" s="360"/>
      <c r="AU694" s="515"/>
    </row>
    <row r="695" spans="1:47" ht="30.75" customHeight="1" x14ac:dyDescent="0.25">
      <c r="A695" s="353"/>
      <c r="B695" s="354"/>
      <c r="C695" s="357"/>
      <c r="D695" s="344"/>
      <c r="E695" s="378"/>
      <c r="F695" s="344"/>
      <c r="G695" s="356"/>
      <c r="H695" s="357"/>
      <c r="I695" s="344"/>
      <c r="J695" s="344"/>
      <c r="K695" s="357"/>
      <c r="L695" s="355"/>
      <c r="M695" s="355"/>
      <c r="N695" s="355"/>
      <c r="O695" s="357"/>
      <c r="P695" s="357"/>
      <c r="Q695" s="357"/>
      <c r="R695" s="357"/>
      <c r="S695" s="357"/>
      <c r="T695" s="357"/>
      <c r="U695" s="357"/>
      <c r="V695" s="357"/>
      <c r="W695" s="357"/>
      <c r="X695" s="357"/>
      <c r="Y695" s="357"/>
      <c r="Z695" s="357"/>
      <c r="AA695" s="357"/>
      <c r="AB695" s="344"/>
      <c r="AC695" s="344"/>
      <c r="AD695" s="344"/>
      <c r="AE695" s="344"/>
      <c r="AF695" s="344"/>
      <c r="AG695" s="357"/>
      <c r="AH695" s="357"/>
      <c r="AI695" s="344"/>
      <c r="AJ695" s="344"/>
      <c r="AK695" s="429"/>
      <c r="AL695" s="429"/>
      <c r="AM695" s="357"/>
      <c r="AN695" s="357"/>
      <c r="AO695" s="357"/>
      <c r="AP695" s="357"/>
      <c r="AQ695" s="357"/>
      <c r="AR695" s="357"/>
      <c r="AS695" s="357"/>
      <c r="AT695" s="360"/>
      <c r="AU695" s="515"/>
    </row>
    <row r="696" spans="1:47" ht="30.75" customHeight="1" x14ac:dyDescent="0.25">
      <c r="A696" s="353"/>
      <c r="B696" s="354"/>
      <c r="C696" s="357"/>
      <c r="D696" s="344"/>
      <c r="E696" s="378"/>
      <c r="F696" s="344"/>
      <c r="G696" s="356"/>
      <c r="H696" s="357"/>
      <c r="I696" s="344"/>
      <c r="J696" s="344"/>
      <c r="K696" s="357"/>
      <c r="L696" s="355"/>
      <c r="M696" s="355"/>
      <c r="N696" s="355"/>
      <c r="O696" s="357"/>
      <c r="P696" s="357"/>
      <c r="Q696" s="357"/>
      <c r="R696" s="357"/>
      <c r="S696" s="357"/>
      <c r="T696" s="357"/>
      <c r="U696" s="357"/>
      <c r="V696" s="357"/>
      <c r="W696" s="357"/>
      <c r="X696" s="357"/>
      <c r="Y696" s="357"/>
      <c r="Z696" s="357"/>
      <c r="AA696" s="357"/>
      <c r="AB696" s="344"/>
      <c r="AC696" s="344"/>
      <c r="AD696" s="344"/>
      <c r="AE696" s="344"/>
      <c r="AF696" s="344"/>
      <c r="AG696" s="357"/>
      <c r="AH696" s="357"/>
      <c r="AI696" s="344"/>
      <c r="AJ696" s="344"/>
      <c r="AK696" s="429"/>
      <c r="AL696" s="429"/>
      <c r="AM696" s="357"/>
      <c r="AN696" s="357"/>
      <c r="AO696" s="357"/>
      <c r="AP696" s="357"/>
      <c r="AQ696" s="357"/>
      <c r="AR696" s="357"/>
      <c r="AS696" s="357"/>
      <c r="AT696" s="360"/>
      <c r="AU696" s="515"/>
    </row>
    <row r="697" spans="1:47" ht="30.75" customHeight="1" x14ac:dyDescent="0.25">
      <c r="A697" s="353"/>
      <c r="B697" s="354"/>
      <c r="C697" s="357"/>
      <c r="D697" s="344"/>
      <c r="E697" s="378"/>
      <c r="F697" s="344"/>
      <c r="G697" s="356"/>
      <c r="H697" s="357"/>
      <c r="I697" s="344"/>
      <c r="J697" s="344"/>
      <c r="K697" s="357"/>
      <c r="L697" s="355"/>
      <c r="M697" s="355"/>
      <c r="N697" s="355"/>
      <c r="O697" s="357"/>
      <c r="P697" s="357"/>
      <c r="Q697" s="357"/>
      <c r="R697" s="357"/>
      <c r="S697" s="357"/>
      <c r="T697" s="357"/>
      <c r="U697" s="357"/>
      <c r="V697" s="357"/>
      <c r="W697" s="357"/>
      <c r="X697" s="357"/>
      <c r="Y697" s="357"/>
      <c r="Z697" s="357"/>
      <c r="AA697" s="357"/>
      <c r="AB697" s="344"/>
      <c r="AC697" s="344"/>
      <c r="AD697" s="344"/>
      <c r="AE697" s="344"/>
      <c r="AF697" s="344"/>
      <c r="AG697" s="357"/>
      <c r="AH697" s="357"/>
      <c r="AI697" s="344"/>
      <c r="AJ697" s="344"/>
      <c r="AK697" s="429"/>
      <c r="AL697" s="429"/>
      <c r="AM697" s="357"/>
      <c r="AN697" s="357"/>
      <c r="AO697" s="357"/>
      <c r="AP697" s="357"/>
      <c r="AQ697" s="357"/>
      <c r="AR697" s="357"/>
      <c r="AS697" s="357"/>
      <c r="AT697" s="360"/>
      <c r="AU697" s="515"/>
    </row>
    <row r="698" spans="1:47" ht="30.75" customHeight="1" x14ac:dyDescent="0.25">
      <c r="A698" s="353"/>
      <c r="B698" s="354"/>
      <c r="C698" s="357"/>
      <c r="D698" s="344"/>
      <c r="E698" s="378"/>
      <c r="F698" s="344"/>
      <c r="G698" s="356"/>
      <c r="H698" s="357"/>
      <c r="I698" s="344"/>
      <c r="J698" s="344"/>
      <c r="K698" s="357"/>
      <c r="L698" s="355"/>
      <c r="M698" s="355"/>
      <c r="N698" s="355"/>
      <c r="O698" s="357"/>
      <c r="P698" s="357"/>
      <c r="Q698" s="357"/>
      <c r="R698" s="357"/>
      <c r="S698" s="357"/>
      <c r="T698" s="357"/>
      <c r="U698" s="357"/>
      <c r="V698" s="357"/>
      <c r="W698" s="357"/>
      <c r="X698" s="357"/>
      <c r="Y698" s="357"/>
      <c r="Z698" s="357"/>
      <c r="AA698" s="357"/>
      <c r="AB698" s="344"/>
      <c r="AC698" s="344"/>
      <c r="AD698" s="344"/>
      <c r="AE698" s="344"/>
      <c r="AF698" s="344"/>
      <c r="AG698" s="357"/>
      <c r="AH698" s="357"/>
      <c r="AI698" s="344"/>
      <c r="AJ698" s="344"/>
      <c r="AK698" s="429"/>
      <c r="AL698" s="429"/>
      <c r="AM698" s="357"/>
      <c r="AN698" s="357"/>
      <c r="AO698" s="357"/>
      <c r="AP698" s="357"/>
      <c r="AQ698" s="357"/>
      <c r="AR698" s="357"/>
      <c r="AS698" s="357"/>
      <c r="AT698" s="360"/>
      <c r="AU698" s="515"/>
    </row>
    <row r="699" spans="1:47" ht="30.75" customHeight="1" x14ac:dyDescent="0.25">
      <c r="A699" s="353"/>
      <c r="B699" s="354"/>
      <c r="C699" s="357"/>
      <c r="D699" s="344"/>
      <c r="E699" s="378"/>
      <c r="F699" s="344"/>
      <c r="G699" s="356"/>
      <c r="H699" s="357"/>
      <c r="I699" s="344"/>
      <c r="J699" s="344"/>
      <c r="K699" s="357"/>
      <c r="L699" s="355"/>
      <c r="M699" s="355"/>
      <c r="N699" s="355"/>
      <c r="O699" s="357"/>
      <c r="P699" s="357"/>
      <c r="Q699" s="357"/>
      <c r="R699" s="357"/>
      <c r="S699" s="357"/>
      <c r="T699" s="357"/>
      <c r="U699" s="357"/>
      <c r="V699" s="357"/>
      <c r="W699" s="357"/>
      <c r="X699" s="357"/>
      <c r="Y699" s="357"/>
      <c r="Z699" s="357"/>
      <c r="AA699" s="357"/>
      <c r="AB699" s="344"/>
      <c r="AC699" s="344"/>
      <c r="AD699" s="344"/>
      <c r="AE699" s="344"/>
      <c r="AF699" s="344"/>
      <c r="AG699" s="357"/>
      <c r="AH699" s="357"/>
      <c r="AI699" s="344"/>
      <c r="AJ699" s="344"/>
      <c r="AK699" s="429"/>
      <c r="AL699" s="429"/>
      <c r="AM699" s="357"/>
      <c r="AN699" s="357"/>
      <c r="AO699" s="357"/>
      <c r="AP699" s="357"/>
      <c r="AQ699" s="357"/>
      <c r="AR699" s="357"/>
      <c r="AS699" s="357"/>
      <c r="AT699" s="360"/>
      <c r="AU699" s="515"/>
    </row>
    <row r="700" spans="1:47" ht="30.75" customHeight="1" x14ac:dyDescent="0.25">
      <c r="A700" s="353"/>
      <c r="B700" s="354"/>
      <c r="C700" s="357"/>
      <c r="D700" s="344"/>
      <c r="E700" s="378"/>
      <c r="F700" s="344"/>
      <c r="G700" s="356"/>
      <c r="H700" s="357"/>
      <c r="I700" s="344"/>
      <c r="J700" s="344"/>
      <c r="K700" s="357"/>
      <c r="L700" s="355"/>
      <c r="M700" s="355"/>
      <c r="N700" s="355"/>
      <c r="O700" s="357"/>
      <c r="P700" s="357"/>
      <c r="Q700" s="357"/>
      <c r="R700" s="357"/>
      <c r="S700" s="357"/>
      <c r="T700" s="357"/>
      <c r="U700" s="357"/>
      <c r="V700" s="357"/>
      <c r="W700" s="357"/>
      <c r="X700" s="357"/>
      <c r="Y700" s="357"/>
      <c r="Z700" s="357"/>
      <c r="AA700" s="357"/>
      <c r="AB700" s="344"/>
      <c r="AC700" s="344"/>
      <c r="AD700" s="344"/>
      <c r="AE700" s="344"/>
      <c r="AF700" s="344"/>
      <c r="AG700" s="357"/>
      <c r="AH700" s="357"/>
      <c r="AI700" s="344"/>
      <c r="AJ700" s="344"/>
      <c r="AK700" s="429"/>
      <c r="AL700" s="429"/>
      <c r="AM700" s="357"/>
      <c r="AN700" s="357"/>
      <c r="AO700" s="357"/>
      <c r="AP700" s="357"/>
      <c r="AQ700" s="357"/>
      <c r="AR700" s="357"/>
      <c r="AS700" s="357"/>
      <c r="AT700" s="360"/>
      <c r="AU700" s="515"/>
    </row>
    <row r="701" spans="1:47" ht="30.75" customHeight="1" x14ac:dyDescent="0.25">
      <c r="A701" s="353"/>
      <c r="B701" s="354"/>
      <c r="C701" s="357"/>
      <c r="D701" s="344"/>
      <c r="E701" s="378"/>
      <c r="F701" s="344"/>
      <c r="G701" s="356"/>
      <c r="H701" s="357"/>
      <c r="I701" s="344"/>
      <c r="J701" s="344"/>
      <c r="K701" s="357"/>
      <c r="L701" s="355"/>
      <c r="M701" s="355"/>
      <c r="N701" s="355"/>
      <c r="O701" s="357"/>
      <c r="P701" s="357"/>
      <c r="Q701" s="357"/>
      <c r="R701" s="357"/>
      <c r="S701" s="357"/>
      <c r="T701" s="357"/>
      <c r="U701" s="357"/>
      <c r="V701" s="357"/>
      <c r="W701" s="357"/>
      <c r="X701" s="357"/>
      <c r="Y701" s="357"/>
      <c r="Z701" s="357"/>
      <c r="AA701" s="357"/>
      <c r="AB701" s="344"/>
      <c r="AC701" s="344"/>
      <c r="AD701" s="344"/>
      <c r="AE701" s="344"/>
      <c r="AF701" s="344"/>
      <c r="AG701" s="357"/>
      <c r="AH701" s="357"/>
      <c r="AI701" s="344"/>
      <c r="AJ701" s="344"/>
      <c r="AK701" s="429"/>
      <c r="AL701" s="429"/>
      <c r="AM701" s="357"/>
      <c r="AN701" s="357"/>
      <c r="AO701" s="357"/>
      <c r="AP701" s="357"/>
      <c r="AQ701" s="357"/>
      <c r="AR701" s="357"/>
      <c r="AS701" s="357"/>
      <c r="AT701" s="360"/>
      <c r="AU701" s="515"/>
    </row>
    <row r="702" spans="1:47" ht="30.75" customHeight="1" x14ac:dyDescent="0.25">
      <c r="A702" s="353"/>
      <c r="B702" s="354"/>
      <c r="C702" s="357"/>
      <c r="D702" s="344"/>
      <c r="E702" s="378"/>
      <c r="F702" s="344"/>
      <c r="G702" s="356"/>
      <c r="H702" s="357"/>
      <c r="I702" s="344"/>
      <c r="J702" s="344"/>
      <c r="K702" s="357"/>
      <c r="L702" s="355"/>
      <c r="M702" s="355"/>
      <c r="N702" s="355"/>
      <c r="O702" s="357"/>
      <c r="P702" s="357"/>
      <c r="Q702" s="357"/>
      <c r="R702" s="357"/>
      <c r="S702" s="357"/>
      <c r="T702" s="357"/>
      <c r="U702" s="357"/>
      <c r="V702" s="357"/>
      <c r="W702" s="357"/>
      <c r="X702" s="357"/>
      <c r="Y702" s="357"/>
      <c r="Z702" s="357"/>
      <c r="AA702" s="357"/>
      <c r="AB702" s="344"/>
      <c r="AC702" s="344"/>
      <c r="AD702" s="344"/>
      <c r="AE702" s="344"/>
      <c r="AF702" s="344"/>
      <c r="AG702" s="357"/>
      <c r="AH702" s="367"/>
      <c r="AI702" s="344"/>
      <c r="AJ702" s="344"/>
      <c r="AK702" s="429"/>
      <c r="AL702" s="429"/>
      <c r="AM702" s="357"/>
      <c r="AN702" s="357"/>
      <c r="AO702" s="357"/>
      <c r="AP702" s="357"/>
      <c r="AQ702" s="357"/>
      <c r="AR702" s="357"/>
      <c r="AS702" s="357"/>
      <c r="AT702" s="360"/>
      <c r="AU702" s="515"/>
    </row>
    <row r="703" spans="1:47" ht="30.75" customHeight="1" x14ac:dyDescent="0.25">
      <c r="A703" s="353"/>
      <c r="B703" s="354"/>
      <c r="C703" s="357"/>
      <c r="D703" s="344"/>
      <c r="E703" s="378"/>
      <c r="F703" s="344"/>
      <c r="G703" s="356"/>
      <c r="H703" s="357"/>
      <c r="I703" s="344"/>
      <c r="J703" s="344"/>
      <c r="K703" s="357"/>
      <c r="L703" s="355"/>
      <c r="M703" s="355"/>
      <c r="N703" s="355"/>
      <c r="O703" s="357"/>
      <c r="P703" s="357"/>
      <c r="Q703" s="357"/>
      <c r="R703" s="357"/>
      <c r="S703" s="357"/>
      <c r="T703" s="357"/>
      <c r="U703" s="357"/>
      <c r="V703" s="357"/>
      <c r="W703" s="357"/>
      <c r="X703" s="357"/>
      <c r="Y703" s="357"/>
      <c r="Z703" s="357"/>
      <c r="AA703" s="357"/>
      <c r="AB703" s="344"/>
      <c r="AC703" s="344"/>
      <c r="AD703" s="344"/>
      <c r="AE703" s="344"/>
      <c r="AF703" s="344"/>
      <c r="AG703" s="357"/>
      <c r="AH703" s="367"/>
      <c r="AI703" s="344"/>
      <c r="AJ703" s="344"/>
      <c r="AK703" s="429"/>
      <c r="AL703" s="429"/>
      <c r="AM703" s="357"/>
      <c r="AN703" s="357"/>
      <c r="AO703" s="357"/>
      <c r="AP703" s="357"/>
      <c r="AQ703" s="357"/>
      <c r="AR703" s="357"/>
      <c r="AS703" s="357"/>
      <c r="AT703" s="360"/>
      <c r="AU703" s="515"/>
    </row>
    <row r="704" spans="1:47" ht="30.75" customHeight="1" x14ac:dyDescent="0.25">
      <c r="A704" s="353"/>
      <c r="B704" s="354"/>
      <c r="C704" s="357"/>
      <c r="D704" s="344"/>
      <c r="E704" s="378"/>
      <c r="F704" s="344"/>
      <c r="G704" s="356"/>
      <c r="H704" s="357"/>
      <c r="I704" s="344"/>
      <c r="J704" s="344"/>
      <c r="K704" s="357"/>
      <c r="L704" s="355"/>
      <c r="M704" s="355"/>
      <c r="N704" s="355"/>
      <c r="O704" s="357"/>
      <c r="P704" s="357"/>
      <c r="Q704" s="357"/>
      <c r="R704" s="357"/>
      <c r="S704" s="357"/>
      <c r="T704" s="357"/>
      <c r="U704" s="357"/>
      <c r="V704" s="357"/>
      <c r="W704" s="357"/>
      <c r="X704" s="357"/>
      <c r="Y704" s="357"/>
      <c r="Z704" s="357"/>
      <c r="AA704" s="357"/>
      <c r="AB704" s="344"/>
      <c r="AC704" s="344"/>
      <c r="AD704" s="344"/>
      <c r="AE704" s="344"/>
      <c r="AF704" s="344"/>
      <c r="AG704" s="357"/>
      <c r="AH704" s="367"/>
      <c r="AI704" s="344"/>
      <c r="AJ704" s="344"/>
      <c r="AK704" s="429"/>
      <c r="AL704" s="429"/>
      <c r="AM704" s="357"/>
      <c r="AN704" s="357"/>
      <c r="AO704" s="357"/>
      <c r="AP704" s="357"/>
      <c r="AQ704" s="357"/>
      <c r="AR704" s="357"/>
      <c r="AS704" s="357"/>
      <c r="AT704" s="360"/>
      <c r="AU704" s="515"/>
    </row>
    <row r="705" spans="1:47" ht="30.75" customHeight="1" x14ac:dyDescent="0.25">
      <c r="A705" s="353"/>
      <c r="B705" s="354"/>
      <c r="C705" s="357"/>
      <c r="D705" s="344"/>
      <c r="E705" s="378"/>
      <c r="F705" s="344"/>
      <c r="G705" s="356"/>
      <c r="H705" s="357"/>
      <c r="I705" s="344"/>
      <c r="J705" s="344"/>
      <c r="K705" s="357"/>
      <c r="L705" s="355"/>
      <c r="M705" s="355"/>
      <c r="N705" s="355"/>
      <c r="O705" s="357"/>
      <c r="P705" s="357"/>
      <c r="Q705" s="357"/>
      <c r="R705" s="357"/>
      <c r="S705" s="357"/>
      <c r="T705" s="357"/>
      <c r="U705" s="357"/>
      <c r="V705" s="357"/>
      <c r="W705" s="357"/>
      <c r="X705" s="357"/>
      <c r="Y705" s="357"/>
      <c r="Z705" s="357"/>
      <c r="AA705" s="357"/>
      <c r="AB705" s="344"/>
      <c r="AC705" s="344"/>
      <c r="AD705" s="344"/>
      <c r="AE705" s="344"/>
      <c r="AF705" s="344"/>
      <c r="AG705" s="357"/>
      <c r="AH705" s="357"/>
      <c r="AI705" s="344"/>
      <c r="AJ705" s="344"/>
      <c r="AK705" s="429"/>
      <c r="AL705" s="429"/>
      <c r="AM705" s="357"/>
      <c r="AN705" s="357"/>
      <c r="AO705" s="357"/>
      <c r="AP705" s="357"/>
      <c r="AQ705" s="357"/>
      <c r="AR705" s="357"/>
      <c r="AS705" s="357"/>
      <c r="AT705" s="360"/>
      <c r="AU705" s="515"/>
    </row>
    <row r="706" spans="1:47" ht="30.75" customHeight="1" x14ac:dyDescent="0.25">
      <c r="A706" s="353"/>
      <c r="B706" s="354"/>
      <c r="C706" s="357"/>
      <c r="D706" s="344"/>
      <c r="E706" s="378"/>
      <c r="F706" s="344"/>
      <c r="G706" s="356"/>
      <c r="H706" s="357"/>
      <c r="I706" s="344"/>
      <c r="J706" s="344"/>
      <c r="K706" s="357"/>
      <c r="L706" s="355"/>
      <c r="M706" s="355"/>
      <c r="N706" s="355"/>
      <c r="O706" s="357"/>
      <c r="P706" s="357"/>
      <c r="Q706" s="357"/>
      <c r="R706" s="357"/>
      <c r="S706" s="357"/>
      <c r="T706" s="357"/>
      <c r="U706" s="357"/>
      <c r="V706" s="357"/>
      <c r="W706" s="357"/>
      <c r="X706" s="357"/>
      <c r="Y706" s="357"/>
      <c r="Z706" s="357"/>
      <c r="AA706" s="357"/>
      <c r="AB706" s="344"/>
      <c r="AC706" s="344"/>
      <c r="AD706" s="344"/>
      <c r="AE706" s="344"/>
      <c r="AF706" s="344"/>
      <c r="AG706" s="357"/>
      <c r="AH706" s="357"/>
      <c r="AI706" s="344"/>
      <c r="AJ706" s="344"/>
      <c r="AK706" s="429"/>
      <c r="AL706" s="429"/>
      <c r="AM706" s="357"/>
      <c r="AN706" s="357"/>
      <c r="AO706" s="357"/>
      <c r="AP706" s="357"/>
      <c r="AQ706" s="357"/>
      <c r="AR706" s="357"/>
      <c r="AS706" s="357"/>
      <c r="AT706" s="360"/>
      <c r="AU706" s="515"/>
    </row>
    <row r="707" spans="1:47" ht="30.75" customHeight="1" x14ac:dyDescent="0.25">
      <c r="A707" s="353"/>
      <c r="B707" s="354"/>
      <c r="C707" s="357"/>
      <c r="D707" s="344"/>
      <c r="E707" s="378"/>
      <c r="F707" s="344"/>
      <c r="G707" s="356"/>
      <c r="H707" s="357"/>
      <c r="I707" s="344"/>
      <c r="J707" s="344"/>
      <c r="K707" s="357"/>
      <c r="L707" s="355"/>
      <c r="M707" s="355"/>
      <c r="N707" s="355"/>
      <c r="O707" s="357"/>
      <c r="P707" s="357"/>
      <c r="Q707" s="357"/>
      <c r="R707" s="357"/>
      <c r="S707" s="357"/>
      <c r="T707" s="357"/>
      <c r="U707" s="357"/>
      <c r="V707" s="357"/>
      <c r="W707" s="357"/>
      <c r="X707" s="357"/>
      <c r="Y707" s="357"/>
      <c r="Z707" s="357"/>
      <c r="AA707" s="357"/>
      <c r="AB707" s="344"/>
      <c r="AC707" s="344"/>
      <c r="AD707" s="344"/>
      <c r="AE707" s="344"/>
      <c r="AF707" s="344"/>
      <c r="AG707" s="357"/>
      <c r="AH707" s="367"/>
      <c r="AI707" s="344"/>
      <c r="AJ707" s="344"/>
      <c r="AK707" s="429"/>
      <c r="AL707" s="429"/>
      <c r="AM707" s="357"/>
      <c r="AN707" s="357"/>
      <c r="AO707" s="357"/>
      <c r="AP707" s="357"/>
      <c r="AQ707" s="357"/>
      <c r="AR707" s="357"/>
      <c r="AS707" s="357"/>
      <c r="AT707" s="360"/>
      <c r="AU707" s="515"/>
    </row>
    <row r="708" spans="1:47" ht="30.75" customHeight="1" x14ac:dyDescent="0.25">
      <c r="A708" s="353"/>
      <c r="B708" s="354"/>
      <c r="C708" s="357"/>
      <c r="D708" s="344"/>
      <c r="E708" s="378"/>
      <c r="F708" s="344"/>
      <c r="G708" s="356"/>
      <c r="H708" s="357"/>
      <c r="I708" s="344"/>
      <c r="J708" s="344"/>
      <c r="K708" s="357"/>
      <c r="L708" s="355"/>
      <c r="M708" s="355"/>
      <c r="N708" s="355"/>
      <c r="O708" s="357"/>
      <c r="P708" s="357"/>
      <c r="Q708" s="357"/>
      <c r="R708" s="357"/>
      <c r="S708" s="357"/>
      <c r="T708" s="357"/>
      <c r="U708" s="357"/>
      <c r="V708" s="357"/>
      <c r="W708" s="357"/>
      <c r="X708" s="357"/>
      <c r="Y708" s="357"/>
      <c r="Z708" s="357"/>
      <c r="AA708" s="357"/>
      <c r="AB708" s="344"/>
      <c r="AC708" s="344"/>
      <c r="AD708" s="344"/>
      <c r="AE708" s="344"/>
      <c r="AF708" s="344"/>
      <c r="AG708" s="357"/>
      <c r="AH708" s="367"/>
      <c r="AI708" s="344"/>
      <c r="AJ708" s="344"/>
      <c r="AK708" s="429"/>
      <c r="AL708" s="429"/>
      <c r="AM708" s="357"/>
      <c r="AN708" s="357"/>
      <c r="AO708" s="357"/>
      <c r="AP708" s="357"/>
      <c r="AQ708" s="357"/>
      <c r="AR708" s="357"/>
      <c r="AS708" s="357"/>
      <c r="AT708" s="360"/>
      <c r="AU708" s="515"/>
    </row>
    <row r="709" spans="1:47" ht="30.75" customHeight="1" x14ac:dyDescent="0.25">
      <c r="A709" s="353"/>
      <c r="B709" s="354"/>
      <c r="C709" s="357"/>
      <c r="D709" s="344"/>
      <c r="E709" s="378"/>
      <c r="F709" s="344"/>
      <c r="G709" s="356"/>
      <c r="H709" s="357"/>
      <c r="I709" s="344"/>
      <c r="J709" s="344"/>
      <c r="K709" s="357"/>
      <c r="L709" s="355"/>
      <c r="M709" s="355"/>
      <c r="N709" s="355"/>
      <c r="O709" s="357"/>
      <c r="P709" s="357"/>
      <c r="Q709" s="357"/>
      <c r="R709" s="357"/>
      <c r="S709" s="357"/>
      <c r="T709" s="357"/>
      <c r="U709" s="357"/>
      <c r="V709" s="357"/>
      <c r="W709" s="357"/>
      <c r="X709" s="357"/>
      <c r="Y709" s="357"/>
      <c r="Z709" s="357"/>
      <c r="AA709" s="357"/>
      <c r="AB709" s="344"/>
      <c r="AC709" s="344"/>
      <c r="AD709" s="344"/>
      <c r="AE709" s="344"/>
      <c r="AF709" s="344"/>
      <c r="AG709" s="357"/>
      <c r="AH709" s="357"/>
      <c r="AI709" s="344"/>
      <c r="AJ709" s="344"/>
      <c r="AK709" s="429"/>
      <c r="AL709" s="429"/>
      <c r="AM709" s="357"/>
      <c r="AN709" s="357"/>
      <c r="AO709" s="357"/>
      <c r="AP709" s="357"/>
      <c r="AQ709" s="357"/>
      <c r="AR709" s="357"/>
      <c r="AS709" s="357"/>
      <c r="AT709" s="360"/>
      <c r="AU709" s="515"/>
    </row>
    <row r="710" spans="1:47" ht="30.75" customHeight="1" x14ac:dyDescent="0.25">
      <c r="A710" s="353"/>
      <c r="B710" s="354"/>
      <c r="C710" s="357"/>
      <c r="D710" s="344"/>
      <c r="E710" s="378"/>
      <c r="F710" s="344"/>
      <c r="G710" s="356"/>
      <c r="H710" s="357"/>
      <c r="I710" s="344"/>
      <c r="J710" s="344"/>
      <c r="K710" s="357"/>
      <c r="L710" s="355"/>
      <c r="M710" s="355"/>
      <c r="N710" s="355"/>
      <c r="O710" s="357"/>
      <c r="P710" s="357"/>
      <c r="Q710" s="357"/>
      <c r="R710" s="357"/>
      <c r="S710" s="357"/>
      <c r="T710" s="357"/>
      <c r="U710" s="357"/>
      <c r="V710" s="357"/>
      <c r="W710" s="357"/>
      <c r="X710" s="357"/>
      <c r="Y710" s="357"/>
      <c r="Z710" s="357"/>
      <c r="AA710" s="357"/>
      <c r="AB710" s="344"/>
      <c r="AC710" s="344"/>
      <c r="AD710" s="344"/>
      <c r="AE710" s="344"/>
      <c r="AF710" s="344"/>
      <c r="AG710" s="357"/>
      <c r="AH710" s="357"/>
      <c r="AI710" s="344"/>
      <c r="AJ710" s="344"/>
      <c r="AK710" s="429"/>
      <c r="AL710" s="429"/>
      <c r="AM710" s="357"/>
      <c r="AN710" s="357"/>
      <c r="AO710" s="357"/>
      <c r="AP710" s="357"/>
      <c r="AQ710" s="357"/>
      <c r="AR710" s="357"/>
      <c r="AS710" s="357"/>
      <c r="AT710" s="360"/>
      <c r="AU710" s="515"/>
    </row>
    <row r="711" spans="1:47" ht="30.75" customHeight="1" x14ac:dyDescent="0.25">
      <c r="A711" s="353"/>
      <c r="B711" s="354"/>
      <c r="C711" s="357"/>
      <c r="D711" s="344"/>
      <c r="E711" s="378"/>
      <c r="F711" s="344"/>
      <c r="G711" s="356"/>
      <c r="H711" s="357"/>
      <c r="I711" s="344"/>
      <c r="J711" s="344"/>
      <c r="K711" s="357"/>
      <c r="L711" s="355"/>
      <c r="M711" s="355"/>
      <c r="N711" s="355"/>
      <c r="O711" s="357"/>
      <c r="P711" s="357"/>
      <c r="Q711" s="357"/>
      <c r="R711" s="357"/>
      <c r="S711" s="357"/>
      <c r="T711" s="357"/>
      <c r="U711" s="357"/>
      <c r="V711" s="357"/>
      <c r="W711" s="357"/>
      <c r="X711" s="357"/>
      <c r="Y711" s="357"/>
      <c r="Z711" s="357"/>
      <c r="AA711" s="357"/>
      <c r="AB711" s="344"/>
      <c r="AC711" s="344"/>
      <c r="AD711" s="344"/>
      <c r="AE711" s="344"/>
      <c r="AF711" s="344"/>
      <c r="AG711" s="357"/>
      <c r="AH711" s="367"/>
      <c r="AI711" s="344"/>
      <c r="AJ711" s="344"/>
      <c r="AK711" s="429"/>
      <c r="AL711" s="429"/>
      <c r="AM711" s="357"/>
      <c r="AN711" s="357"/>
      <c r="AO711" s="357"/>
      <c r="AP711" s="357"/>
      <c r="AQ711" s="357"/>
      <c r="AR711" s="357"/>
      <c r="AS711" s="344"/>
      <c r="AT711" s="360"/>
      <c r="AU711" s="515"/>
    </row>
    <row r="712" spans="1:47" ht="30.75" customHeight="1" x14ac:dyDescent="0.25">
      <c r="A712" s="353"/>
      <c r="B712" s="354"/>
      <c r="C712" s="357"/>
      <c r="D712" s="344"/>
      <c r="E712" s="378"/>
      <c r="F712" s="344"/>
      <c r="G712" s="356"/>
      <c r="H712" s="357"/>
      <c r="I712" s="344"/>
      <c r="J712" s="344"/>
      <c r="K712" s="357"/>
      <c r="L712" s="355"/>
      <c r="M712" s="355"/>
      <c r="N712" s="355"/>
      <c r="O712" s="357"/>
      <c r="P712" s="357"/>
      <c r="Q712" s="357"/>
      <c r="R712" s="357"/>
      <c r="S712" s="357"/>
      <c r="T712" s="357"/>
      <c r="U712" s="357"/>
      <c r="V712" s="357"/>
      <c r="W712" s="357"/>
      <c r="X712" s="357"/>
      <c r="Y712" s="357"/>
      <c r="Z712" s="357"/>
      <c r="AA712" s="357"/>
      <c r="AB712" s="344"/>
      <c r="AC712" s="344"/>
      <c r="AD712" s="344"/>
      <c r="AE712" s="344"/>
      <c r="AF712" s="344"/>
      <c r="AG712" s="357"/>
      <c r="AH712" s="357"/>
      <c r="AI712" s="344"/>
      <c r="AJ712" s="344"/>
      <c r="AK712" s="429"/>
      <c r="AL712" s="429"/>
      <c r="AM712" s="357"/>
      <c r="AN712" s="357"/>
      <c r="AO712" s="357"/>
      <c r="AP712" s="357"/>
      <c r="AQ712" s="357"/>
      <c r="AR712" s="357"/>
      <c r="AS712" s="357"/>
      <c r="AT712" s="360"/>
      <c r="AU712" s="515"/>
    </row>
    <row r="713" spans="1:47" ht="30.75" customHeight="1" x14ac:dyDescent="0.25">
      <c r="A713" s="353"/>
      <c r="B713" s="354"/>
      <c r="C713" s="357"/>
      <c r="D713" s="344"/>
      <c r="E713" s="378"/>
      <c r="F713" s="344"/>
      <c r="G713" s="356"/>
      <c r="H713" s="357"/>
      <c r="I713" s="344"/>
      <c r="J713" s="344"/>
      <c r="K713" s="357"/>
      <c r="L713" s="355"/>
      <c r="M713" s="355"/>
      <c r="N713" s="355"/>
      <c r="O713" s="357"/>
      <c r="P713" s="357"/>
      <c r="Q713" s="357"/>
      <c r="R713" s="357"/>
      <c r="S713" s="357"/>
      <c r="T713" s="357"/>
      <c r="U713" s="357"/>
      <c r="V713" s="357"/>
      <c r="W713" s="357"/>
      <c r="X713" s="357"/>
      <c r="Y713" s="357"/>
      <c r="Z713" s="357"/>
      <c r="AA713" s="357"/>
      <c r="AB713" s="344"/>
      <c r="AC713" s="344"/>
      <c r="AD713" s="344"/>
      <c r="AE713" s="344"/>
      <c r="AF713" s="344"/>
      <c r="AG713" s="357"/>
      <c r="AH713" s="357"/>
      <c r="AI713" s="344"/>
      <c r="AJ713" s="344"/>
      <c r="AK713" s="429"/>
      <c r="AL713" s="429"/>
      <c r="AM713" s="357"/>
      <c r="AN713" s="357"/>
      <c r="AO713" s="357"/>
      <c r="AP713" s="357"/>
      <c r="AQ713" s="357"/>
      <c r="AR713" s="357"/>
      <c r="AS713" s="357"/>
      <c r="AT713" s="360"/>
      <c r="AU713" s="515"/>
    </row>
    <row r="714" spans="1:47" ht="30.75" customHeight="1" x14ac:dyDescent="0.25">
      <c r="A714" s="353"/>
      <c r="B714" s="354"/>
      <c r="C714" s="357"/>
      <c r="D714" s="344"/>
      <c r="E714" s="378"/>
      <c r="F714" s="344"/>
      <c r="G714" s="356"/>
      <c r="H714" s="357"/>
      <c r="I714" s="344"/>
      <c r="J714" s="344"/>
      <c r="K714" s="357"/>
      <c r="L714" s="355"/>
      <c r="M714" s="355"/>
      <c r="N714" s="355"/>
      <c r="O714" s="357"/>
      <c r="P714" s="357"/>
      <c r="Q714" s="357"/>
      <c r="R714" s="357"/>
      <c r="S714" s="357"/>
      <c r="T714" s="357"/>
      <c r="U714" s="357"/>
      <c r="V714" s="357"/>
      <c r="W714" s="357"/>
      <c r="X714" s="357"/>
      <c r="Y714" s="357"/>
      <c r="Z714" s="357"/>
      <c r="AA714" s="357"/>
      <c r="AB714" s="344"/>
      <c r="AC714" s="344"/>
      <c r="AD714" s="344"/>
      <c r="AE714" s="344"/>
      <c r="AF714" s="344"/>
      <c r="AG714" s="357"/>
      <c r="AH714" s="357"/>
      <c r="AI714" s="344"/>
      <c r="AJ714" s="344"/>
      <c r="AK714" s="429"/>
      <c r="AL714" s="429"/>
      <c r="AM714" s="357"/>
      <c r="AN714" s="357"/>
      <c r="AO714" s="357"/>
      <c r="AP714" s="357"/>
      <c r="AQ714" s="357"/>
      <c r="AR714" s="357"/>
      <c r="AS714" s="357"/>
      <c r="AT714" s="360"/>
      <c r="AU714" s="515"/>
    </row>
    <row r="715" spans="1:47" ht="30.75" customHeight="1" x14ac:dyDescent="0.25">
      <c r="A715" s="353"/>
      <c r="B715" s="354"/>
      <c r="C715" s="357"/>
      <c r="D715" s="344"/>
      <c r="E715" s="378"/>
      <c r="F715" s="344"/>
      <c r="G715" s="356"/>
      <c r="H715" s="357"/>
      <c r="I715" s="344"/>
      <c r="J715" s="344"/>
      <c r="K715" s="357"/>
      <c r="L715" s="355"/>
      <c r="M715" s="355"/>
      <c r="N715" s="355"/>
      <c r="O715" s="357"/>
      <c r="P715" s="357"/>
      <c r="Q715" s="357"/>
      <c r="R715" s="357"/>
      <c r="S715" s="357"/>
      <c r="T715" s="357"/>
      <c r="U715" s="357"/>
      <c r="V715" s="357"/>
      <c r="W715" s="357"/>
      <c r="X715" s="357"/>
      <c r="Y715" s="357"/>
      <c r="Z715" s="357"/>
      <c r="AA715" s="357"/>
      <c r="AB715" s="344"/>
      <c r="AC715" s="344"/>
      <c r="AD715" s="344"/>
      <c r="AE715" s="344"/>
      <c r="AF715" s="344"/>
      <c r="AG715" s="357"/>
      <c r="AH715" s="357"/>
      <c r="AI715" s="344"/>
      <c r="AJ715" s="344"/>
      <c r="AK715" s="429"/>
      <c r="AL715" s="429"/>
      <c r="AM715" s="357"/>
      <c r="AN715" s="357"/>
      <c r="AO715" s="357"/>
      <c r="AP715" s="357"/>
      <c r="AQ715" s="357"/>
      <c r="AR715" s="357"/>
      <c r="AS715" s="357"/>
      <c r="AT715" s="360"/>
      <c r="AU715" s="515"/>
    </row>
    <row r="716" spans="1:47" ht="30.75" customHeight="1" x14ac:dyDescent="0.25">
      <c r="A716" s="353"/>
      <c r="B716" s="354"/>
      <c r="C716" s="357"/>
      <c r="D716" s="344"/>
      <c r="E716" s="378"/>
      <c r="F716" s="344"/>
      <c r="G716" s="356"/>
      <c r="H716" s="357"/>
      <c r="I716" s="344"/>
      <c r="J716" s="344"/>
      <c r="K716" s="357"/>
      <c r="L716" s="355"/>
      <c r="M716" s="355"/>
      <c r="N716" s="355"/>
      <c r="O716" s="357"/>
      <c r="P716" s="357"/>
      <c r="Q716" s="357"/>
      <c r="R716" s="357"/>
      <c r="S716" s="357"/>
      <c r="T716" s="357"/>
      <c r="U716" s="357"/>
      <c r="V716" s="357"/>
      <c r="W716" s="357"/>
      <c r="X716" s="357"/>
      <c r="Y716" s="357"/>
      <c r="Z716" s="357"/>
      <c r="AA716" s="357"/>
      <c r="AB716" s="344"/>
      <c r="AC716" s="344"/>
      <c r="AD716" s="344"/>
      <c r="AE716" s="344"/>
      <c r="AF716" s="344"/>
      <c r="AG716" s="357"/>
      <c r="AH716" s="357"/>
      <c r="AI716" s="344"/>
      <c r="AJ716" s="344"/>
      <c r="AK716" s="429"/>
      <c r="AL716" s="429"/>
      <c r="AM716" s="357"/>
      <c r="AN716" s="357"/>
      <c r="AO716" s="357"/>
      <c r="AP716" s="357"/>
      <c r="AQ716" s="357"/>
      <c r="AR716" s="357"/>
      <c r="AS716" s="357"/>
      <c r="AT716" s="360"/>
      <c r="AU716" s="515"/>
    </row>
    <row r="717" spans="1:47" ht="30.75" customHeight="1" x14ac:dyDescent="0.25">
      <c r="A717" s="353"/>
      <c r="B717" s="354"/>
      <c r="C717" s="357"/>
      <c r="D717" s="344"/>
      <c r="E717" s="378"/>
      <c r="F717" s="344"/>
      <c r="G717" s="356"/>
      <c r="H717" s="357"/>
      <c r="I717" s="344"/>
      <c r="J717" s="344"/>
      <c r="K717" s="357"/>
      <c r="L717" s="355"/>
      <c r="M717" s="355"/>
      <c r="N717" s="355"/>
      <c r="O717" s="357"/>
      <c r="P717" s="357"/>
      <c r="Q717" s="357"/>
      <c r="R717" s="357"/>
      <c r="S717" s="357"/>
      <c r="T717" s="357"/>
      <c r="U717" s="357"/>
      <c r="V717" s="357"/>
      <c r="W717" s="357"/>
      <c r="X717" s="357"/>
      <c r="Y717" s="357"/>
      <c r="Z717" s="357"/>
      <c r="AA717" s="357"/>
      <c r="AB717" s="344"/>
      <c r="AC717" s="344"/>
      <c r="AD717" s="344"/>
      <c r="AE717" s="344"/>
      <c r="AF717" s="344"/>
      <c r="AG717" s="357"/>
      <c r="AH717" s="367"/>
      <c r="AI717" s="344"/>
      <c r="AJ717" s="344"/>
      <c r="AK717" s="429"/>
      <c r="AL717" s="429"/>
      <c r="AM717" s="357"/>
      <c r="AN717" s="357"/>
      <c r="AO717" s="357"/>
      <c r="AP717" s="357"/>
      <c r="AQ717" s="357"/>
      <c r="AR717" s="357"/>
      <c r="AS717" s="357"/>
      <c r="AT717" s="360"/>
      <c r="AU717" s="515"/>
    </row>
    <row r="718" spans="1:47" ht="30.75" customHeight="1" x14ac:dyDescent="0.25">
      <c r="A718" s="353"/>
      <c r="B718" s="354"/>
      <c r="C718" s="357"/>
      <c r="D718" s="344"/>
      <c r="E718" s="378"/>
      <c r="F718" s="344"/>
      <c r="G718" s="356"/>
      <c r="H718" s="357"/>
      <c r="I718" s="344"/>
      <c r="J718" s="344"/>
      <c r="K718" s="357"/>
      <c r="L718" s="355"/>
      <c r="M718" s="355"/>
      <c r="N718" s="355"/>
      <c r="O718" s="357"/>
      <c r="P718" s="357"/>
      <c r="Q718" s="357"/>
      <c r="R718" s="357"/>
      <c r="S718" s="357"/>
      <c r="T718" s="357"/>
      <c r="U718" s="357"/>
      <c r="V718" s="357"/>
      <c r="W718" s="357"/>
      <c r="X718" s="357"/>
      <c r="Y718" s="357"/>
      <c r="Z718" s="357"/>
      <c r="AA718" s="357"/>
      <c r="AB718" s="344"/>
      <c r="AC718" s="344"/>
      <c r="AD718" s="344"/>
      <c r="AE718" s="344"/>
      <c r="AF718" s="344"/>
      <c r="AG718" s="357"/>
      <c r="AH718" s="357"/>
      <c r="AI718" s="344"/>
      <c r="AJ718" s="344"/>
      <c r="AK718" s="429"/>
      <c r="AL718" s="429"/>
      <c r="AM718" s="357"/>
      <c r="AN718" s="357"/>
      <c r="AO718" s="357"/>
      <c r="AP718" s="357"/>
      <c r="AQ718" s="357"/>
      <c r="AR718" s="357"/>
      <c r="AS718" s="357"/>
      <c r="AT718" s="360"/>
      <c r="AU718" s="515"/>
    </row>
    <row r="719" spans="1:47" ht="30.75" customHeight="1" x14ac:dyDescent="0.25">
      <c r="A719" s="353"/>
      <c r="B719" s="354"/>
      <c r="C719" s="357"/>
      <c r="D719" s="344"/>
      <c r="E719" s="378"/>
      <c r="F719" s="378"/>
      <c r="G719" s="356"/>
      <c r="H719" s="357"/>
      <c r="I719" s="344"/>
      <c r="J719" s="344"/>
      <c r="K719" s="357"/>
      <c r="L719" s="355"/>
      <c r="M719" s="355"/>
      <c r="N719" s="355"/>
      <c r="O719" s="357"/>
      <c r="P719" s="357"/>
      <c r="Q719" s="357"/>
      <c r="R719" s="357"/>
      <c r="S719" s="357"/>
      <c r="T719" s="357"/>
      <c r="U719" s="357"/>
      <c r="V719" s="357"/>
      <c r="W719" s="357"/>
      <c r="X719" s="357"/>
      <c r="Y719" s="357"/>
      <c r="Z719" s="357"/>
      <c r="AA719" s="357"/>
      <c r="AB719" s="344"/>
      <c r="AC719" s="344"/>
      <c r="AD719" s="344"/>
      <c r="AE719" s="344"/>
      <c r="AF719" s="344"/>
      <c r="AG719" s="357"/>
      <c r="AH719" s="367"/>
      <c r="AI719" s="344"/>
      <c r="AJ719" s="344"/>
      <c r="AK719" s="429"/>
      <c r="AL719" s="429"/>
      <c r="AM719" s="357"/>
      <c r="AN719" s="357"/>
      <c r="AO719" s="357"/>
      <c r="AP719" s="357"/>
      <c r="AQ719" s="357"/>
      <c r="AR719" s="357"/>
      <c r="AS719" s="344"/>
      <c r="AT719" s="360"/>
      <c r="AU719" s="515"/>
    </row>
    <row r="720" spans="1:47" ht="30.75" customHeight="1" x14ac:dyDescent="0.25">
      <c r="A720" s="353"/>
      <c r="B720" s="354"/>
      <c r="C720" s="357"/>
      <c r="D720" s="344"/>
      <c r="E720" s="378"/>
      <c r="F720" s="378"/>
      <c r="G720" s="356"/>
      <c r="H720" s="357"/>
      <c r="I720" s="344"/>
      <c r="J720" s="344"/>
      <c r="K720" s="357"/>
      <c r="L720" s="355"/>
      <c r="M720" s="355"/>
      <c r="N720" s="355"/>
      <c r="O720" s="357"/>
      <c r="P720" s="357"/>
      <c r="Q720" s="357"/>
      <c r="R720" s="357"/>
      <c r="S720" s="357"/>
      <c r="T720" s="357"/>
      <c r="U720" s="357"/>
      <c r="V720" s="357"/>
      <c r="W720" s="357"/>
      <c r="X720" s="357"/>
      <c r="Y720" s="357"/>
      <c r="Z720" s="357"/>
      <c r="AA720" s="357"/>
      <c r="AB720" s="344"/>
      <c r="AC720" s="344"/>
      <c r="AD720" s="344"/>
      <c r="AE720" s="344"/>
      <c r="AF720" s="344"/>
      <c r="AG720" s="357"/>
      <c r="AH720" s="357"/>
      <c r="AI720" s="344"/>
      <c r="AJ720" s="344"/>
      <c r="AK720" s="429"/>
      <c r="AL720" s="429"/>
      <c r="AM720" s="357"/>
      <c r="AN720" s="357"/>
      <c r="AO720" s="357"/>
      <c r="AP720" s="357"/>
      <c r="AQ720" s="357"/>
      <c r="AR720" s="357"/>
      <c r="AS720" s="344"/>
      <c r="AT720" s="360"/>
      <c r="AU720" s="515"/>
    </row>
    <row r="721" spans="1:47" ht="30.75" customHeight="1" x14ac:dyDescent="0.25">
      <c r="A721" s="353"/>
      <c r="B721" s="354"/>
      <c r="C721" s="357"/>
      <c r="D721" s="344"/>
      <c r="E721" s="378"/>
      <c r="F721" s="378"/>
      <c r="G721" s="356"/>
      <c r="H721" s="357"/>
      <c r="I721" s="344"/>
      <c r="J721" s="344"/>
      <c r="K721" s="357"/>
      <c r="L721" s="355"/>
      <c r="M721" s="355"/>
      <c r="N721" s="355"/>
      <c r="O721" s="357"/>
      <c r="P721" s="357"/>
      <c r="Q721" s="357"/>
      <c r="R721" s="357"/>
      <c r="S721" s="357"/>
      <c r="T721" s="357"/>
      <c r="U721" s="357"/>
      <c r="V721" s="357"/>
      <c r="W721" s="357"/>
      <c r="X721" s="357"/>
      <c r="Y721" s="357"/>
      <c r="Z721" s="357"/>
      <c r="AA721" s="357"/>
      <c r="AB721" s="344"/>
      <c r="AC721" s="344"/>
      <c r="AD721" s="344"/>
      <c r="AE721" s="344"/>
      <c r="AF721" s="344"/>
      <c r="AG721" s="357"/>
      <c r="AH721" s="367"/>
      <c r="AI721" s="344"/>
      <c r="AJ721" s="344"/>
      <c r="AK721" s="429"/>
      <c r="AL721" s="429"/>
      <c r="AM721" s="357"/>
      <c r="AN721" s="357"/>
      <c r="AO721" s="357"/>
      <c r="AP721" s="357"/>
      <c r="AQ721" s="357"/>
      <c r="AR721" s="357"/>
      <c r="AS721" s="344"/>
      <c r="AT721" s="360"/>
      <c r="AU721" s="515"/>
    </row>
    <row r="722" spans="1:47" ht="30.75" customHeight="1" x14ac:dyDescent="0.25">
      <c r="A722" s="353"/>
      <c r="B722" s="354"/>
      <c r="C722" s="357"/>
      <c r="D722" s="344"/>
      <c r="E722" s="378"/>
      <c r="F722" s="378"/>
      <c r="G722" s="356"/>
      <c r="H722" s="357"/>
      <c r="I722" s="344"/>
      <c r="J722" s="344"/>
      <c r="K722" s="357"/>
      <c r="L722" s="355"/>
      <c r="M722" s="355"/>
      <c r="N722" s="355"/>
      <c r="O722" s="357"/>
      <c r="P722" s="357"/>
      <c r="Q722" s="357"/>
      <c r="R722" s="357"/>
      <c r="S722" s="357"/>
      <c r="T722" s="357"/>
      <c r="U722" s="357"/>
      <c r="V722" s="357"/>
      <c r="W722" s="357"/>
      <c r="X722" s="357"/>
      <c r="Y722" s="357"/>
      <c r="Z722" s="357"/>
      <c r="AA722" s="357"/>
      <c r="AB722" s="344"/>
      <c r="AC722" s="344"/>
      <c r="AD722" s="344"/>
      <c r="AE722" s="344"/>
      <c r="AF722" s="344"/>
      <c r="AG722" s="357"/>
      <c r="AH722" s="367"/>
      <c r="AI722" s="344"/>
      <c r="AJ722" s="344"/>
      <c r="AK722" s="429"/>
      <c r="AL722" s="429"/>
      <c r="AM722" s="357"/>
      <c r="AN722" s="357"/>
      <c r="AO722" s="357"/>
      <c r="AP722" s="344"/>
      <c r="AQ722" s="357"/>
      <c r="AR722" s="357"/>
      <c r="AS722" s="344"/>
      <c r="AT722" s="360"/>
      <c r="AU722" s="515"/>
    </row>
    <row r="723" spans="1:47" ht="30.75" customHeight="1" x14ac:dyDescent="0.25">
      <c r="A723" s="353"/>
      <c r="B723" s="354"/>
      <c r="C723" s="357"/>
      <c r="D723" s="344"/>
      <c r="E723" s="378"/>
      <c r="F723" s="378"/>
      <c r="G723" s="356"/>
      <c r="H723" s="357"/>
      <c r="I723" s="344"/>
      <c r="J723" s="344"/>
      <c r="K723" s="357"/>
      <c r="L723" s="355"/>
      <c r="M723" s="355"/>
      <c r="N723" s="355"/>
      <c r="O723" s="357"/>
      <c r="P723" s="357"/>
      <c r="Q723" s="357"/>
      <c r="R723" s="357"/>
      <c r="S723" s="357"/>
      <c r="T723" s="357"/>
      <c r="U723" s="357"/>
      <c r="V723" s="357"/>
      <c r="W723" s="357"/>
      <c r="X723" s="357"/>
      <c r="Y723" s="357"/>
      <c r="Z723" s="357"/>
      <c r="AA723" s="357"/>
      <c r="AB723" s="344"/>
      <c r="AC723" s="344"/>
      <c r="AD723" s="344"/>
      <c r="AE723" s="344"/>
      <c r="AF723" s="344"/>
      <c r="AG723" s="357"/>
      <c r="AH723" s="357"/>
      <c r="AI723" s="344"/>
      <c r="AJ723" s="344"/>
      <c r="AK723" s="429"/>
      <c r="AL723" s="429"/>
      <c r="AM723" s="357"/>
      <c r="AN723" s="357"/>
      <c r="AO723" s="357"/>
      <c r="AP723" s="344"/>
      <c r="AQ723" s="357"/>
      <c r="AR723" s="357"/>
      <c r="AS723" s="344"/>
      <c r="AT723" s="360"/>
      <c r="AU723" s="515"/>
    </row>
    <row r="724" spans="1:47" ht="30.75" customHeight="1" x14ac:dyDescent="0.25">
      <c r="A724" s="353"/>
      <c r="B724" s="354"/>
      <c r="C724" s="357"/>
      <c r="D724" s="344"/>
      <c r="E724" s="378"/>
      <c r="F724" s="378"/>
      <c r="G724" s="356"/>
      <c r="H724" s="357"/>
      <c r="I724" s="344"/>
      <c r="J724" s="344"/>
      <c r="K724" s="357"/>
      <c r="L724" s="355"/>
      <c r="M724" s="355"/>
      <c r="N724" s="355"/>
      <c r="O724" s="357"/>
      <c r="P724" s="357"/>
      <c r="Q724" s="357"/>
      <c r="R724" s="357"/>
      <c r="S724" s="357"/>
      <c r="T724" s="357"/>
      <c r="U724" s="357"/>
      <c r="V724" s="357"/>
      <c r="W724" s="357"/>
      <c r="X724" s="357"/>
      <c r="Y724" s="357"/>
      <c r="Z724" s="357"/>
      <c r="AA724" s="357"/>
      <c r="AB724" s="344"/>
      <c r="AC724" s="344"/>
      <c r="AD724" s="344"/>
      <c r="AE724" s="344"/>
      <c r="AF724" s="344"/>
      <c r="AG724" s="357"/>
      <c r="AH724" s="357"/>
      <c r="AI724" s="344"/>
      <c r="AJ724" s="344"/>
      <c r="AK724" s="429"/>
      <c r="AL724" s="429"/>
      <c r="AM724" s="357"/>
      <c r="AN724" s="357"/>
      <c r="AO724" s="357"/>
      <c r="AP724" s="357"/>
      <c r="AQ724" s="357"/>
      <c r="AR724" s="357"/>
      <c r="AS724" s="357"/>
      <c r="AT724" s="360"/>
      <c r="AU724" s="515"/>
    </row>
    <row r="725" spans="1:47" ht="30.75" customHeight="1" x14ac:dyDescent="0.25">
      <c r="A725" s="353"/>
      <c r="B725" s="354"/>
      <c r="C725" s="357"/>
      <c r="D725" s="344"/>
      <c r="E725" s="378"/>
      <c r="F725" s="378"/>
      <c r="G725" s="356"/>
      <c r="H725" s="357"/>
      <c r="I725" s="344"/>
      <c r="J725" s="344"/>
      <c r="K725" s="357"/>
      <c r="L725" s="355"/>
      <c r="M725" s="355"/>
      <c r="N725" s="355"/>
      <c r="O725" s="357"/>
      <c r="P725" s="357"/>
      <c r="Q725" s="357"/>
      <c r="R725" s="357"/>
      <c r="S725" s="357"/>
      <c r="T725" s="357"/>
      <c r="U725" s="357"/>
      <c r="V725" s="357"/>
      <c r="W725" s="357"/>
      <c r="X725" s="357"/>
      <c r="Y725" s="357"/>
      <c r="Z725" s="357"/>
      <c r="AA725" s="357"/>
      <c r="AB725" s="344"/>
      <c r="AC725" s="344"/>
      <c r="AD725" s="344"/>
      <c r="AE725" s="344"/>
      <c r="AF725" s="344"/>
      <c r="AG725" s="357"/>
      <c r="AH725" s="357"/>
      <c r="AI725" s="344"/>
      <c r="AJ725" s="344"/>
      <c r="AK725" s="429"/>
      <c r="AL725" s="429"/>
      <c r="AM725" s="357"/>
      <c r="AN725" s="357"/>
      <c r="AO725" s="357"/>
      <c r="AP725" s="357"/>
      <c r="AQ725" s="357"/>
      <c r="AR725" s="357"/>
      <c r="AS725" s="357"/>
      <c r="AT725" s="360"/>
      <c r="AU725" s="515"/>
    </row>
    <row r="726" spans="1:47" ht="30.75" customHeight="1" x14ac:dyDescent="0.25">
      <c r="A726" s="353"/>
      <c r="B726" s="354"/>
      <c r="C726" s="357"/>
      <c r="D726" s="344"/>
      <c r="E726" s="378"/>
      <c r="F726" s="378"/>
      <c r="G726" s="356"/>
      <c r="H726" s="357"/>
      <c r="I726" s="344"/>
      <c r="J726" s="344"/>
      <c r="K726" s="357"/>
      <c r="L726" s="355"/>
      <c r="M726" s="355"/>
      <c r="N726" s="355"/>
      <c r="O726" s="357"/>
      <c r="P726" s="357"/>
      <c r="Q726" s="357"/>
      <c r="R726" s="357"/>
      <c r="S726" s="357"/>
      <c r="T726" s="357"/>
      <c r="U726" s="357"/>
      <c r="V726" s="357"/>
      <c r="W726" s="357"/>
      <c r="X726" s="357"/>
      <c r="Y726" s="357"/>
      <c r="Z726" s="357"/>
      <c r="AA726" s="357"/>
      <c r="AB726" s="344"/>
      <c r="AC726" s="344"/>
      <c r="AD726" s="344"/>
      <c r="AE726" s="344"/>
      <c r="AF726" s="344"/>
      <c r="AG726" s="357"/>
      <c r="AH726" s="357"/>
      <c r="AI726" s="344"/>
      <c r="AJ726" s="344"/>
      <c r="AK726" s="429"/>
      <c r="AL726" s="429"/>
      <c r="AM726" s="357"/>
      <c r="AN726" s="357"/>
      <c r="AO726" s="357"/>
      <c r="AP726" s="357"/>
      <c r="AQ726" s="357"/>
      <c r="AR726" s="357"/>
      <c r="AS726" s="357"/>
      <c r="AT726" s="360"/>
      <c r="AU726" s="515"/>
    </row>
    <row r="727" spans="1:47" ht="30.75" customHeight="1" x14ac:dyDescent="0.25">
      <c r="A727" s="353"/>
      <c r="B727" s="354"/>
      <c r="C727" s="357"/>
      <c r="D727" s="344"/>
      <c r="E727" s="378"/>
      <c r="F727" s="378"/>
      <c r="G727" s="356"/>
      <c r="H727" s="357"/>
      <c r="I727" s="344"/>
      <c r="J727" s="344"/>
      <c r="K727" s="357"/>
      <c r="L727" s="355"/>
      <c r="M727" s="355"/>
      <c r="N727" s="355"/>
      <c r="O727" s="357"/>
      <c r="P727" s="357"/>
      <c r="Q727" s="357"/>
      <c r="R727" s="357"/>
      <c r="S727" s="357"/>
      <c r="T727" s="357"/>
      <c r="U727" s="357"/>
      <c r="V727" s="357"/>
      <c r="W727" s="357"/>
      <c r="X727" s="357"/>
      <c r="Y727" s="357"/>
      <c r="Z727" s="357"/>
      <c r="AA727" s="357"/>
      <c r="AB727" s="344"/>
      <c r="AC727" s="344"/>
      <c r="AD727" s="344"/>
      <c r="AE727" s="344"/>
      <c r="AF727" s="344"/>
      <c r="AG727" s="357"/>
      <c r="AH727" s="357"/>
      <c r="AI727" s="344"/>
      <c r="AJ727" s="344"/>
      <c r="AK727" s="429"/>
      <c r="AL727" s="429"/>
      <c r="AM727" s="357"/>
      <c r="AN727" s="357"/>
      <c r="AO727" s="357"/>
      <c r="AP727" s="357"/>
      <c r="AQ727" s="357"/>
      <c r="AR727" s="357"/>
      <c r="AS727" s="357"/>
      <c r="AT727" s="360"/>
      <c r="AU727" s="515"/>
    </row>
    <row r="728" spans="1:47" ht="30.75" customHeight="1" x14ac:dyDescent="0.25">
      <c r="A728" s="353"/>
      <c r="B728" s="354"/>
      <c r="C728" s="357"/>
      <c r="D728" s="344"/>
      <c r="E728" s="378"/>
      <c r="F728" s="378"/>
      <c r="G728" s="356"/>
      <c r="H728" s="357"/>
      <c r="I728" s="344"/>
      <c r="J728" s="344"/>
      <c r="K728" s="357"/>
      <c r="L728" s="355"/>
      <c r="M728" s="355"/>
      <c r="N728" s="355"/>
      <c r="O728" s="357"/>
      <c r="P728" s="357"/>
      <c r="Q728" s="357"/>
      <c r="R728" s="357"/>
      <c r="S728" s="357"/>
      <c r="T728" s="357"/>
      <c r="U728" s="357"/>
      <c r="V728" s="357"/>
      <c r="W728" s="357"/>
      <c r="X728" s="357"/>
      <c r="Y728" s="357"/>
      <c r="Z728" s="357"/>
      <c r="AA728" s="357"/>
      <c r="AB728" s="344"/>
      <c r="AC728" s="344"/>
      <c r="AD728" s="344"/>
      <c r="AE728" s="344"/>
      <c r="AF728" s="344"/>
      <c r="AG728" s="357"/>
      <c r="AH728" s="357"/>
      <c r="AI728" s="344"/>
      <c r="AJ728" s="344"/>
      <c r="AK728" s="429"/>
      <c r="AL728" s="429"/>
      <c r="AM728" s="357"/>
      <c r="AN728" s="357"/>
      <c r="AO728" s="357"/>
      <c r="AP728" s="357"/>
      <c r="AQ728" s="357"/>
      <c r="AR728" s="357"/>
      <c r="AS728" s="357"/>
      <c r="AT728" s="360"/>
      <c r="AU728" s="515"/>
    </row>
    <row r="729" spans="1:47" ht="30.75" customHeight="1" x14ac:dyDescent="0.25">
      <c r="A729" s="353"/>
      <c r="B729" s="354"/>
      <c r="C729" s="357"/>
      <c r="D729" s="344"/>
      <c r="E729" s="378"/>
      <c r="F729" s="378"/>
      <c r="G729" s="356"/>
      <c r="H729" s="357"/>
      <c r="I729" s="344"/>
      <c r="J729" s="344"/>
      <c r="K729" s="357"/>
      <c r="L729" s="355"/>
      <c r="M729" s="355"/>
      <c r="N729" s="355"/>
      <c r="O729" s="357"/>
      <c r="P729" s="357"/>
      <c r="Q729" s="357"/>
      <c r="R729" s="357"/>
      <c r="S729" s="357"/>
      <c r="T729" s="357"/>
      <c r="U729" s="357"/>
      <c r="V729" s="357"/>
      <c r="W729" s="357"/>
      <c r="X729" s="357"/>
      <c r="Y729" s="357"/>
      <c r="Z729" s="357"/>
      <c r="AA729" s="357"/>
      <c r="AB729" s="344"/>
      <c r="AC729" s="344"/>
      <c r="AD729" s="344"/>
      <c r="AE729" s="344"/>
      <c r="AF729" s="344"/>
      <c r="AG729" s="357"/>
      <c r="AH729" s="357"/>
      <c r="AI729" s="344"/>
      <c r="AJ729" s="344"/>
      <c r="AK729" s="429"/>
      <c r="AL729" s="429"/>
      <c r="AM729" s="357"/>
      <c r="AN729" s="357"/>
      <c r="AO729" s="357"/>
      <c r="AP729" s="357"/>
      <c r="AQ729" s="357"/>
      <c r="AR729" s="357"/>
      <c r="AS729" s="357"/>
      <c r="AT729" s="360"/>
      <c r="AU729" s="515"/>
    </row>
    <row r="730" spans="1:47" ht="30.75" customHeight="1" x14ac:dyDescent="0.25">
      <c r="A730" s="353"/>
      <c r="B730" s="354"/>
      <c r="C730" s="357"/>
      <c r="D730" s="344"/>
      <c r="E730" s="378"/>
      <c r="F730" s="378"/>
      <c r="G730" s="356"/>
      <c r="H730" s="357"/>
      <c r="I730" s="344"/>
      <c r="J730" s="344"/>
      <c r="K730" s="357"/>
      <c r="L730" s="355"/>
      <c r="M730" s="355"/>
      <c r="N730" s="355"/>
      <c r="O730" s="357"/>
      <c r="P730" s="357"/>
      <c r="Q730" s="357"/>
      <c r="R730" s="357"/>
      <c r="S730" s="357"/>
      <c r="T730" s="357"/>
      <c r="U730" s="357"/>
      <c r="V730" s="357"/>
      <c r="W730" s="357"/>
      <c r="X730" s="357"/>
      <c r="Y730" s="357"/>
      <c r="Z730" s="357"/>
      <c r="AA730" s="357"/>
      <c r="AB730" s="344"/>
      <c r="AC730" s="344"/>
      <c r="AD730" s="344"/>
      <c r="AE730" s="344"/>
      <c r="AF730" s="344"/>
      <c r="AG730" s="357"/>
      <c r="AH730" s="357"/>
      <c r="AI730" s="344"/>
      <c r="AJ730" s="344"/>
      <c r="AK730" s="429"/>
      <c r="AL730" s="429"/>
      <c r="AM730" s="357"/>
      <c r="AN730" s="357"/>
      <c r="AO730" s="357"/>
      <c r="AP730" s="357"/>
      <c r="AQ730" s="357"/>
      <c r="AR730" s="357"/>
      <c r="AS730" s="357"/>
      <c r="AT730" s="360"/>
      <c r="AU730" s="515"/>
    </row>
    <row r="731" spans="1:47" ht="30.75" customHeight="1" x14ac:dyDescent="0.25">
      <c r="A731" s="353"/>
      <c r="B731" s="354"/>
      <c r="C731" s="357"/>
      <c r="D731" s="344"/>
      <c r="E731" s="378"/>
      <c r="F731" s="378"/>
      <c r="G731" s="356"/>
      <c r="H731" s="357"/>
      <c r="I731" s="344"/>
      <c r="J731" s="344"/>
      <c r="K731" s="357"/>
      <c r="L731" s="355"/>
      <c r="M731" s="355"/>
      <c r="N731" s="355"/>
      <c r="O731" s="357"/>
      <c r="P731" s="357"/>
      <c r="Q731" s="357"/>
      <c r="R731" s="357"/>
      <c r="S731" s="357"/>
      <c r="T731" s="357"/>
      <c r="U731" s="357"/>
      <c r="V731" s="357"/>
      <c r="W731" s="357"/>
      <c r="X731" s="357"/>
      <c r="Y731" s="357"/>
      <c r="Z731" s="357"/>
      <c r="AA731" s="357"/>
      <c r="AB731" s="344"/>
      <c r="AC731" s="344"/>
      <c r="AD731" s="344"/>
      <c r="AE731" s="344"/>
      <c r="AF731" s="344"/>
      <c r="AG731" s="357"/>
      <c r="AH731" s="357"/>
      <c r="AI731" s="344"/>
      <c r="AJ731" s="344"/>
      <c r="AK731" s="429"/>
      <c r="AL731" s="429"/>
      <c r="AM731" s="357"/>
      <c r="AN731" s="357"/>
      <c r="AO731" s="357"/>
      <c r="AP731" s="357"/>
      <c r="AQ731" s="357"/>
      <c r="AR731" s="357"/>
      <c r="AS731" s="357"/>
      <c r="AT731" s="360"/>
      <c r="AU731" s="515"/>
    </row>
    <row r="732" spans="1:47" ht="30.75" customHeight="1" x14ac:dyDescent="0.25">
      <c r="A732" s="353"/>
      <c r="B732" s="354"/>
      <c r="C732" s="357"/>
      <c r="D732" s="344"/>
      <c r="E732" s="378"/>
      <c r="F732" s="378"/>
      <c r="G732" s="356"/>
      <c r="H732" s="357"/>
      <c r="I732" s="344"/>
      <c r="J732" s="344"/>
      <c r="K732" s="357"/>
      <c r="L732" s="355"/>
      <c r="M732" s="355"/>
      <c r="N732" s="355"/>
      <c r="O732" s="357"/>
      <c r="P732" s="357"/>
      <c r="Q732" s="357"/>
      <c r="R732" s="357"/>
      <c r="S732" s="357"/>
      <c r="T732" s="357"/>
      <c r="U732" s="357"/>
      <c r="V732" s="357"/>
      <c r="W732" s="357"/>
      <c r="X732" s="357"/>
      <c r="Y732" s="357"/>
      <c r="Z732" s="357"/>
      <c r="AA732" s="357"/>
      <c r="AB732" s="344"/>
      <c r="AC732" s="344"/>
      <c r="AD732" s="344"/>
      <c r="AE732" s="344"/>
      <c r="AF732" s="344"/>
      <c r="AG732" s="357"/>
      <c r="AH732" s="357"/>
      <c r="AI732" s="344"/>
      <c r="AJ732" s="344"/>
      <c r="AK732" s="429"/>
      <c r="AL732" s="429"/>
      <c r="AM732" s="357"/>
      <c r="AN732" s="357"/>
      <c r="AO732" s="357"/>
      <c r="AP732" s="357"/>
      <c r="AQ732" s="357"/>
      <c r="AR732" s="357"/>
      <c r="AS732" s="357"/>
      <c r="AT732" s="360"/>
      <c r="AU732" s="515"/>
    </row>
    <row r="733" spans="1:47" ht="30.75" customHeight="1" x14ac:dyDescent="0.25">
      <c r="A733" s="353"/>
      <c r="B733" s="354"/>
      <c r="C733" s="357"/>
      <c r="D733" s="344"/>
      <c r="E733" s="378"/>
      <c r="F733" s="378"/>
      <c r="G733" s="356"/>
      <c r="H733" s="357"/>
      <c r="I733" s="344"/>
      <c r="J733" s="344"/>
      <c r="K733" s="357"/>
      <c r="L733" s="355"/>
      <c r="M733" s="355"/>
      <c r="N733" s="355"/>
      <c r="O733" s="357"/>
      <c r="P733" s="357"/>
      <c r="Q733" s="357"/>
      <c r="R733" s="357"/>
      <c r="S733" s="357"/>
      <c r="T733" s="357"/>
      <c r="U733" s="357"/>
      <c r="V733" s="357"/>
      <c r="W733" s="357"/>
      <c r="X733" s="357"/>
      <c r="Y733" s="357"/>
      <c r="Z733" s="357"/>
      <c r="AA733" s="357"/>
      <c r="AB733" s="344"/>
      <c r="AC733" s="344"/>
      <c r="AD733" s="344"/>
      <c r="AE733" s="344"/>
      <c r="AF733" s="344"/>
      <c r="AG733" s="357"/>
      <c r="AH733" s="357"/>
      <c r="AI733" s="344"/>
      <c r="AJ733" s="344"/>
      <c r="AK733" s="429"/>
      <c r="AL733" s="429"/>
      <c r="AM733" s="357"/>
      <c r="AN733" s="357"/>
      <c r="AO733" s="357"/>
      <c r="AP733" s="357"/>
      <c r="AQ733" s="357"/>
      <c r="AR733" s="357"/>
      <c r="AS733" s="357"/>
      <c r="AT733" s="360"/>
      <c r="AU733" s="515"/>
    </row>
    <row r="734" spans="1:47" ht="30.75" customHeight="1" x14ac:dyDescent="0.25">
      <c r="A734" s="353"/>
      <c r="B734" s="354"/>
      <c r="C734" s="357"/>
      <c r="D734" s="344"/>
      <c r="E734" s="378"/>
      <c r="F734" s="378"/>
      <c r="G734" s="356"/>
      <c r="H734" s="357"/>
      <c r="I734" s="344"/>
      <c r="J734" s="344"/>
      <c r="K734" s="357"/>
      <c r="L734" s="355"/>
      <c r="M734" s="355"/>
      <c r="N734" s="355"/>
      <c r="O734" s="357"/>
      <c r="P734" s="357"/>
      <c r="Q734" s="357"/>
      <c r="R734" s="357"/>
      <c r="S734" s="357"/>
      <c r="T734" s="357"/>
      <c r="U734" s="357"/>
      <c r="V734" s="357"/>
      <c r="W734" s="357"/>
      <c r="X734" s="357"/>
      <c r="Y734" s="357"/>
      <c r="Z734" s="357"/>
      <c r="AA734" s="357"/>
      <c r="AB734" s="344"/>
      <c r="AC734" s="344"/>
      <c r="AD734" s="344"/>
      <c r="AE734" s="344"/>
      <c r="AF734" s="344"/>
      <c r="AG734" s="357"/>
      <c r="AH734" s="357"/>
      <c r="AI734" s="344"/>
      <c r="AJ734" s="344"/>
      <c r="AK734" s="429"/>
      <c r="AL734" s="429"/>
      <c r="AM734" s="357"/>
      <c r="AN734" s="357"/>
      <c r="AO734" s="357"/>
      <c r="AP734" s="357"/>
      <c r="AQ734" s="357"/>
      <c r="AR734" s="357"/>
      <c r="AS734" s="357"/>
      <c r="AT734" s="360"/>
      <c r="AU734" s="515"/>
    </row>
    <row r="735" spans="1:47" ht="30.75" customHeight="1" x14ac:dyDescent="0.25">
      <c r="A735" s="353"/>
      <c r="B735" s="354"/>
      <c r="C735" s="357"/>
      <c r="D735" s="344"/>
      <c r="E735" s="378"/>
      <c r="F735" s="378"/>
      <c r="G735" s="356"/>
      <c r="H735" s="357"/>
      <c r="I735" s="344"/>
      <c r="J735" s="344"/>
      <c r="K735" s="357"/>
      <c r="L735" s="355"/>
      <c r="M735" s="355"/>
      <c r="N735" s="355"/>
      <c r="O735" s="357"/>
      <c r="P735" s="357"/>
      <c r="Q735" s="357"/>
      <c r="R735" s="357"/>
      <c r="S735" s="357"/>
      <c r="T735" s="357"/>
      <c r="U735" s="357"/>
      <c r="V735" s="357"/>
      <c r="W735" s="357"/>
      <c r="X735" s="357"/>
      <c r="Y735" s="357"/>
      <c r="Z735" s="357"/>
      <c r="AA735" s="357"/>
      <c r="AB735" s="344"/>
      <c r="AC735" s="344"/>
      <c r="AD735" s="344"/>
      <c r="AE735" s="344"/>
      <c r="AF735" s="344"/>
      <c r="AG735" s="357"/>
      <c r="AH735" s="357"/>
      <c r="AI735" s="344"/>
      <c r="AJ735" s="344"/>
      <c r="AK735" s="429"/>
      <c r="AL735" s="429"/>
      <c r="AM735" s="357"/>
      <c r="AN735" s="357"/>
      <c r="AO735" s="357"/>
      <c r="AP735" s="357"/>
      <c r="AQ735" s="357"/>
      <c r="AR735" s="357"/>
      <c r="AS735" s="357"/>
      <c r="AT735" s="360"/>
      <c r="AU735" s="515"/>
    </row>
    <row r="736" spans="1:47" ht="30.75" customHeight="1" x14ac:dyDescent="0.25">
      <c r="A736" s="353"/>
      <c r="B736" s="354"/>
      <c r="C736" s="357"/>
      <c r="D736" s="344"/>
      <c r="E736" s="378"/>
      <c r="F736" s="378"/>
      <c r="G736" s="356"/>
      <c r="H736" s="357"/>
      <c r="I736" s="344"/>
      <c r="J736" s="344"/>
      <c r="K736" s="357"/>
      <c r="L736" s="355"/>
      <c r="M736" s="355"/>
      <c r="N736" s="355"/>
      <c r="O736" s="357"/>
      <c r="P736" s="357"/>
      <c r="Q736" s="357"/>
      <c r="R736" s="357"/>
      <c r="S736" s="357"/>
      <c r="T736" s="357"/>
      <c r="U736" s="357"/>
      <c r="V736" s="357"/>
      <c r="W736" s="357"/>
      <c r="X736" s="357"/>
      <c r="Y736" s="357"/>
      <c r="Z736" s="357"/>
      <c r="AA736" s="357"/>
      <c r="AB736" s="344"/>
      <c r="AC736" s="344"/>
      <c r="AD736" s="344"/>
      <c r="AE736" s="344"/>
      <c r="AF736" s="344"/>
      <c r="AG736" s="357"/>
      <c r="AH736" s="357"/>
      <c r="AI736" s="344"/>
      <c r="AJ736" s="344"/>
      <c r="AK736" s="429"/>
      <c r="AL736" s="429"/>
      <c r="AM736" s="357"/>
      <c r="AN736" s="357"/>
      <c r="AO736" s="357"/>
      <c r="AP736" s="357"/>
      <c r="AQ736" s="357"/>
      <c r="AR736" s="357"/>
      <c r="AS736" s="357"/>
      <c r="AT736" s="360"/>
      <c r="AU736" s="515"/>
    </row>
    <row r="737" spans="1:47" ht="30.75" customHeight="1" x14ac:dyDescent="0.25">
      <c r="A737" s="353"/>
      <c r="B737" s="354"/>
      <c r="C737" s="357"/>
      <c r="D737" s="344"/>
      <c r="E737" s="378"/>
      <c r="F737" s="378"/>
      <c r="G737" s="356"/>
      <c r="H737" s="357"/>
      <c r="I737" s="344"/>
      <c r="J737" s="344"/>
      <c r="K737" s="357"/>
      <c r="L737" s="355"/>
      <c r="M737" s="355"/>
      <c r="N737" s="355"/>
      <c r="O737" s="357"/>
      <c r="P737" s="357"/>
      <c r="Q737" s="357"/>
      <c r="R737" s="357"/>
      <c r="S737" s="357"/>
      <c r="T737" s="357"/>
      <c r="U737" s="357"/>
      <c r="V737" s="357"/>
      <c r="W737" s="357"/>
      <c r="X737" s="357"/>
      <c r="Y737" s="357"/>
      <c r="Z737" s="357"/>
      <c r="AA737" s="357"/>
      <c r="AB737" s="344"/>
      <c r="AC737" s="344"/>
      <c r="AD737" s="344"/>
      <c r="AE737" s="344"/>
      <c r="AF737" s="344"/>
      <c r="AG737" s="357"/>
      <c r="AH737" s="357"/>
      <c r="AI737" s="344"/>
      <c r="AJ737" s="344"/>
      <c r="AK737" s="429"/>
      <c r="AL737" s="429"/>
      <c r="AM737" s="357"/>
      <c r="AN737" s="357"/>
      <c r="AO737" s="357"/>
      <c r="AP737" s="357"/>
      <c r="AQ737" s="357"/>
      <c r="AR737" s="357"/>
      <c r="AS737" s="357"/>
      <c r="AT737" s="360"/>
      <c r="AU737" s="515"/>
    </row>
    <row r="738" spans="1:47" ht="30.75" customHeight="1" x14ac:dyDescent="0.25">
      <c r="A738" s="353"/>
      <c r="B738" s="354"/>
      <c r="C738" s="357"/>
      <c r="D738" s="344"/>
      <c r="E738" s="378"/>
      <c r="F738" s="378"/>
      <c r="G738" s="356"/>
      <c r="H738" s="357"/>
      <c r="I738" s="344"/>
      <c r="J738" s="344"/>
      <c r="K738" s="357"/>
      <c r="L738" s="355"/>
      <c r="M738" s="355"/>
      <c r="N738" s="355"/>
      <c r="O738" s="357"/>
      <c r="P738" s="357"/>
      <c r="Q738" s="357"/>
      <c r="R738" s="357"/>
      <c r="S738" s="357"/>
      <c r="T738" s="357"/>
      <c r="U738" s="357"/>
      <c r="V738" s="357"/>
      <c r="W738" s="357"/>
      <c r="X738" s="357"/>
      <c r="Y738" s="357"/>
      <c r="Z738" s="357"/>
      <c r="AA738" s="357"/>
      <c r="AB738" s="344"/>
      <c r="AC738" s="344"/>
      <c r="AD738" s="344"/>
      <c r="AE738" s="344"/>
      <c r="AF738" s="344"/>
      <c r="AG738" s="357"/>
      <c r="AH738" s="357"/>
      <c r="AI738" s="344"/>
      <c r="AJ738" s="344"/>
      <c r="AK738" s="429"/>
      <c r="AL738" s="429"/>
      <c r="AM738" s="357"/>
      <c r="AN738" s="357"/>
      <c r="AO738" s="357"/>
      <c r="AP738" s="357"/>
      <c r="AQ738" s="357"/>
      <c r="AR738" s="357"/>
      <c r="AS738" s="357"/>
      <c r="AT738" s="360"/>
      <c r="AU738" s="515"/>
    </row>
    <row r="739" spans="1:47" ht="30.75" customHeight="1" x14ac:dyDescent="0.25">
      <c r="A739" s="353"/>
      <c r="B739" s="354"/>
      <c r="C739" s="357"/>
      <c r="D739" s="344"/>
      <c r="E739" s="378"/>
      <c r="F739" s="378"/>
      <c r="G739" s="356"/>
      <c r="H739" s="357"/>
      <c r="I739" s="344"/>
      <c r="J739" s="344"/>
      <c r="K739" s="357"/>
      <c r="L739" s="355"/>
      <c r="M739" s="355"/>
      <c r="N739" s="355"/>
      <c r="O739" s="357"/>
      <c r="P739" s="357"/>
      <c r="Q739" s="357"/>
      <c r="R739" s="357"/>
      <c r="S739" s="357"/>
      <c r="T739" s="357"/>
      <c r="U739" s="357"/>
      <c r="V739" s="357"/>
      <c r="W739" s="357"/>
      <c r="X739" s="357"/>
      <c r="Y739" s="357"/>
      <c r="Z739" s="357"/>
      <c r="AA739" s="357"/>
      <c r="AB739" s="344"/>
      <c r="AC739" s="344"/>
      <c r="AD739" s="344"/>
      <c r="AE739" s="344"/>
      <c r="AF739" s="344"/>
      <c r="AG739" s="357"/>
      <c r="AH739" s="357"/>
      <c r="AI739" s="344"/>
      <c r="AJ739" s="344"/>
      <c r="AK739" s="429"/>
      <c r="AL739" s="429"/>
      <c r="AM739" s="357"/>
      <c r="AN739" s="357"/>
      <c r="AO739" s="357"/>
      <c r="AP739" s="357"/>
      <c r="AQ739" s="357"/>
      <c r="AR739" s="357"/>
      <c r="AS739" s="357"/>
      <c r="AT739" s="360"/>
      <c r="AU739" s="515"/>
    </row>
    <row r="740" spans="1:47" ht="30.75" customHeight="1" x14ac:dyDescent="0.25">
      <c r="A740" s="353"/>
      <c r="B740" s="354"/>
      <c r="C740" s="357"/>
      <c r="D740" s="344"/>
      <c r="E740" s="378"/>
      <c r="F740" s="378"/>
      <c r="G740" s="356"/>
      <c r="H740" s="357"/>
      <c r="I740" s="344"/>
      <c r="J740" s="344"/>
      <c r="K740" s="357"/>
      <c r="L740" s="355"/>
      <c r="M740" s="355"/>
      <c r="N740" s="355"/>
      <c r="O740" s="357"/>
      <c r="P740" s="357"/>
      <c r="Q740" s="357"/>
      <c r="R740" s="357"/>
      <c r="S740" s="357"/>
      <c r="T740" s="357"/>
      <c r="U740" s="357"/>
      <c r="V740" s="357"/>
      <c r="W740" s="357"/>
      <c r="X740" s="357"/>
      <c r="Y740" s="357"/>
      <c r="Z740" s="357"/>
      <c r="AA740" s="357"/>
      <c r="AB740" s="344"/>
      <c r="AC740" s="344"/>
      <c r="AD740" s="344"/>
      <c r="AE740" s="344"/>
      <c r="AF740" s="344"/>
      <c r="AG740" s="357"/>
      <c r="AH740" s="367"/>
      <c r="AI740" s="344"/>
      <c r="AJ740" s="344"/>
      <c r="AK740" s="429"/>
      <c r="AL740" s="429"/>
      <c r="AM740" s="357"/>
      <c r="AN740" s="357"/>
      <c r="AO740" s="357"/>
      <c r="AP740" s="357"/>
      <c r="AQ740" s="357"/>
      <c r="AR740" s="357"/>
      <c r="AS740" s="357"/>
      <c r="AT740" s="360"/>
      <c r="AU740" s="515"/>
    </row>
    <row r="741" spans="1:47" ht="30.75" customHeight="1" x14ac:dyDescent="0.25">
      <c r="A741" s="353"/>
      <c r="B741" s="354"/>
      <c r="C741" s="357"/>
      <c r="D741" s="344"/>
      <c r="E741" s="378"/>
      <c r="F741" s="378"/>
      <c r="G741" s="356"/>
      <c r="H741" s="357"/>
      <c r="I741" s="344"/>
      <c r="J741" s="344"/>
      <c r="K741" s="357"/>
      <c r="L741" s="355"/>
      <c r="M741" s="355"/>
      <c r="N741" s="355"/>
      <c r="O741" s="357"/>
      <c r="P741" s="357"/>
      <c r="Q741" s="357"/>
      <c r="R741" s="357"/>
      <c r="S741" s="357"/>
      <c r="T741" s="357"/>
      <c r="U741" s="357"/>
      <c r="V741" s="357"/>
      <c r="W741" s="357"/>
      <c r="X741" s="357"/>
      <c r="Y741" s="357"/>
      <c r="Z741" s="357"/>
      <c r="AA741" s="357"/>
      <c r="AB741" s="344"/>
      <c r="AC741" s="344"/>
      <c r="AD741" s="344"/>
      <c r="AE741" s="344"/>
      <c r="AF741" s="344"/>
      <c r="AG741" s="357"/>
      <c r="AH741" s="344"/>
      <c r="AI741" s="344"/>
      <c r="AJ741" s="344"/>
      <c r="AK741" s="429"/>
      <c r="AL741" s="429"/>
      <c r="AM741" s="357"/>
      <c r="AN741" s="357"/>
      <c r="AO741" s="357"/>
      <c r="AP741" s="357"/>
      <c r="AQ741" s="357"/>
      <c r="AR741" s="357"/>
      <c r="AS741" s="357"/>
      <c r="AT741" s="360"/>
      <c r="AU741" s="515"/>
    </row>
    <row r="742" spans="1:47" ht="30.75" customHeight="1" x14ac:dyDescent="0.25">
      <c r="A742" s="353"/>
      <c r="B742" s="354"/>
      <c r="C742" s="357"/>
      <c r="D742" s="344"/>
      <c r="E742" s="378"/>
      <c r="F742" s="378"/>
      <c r="G742" s="356"/>
      <c r="H742" s="357"/>
      <c r="I742" s="344"/>
      <c r="J742" s="344"/>
      <c r="K742" s="357"/>
      <c r="L742" s="355"/>
      <c r="M742" s="355"/>
      <c r="N742" s="355"/>
      <c r="O742" s="357"/>
      <c r="P742" s="357"/>
      <c r="Q742" s="357"/>
      <c r="R742" s="357"/>
      <c r="S742" s="357"/>
      <c r="T742" s="357"/>
      <c r="U742" s="357"/>
      <c r="V742" s="357"/>
      <c r="W742" s="357"/>
      <c r="X742" s="357"/>
      <c r="Y742" s="357"/>
      <c r="Z742" s="357"/>
      <c r="AA742" s="357"/>
      <c r="AB742" s="344"/>
      <c r="AC742" s="344"/>
      <c r="AD742" s="344"/>
      <c r="AE742" s="344"/>
      <c r="AF742" s="344"/>
      <c r="AG742" s="357"/>
      <c r="AH742" s="367"/>
      <c r="AI742" s="344"/>
      <c r="AJ742" s="344"/>
      <c r="AK742" s="429"/>
      <c r="AL742" s="429"/>
      <c r="AM742" s="357"/>
      <c r="AN742" s="357"/>
      <c r="AO742" s="357"/>
      <c r="AP742" s="357"/>
      <c r="AQ742" s="357"/>
      <c r="AR742" s="357"/>
      <c r="AS742" s="357"/>
      <c r="AT742" s="360"/>
      <c r="AU742" s="515"/>
    </row>
    <row r="743" spans="1:47" ht="30.75" customHeight="1" x14ac:dyDescent="0.25">
      <c r="A743" s="353"/>
      <c r="B743" s="354"/>
      <c r="C743" s="357"/>
      <c r="D743" s="344"/>
      <c r="E743" s="378"/>
      <c r="F743" s="378"/>
      <c r="G743" s="356"/>
      <c r="H743" s="357"/>
      <c r="I743" s="344"/>
      <c r="J743" s="344"/>
      <c r="K743" s="357"/>
      <c r="L743" s="355"/>
      <c r="M743" s="355"/>
      <c r="N743" s="355"/>
      <c r="O743" s="357"/>
      <c r="P743" s="357"/>
      <c r="Q743" s="357"/>
      <c r="R743" s="357"/>
      <c r="S743" s="357"/>
      <c r="T743" s="357"/>
      <c r="U743" s="357"/>
      <c r="V743" s="357"/>
      <c r="W743" s="357"/>
      <c r="X743" s="357"/>
      <c r="Y743" s="357"/>
      <c r="Z743" s="357"/>
      <c r="AA743" s="357"/>
      <c r="AB743" s="344"/>
      <c r="AC743" s="344"/>
      <c r="AD743" s="344"/>
      <c r="AE743" s="344"/>
      <c r="AF743" s="344"/>
      <c r="AG743" s="357"/>
      <c r="AH743" s="367"/>
      <c r="AI743" s="344"/>
      <c r="AJ743" s="344"/>
      <c r="AK743" s="429"/>
      <c r="AL743" s="429"/>
      <c r="AM743" s="357"/>
      <c r="AN743" s="357"/>
      <c r="AO743" s="357"/>
      <c r="AP743" s="357"/>
      <c r="AQ743" s="357"/>
      <c r="AR743" s="357"/>
      <c r="AS743" s="357"/>
      <c r="AT743" s="360"/>
      <c r="AU743" s="515"/>
    </row>
    <row r="744" spans="1:47" ht="30.75" customHeight="1" x14ac:dyDescent="0.25">
      <c r="A744" s="353"/>
      <c r="B744" s="354"/>
      <c r="C744" s="357"/>
      <c r="D744" s="344"/>
      <c r="E744" s="378"/>
      <c r="F744" s="378"/>
      <c r="G744" s="356"/>
      <c r="H744" s="357"/>
      <c r="I744" s="344"/>
      <c r="J744" s="344"/>
      <c r="K744" s="357"/>
      <c r="L744" s="355"/>
      <c r="M744" s="355"/>
      <c r="N744" s="355"/>
      <c r="O744" s="357"/>
      <c r="P744" s="357"/>
      <c r="Q744" s="357"/>
      <c r="R744" s="357"/>
      <c r="S744" s="357"/>
      <c r="T744" s="357"/>
      <c r="U744" s="357"/>
      <c r="V744" s="357"/>
      <c r="W744" s="357"/>
      <c r="X744" s="357"/>
      <c r="Y744" s="357"/>
      <c r="Z744" s="357"/>
      <c r="AA744" s="357"/>
      <c r="AB744" s="344"/>
      <c r="AC744" s="344"/>
      <c r="AD744" s="344"/>
      <c r="AE744" s="344"/>
      <c r="AF744" s="344"/>
      <c r="AG744" s="357"/>
      <c r="AH744" s="367"/>
      <c r="AI744" s="344"/>
      <c r="AJ744" s="344"/>
      <c r="AK744" s="429"/>
      <c r="AL744" s="429"/>
      <c r="AM744" s="357"/>
      <c r="AN744" s="357"/>
      <c r="AO744" s="357"/>
      <c r="AP744" s="357"/>
      <c r="AQ744" s="357"/>
      <c r="AR744" s="357"/>
      <c r="AS744" s="357"/>
      <c r="AT744" s="360"/>
      <c r="AU744" s="515"/>
    </row>
    <row r="745" spans="1:47" ht="30.75" customHeight="1" x14ac:dyDescent="0.25">
      <c r="A745" s="353"/>
      <c r="B745" s="354"/>
      <c r="C745" s="357"/>
      <c r="D745" s="344"/>
      <c r="E745" s="378"/>
      <c r="F745" s="378"/>
      <c r="G745" s="356"/>
      <c r="H745" s="357"/>
      <c r="I745" s="344"/>
      <c r="J745" s="344"/>
      <c r="K745" s="357"/>
      <c r="L745" s="355"/>
      <c r="M745" s="355"/>
      <c r="N745" s="355"/>
      <c r="O745" s="357"/>
      <c r="P745" s="357"/>
      <c r="Q745" s="357"/>
      <c r="R745" s="357"/>
      <c r="S745" s="357"/>
      <c r="T745" s="357"/>
      <c r="U745" s="357"/>
      <c r="V745" s="357"/>
      <c r="W745" s="357"/>
      <c r="X745" s="357"/>
      <c r="Y745" s="357"/>
      <c r="Z745" s="357"/>
      <c r="AA745" s="357"/>
      <c r="AB745" s="344"/>
      <c r="AC745" s="344"/>
      <c r="AD745" s="344"/>
      <c r="AE745" s="344"/>
      <c r="AF745" s="344"/>
      <c r="AG745" s="357"/>
      <c r="AH745" s="357"/>
      <c r="AI745" s="344"/>
      <c r="AJ745" s="344"/>
      <c r="AK745" s="429"/>
      <c r="AL745" s="429"/>
      <c r="AM745" s="357"/>
      <c r="AN745" s="357"/>
      <c r="AO745" s="357"/>
      <c r="AP745" s="357"/>
      <c r="AQ745" s="357"/>
      <c r="AR745" s="357"/>
      <c r="AS745" s="357"/>
      <c r="AT745" s="360"/>
      <c r="AU745" s="515"/>
    </row>
    <row r="746" spans="1:47" ht="30.75" customHeight="1" x14ac:dyDescent="0.25">
      <c r="A746" s="353"/>
      <c r="B746" s="354"/>
      <c r="C746" s="357"/>
      <c r="D746" s="344"/>
      <c r="E746" s="378"/>
      <c r="F746" s="378"/>
      <c r="G746" s="356"/>
      <c r="H746" s="357"/>
      <c r="I746" s="344"/>
      <c r="J746" s="344"/>
      <c r="K746" s="357"/>
      <c r="L746" s="355"/>
      <c r="M746" s="355"/>
      <c r="N746" s="355"/>
      <c r="O746" s="357"/>
      <c r="P746" s="357"/>
      <c r="Q746" s="357"/>
      <c r="R746" s="357"/>
      <c r="S746" s="357"/>
      <c r="T746" s="357"/>
      <c r="U746" s="357"/>
      <c r="V746" s="357"/>
      <c r="W746" s="357"/>
      <c r="X746" s="357"/>
      <c r="Y746" s="357"/>
      <c r="Z746" s="357"/>
      <c r="AA746" s="357"/>
      <c r="AB746" s="344"/>
      <c r="AC746" s="344"/>
      <c r="AD746" s="344"/>
      <c r="AE746" s="344"/>
      <c r="AF746" s="344"/>
      <c r="AG746" s="357"/>
      <c r="AH746" s="357"/>
      <c r="AI746" s="344"/>
      <c r="AJ746" s="344"/>
      <c r="AK746" s="429"/>
      <c r="AL746" s="429"/>
      <c r="AM746" s="357"/>
      <c r="AN746" s="357"/>
      <c r="AO746" s="357"/>
      <c r="AP746" s="357"/>
      <c r="AQ746" s="357"/>
      <c r="AR746" s="357"/>
      <c r="AS746" s="357"/>
      <c r="AT746" s="360"/>
      <c r="AU746" s="515"/>
    </row>
    <row r="747" spans="1:47" ht="30.75" customHeight="1" x14ac:dyDescent="0.25">
      <c r="A747" s="353"/>
      <c r="B747" s="354"/>
      <c r="C747" s="357"/>
      <c r="D747" s="344"/>
      <c r="E747" s="378"/>
      <c r="F747" s="378"/>
      <c r="G747" s="356"/>
      <c r="H747" s="357"/>
      <c r="I747" s="344"/>
      <c r="J747" s="344"/>
      <c r="K747" s="357"/>
      <c r="L747" s="355"/>
      <c r="M747" s="355"/>
      <c r="N747" s="355"/>
      <c r="O747" s="357"/>
      <c r="P747" s="357"/>
      <c r="Q747" s="357"/>
      <c r="R747" s="357"/>
      <c r="S747" s="357"/>
      <c r="T747" s="357"/>
      <c r="U747" s="357"/>
      <c r="V747" s="357"/>
      <c r="W747" s="357"/>
      <c r="X747" s="357"/>
      <c r="Y747" s="357"/>
      <c r="Z747" s="357"/>
      <c r="AA747" s="357"/>
      <c r="AB747" s="344"/>
      <c r="AC747" s="344"/>
      <c r="AD747" s="344"/>
      <c r="AE747" s="344"/>
      <c r="AF747" s="344"/>
      <c r="AG747" s="357"/>
      <c r="AH747" s="357"/>
      <c r="AI747" s="344"/>
      <c r="AJ747" s="344"/>
      <c r="AK747" s="429"/>
      <c r="AL747" s="429"/>
      <c r="AM747" s="357"/>
      <c r="AN747" s="357"/>
      <c r="AO747" s="357"/>
      <c r="AP747" s="357"/>
      <c r="AQ747" s="357"/>
      <c r="AR747" s="357"/>
      <c r="AS747" s="357"/>
      <c r="AT747" s="360"/>
      <c r="AU747" s="515"/>
    </row>
    <row r="748" spans="1:47" ht="30.75" customHeight="1" x14ac:dyDescent="0.25">
      <c r="A748" s="353"/>
      <c r="B748" s="354"/>
      <c r="C748" s="357"/>
      <c r="D748" s="344"/>
      <c r="E748" s="378"/>
      <c r="F748" s="378"/>
      <c r="G748" s="356"/>
      <c r="H748" s="357"/>
      <c r="I748" s="344"/>
      <c r="J748" s="344"/>
      <c r="K748" s="357"/>
      <c r="L748" s="355"/>
      <c r="M748" s="355"/>
      <c r="N748" s="355"/>
      <c r="O748" s="357"/>
      <c r="P748" s="357"/>
      <c r="Q748" s="357"/>
      <c r="R748" s="357"/>
      <c r="S748" s="357"/>
      <c r="T748" s="357"/>
      <c r="U748" s="357"/>
      <c r="V748" s="357"/>
      <c r="W748" s="357"/>
      <c r="X748" s="357"/>
      <c r="Y748" s="357"/>
      <c r="Z748" s="357"/>
      <c r="AA748" s="357"/>
      <c r="AB748" s="344"/>
      <c r="AC748" s="344"/>
      <c r="AD748" s="344"/>
      <c r="AE748" s="344"/>
      <c r="AF748" s="344"/>
      <c r="AG748" s="357"/>
      <c r="AH748" s="357"/>
      <c r="AI748" s="344"/>
      <c r="AJ748" s="344"/>
      <c r="AK748" s="429"/>
      <c r="AL748" s="429"/>
      <c r="AM748" s="357"/>
      <c r="AN748" s="357"/>
      <c r="AO748" s="357"/>
      <c r="AP748" s="357"/>
      <c r="AQ748" s="357"/>
      <c r="AR748" s="357"/>
      <c r="AS748" s="357"/>
      <c r="AT748" s="360"/>
      <c r="AU748" s="515"/>
    </row>
    <row r="749" spans="1:47" ht="30.75" customHeight="1" x14ac:dyDescent="0.25">
      <c r="A749" s="353"/>
      <c r="B749" s="354"/>
      <c r="C749" s="357"/>
      <c r="D749" s="344"/>
      <c r="E749" s="378"/>
      <c r="F749" s="378"/>
      <c r="G749" s="356"/>
      <c r="H749" s="357"/>
      <c r="I749" s="344"/>
      <c r="J749" s="344"/>
      <c r="K749" s="357"/>
      <c r="L749" s="355"/>
      <c r="M749" s="355"/>
      <c r="N749" s="355"/>
      <c r="O749" s="357"/>
      <c r="P749" s="357"/>
      <c r="Q749" s="357"/>
      <c r="R749" s="357"/>
      <c r="S749" s="357"/>
      <c r="T749" s="357"/>
      <c r="U749" s="357"/>
      <c r="V749" s="357"/>
      <c r="W749" s="357"/>
      <c r="X749" s="357"/>
      <c r="Y749" s="357"/>
      <c r="Z749" s="357"/>
      <c r="AA749" s="357"/>
      <c r="AB749" s="344"/>
      <c r="AC749" s="344"/>
      <c r="AD749" s="344"/>
      <c r="AE749" s="344"/>
      <c r="AF749" s="344"/>
      <c r="AG749" s="357"/>
      <c r="AH749" s="357"/>
      <c r="AI749" s="344"/>
      <c r="AJ749" s="344"/>
      <c r="AK749" s="429"/>
      <c r="AL749" s="429"/>
      <c r="AM749" s="357"/>
      <c r="AN749" s="357"/>
      <c r="AO749" s="357"/>
      <c r="AP749" s="357"/>
      <c r="AQ749" s="357"/>
      <c r="AR749" s="357"/>
      <c r="AS749" s="357"/>
      <c r="AT749" s="360"/>
      <c r="AU749" s="515"/>
    </row>
    <row r="750" spans="1:47" ht="30.75" customHeight="1" x14ac:dyDescent="0.25">
      <c r="A750" s="353"/>
      <c r="B750" s="354"/>
      <c r="C750" s="357"/>
      <c r="D750" s="344"/>
      <c r="E750" s="378"/>
      <c r="F750" s="378"/>
      <c r="G750" s="356"/>
      <c r="H750" s="357"/>
      <c r="I750" s="344"/>
      <c r="J750" s="344"/>
      <c r="K750" s="357"/>
      <c r="L750" s="355"/>
      <c r="M750" s="355"/>
      <c r="N750" s="355"/>
      <c r="O750" s="357"/>
      <c r="P750" s="357"/>
      <c r="Q750" s="357"/>
      <c r="R750" s="357"/>
      <c r="S750" s="357"/>
      <c r="T750" s="357"/>
      <c r="U750" s="357"/>
      <c r="V750" s="357"/>
      <c r="W750" s="357"/>
      <c r="X750" s="357"/>
      <c r="Y750" s="357"/>
      <c r="Z750" s="357"/>
      <c r="AA750" s="357"/>
      <c r="AB750" s="344"/>
      <c r="AC750" s="344"/>
      <c r="AD750" s="344"/>
      <c r="AE750" s="344"/>
      <c r="AF750" s="344"/>
      <c r="AG750" s="357"/>
      <c r="AH750" s="367"/>
      <c r="AI750" s="344"/>
      <c r="AJ750" s="344"/>
      <c r="AK750" s="429"/>
      <c r="AL750" s="429"/>
      <c r="AM750" s="357"/>
      <c r="AN750" s="357"/>
      <c r="AO750" s="357"/>
      <c r="AP750" s="357"/>
      <c r="AQ750" s="357"/>
      <c r="AR750" s="357"/>
      <c r="AS750" s="357"/>
      <c r="AT750" s="360"/>
      <c r="AU750" s="515"/>
    </row>
    <row r="751" spans="1:47" ht="30.75" customHeight="1" x14ac:dyDescent="0.25">
      <c r="A751" s="353"/>
      <c r="B751" s="354"/>
      <c r="C751" s="357"/>
      <c r="D751" s="344"/>
      <c r="E751" s="378"/>
      <c r="F751" s="378"/>
      <c r="G751" s="356"/>
      <c r="H751" s="357"/>
      <c r="I751" s="344"/>
      <c r="J751" s="344"/>
      <c r="K751" s="357"/>
      <c r="L751" s="355"/>
      <c r="M751" s="355"/>
      <c r="N751" s="355"/>
      <c r="O751" s="357"/>
      <c r="P751" s="357"/>
      <c r="Q751" s="357"/>
      <c r="R751" s="357"/>
      <c r="S751" s="357"/>
      <c r="T751" s="357"/>
      <c r="U751" s="357"/>
      <c r="V751" s="357"/>
      <c r="W751" s="357"/>
      <c r="X751" s="357"/>
      <c r="Y751" s="357"/>
      <c r="Z751" s="357"/>
      <c r="AA751" s="357"/>
      <c r="AB751" s="344"/>
      <c r="AC751" s="344"/>
      <c r="AD751" s="344"/>
      <c r="AE751" s="344"/>
      <c r="AF751" s="344"/>
      <c r="AG751" s="357"/>
      <c r="AH751" s="357"/>
      <c r="AI751" s="344"/>
      <c r="AJ751" s="344"/>
      <c r="AK751" s="429"/>
      <c r="AL751" s="429"/>
      <c r="AM751" s="357"/>
      <c r="AN751" s="357"/>
      <c r="AO751" s="357"/>
      <c r="AP751" s="357"/>
      <c r="AQ751" s="357"/>
      <c r="AR751" s="357"/>
      <c r="AS751" s="357"/>
      <c r="AT751" s="360"/>
      <c r="AU751" s="515"/>
    </row>
    <row r="752" spans="1:47" ht="30.75" customHeight="1" x14ac:dyDescent="0.25">
      <c r="A752" s="353"/>
      <c r="B752" s="354"/>
      <c r="C752" s="357"/>
      <c r="D752" s="344"/>
      <c r="E752" s="378"/>
      <c r="F752" s="378"/>
      <c r="G752" s="356"/>
      <c r="H752" s="357"/>
      <c r="I752" s="344"/>
      <c r="J752" s="344"/>
      <c r="K752" s="357"/>
      <c r="L752" s="355"/>
      <c r="M752" s="355"/>
      <c r="N752" s="355"/>
      <c r="O752" s="357"/>
      <c r="P752" s="357"/>
      <c r="Q752" s="357"/>
      <c r="R752" s="357"/>
      <c r="S752" s="357"/>
      <c r="T752" s="357"/>
      <c r="U752" s="357"/>
      <c r="V752" s="357"/>
      <c r="W752" s="357"/>
      <c r="X752" s="357"/>
      <c r="Y752" s="357"/>
      <c r="Z752" s="357"/>
      <c r="AA752" s="357"/>
      <c r="AB752" s="344"/>
      <c r="AC752" s="344"/>
      <c r="AD752" s="344"/>
      <c r="AE752" s="344"/>
      <c r="AF752" s="344"/>
      <c r="AG752" s="357"/>
      <c r="AH752" s="357"/>
      <c r="AI752" s="344"/>
      <c r="AJ752" s="344"/>
      <c r="AK752" s="429"/>
      <c r="AL752" s="429"/>
      <c r="AM752" s="357"/>
      <c r="AN752" s="357"/>
      <c r="AO752" s="357"/>
      <c r="AP752" s="357"/>
      <c r="AQ752" s="357"/>
      <c r="AR752" s="357"/>
      <c r="AS752" s="357"/>
      <c r="AT752" s="360"/>
      <c r="AU752" s="515"/>
    </row>
    <row r="753" spans="1:47" ht="30.75" customHeight="1" x14ac:dyDescent="0.25">
      <c r="A753" s="353"/>
      <c r="B753" s="354"/>
      <c r="C753" s="357"/>
      <c r="D753" s="344"/>
      <c r="E753" s="378"/>
      <c r="F753" s="378"/>
      <c r="G753" s="356"/>
      <c r="H753" s="357"/>
      <c r="I753" s="344"/>
      <c r="J753" s="344"/>
      <c r="K753" s="357"/>
      <c r="L753" s="355"/>
      <c r="M753" s="355"/>
      <c r="N753" s="355"/>
      <c r="O753" s="357"/>
      <c r="P753" s="357"/>
      <c r="Q753" s="357"/>
      <c r="R753" s="357"/>
      <c r="S753" s="357"/>
      <c r="T753" s="357"/>
      <c r="U753" s="357"/>
      <c r="V753" s="357"/>
      <c r="W753" s="357"/>
      <c r="X753" s="357"/>
      <c r="Y753" s="357"/>
      <c r="Z753" s="357"/>
      <c r="AA753" s="357"/>
      <c r="AB753" s="344"/>
      <c r="AC753" s="344"/>
      <c r="AD753" s="344"/>
      <c r="AE753" s="344"/>
      <c r="AF753" s="344"/>
      <c r="AG753" s="357"/>
      <c r="AH753" s="357"/>
      <c r="AI753" s="344"/>
      <c r="AJ753" s="344"/>
      <c r="AK753" s="429"/>
      <c r="AL753" s="429"/>
      <c r="AM753" s="357"/>
      <c r="AN753" s="357"/>
      <c r="AO753" s="357"/>
      <c r="AP753" s="357"/>
      <c r="AQ753" s="357"/>
      <c r="AR753" s="357"/>
      <c r="AS753" s="357"/>
      <c r="AT753" s="360"/>
      <c r="AU753" s="515"/>
    </row>
    <row r="754" spans="1:47" ht="30.75" customHeight="1" x14ac:dyDescent="0.25">
      <c r="A754" s="353"/>
      <c r="B754" s="354"/>
      <c r="C754" s="357"/>
      <c r="D754" s="344"/>
      <c r="E754" s="378"/>
      <c r="F754" s="378"/>
      <c r="G754" s="356"/>
      <c r="H754" s="357"/>
      <c r="I754" s="344"/>
      <c r="J754" s="344"/>
      <c r="K754" s="357"/>
      <c r="L754" s="355"/>
      <c r="M754" s="355"/>
      <c r="N754" s="355"/>
      <c r="O754" s="357"/>
      <c r="P754" s="357"/>
      <c r="Q754" s="357"/>
      <c r="R754" s="357"/>
      <c r="S754" s="357"/>
      <c r="T754" s="357"/>
      <c r="U754" s="357"/>
      <c r="V754" s="357"/>
      <c r="W754" s="357"/>
      <c r="X754" s="357"/>
      <c r="Y754" s="357"/>
      <c r="Z754" s="357"/>
      <c r="AA754" s="357"/>
      <c r="AB754" s="344"/>
      <c r="AC754" s="344"/>
      <c r="AD754" s="344"/>
      <c r="AE754" s="344"/>
      <c r="AF754" s="344"/>
      <c r="AG754" s="357"/>
      <c r="AH754" s="357"/>
      <c r="AI754" s="344"/>
      <c r="AJ754" s="344"/>
      <c r="AK754" s="429"/>
      <c r="AL754" s="429"/>
      <c r="AM754" s="357"/>
      <c r="AN754" s="357"/>
      <c r="AO754" s="357"/>
      <c r="AP754" s="357"/>
      <c r="AQ754" s="357"/>
      <c r="AR754" s="357"/>
      <c r="AS754" s="357"/>
      <c r="AT754" s="360"/>
      <c r="AU754" s="515"/>
    </row>
    <row r="755" spans="1:47" ht="30.75" customHeight="1" x14ac:dyDescent="0.25">
      <c r="A755" s="353"/>
      <c r="B755" s="354"/>
      <c r="C755" s="357"/>
      <c r="D755" s="344"/>
      <c r="E755" s="378"/>
      <c r="F755" s="378"/>
      <c r="G755" s="356"/>
      <c r="H755" s="357"/>
      <c r="I755" s="344"/>
      <c r="J755" s="344"/>
      <c r="K755" s="357"/>
      <c r="L755" s="355"/>
      <c r="M755" s="355"/>
      <c r="N755" s="355"/>
      <c r="O755" s="357"/>
      <c r="P755" s="357"/>
      <c r="Q755" s="357"/>
      <c r="R755" s="357"/>
      <c r="S755" s="357"/>
      <c r="T755" s="357"/>
      <c r="U755" s="357"/>
      <c r="V755" s="357"/>
      <c r="W755" s="357"/>
      <c r="X755" s="357"/>
      <c r="Y755" s="357"/>
      <c r="Z755" s="357"/>
      <c r="AA755" s="357"/>
      <c r="AB755" s="344"/>
      <c r="AC755" s="344"/>
      <c r="AD755" s="344"/>
      <c r="AE755" s="344"/>
      <c r="AF755" s="344"/>
      <c r="AG755" s="357"/>
      <c r="AH755" s="367"/>
      <c r="AI755" s="344"/>
      <c r="AJ755" s="344"/>
      <c r="AK755" s="429"/>
      <c r="AL755" s="429"/>
      <c r="AM755" s="357"/>
      <c r="AN755" s="357"/>
      <c r="AO755" s="357"/>
      <c r="AP755" s="357"/>
      <c r="AQ755" s="357"/>
      <c r="AR755" s="357"/>
      <c r="AS755" s="357"/>
      <c r="AT755" s="360"/>
      <c r="AU755" s="515"/>
    </row>
    <row r="756" spans="1:47" ht="30.75" customHeight="1" x14ac:dyDescent="0.25">
      <c r="A756" s="353"/>
      <c r="B756" s="354"/>
      <c r="C756" s="357"/>
      <c r="D756" s="344"/>
      <c r="E756" s="378"/>
      <c r="F756" s="378"/>
      <c r="G756" s="356"/>
      <c r="H756" s="357"/>
      <c r="I756" s="344"/>
      <c r="J756" s="344"/>
      <c r="K756" s="357"/>
      <c r="L756" s="355"/>
      <c r="M756" s="355"/>
      <c r="N756" s="355"/>
      <c r="O756" s="357"/>
      <c r="P756" s="357"/>
      <c r="Q756" s="357"/>
      <c r="R756" s="357"/>
      <c r="S756" s="357"/>
      <c r="T756" s="357"/>
      <c r="U756" s="357"/>
      <c r="V756" s="357"/>
      <c r="W756" s="357"/>
      <c r="X756" s="357"/>
      <c r="Y756" s="357"/>
      <c r="Z756" s="357"/>
      <c r="AA756" s="357"/>
      <c r="AB756" s="344"/>
      <c r="AC756" s="344"/>
      <c r="AD756" s="344"/>
      <c r="AE756" s="344"/>
      <c r="AF756" s="344"/>
      <c r="AG756" s="357"/>
      <c r="AH756" s="357"/>
      <c r="AI756" s="344"/>
      <c r="AJ756" s="344"/>
      <c r="AK756" s="429"/>
      <c r="AL756" s="429"/>
      <c r="AM756" s="357"/>
      <c r="AN756" s="357"/>
      <c r="AO756" s="357"/>
      <c r="AP756" s="357"/>
      <c r="AQ756" s="357"/>
      <c r="AR756" s="357"/>
      <c r="AS756" s="357"/>
      <c r="AT756" s="360"/>
      <c r="AU756" s="515"/>
    </row>
    <row r="757" spans="1:47" ht="30.75" customHeight="1" x14ac:dyDescent="0.25">
      <c r="A757" s="353"/>
      <c r="B757" s="354"/>
      <c r="C757" s="357"/>
      <c r="D757" s="344"/>
      <c r="E757" s="378"/>
      <c r="F757" s="378"/>
      <c r="G757" s="356"/>
      <c r="H757" s="357"/>
      <c r="I757" s="344"/>
      <c r="J757" s="344"/>
      <c r="K757" s="357"/>
      <c r="L757" s="355"/>
      <c r="M757" s="355"/>
      <c r="N757" s="355"/>
      <c r="O757" s="357"/>
      <c r="P757" s="357"/>
      <c r="Q757" s="357"/>
      <c r="R757" s="357"/>
      <c r="S757" s="357"/>
      <c r="T757" s="357"/>
      <c r="U757" s="357"/>
      <c r="V757" s="357"/>
      <c r="W757" s="357"/>
      <c r="X757" s="357"/>
      <c r="Y757" s="357"/>
      <c r="Z757" s="357"/>
      <c r="AA757" s="357"/>
      <c r="AB757" s="344"/>
      <c r="AC757" s="344"/>
      <c r="AD757" s="344"/>
      <c r="AE757" s="344"/>
      <c r="AF757" s="344"/>
      <c r="AG757" s="357"/>
      <c r="AH757" s="357"/>
      <c r="AI757" s="344"/>
      <c r="AJ757" s="344"/>
      <c r="AK757" s="429"/>
      <c r="AL757" s="429"/>
      <c r="AM757" s="357"/>
      <c r="AN757" s="357"/>
      <c r="AO757" s="357"/>
      <c r="AP757" s="357"/>
      <c r="AQ757" s="357"/>
      <c r="AR757" s="357"/>
      <c r="AS757" s="357"/>
      <c r="AT757" s="360"/>
      <c r="AU757" s="515"/>
    </row>
    <row r="758" spans="1:47" ht="30.75" customHeight="1" x14ac:dyDescent="0.25">
      <c r="A758" s="353"/>
      <c r="B758" s="354"/>
      <c r="C758" s="357"/>
      <c r="D758" s="344"/>
      <c r="E758" s="378"/>
      <c r="F758" s="378"/>
      <c r="G758" s="356"/>
      <c r="H758" s="357"/>
      <c r="I758" s="344"/>
      <c r="J758" s="344"/>
      <c r="K758" s="357"/>
      <c r="L758" s="355"/>
      <c r="M758" s="355"/>
      <c r="N758" s="355"/>
      <c r="O758" s="357"/>
      <c r="P758" s="357"/>
      <c r="Q758" s="357"/>
      <c r="R758" s="357"/>
      <c r="S758" s="357"/>
      <c r="T758" s="357"/>
      <c r="U758" s="357"/>
      <c r="V758" s="357"/>
      <c r="W758" s="357"/>
      <c r="X758" s="357"/>
      <c r="Y758" s="357"/>
      <c r="Z758" s="357"/>
      <c r="AA758" s="357"/>
      <c r="AB758" s="344"/>
      <c r="AC758" s="344"/>
      <c r="AD758" s="344"/>
      <c r="AE758" s="344"/>
      <c r="AF758" s="344"/>
      <c r="AG758" s="357"/>
      <c r="AH758" s="357"/>
      <c r="AI758" s="344"/>
      <c r="AJ758" s="344"/>
      <c r="AK758" s="429"/>
      <c r="AL758" s="429"/>
      <c r="AM758" s="357"/>
      <c r="AN758" s="357"/>
      <c r="AO758" s="357"/>
      <c r="AP758" s="357"/>
      <c r="AQ758" s="357"/>
      <c r="AR758" s="357"/>
      <c r="AS758" s="357"/>
      <c r="AT758" s="360"/>
      <c r="AU758" s="515"/>
    </row>
    <row r="759" spans="1:47" ht="30.75" customHeight="1" x14ac:dyDescent="0.25">
      <c r="A759" s="353"/>
      <c r="B759" s="354"/>
      <c r="C759" s="357"/>
      <c r="D759" s="344"/>
      <c r="E759" s="378"/>
      <c r="F759" s="378"/>
      <c r="G759" s="356"/>
      <c r="H759" s="357"/>
      <c r="I759" s="344"/>
      <c r="J759" s="344"/>
      <c r="K759" s="357"/>
      <c r="L759" s="355"/>
      <c r="M759" s="355"/>
      <c r="N759" s="355"/>
      <c r="O759" s="357"/>
      <c r="P759" s="357"/>
      <c r="Q759" s="357"/>
      <c r="R759" s="357"/>
      <c r="S759" s="357"/>
      <c r="T759" s="357"/>
      <c r="U759" s="357"/>
      <c r="V759" s="357"/>
      <c r="W759" s="357"/>
      <c r="X759" s="357"/>
      <c r="Y759" s="357"/>
      <c r="Z759" s="357"/>
      <c r="AA759" s="357"/>
      <c r="AB759" s="344"/>
      <c r="AC759" s="344"/>
      <c r="AD759" s="344"/>
      <c r="AE759" s="344"/>
      <c r="AF759" s="344"/>
      <c r="AG759" s="357"/>
      <c r="AH759" s="357"/>
      <c r="AI759" s="344"/>
      <c r="AJ759" s="344"/>
      <c r="AK759" s="429"/>
      <c r="AL759" s="429"/>
      <c r="AM759" s="357"/>
      <c r="AN759" s="357"/>
      <c r="AO759" s="357"/>
      <c r="AP759" s="357"/>
      <c r="AQ759" s="357"/>
      <c r="AR759" s="357"/>
      <c r="AS759" s="357"/>
      <c r="AT759" s="360"/>
      <c r="AU759" s="515"/>
    </row>
    <row r="760" spans="1:47" ht="30.75" customHeight="1" x14ac:dyDescent="0.25">
      <c r="A760" s="353"/>
      <c r="B760" s="354"/>
      <c r="C760" s="357"/>
      <c r="D760" s="344"/>
      <c r="E760" s="378"/>
      <c r="F760" s="378"/>
      <c r="G760" s="356"/>
      <c r="H760" s="357"/>
      <c r="I760" s="344"/>
      <c r="J760" s="344"/>
      <c r="K760" s="357"/>
      <c r="L760" s="355"/>
      <c r="M760" s="355"/>
      <c r="N760" s="355"/>
      <c r="O760" s="357"/>
      <c r="P760" s="357"/>
      <c r="Q760" s="357"/>
      <c r="R760" s="357"/>
      <c r="S760" s="357"/>
      <c r="T760" s="357"/>
      <c r="U760" s="357"/>
      <c r="V760" s="357"/>
      <c r="W760" s="357"/>
      <c r="X760" s="357"/>
      <c r="Y760" s="357"/>
      <c r="Z760" s="357"/>
      <c r="AA760" s="357"/>
      <c r="AB760" s="344"/>
      <c r="AC760" s="344"/>
      <c r="AD760" s="344"/>
      <c r="AE760" s="344"/>
      <c r="AF760" s="344"/>
      <c r="AG760" s="357"/>
      <c r="AH760" s="367"/>
      <c r="AI760" s="344"/>
      <c r="AJ760" s="344"/>
      <c r="AK760" s="429"/>
      <c r="AL760" s="429"/>
      <c r="AM760" s="357"/>
      <c r="AN760" s="357"/>
      <c r="AO760" s="357"/>
      <c r="AP760" s="357"/>
      <c r="AQ760" s="357"/>
      <c r="AR760" s="357"/>
      <c r="AS760" s="357"/>
      <c r="AT760" s="360"/>
      <c r="AU760" s="515"/>
    </row>
    <row r="761" spans="1:47" ht="30.75" customHeight="1" x14ac:dyDescent="0.25">
      <c r="A761" s="353"/>
      <c r="B761" s="354"/>
      <c r="C761" s="357"/>
      <c r="D761" s="344"/>
      <c r="E761" s="378"/>
      <c r="F761" s="378"/>
      <c r="G761" s="356"/>
      <c r="H761" s="357"/>
      <c r="I761" s="344"/>
      <c r="J761" s="344"/>
      <c r="K761" s="357"/>
      <c r="L761" s="355"/>
      <c r="M761" s="355"/>
      <c r="N761" s="355"/>
      <c r="O761" s="357"/>
      <c r="P761" s="357"/>
      <c r="Q761" s="357"/>
      <c r="R761" s="357"/>
      <c r="S761" s="357"/>
      <c r="T761" s="357"/>
      <c r="U761" s="357"/>
      <c r="V761" s="357"/>
      <c r="W761" s="357"/>
      <c r="X761" s="357"/>
      <c r="Y761" s="357"/>
      <c r="Z761" s="357"/>
      <c r="AA761" s="357"/>
      <c r="AB761" s="344"/>
      <c r="AC761" s="344"/>
      <c r="AD761" s="344"/>
      <c r="AE761" s="344"/>
      <c r="AF761" s="344"/>
      <c r="AG761" s="357"/>
      <c r="AH761" s="367"/>
      <c r="AI761" s="344"/>
      <c r="AJ761" s="344"/>
      <c r="AK761" s="429"/>
      <c r="AL761" s="429"/>
      <c r="AM761" s="357"/>
      <c r="AN761" s="357"/>
      <c r="AO761" s="357"/>
      <c r="AP761" s="357"/>
      <c r="AQ761" s="357"/>
      <c r="AR761" s="357"/>
      <c r="AS761" s="357"/>
      <c r="AT761" s="360"/>
      <c r="AU761" s="515"/>
    </row>
    <row r="762" spans="1:47" ht="30.75" customHeight="1" x14ac:dyDescent="0.25">
      <c r="A762" s="353"/>
      <c r="B762" s="354"/>
      <c r="C762" s="357"/>
      <c r="D762" s="344"/>
      <c r="E762" s="378"/>
      <c r="F762" s="378"/>
      <c r="G762" s="356"/>
      <c r="H762" s="357"/>
      <c r="I762" s="344"/>
      <c r="J762" s="344"/>
      <c r="K762" s="357"/>
      <c r="L762" s="355"/>
      <c r="M762" s="355"/>
      <c r="N762" s="355"/>
      <c r="O762" s="357"/>
      <c r="P762" s="357"/>
      <c r="Q762" s="357"/>
      <c r="R762" s="357"/>
      <c r="S762" s="357"/>
      <c r="T762" s="357"/>
      <c r="U762" s="357"/>
      <c r="V762" s="357"/>
      <c r="W762" s="357"/>
      <c r="X762" s="357"/>
      <c r="Y762" s="357"/>
      <c r="Z762" s="357"/>
      <c r="AA762" s="357"/>
      <c r="AB762" s="344"/>
      <c r="AC762" s="344"/>
      <c r="AD762" s="344"/>
      <c r="AE762" s="344"/>
      <c r="AF762" s="344"/>
      <c r="AG762" s="357"/>
      <c r="AH762" s="357"/>
      <c r="AI762" s="344"/>
      <c r="AJ762" s="344"/>
      <c r="AK762" s="429"/>
      <c r="AL762" s="429"/>
      <c r="AM762" s="357"/>
      <c r="AN762" s="357"/>
      <c r="AO762" s="357"/>
      <c r="AP762" s="357"/>
      <c r="AQ762" s="357"/>
      <c r="AR762" s="357"/>
      <c r="AS762" s="357"/>
      <c r="AT762" s="360"/>
      <c r="AU762" s="515"/>
    </row>
    <row r="763" spans="1:47" ht="30.75" customHeight="1" x14ac:dyDescent="0.25">
      <c r="A763" s="353"/>
      <c r="B763" s="354"/>
      <c r="C763" s="357"/>
      <c r="D763" s="344"/>
      <c r="E763" s="378"/>
      <c r="F763" s="378"/>
      <c r="G763" s="356"/>
      <c r="H763" s="357"/>
      <c r="I763" s="344"/>
      <c r="J763" s="344"/>
      <c r="K763" s="357"/>
      <c r="L763" s="355"/>
      <c r="M763" s="355"/>
      <c r="N763" s="355"/>
      <c r="O763" s="357"/>
      <c r="P763" s="357"/>
      <c r="Q763" s="357"/>
      <c r="R763" s="357"/>
      <c r="S763" s="357"/>
      <c r="T763" s="357"/>
      <c r="U763" s="357"/>
      <c r="V763" s="357"/>
      <c r="W763" s="357"/>
      <c r="X763" s="357"/>
      <c r="Y763" s="357"/>
      <c r="Z763" s="357"/>
      <c r="AA763" s="357"/>
      <c r="AB763" s="344"/>
      <c r="AC763" s="344"/>
      <c r="AD763" s="344"/>
      <c r="AE763" s="344"/>
      <c r="AF763" s="344"/>
      <c r="AG763" s="357"/>
      <c r="AH763" s="357"/>
      <c r="AI763" s="344"/>
      <c r="AJ763" s="344"/>
      <c r="AK763" s="429"/>
      <c r="AL763" s="429"/>
      <c r="AM763" s="357"/>
      <c r="AN763" s="357"/>
      <c r="AO763" s="357"/>
      <c r="AP763" s="357"/>
      <c r="AQ763" s="357"/>
      <c r="AR763" s="357"/>
      <c r="AS763" s="357"/>
      <c r="AT763" s="360"/>
      <c r="AU763" s="515"/>
    </row>
    <row r="764" spans="1:47" ht="30.75" customHeight="1" x14ac:dyDescent="0.25">
      <c r="A764" s="353"/>
      <c r="B764" s="354"/>
      <c r="C764" s="357"/>
      <c r="D764" s="344"/>
      <c r="E764" s="378"/>
      <c r="F764" s="378"/>
      <c r="G764" s="356"/>
      <c r="H764" s="357"/>
      <c r="I764" s="344"/>
      <c r="J764" s="344"/>
      <c r="K764" s="357"/>
      <c r="L764" s="355"/>
      <c r="M764" s="355"/>
      <c r="N764" s="355"/>
      <c r="O764" s="357"/>
      <c r="P764" s="357"/>
      <c r="Q764" s="357"/>
      <c r="R764" s="357"/>
      <c r="S764" s="357"/>
      <c r="T764" s="357"/>
      <c r="U764" s="357"/>
      <c r="V764" s="357"/>
      <c r="W764" s="357"/>
      <c r="X764" s="357"/>
      <c r="Y764" s="357"/>
      <c r="Z764" s="357"/>
      <c r="AA764" s="357"/>
      <c r="AB764" s="344"/>
      <c r="AC764" s="344"/>
      <c r="AD764" s="344"/>
      <c r="AE764" s="344"/>
      <c r="AF764" s="344"/>
      <c r="AG764" s="357"/>
      <c r="AH764" s="357"/>
      <c r="AI764" s="344"/>
      <c r="AJ764" s="344"/>
      <c r="AK764" s="429"/>
      <c r="AL764" s="429"/>
      <c r="AM764" s="357"/>
      <c r="AN764" s="357"/>
      <c r="AO764" s="357"/>
      <c r="AP764" s="357"/>
      <c r="AQ764" s="357"/>
      <c r="AR764" s="357"/>
      <c r="AS764" s="357"/>
      <c r="AT764" s="360"/>
      <c r="AU764" s="515"/>
    </row>
    <row r="765" spans="1:47" ht="30.75" customHeight="1" x14ac:dyDescent="0.25">
      <c r="A765" s="353"/>
      <c r="B765" s="354"/>
      <c r="C765" s="357"/>
      <c r="D765" s="344"/>
      <c r="E765" s="378"/>
      <c r="F765" s="378"/>
      <c r="G765" s="356"/>
      <c r="H765" s="357"/>
      <c r="I765" s="344"/>
      <c r="J765" s="344"/>
      <c r="K765" s="357"/>
      <c r="L765" s="355"/>
      <c r="M765" s="355"/>
      <c r="N765" s="355"/>
      <c r="O765" s="357"/>
      <c r="P765" s="357"/>
      <c r="Q765" s="357"/>
      <c r="R765" s="357"/>
      <c r="S765" s="357"/>
      <c r="T765" s="357"/>
      <c r="U765" s="357"/>
      <c r="V765" s="357"/>
      <c r="W765" s="357"/>
      <c r="X765" s="357"/>
      <c r="Y765" s="357"/>
      <c r="Z765" s="357"/>
      <c r="AA765" s="357"/>
      <c r="AB765" s="344"/>
      <c r="AC765" s="344"/>
      <c r="AD765" s="344"/>
      <c r="AE765" s="344"/>
      <c r="AF765" s="344"/>
      <c r="AG765" s="357"/>
      <c r="AH765" s="357"/>
      <c r="AI765" s="344"/>
      <c r="AJ765" s="344"/>
      <c r="AK765" s="429"/>
      <c r="AL765" s="429"/>
      <c r="AM765" s="357"/>
      <c r="AN765" s="357"/>
      <c r="AO765" s="357"/>
      <c r="AP765" s="357"/>
      <c r="AQ765" s="357"/>
      <c r="AR765" s="357"/>
      <c r="AS765" s="344"/>
      <c r="AT765" s="360"/>
      <c r="AU765" s="515"/>
    </row>
    <row r="766" spans="1:47" ht="30.75" customHeight="1" x14ac:dyDescent="0.25">
      <c r="A766" s="353"/>
      <c r="B766" s="354"/>
      <c r="C766" s="357"/>
      <c r="D766" s="344"/>
      <c r="E766" s="378"/>
      <c r="F766" s="378"/>
      <c r="G766" s="356"/>
      <c r="H766" s="357"/>
      <c r="I766" s="344"/>
      <c r="J766" s="344"/>
      <c r="K766" s="357"/>
      <c r="L766" s="355"/>
      <c r="M766" s="355"/>
      <c r="N766" s="355"/>
      <c r="O766" s="357"/>
      <c r="P766" s="357"/>
      <c r="Q766" s="357"/>
      <c r="R766" s="357"/>
      <c r="S766" s="357"/>
      <c r="T766" s="357"/>
      <c r="U766" s="357"/>
      <c r="V766" s="357"/>
      <c r="W766" s="357"/>
      <c r="X766" s="357"/>
      <c r="Y766" s="357"/>
      <c r="Z766" s="357"/>
      <c r="AA766" s="357"/>
      <c r="AB766" s="344"/>
      <c r="AC766" s="344"/>
      <c r="AD766" s="344"/>
      <c r="AE766" s="344"/>
      <c r="AF766" s="344"/>
      <c r="AG766" s="357"/>
      <c r="AH766" s="367"/>
      <c r="AI766" s="344"/>
      <c r="AJ766" s="344"/>
      <c r="AK766" s="429"/>
      <c r="AL766" s="429"/>
      <c r="AM766" s="357"/>
      <c r="AN766" s="357"/>
      <c r="AO766" s="357"/>
      <c r="AP766" s="344"/>
      <c r="AQ766" s="357"/>
      <c r="AR766" s="357"/>
      <c r="AS766" s="344"/>
      <c r="AT766" s="360"/>
      <c r="AU766" s="515"/>
    </row>
    <row r="767" spans="1:47" ht="30.75" customHeight="1" x14ac:dyDescent="0.25">
      <c r="A767" s="353"/>
      <c r="B767" s="354"/>
      <c r="C767" s="357"/>
      <c r="D767" s="344"/>
      <c r="E767" s="378"/>
      <c r="F767" s="378"/>
      <c r="G767" s="356"/>
      <c r="H767" s="357"/>
      <c r="I767" s="344"/>
      <c r="J767" s="344"/>
      <c r="K767" s="357"/>
      <c r="L767" s="355"/>
      <c r="M767" s="355"/>
      <c r="N767" s="355"/>
      <c r="O767" s="357"/>
      <c r="P767" s="357"/>
      <c r="Q767" s="357"/>
      <c r="R767" s="357"/>
      <c r="S767" s="357"/>
      <c r="T767" s="357"/>
      <c r="U767" s="357"/>
      <c r="V767" s="357"/>
      <c r="W767" s="357"/>
      <c r="X767" s="357"/>
      <c r="Y767" s="357"/>
      <c r="Z767" s="357"/>
      <c r="AA767" s="357"/>
      <c r="AB767" s="344"/>
      <c r="AC767" s="344"/>
      <c r="AD767" s="344"/>
      <c r="AE767" s="344"/>
      <c r="AF767" s="344"/>
      <c r="AG767" s="357"/>
      <c r="AH767" s="357"/>
      <c r="AI767" s="344"/>
      <c r="AJ767" s="344"/>
      <c r="AK767" s="429"/>
      <c r="AL767" s="429"/>
      <c r="AM767" s="357"/>
      <c r="AN767" s="357"/>
      <c r="AO767" s="357"/>
      <c r="AP767" s="357"/>
      <c r="AQ767" s="357"/>
      <c r="AR767" s="357"/>
      <c r="AS767" s="357"/>
      <c r="AT767" s="360"/>
      <c r="AU767" s="515"/>
    </row>
    <row r="768" spans="1:47" ht="30.75" customHeight="1" x14ac:dyDescent="0.25">
      <c r="A768" s="353"/>
      <c r="B768" s="354"/>
      <c r="C768" s="357"/>
      <c r="D768" s="344"/>
      <c r="E768" s="378"/>
      <c r="F768" s="378"/>
      <c r="G768" s="356"/>
      <c r="H768" s="357"/>
      <c r="I768" s="344"/>
      <c r="J768" s="344"/>
      <c r="K768" s="357"/>
      <c r="L768" s="355"/>
      <c r="M768" s="355"/>
      <c r="N768" s="355"/>
      <c r="O768" s="357"/>
      <c r="P768" s="357"/>
      <c r="Q768" s="357"/>
      <c r="R768" s="357"/>
      <c r="S768" s="357"/>
      <c r="T768" s="357"/>
      <c r="U768" s="357"/>
      <c r="V768" s="357"/>
      <c r="W768" s="357"/>
      <c r="X768" s="357"/>
      <c r="Y768" s="357"/>
      <c r="Z768" s="357"/>
      <c r="AA768" s="357"/>
      <c r="AB768" s="344"/>
      <c r="AC768" s="344"/>
      <c r="AD768" s="344"/>
      <c r="AE768" s="344"/>
      <c r="AF768" s="344"/>
      <c r="AG768" s="357"/>
      <c r="AH768" s="357"/>
      <c r="AI768" s="344"/>
      <c r="AJ768" s="344"/>
      <c r="AK768" s="429"/>
      <c r="AL768" s="429"/>
      <c r="AM768" s="357"/>
      <c r="AN768" s="357"/>
      <c r="AO768" s="357"/>
      <c r="AP768" s="357"/>
      <c r="AQ768" s="357"/>
      <c r="AR768" s="357"/>
      <c r="AS768" s="357"/>
      <c r="AT768" s="360"/>
      <c r="AU768" s="515"/>
    </row>
  </sheetData>
  <sheetProtection sort="0" autoFilter="0"/>
  <autoFilter ref="A9:AU768" xr:uid="{61AB03A8-EA98-46AD-884C-237B051F40B6}"/>
  <mergeCells count="16">
    <mergeCell ref="T8:U8"/>
    <mergeCell ref="AC8:AD8"/>
    <mergeCell ref="AE8:AF8"/>
    <mergeCell ref="AG8:AK8"/>
    <mergeCell ref="AN8:AR8"/>
    <mergeCell ref="V6:AF6"/>
    <mergeCell ref="V7:AF7"/>
    <mergeCell ref="AG7:AK7"/>
    <mergeCell ref="AG6:AK6"/>
    <mergeCell ref="AN7:AR7"/>
    <mergeCell ref="AN6:AR6"/>
    <mergeCell ref="AR1:AT1"/>
    <mergeCell ref="AR3:AT3"/>
    <mergeCell ref="AR4:AT4"/>
    <mergeCell ref="B1:C4"/>
    <mergeCell ref="E1:AM4"/>
  </mergeCells>
  <conditionalFormatting sqref="B10:B768">
    <cfRule type="duplicateValues" dxfId="76" priority="13"/>
  </conditionalFormatting>
  <conditionalFormatting sqref="AC10:AC768 AE10:AE768">
    <cfRule type="containsText" dxfId="75" priority="9" operator="containsText" text="Vigente">
      <formula>NOT(ISERROR(SEARCH("Vigente",AC10)))</formula>
    </cfRule>
    <cfRule type="containsText" dxfId="74" priority="10" operator="containsText" text="Vencida">
      <formula>NOT(ISERROR(SEARCH("Vencida",AC10)))</formula>
    </cfRule>
  </conditionalFormatting>
  <conditionalFormatting sqref="AF672">
    <cfRule type="containsText" dxfId="73" priority="11" operator="containsText" text="Vigente">
      <formula>NOT(ISERROR(SEARCH("Vigente",AF672)))</formula>
    </cfRule>
    <cfRule type="containsText" dxfId="72" priority="12" operator="containsText" text="Vencida">
      <formula>NOT(ISERROR(SEARCH("Vencida",AF672)))</formula>
    </cfRule>
  </conditionalFormatting>
  <conditionalFormatting sqref="AJ10:AJ768">
    <cfRule type="containsText" dxfId="71" priority="7" operator="containsText" text="Vigente">
      <formula>NOT(ISERROR(SEARCH("Vigente",AJ10)))</formula>
    </cfRule>
    <cfRule type="containsText" dxfId="70" priority="8" operator="containsText" text="Vencida">
      <formula>NOT(ISERROR(SEARCH("Vencida",AJ10)))</formula>
    </cfRule>
  </conditionalFormatting>
  <conditionalFormatting sqref="AK10:AL768">
    <cfRule type="containsText" dxfId="69" priority="1" operator="containsText" text="No Vigente">
      <formula>NOT(ISERROR(SEARCH(("No Vigente"),(AK10))))</formula>
    </cfRule>
    <cfRule type="containsText" dxfId="68" priority="2" operator="containsText" text="Vigente">
      <formula>NOT(ISERROR(SEARCH(("Vigente"),(AK10))))</formula>
    </cfRule>
    <cfRule type="containsBlanks" dxfId="67" priority="3">
      <formula>LEN(TRIM(AK10))=0</formula>
    </cfRule>
  </conditionalFormatting>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3">
        <x14:dataValidation type="list" allowBlank="1" showInputMessage="1" showErrorMessage="1" xr:uid="{ACC51C25-BC3E-45BC-B257-CF159BFD895D}">
          <x14:formula1>
            <xm:f>'LISTADO DE INFRACCIONES'!$I$2:$I$3</xm:f>
          </x14:formula1>
          <xm:sqref>AQ10:AQ768</xm:sqref>
        </x14:dataValidation>
        <x14:dataValidation type="list" allowBlank="1" showInputMessage="1" showErrorMessage="1" xr:uid="{C94906A8-1F2C-4FB3-B55F-6771A5D3AF59}">
          <x14:formula1>
            <xm:f>'LISTADO DE INFRACCIONES'!$J$2:$J$4</xm:f>
          </x14:formula1>
          <xm:sqref>AR10:AR768</xm:sqref>
        </x14:dataValidation>
        <x14:dataValidation type="list" allowBlank="1" showInputMessage="1" showErrorMessage="1" xr:uid="{2CC91C54-A1CF-46D2-AED3-67B21B8FBF8F}">
          <x14:formula1>
            <xm:f>'LISTADO DE INFRACCIONES'!$B$2:$B$134</xm:f>
          </x14:formula1>
          <xm:sqref>AN10:AN768</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65F83-5213-40FC-8A61-CCCDD6AAB9FA}">
  <dimension ref="A1:BM1969"/>
  <sheetViews>
    <sheetView zoomScaleNormal="100" workbookViewId="0">
      <pane ySplit="1" topLeftCell="A602" activePane="bottomLeft" state="frozen"/>
      <selection pane="bottomLeft" activeCell="F637" sqref="F637"/>
    </sheetView>
  </sheetViews>
  <sheetFormatPr baseColWidth="10" defaultColWidth="11.42578125" defaultRowHeight="15" outlineLevelCol="1" x14ac:dyDescent="0.25"/>
  <cols>
    <col min="1" max="1" width="22.140625" style="410" customWidth="1"/>
    <col min="2" max="2" width="43.42578125" style="410" bestFit="1" customWidth="1"/>
    <col min="3" max="3" width="15.28515625" style="410" customWidth="1" outlineLevel="1"/>
  </cols>
  <sheetData>
    <row r="1" spans="1:3" ht="25.5" x14ac:dyDescent="0.25">
      <c r="A1" s="417" t="s">
        <v>0</v>
      </c>
      <c r="B1" s="417" t="s">
        <v>7568</v>
      </c>
      <c r="C1" s="417" t="s">
        <v>1666</v>
      </c>
    </row>
    <row r="2" spans="1:3" s="407" customFormat="1" ht="18" customHeight="1" x14ac:dyDescent="0.25">
      <c r="A2" s="408">
        <v>1151941400</v>
      </c>
      <c r="B2" s="408" t="s">
        <v>7567</v>
      </c>
      <c r="C2" s="409">
        <v>45381</v>
      </c>
    </row>
    <row r="3" spans="1:3" s="407" customFormat="1" ht="18" customHeight="1" x14ac:dyDescent="0.25">
      <c r="A3" s="408">
        <v>1089514916</v>
      </c>
      <c r="B3" s="408" t="s">
        <v>7566</v>
      </c>
      <c r="C3" s="409">
        <v>45383</v>
      </c>
    </row>
    <row r="4" spans="1:3" s="407" customFormat="1" ht="18" customHeight="1" x14ac:dyDescent="0.25">
      <c r="A4" s="408">
        <v>14638890</v>
      </c>
      <c r="B4" s="408" t="s">
        <v>7565</v>
      </c>
      <c r="C4" s="409">
        <v>45383</v>
      </c>
    </row>
    <row r="5" spans="1:3" s="407" customFormat="1" ht="18" customHeight="1" x14ac:dyDescent="0.25">
      <c r="A5" s="408">
        <v>1130660013</v>
      </c>
      <c r="B5" s="408" t="s">
        <v>7564</v>
      </c>
      <c r="C5" s="409">
        <v>45383</v>
      </c>
    </row>
    <row r="6" spans="1:3" s="407" customFormat="1" ht="18" customHeight="1" x14ac:dyDescent="0.25">
      <c r="A6" s="408">
        <v>1112480811</v>
      </c>
      <c r="B6" s="408" t="s">
        <v>7563</v>
      </c>
      <c r="C6" s="409">
        <v>45383</v>
      </c>
    </row>
    <row r="7" spans="1:3" s="407" customFormat="1" ht="18" customHeight="1" x14ac:dyDescent="0.25">
      <c r="A7" s="408">
        <v>1002620679</v>
      </c>
      <c r="B7" s="408" t="s">
        <v>7562</v>
      </c>
      <c r="C7" s="409">
        <v>45386</v>
      </c>
    </row>
    <row r="8" spans="1:3" s="407" customFormat="1" ht="18" customHeight="1" x14ac:dyDescent="0.25">
      <c r="A8" s="408">
        <v>1112491890</v>
      </c>
      <c r="B8" s="408" t="s">
        <v>7561</v>
      </c>
      <c r="C8" s="409">
        <v>45386</v>
      </c>
    </row>
    <row r="9" spans="1:3" s="407" customFormat="1" ht="18" customHeight="1" x14ac:dyDescent="0.25">
      <c r="A9" s="408">
        <v>1151960974</v>
      </c>
      <c r="B9" s="408" t="s">
        <v>7560</v>
      </c>
      <c r="C9" s="409">
        <v>45387</v>
      </c>
    </row>
    <row r="10" spans="1:3" s="407" customFormat="1" ht="18" customHeight="1" x14ac:dyDescent="0.25">
      <c r="A10" s="139">
        <v>1113653077</v>
      </c>
      <c r="B10" s="408" t="s">
        <v>7559</v>
      </c>
      <c r="C10" s="409">
        <v>45388</v>
      </c>
    </row>
    <row r="11" spans="1:3" s="407" customFormat="1" ht="18" customHeight="1" x14ac:dyDescent="0.25">
      <c r="A11" s="408">
        <v>1144139543</v>
      </c>
      <c r="B11" s="408" t="s">
        <v>7558</v>
      </c>
      <c r="C11" s="409">
        <v>45388</v>
      </c>
    </row>
    <row r="12" spans="1:3" s="407" customFormat="1" ht="18" customHeight="1" x14ac:dyDescent="0.25">
      <c r="A12" s="408">
        <v>1144076253</v>
      </c>
      <c r="B12" s="408" t="s">
        <v>7557</v>
      </c>
      <c r="C12" s="409">
        <v>45388</v>
      </c>
    </row>
    <row r="13" spans="1:3" s="407" customFormat="1" ht="18" customHeight="1" x14ac:dyDescent="0.25">
      <c r="A13" s="408">
        <v>31574426</v>
      </c>
      <c r="B13" s="408" t="s">
        <v>7556</v>
      </c>
      <c r="C13" s="409">
        <v>45389</v>
      </c>
    </row>
    <row r="14" spans="1:3" s="407" customFormat="1" ht="18" customHeight="1" x14ac:dyDescent="0.25">
      <c r="A14" s="139">
        <v>16688472</v>
      </c>
      <c r="B14" s="408" t="s">
        <v>7555</v>
      </c>
      <c r="C14" s="409">
        <v>45390</v>
      </c>
    </row>
    <row r="15" spans="1:3" s="407" customFormat="1" ht="18" customHeight="1" x14ac:dyDescent="0.25">
      <c r="A15" s="139">
        <v>1130944712</v>
      </c>
      <c r="B15" s="408" t="s">
        <v>7554</v>
      </c>
      <c r="C15" s="409">
        <v>45392</v>
      </c>
    </row>
    <row r="16" spans="1:3" s="407" customFormat="1" ht="18" customHeight="1" x14ac:dyDescent="0.25">
      <c r="A16" s="139">
        <v>1107102033</v>
      </c>
      <c r="B16" s="408" t="s">
        <v>7553</v>
      </c>
      <c r="C16" s="409">
        <v>45395</v>
      </c>
    </row>
    <row r="17" spans="1:3" s="407" customFormat="1" ht="18" customHeight="1" x14ac:dyDescent="0.25">
      <c r="A17" s="139">
        <v>1006087828</v>
      </c>
      <c r="B17" s="139" t="s">
        <v>7552</v>
      </c>
      <c r="C17" s="409">
        <v>45397</v>
      </c>
    </row>
    <row r="18" spans="1:3" s="407" customFormat="1" ht="18" customHeight="1" x14ac:dyDescent="0.25">
      <c r="A18" s="139">
        <v>1144214195</v>
      </c>
      <c r="B18" s="411" t="s">
        <v>7551</v>
      </c>
      <c r="C18" s="409">
        <v>45397</v>
      </c>
    </row>
    <row r="19" spans="1:3" s="407" customFormat="1" ht="18" customHeight="1" x14ac:dyDescent="0.25">
      <c r="A19" s="139">
        <v>1110289507</v>
      </c>
      <c r="B19" s="139" t="s">
        <v>1495</v>
      </c>
      <c r="C19" s="409">
        <v>45397</v>
      </c>
    </row>
    <row r="20" spans="1:3" s="407" customFormat="1" ht="18" customHeight="1" x14ac:dyDescent="0.25">
      <c r="A20" s="139">
        <v>1007685328</v>
      </c>
      <c r="B20" s="139" t="s">
        <v>7550</v>
      </c>
      <c r="C20" s="409">
        <v>45398</v>
      </c>
    </row>
    <row r="21" spans="1:3" s="407" customFormat="1" ht="18" customHeight="1" x14ac:dyDescent="0.25">
      <c r="A21" s="139">
        <v>1144073562</v>
      </c>
      <c r="B21" s="139" t="s">
        <v>7549</v>
      </c>
      <c r="C21" s="409">
        <v>45399</v>
      </c>
    </row>
    <row r="22" spans="1:3" s="407" customFormat="1" ht="18" customHeight="1" x14ac:dyDescent="0.25">
      <c r="A22" s="139">
        <v>29115811</v>
      </c>
      <c r="B22" s="139" t="s">
        <v>7548</v>
      </c>
      <c r="C22" s="409">
        <v>45401</v>
      </c>
    </row>
    <row r="23" spans="1:3" s="407" customFormat="1" ht="18" customHeight="1" x14ac:dyDescent="0.25">
      <c r="A23" s="139">
        <v>1143971241</v>
      </c>
      <c r="B23" s="139" t="s">
        <v>7547</v>
      </c>
      <c r="C23" s="409">
        <v>45401</v>
      </c>
    </row>
    <row r="24" spans="1:3" s="407" customFormat="1" ht="18" customHeight="1" x14ac:dyDescent="0.25">
      <c r="A24" s="139">
        <v>1007711464</v>
      </c>
      <c r="B24" s="139" t="s">
        <v>7546</v>
      </c>
      <c r="C24" s="409">
        <v>45401</v>
      </c>
    </row>
    <row r="25" spans="1:3" s="407" customFormat="1" ht="18" customHeight="1" x14ac:dyDescent="0.25">
      <c r="A25" s="139">
        <v>1054996202</v>
      </c>
      <c r="B25" s="139" t="s">
        <v>7545</v>
      </c>
      <c r="C25" s="409">
        <v>45402</v>
      </c>
    </row>
    <row r="26" spans="1:3" s="407" customFormat="1" ht="18" customHeight="1" x14ac:dyDescent="0.25">
      <c r="A26" s="139">
        <v>1144066451</v>
      </c>
      <c r="B26" s="139" t="s">
        <v>7544</v>
      </c>
      <c r="C26" s="188">
        <v>45405</v>
      </c>
    </row>
    <row r="27" spans="1:3" s="407" customFormat="1" ht="18" customHeight="1" x14ac:dyDescent="0.25">
      <c r="A27" s="139">
        <v>1128224369</v>
      </c>
      <c r="B27" s="139" t="s">
        <v>7543</v>
      </c>
      <c r="C27" s="188">
        <v>45406</v>
      </c>
    </row>
    <row r="28" spans="1:3" s="407" customFormat="1" ht="18" customHeight="1" x14ac:dyDescent="0.25">
      <c r="A28" s="139">
        <v>1143964853</v>
      </c>
      <c r="B28" s="139" t="s">
        <v>7542</v>
      </c>
      <c r="C28" s="188">
        <v>45407</v>
      </c>
    </row>
    <row r="29" spans="1:3" s="407" customFormat="1" ht="18" customHeight="1" x14ac:dyDescent="0.25">
      <c r="A29" s="139" t="e">
        <v>#VALUE!</v>
      </c>
      <c r="B29" s="139" t="s">
        <v>7541</v>
      </c>
      <c r="C29" s="188">
        <v>45407</v>
      </c>
    </row>
    <row r="30" spans="1:3" s="407" customFormat="1" ht="18" customHeight="1" x14ac:dyDescent="0.25">
      <c r="A30" s="139" t="e">
        <v>#VALUE!</v>
      </c>
      <c r="B30" s="139" t="s">
        <v>7540</v>
      </c>
      <c r="C30" s="188">
        <v>45407</v>
      </c>
    </row>
    <row r="31" spans="1:3" s="407" customFormat="1" ht="18" customHeight="1" x14ac:dyDescent="0.25">
      <c r="A31" s="139">
        <v>1125251112</v>
      </c>
      <c r="B31" s="139" t="s">
        <v>7539</v>
      </c>
      <c r="C31" s="188">
        <v>45407</v>
      </c>
    </row>
    <row r="32" spans="1:3" s="407" customFormat="1" ht="18" customHeight="1" x14ac:dyDescent="0.25">
      <c r="A32" s="139">
        <v>1112221668</v>
      </c>
      <c r="B32" s="139" t="s">
        <v>7538</v>
      </c>
      <c r="C32" s="188">
        <v>45407</v>
      </c>
    </row>
    <row r="33" spans="1:3" s="5" customFormat="1" ht="18" customHeight="1" x14ac:dyDescent="0.25">
      <c r="A33" s="139">
        <v>1005874043</v>
      </c>
      <c r="B33" s="139" t="s">
        <v>7537</v>
      </c>
      <c r="C33" s="188">
        <v>45407</v>
      </c>
    </row>
    <row r="34" spans="1:3" s="5" customFormat="1" ht="18" customHeight="1" x14ac:dyDescent="0.25">
      <c r="A34" s="139">
        <v>1006166997</v>
      </c>
      <c r="B34" s="139" t="s">
        <v>7536</v>
      </c>
      <c r="C34" s="188">
        <v>45408</v>
      </c>
    </row>
    <row r="35" spans="1:3" s="5" customFormat="1" ht="18" customHeight="1" x14ac:dyDescent="0.25">
      <c r="A35" s="139">
        <v>1060879942</v>
      </c>
      <c r="B35" s="139" t="s">
        <v>7535</v>
      </c>
      <c r="C35" s="188">
        <v>45408</v>
      </c>
    </row>
    <row r="36" spans="1:3" s="5" customFormat="1" ht="18" customHeight="1" x14ac:dyDescent="0.25">
      <c r="A36" s="139" t="e">
        <v>#VALUE!</v>
      </c>
      <c r="B36" s="139" t="s">
        <v>7534</v>
      </c>
      <c r="C36" s="188">
        <v>45412</v>
      </c>
    </row>
    <row r="37" spans="1:3" s="5" customFormat="1" ht="18" customHeight="1" x14ac:dyDescent="0.25">
      <c r="A37" s="139">
        <v>67043152</v>
      </c>
      <c r="B37" s="139" t="s">
        <v>7533</v>
      </c>
      <c r="C37" s="188">
        <v>45412</v>
      </c>
    </row>
    <row r="38" spans="1:3" s="5" customFormat="1" ht="18" customHeight="1" x14ac:dyDescent="0.25">
      <c r="A38" s="139">
        <v>1151954224</v>
      </c>
      <c r="B38" s="139" t="s">
        <v>7532</v>
      </c>
      <c r="C38" s="188">
        <v>45412</v>
      </c>
    </row>
    <row r="39" spans="1:3" s="5" customFormat="1" ht="18" customHeight="1" x14ac:dyDescent="0.25">
      <c r="A39" s="139" t="e">
        <v>#VALUE!</v>
      </c>
      <c r="B39" s="139" t="s">
        <v>7531</v>
      </c>
      <c r="C39" s="188">
        <v>45412</v>
      </c>
    </row>
    <row r="40" spans="1:3" s="407" customFormat="1" ht="18" customHeight="1" x14ac:dyDescent="0.25">
      <c r="A40" s="139">
        <v>1007850898</v>
      </c>
      <c r="B40" s="139" t="s">
        <v>7526</v>
      </c>
      <c r="C40" s="188">
        <v>45412</v>
      </c>
    </row>
    <row r="41" spans="1:3" s="407" customFormat="1" ht="18" customHeight="1" x14ac:dyDescent="0.25">
      <c r="A41" s="139">
        <v>66781921</v>
      </c>
      <c r="B41" s="139" t="s">
        <v>7530</v>
      </c>
      <c r="C41" s="188">
        <v>45412</v>
      </c>
    </row>
    <row r="42" spans="1:3" s="407" customFormat="1" ht="18" customHeight="1" x14ac:dyDescent="0.25">
      <c r="A42" s="139">
        <v>38671318</v>
      </c>
      <c r="B42" s="139" t="s">
        <v>7529</v>
      </c>
      <c r="C42" s="188">
        <v>45412</v>
      </c>
    </row>
    <row r="43" spans="1:3" s="407" customFormat="1" ht="18" customHeight="1" x14ac:dyDescent="0.25">
      <c r="A43" s="139">
        <v>1130621193</v>
      </c>
      <c r="B43" s="139" t="s">
        <v>7528</v>
      </c>
      <c r="C43" s="188">
        <v>45413</v>
      </c>
    </row>
    <row r="44" spans="1:3" s="407" customFormat="1" ht="18" customHeight="1" x14ac:dyDescent="0.25">
      <c r="A44" s="139">
        <v>1144149748</v>
      </c>
      <c r="B44" s="139" t="s">
        <v>7527</v>
      </c>
      <c r="C44" s="188">
        <v>45413</v>
      </c>
    </row>
    <row r="45" spans="1:3" s="407" customFormat="1" ht="18" customHeight="1" x14ac:dyDescent="0.25">
      <c r="A45" s="139">
        <v>1007850898</v>
      </c>
      <c r="B45" s="139" t="s">
        <v>7526</v>
      </c>
      <c r="C45" s="188">
        <v>45413</v>
      </c>
    </row>
    <row r="46" spans="1:3" s="407" customFormat="1" ht="18" customHeight="1" x14ac:dyDescent="0.25">
      <c r="A46" s="139">
        <v>1144075120</v>
      </c>
      <c r="B46" s="139" t="s">
        <v>7525</v>
      </c>
      <c r="C46" s="188">
        <v>45415</v>
      </c>
    </row>
    <row r="47" spans="1:3" s="407" customFormat="1" ht="18" customHeight="1" x14ac:dyDescent="0.25">
      <c r="A47" s="139">
        <v>1087111419</v>
      </c>
      <c r="B47" s="139" t="s">
        <v>7524</v>
      </c>
      <c r="C47" s="188">
        <v>45415</v>
      </c>
    </row>
    <row r="48" spans="1:3" s="407" customFormat="1" ht="18" customHeight="1" x14ac:dyDescent="0.25">
      <c r="A48" s="139">
        <v>1143859721</v>
      </c>
      <c r="B48" s="139" t="s">
        <v>7523</v>
      </c>
      <c r="C48" s="188">
        <v>45418</v>
      </c>
    </row>
    <row r="49" spans="1:3" s="407" customFormat="1" ht="18" customHeight="1" x14ac:dyDescent="0.25">
      <c r="A49" s="139">
        <v>1006295430</v>
      </c>
      <c r="B49" s="139" t="s">
        <v>7522</v>
      </c>
      <c r="C49" s="188">
        <v>45418</v>
      </c>
    </row>
    <row r="50" spans="1:3" s="407" customFormat="1" ht="18" customHeight="1" x14ac:dyDescent="0.25">
      <c r="A50" s="139">
        <v>1143990472</v>
      </c>
      <c r="B50" s="139" t="s">
        <v>7521</v>
      </c>
      <c r="C50" s="188">
        <v>45419</v>
      </c>
    </row>
    <row r="51" spans="1:3" s="407" customFormat="1" ht="18" customHeight="1" x14ac:dyDescent="0.25">
      <c r="A51" s="139">
        <v>14635479</v>
      </c>
      <c r="B51" s="139" t="s">
        <v>7520</v>
      </c>
      <c r="C51" s="188">
        <v>45427</v>
      </c>
    </row>
    <row r="52" spans="1:3" s="407" customFormat="1" ht="18" customHeight="1" x14ac:dyDescent="0.25">
      <c r="A52" s="139">
        <v>1144098034</v>
      </c>
      <c r="B52" s="139" t="s">
        <v>7519</v>
      </c>
      <c r="C52" s="188">
        <v>45427</v>
      </c>
    </row>
    <row r="53" spans="1:3" s="407" customFormat="1" ht="18" customHeight="1" x14ac:dyDescent="0.25">
      <c r="A53" s="139">
        <v>29361944</v>
      </c>
      <c r="B53" s="139" t="s">
        <v>7518</v>
      </c>
      <c r="C53" s="188">
        <v>45427</v>
      </c>
    </row>
    <row r="54" spans="1:3" s="407" customFormat="1" ht="18" customHeight="1" x14ac:dyDescent="0.25">
      <c r="A54" s="139">
        <v>34659072</v>
      </c>
      <c r="B54" s="139" t="s">
        <v>7517</v>
      </c>
      <c r="C54" s="188">
        <v>45430</v>
      </c>
    </row>
    <row r="55" spans="1:3" s="407" customFormat="1" ht="18" customHeight="1" x14ac:dyDescent="0.25">
      <c r="A55" s="139">
        <v>1112969890</v>
      </c>
      <c r="B55" s="139" t="s">
        <v>7516</v>
      </c>
      <c r="C55" s="188">
        <v>45433</v>
      </c>
    </row>
    <row r="56" spans="1:3" s="407" customFormat="1" ht="18" customHeight="1" x14ac:dyDescent="0.25">
      <c r="A56" s="139">
        <v>1111783007</v>
      </c>
      <c r="B56" s="139" t="s">
        <v>7515</v>
      </c>
      <c r="C56" s="188">
        <v>45433</v>
      </c>
    </row>
    <row r="57" spans="1:3" s="407" customFormat="1" ht="18" customHeight="1" x14ac:dyDescent="0.25">
      <c r="A57" s="139">
        <v>1143871838</v>
      </c>
      <c r="B57" s="139" t="s">
        <v>7514</v>
      </c>
      <c r="C57" s="188">
        <v>45435</v>
      </c>
    </row>
    <row r="58" spans="1:3" s="407" customFormat="1" ht="18" customHeight="1" x14ac:dyDescent="0.25">
      <c r="A58" s="139">
        <v>1094911337</v>
      </c>
      <c r="B58" s="139" t="s">
        <v>7513</v>
      </c>
      <c r="C58" s="188">
        <v>45436</v>
      </c>
    </row>
    <row r="59" spans="1:3" s="407" customFormat="1" ht="18" customHeight="1" x14ac:dyDescent="0.25">
      <c r="A59" s="139">
        <v>1143927259</v>
      </c>
      <c r="B59" s="139" t="s">
        <v>7512</v>
      </c>
      <c r="C59" s="188">
        <v>45436</v>
      </c>
    </row>
    <row r="60" spans="1:3" s="230" customFormat="1" ht="18" customHeight="1" x14ac:dyDescent="0.25">
      <c r="A60" s="139">
        <v>1130680275</v>
      </c>
      <c r="B60" s="139" t="s">
        <v>7511</v>
      </c>
      <c r="C60" s="188">
        <v>45437</v>
      </c>
    </row>
    <row r="61" spans="1:3" s="230" customFormat="1" ht="18" customHeight="1" x14ac:dyDescent="0.25">
      <c r="A61" s="139">
        <v>1143939248</v>
      </c>
      <c r="B61" s="139" t="s">
        <v>7510</v>
      </c>
      <c r="C61" s="188">
        <v>45437</v>
      </c>
    </row>
    <row r="62" spans="1:3" s="230" customFormat="1" ht="18" customHeight="1" x14ac:dyDescent="0.25">
      <c r="A62" s="139">
        <v>1143929066</v>
      </c>
      <c r="B62" s="139" t="s">
        <v>7509</v>
      </c>
      <c r="C62" s="188">
        <v>45437</v>
      </c>
    </row>
    <row r="63" spans="1:3" s="230" customFormat="1" ht="18" customHeight="1" x14ac:dyDescent="0.25">
      <c r="A63" s="139">
        <v>1144150313</v>
      </c>
      <c r="B63" s="411" t="s">
        <v>7508</v>
      </c>
      <c r="C63" s="188">
        <v>45442</v>
      </c>
    </row>
    <row r="64" spans="1:3" s="230" customFormat="1" ht="18" customHeight="1" x14ac:dyDescent="0.25">
      <c r="A64" s="139">
        <v>1144036549</v>
      </c>
      <c r="B64" s="139" t="s">
        <v>7507</v>
      </c>
      <c r="C64" s="188">
        <v>45443</v>
      </c>
    </row>
    <row r="65" spans="1:3" s="230" customFormat="1" ht="18" customHeight="1" x14ac:dyDescent="0.25">
      <c r="A65" s="139">
        <v>29122648</v>
      </c>
      <c r="B65" s="139" t="s">
        <v>7506</v>
      </c>
      <c r="C65" s="188">
        <v>45444</v>
      </c>
    </row>
    <row r="66" spans="1:3" s="230" customFormat="1" ht="18" customHeight="1" x14ac:dyDescent="0.25">
      <c r="A66" s="139">
        <v>1105361672</v>
      </c>
      <c r="B66" s="139" t="s">
        <v>1492</v>
      </c>
      <c r="C66" s="188">
        <v>45444</v>
      </c>
    </row>
    <row r="67" spans="1:3" s="230" customFormat="1" ht="18" customHeight="1" x14ac:dyDescent="0.25">
      <c r="A67" s="139">
        <v>1006100034</v>
      </c>
      <c r="B67" s="139" t="s">
        <v>7505</v>
      </c>
      <c r="C67" s="188">
        <v>45448</v>
      </c>
    </row>
    <row r="68" spans="1:3" s="230" customFormat="1" ht="18" customHeight="1" x14ac:dyDescent="0.25">
      <c r="A68" s="139">
        <v>33625106</v>
      </c>
      <c r="B68" s="139" t="s">
        <v>7504</v>
      </c>
      <c r="C68" s="188">
        <v>45448</v>
      </c>
    </row>
    <row r="69" spans="1:3" s="230" customFormat="1" ht="18" customHeight="1" x14ac:dyDescent="0.25">
      <c r="A69" s="139">
        <v>1063806770</v>
      </c>
      <c r="B69" s="139" t="s">
        <v>7503</v>
      </c>
      <c r="C69" s="188">
        <v>45448</v>
      </c>
    </row>
    <row r="70" spans="1:3" s="230" customFormat="1" ht="18" customHeight="1" x14ac:dyDescent="0.25">
      <c r="A70" s="139">
        <v>1143873968</v>
      </c>
      <c r="B70" s="139" t="s">
        <v>7502</v>
      </c>
      <c r="C70" s="188">
        <v>45450</v>
      </c>
    </row>
    <row r="71" spans="1:3" s="5" customFormat="1" ht="18" customHeight="1" x14ac:dyDescent="0.25">
      <c r="A71" s="139">
        <v>1111794762</v>
      </c>
      <c r="B71" s="139" t="s">
        <v>7501</v>
      </c>
      <c r="C71" s="188">
        <v>45451</v>
      </c>
    </row>
    <row r="72" spans="1:3" s="5" customFormat="1" ht="18" customHeight="1" x14ac:dyDescent="0.25">
      <c r="A72" s="139">
        <v>1144065549</v>
      </c>
      <c r="B72" s="411" t="s">
        <v>7500</v>
      </c>
      <c r="C72" s="188">
        <v>45453</v>
      </c>
    </row>
    <row r="73" spans="1:3" s="5" customFormat="1" ht="18" customHeight="1" x14ac:dyDescent="0.25">
      <c r="A73" s="139">
        <v>16848697</v>
      </c>
      <c r="B73" s="139" t="s">
        <v>7499</v>
      </c>
      <c r="C73" s="188">
        <v>45456</v>
      </c>
    </row>
    <row r="74" spans="1:3" s="5" customFormat="1" ht="18" customHeight="1" x14ac:dyDescent="0.25">
      <c r="A74" s="139">
        <v>1107097268</v>
      </c>
      <c r="B74" s="139" t="s">
        <v>7498</v>
      </c>
      <c r="C74" s="188">
        <v>45458</v>
      </c>
    </row>
    <row r="75" spans="1:3" s="5" customFormat="1" ht="18" customHeight="1" x14ac:dyDescent="0.25">
      <c r="A75" s="139">
        <v>1130586525</v>
      </c>
      <c r="B75" s="139" t="s">
        <v>7497</v>
      </c>
      <c r="C75" s="188">
        <v>45460</v>
      </c>
    </row>
    <row r="76" spans="1:3" s="5" customFormat="1" ht="18" customHeight="1" x14ac:dyDescent="0.25">
      <c r="A76" s="139">
        <v>26345808</v>
      </c>
      <c r="B76" s="139" t="s">
        <v>7496</v>
      </c>
      <c r="C76" s="188">
        <v>45460</v>
      </c>
    </row>
    <row r="77" spans="1:3" s="5" customFormat="1" ht="18" customHeight="1" x14ac:dyDescent="0.25">
      <c r="A77" s="139">
        <v>1006181644</v>
      </c>
      <c r="B77" s="139" t="s">
        <v>7495</v>
      </c>
      <c r="C77" s="188">
        <v>45460</v>
      </c>
    </row>
    <row r="78" spans="1:3" s="5" customFormat="1" ht="18" customHeight="1" x14ac:dyDescent="0.25">
      <c r="A78" s="139">
        <v>1107076116</v>
      </c>
      <c r="B78" s="139" t="s">
        <v>7494</v>
      </c>
      <c r="C78" s="188">
        <v>45460</v>
      </c>
    </row>
    <row r="79" spans="1:3" s="5" customFormat="1" ht="18" customHeight="1" x14ac:dyDescent="0.25">
      <c r="A79" s="139">
        <v>14835229</v>
      </c>
      <c r="B79" s="139" t="s">
        <v>7493</v>
      </c>
      <c r="C79" s="188">
        <v>45462</v>
      </c>
    </row>
    <row r="80" spans="1:3" s="5" customFormat="1" ht="18" customHeight="1" x14ac:dyDescent="0.25">
      <c r="A80" s="139">
        <v>16797537</v>
      </c>
      <c r="B80" s="139" t="s">
        <v>7492</v>
      </c>
      <c r="C80" s="188">
        <v>45462</v>
      </c>
    </row>
    <row r="81" spans="1:3" s="5" customFormat="1" ht="18" customHeight="1" x14ac:dyDescent="0.25">
      <c r="A81" s="139">
        <v>1143840271</v>
      </c>
      <c r="B81" s="139" t="s">
        <v>7491</v>
      </c>
      <c r="C81" s="188">
        <v>45464</v>
      </c>
    </row>
    <row r="82" spans="1:3" s="5" customFormat="1" ht="18" customHeight="1" x14ac:dyDescent="0.25">
      <c r="A82" s="139">
        <v>1070597659</v>
      </c>
      <c r="B82" s="411" t="s">
        <v>7490</v>
      </c>
      <c r="C82" s="188">
        <v>45464</v>
      </c>
    </row>
    <row r="83" spans="1:3" s="5" customFormat="1" ht="18" customHeight="1" x14ac:dyDescent="0.25">
      <c r="A83" s="139">
        <v>1004640368</v>
      </c>
      <c r="B83" s="139" t="s">
        <v>994</v>
      </c>
      <c r="C83" s="188">
        <v>45465</v>
      </c>
    </row>
    <row r="84" spans="1:3" s="5" customFormat="1" ht="18" customHeight="1" x14ac:dyDescent="0.25">
      <c r="A84" s="139">
        <v>31574552</v>
      </c>
      <c r="B84" s="139" t="s">
        <v>7489</v>
      </c>
      <c r="C84" s="188">
        <v>45465</v>
      </c>
    </row>
    <row r="85" spans="1:3" s="5" customFormat="1" ht="18" customHeight="1" x14ac:dyDescent="0.25">
      <c r="A85" s="139">
        <v>1143853964</v>
      </c>
      <c r="B85" s="139" t="s">
        <v>7488</v>
      </c>
      <c r="C85" s="188">
        <v>45467</v>
      </c>
    </row>
    <row r="86" spans="1:3" s="5" customFormat="1" ht="18" customHeight="1" x14ac:dyDescent="0.25">
      <c r="A86" s="139">
        <v>1108639194</v>
      </c>
      <c r="B86" s="139" t="s">
        <v>7487</v>
      </c>
      <c r="C86" s="188">
        <v>45467</v>
      </c>
    </row>
    <row r="87" spans="1:3" s="5" customFormat="1" ht="18" customHeight="1" x14ac:dyDescent="0.25">
      <c r="A87" s="139">
        <v>1144195736</v>
      </c>
      <c r="B87" s="139" t="s">
        <v>7486</v>
      </c>
      <c r="C87" s="188">
        <v>45467</v>
      </c>
    </row>
    <row r="88" spans="1:3" s="5" customFormat="1" ht="18" customHeight="1" x14ac:dyDescent="0.25">
      <c r="A88" s="139">
        <v>1111543392</v>
      </c>
      <c r="B88" s="139" t="s">
        <v>7485</v>
      </c>
      <c r="C88" s="188">
        <v>45469</v>
      </c>
    </row>
    <row r="89" spans="1:3" s="5" customFormat="1" ht="18" customHeight="1" x14ac:dyDescent="0.25">
      <c r="A89" s="139">
        <v>1143978307</v>
      </c>
      <c r="B89" s="139" t="s">
        <v>7484</v>
      </c>
      <c r="C89" s="188">
        <v>45469</v>
      </c>
    </row>
    <row r="90" spans="1:3" s="5" customFormat="1" ht="18" customHeight="1" x14ac:dyDescent="0.25">
      <c r="A90" s="139">
        <v>1007701184</v>
      </c>
      <c r="B90" s="139" t="s">
        <v>7483</v>
      </c>
      <c r="C90" s="188">
        <v>45470</v>
      </c>
    </row>
    <row r="91" spans="1:3" s="5" customFormat="1" ht="18" customHeight="1" x14ac:dyDescent="0.25">
      <c r="A91" s="139">
        <v>1143990717</v>
      </c>
      <c r="B91" s="139" t="s">
        <v>7482</v>
      </c>
      <c r="C91" s="188">
        <v>45472</v>
      </c>
    </row>
    <row r="92" spans="1:3" s="5" customFormat="1" ht="18" customHeight="1" x14ac:dyDescent="0.25">
      <c r="A92" s="408">
        <v>1143975004</v>
      </c>
      <c r="B92" s="408" t="s">
        <v>7481</v>
      </c>
      <c r="C92" s="188">
        <v>45473</v>
      </c>
    </row>
    <row r="93" spans="1:3" s="5" customFormat="1" ht="18" customHeight="1" x14ac:dyDescent="0.25">
      <c r="A93" s="139">
        <v>1005707274</v>
      </c>
      <c r="B93" s="139" t="s">
        <v>7480</v>
      </c>
      <c r="C93" s="188">
        <v>45473</v>
      </c>
    </row>
    <row r="94" spans="1:3" s="5" customFormat="1" ht="18" customHeight="1" x14ac:dyDescent="0.25">
      <c r="A94" s="408">
        <v>1128905466</v>
      </c>
      <c r="B94" s="408" t="s">
        <v>7479</v>
      </c>
      <c r="C94" s="188">
        <v>45476</v>
      </c>
    </row>
    <row r="95" spans="1:3" s="5" customFormat="1" ht="18" customHeight="1" x14ac:dyDescent="0.25">
      <c r="A95" s="139">
        <v>1005974991</v>
      </c>
      <c r="B95" s="139" t="s">
        <v>7478</v>
      </c>
      <c r="C95" s="188">
        <v>45476</v>
      </c>
    </row>
    <row r="96" spans="1:3" s="5" customFormat="1" ht="18" customHeight="1" x14ac:dyDescent="0.25">
      <c r="A96" s="139">
        <v>1004612073</v>
      </c>
      <c r="B96" s="139" t="s">
        <v>7477</v>
      </c>
      <c r="C96" s="188">
        <v>45476</v>
      </c>
    </row>
    <row r="97" spans="1:3" s="5" customFormat="1" ht="18" customHeight="1" x14ac:dyDescent="0.25">
      <c r="A97" s="408">
        <v>1080571220</v>
      </c>
      <c r="B97" s="408" t="s">
        <v>7476</v>
      </c>
      <c r="C97" s="188">
        <v>45476</v>
      </c>
    </row>
    <row r="98" spans="1:3" s="5" customFormat="1" ht="18" customHeight="1" x14ac:dyDescent="0.25">
      <c r="A98" s="139">
        <v>1143873670</v>
      </c>
      <c r="B98" s="139" t="s">
        <v>7475</v>
      </c>
      <c r="C98" s="188">
        <v>45477</v>
      </c>
    </row>
    <row r="99" spans="1:3" s="5" customFormat="1" ht="18" customHeight="1" x14ac:dyDescent="0.25">
      <c r="A99" s="139">
        <v>1144032852</v>
      </c>
      <c r="B99" s="139" t="s">
        <v>7474</v>
      </c>
      <c r="C99" s="188">
        <v>45479</v>
      </c>
    </row>
    <row r="100" spans="1:3" s="5" customFormat="1" ht="18" customHeight="1" x14ac:dyDescent="0.25">
      <c r="A100" s="139">
        <v>1193146892</v>
      </c>
      <c r="B100" s="139" t="s">
        <v>7473</v>
      </c>
      <c r="C100" s="188">
        <v>45481</v>
      </c>
    </row>
    <row r="101" spans="1:3" s="5" customFormat="1" ht="18" customHeight="1" x14ac:dyDescent="0.25">
      <c r="A101" s="139">
        <v>1144178251</v>
      </c>
      <c r="B101" s="139" t="s">
        <v>7472</v>
      </c>
      <c r="C101" s="188">
        <v>45482</v>
      </c>
    </row>
    <row r="102" spans="1:3" s="5" customFormat="1" ht="18" customHeight="1" x14ac:dyDescent="0.25">
      <c r="A102" s="139">
        <v>16460762</v>
      </c>
      <c r="B102" s="139" t="s">
        <v>7471</v>
      </c>
      <c r="C102" s="188">
        <v>45483</v>
      </c>
    </row>
    <row r="103" spans="1:3" s="5" customFormat="1" ht="18" customHeight="1" x14ac:dyDescent="0.25">
      <c r="A103" s="139">
        <v>1114454205</v>
      </c>
      <c r="B103" s="139" t="s">
        <v>7470</v>
      </c>
      <c r="C103" s="188">
        <v>45489</v>
      </c>
    </row>
    <row r="104" spans="1:3" s="5" customFormat="1" ht="18" customHeight="1" x14ac:dyDescent="0.25">
      <c r="A104" s="139">
        <v>1111772739</v>
      </c>
      <c r="B104" s="139" t="s">
        <v>7469</v>
      </c>
      <c r="C104" s="188">
        <v>45490</v>
      </c>
    </row>
    <row r="105" spans="1:3" s="5" customFormat="1" ht="18" customHeight="1" x14ac:dyDescent="0.25">
      <c r="A105" s="408">
        <v>1130645222</v>
      </c>
      <c r="B105" s="408" t="s">
        <v>93</v>
      </c>
      <c r="C105" s="188">
        <v>45492</v>
      </c>
    </row>
    <row r="106" spans="1:3" s="5" customFormat="1" ht="18" customHeight="1" x14ac:dyDescent="0.25">
      <c r="A106" s="408">
        <v>1107095266</v>
      </c>
      <c r="B106" s="408" t="s">
        <v>7468</v>
      </c>
      <c r="C106" s="188">
        <v>45492</v>
      </c>
    </row>
    <row r="107" spans="1:3" s="5" customFormat="1" ht="18" customHeight="1" x14ac:dyDescent="0.25">
      <c r="A107" s="139">
        <v>31308456</v>
      </c>
      <c r="B107" s="139" t="s">
        <v>7467</v>
      </c>
      <c r="C107" s="188">
        <v>45495</v>
      </c>
    </row>
    <row r="108" spans="1:3" s="5" customFormat="1" ht="18" customHeight="1" x14ac:dyDescent="0.25">
      <c r="A108" s="139">
        <v>31792806</v>
      </c>
      <c r="B108" s="411" t="s">
        <v>7466</v>
      </c>
      <c r="C108" s="188">
        <v>45498</v>
      </c>
    </row>
    <row r="109" spans="1:3" s="5" customFormat="1" ht="18" customHeight="1" x14ac:dyDescent="0.25">
      <c r="A109" s="139">
        <v>1005965850</v>
      </c>
      <c r="B109" s="139" t="s">
        <v>7465</v>
      </c>
      <c r="C109" s="188">
        <v>45499</v>
      </c>
    </row>
    <row r="110" spans="1:3" s="5" customFormat="1" ht="18" customHeight="1" x14ac:dyDescent="0.25">
      <c r="A110" s="139">
        <v>1151970318</v>
      </c>
      <c r="B110" s="139" t="s">
        <v>7464</v>
      </c>
      <c r="C110" s="188">
        <v>45499</v>
      </c>
    </row>
    <row r="111" spans="1:3" s="5" customFormat="1" ht="18" customHeight="1" x14ac:dyDescent="0.25">
      <c r="A111" s="139">
        <v>1130651527</v>
      </c>
      <c r="B111" s="139" t="s">
        <v>7463</v>
      </c>
      <c r="C111" s="188">
        <v>45499</v>
      </c>
    </row>
    <row r="112" spans="1:3" s="5" customFormat="1" ht="18" customHeight="1" x14ac:dyDescent="0.25">
      <c r="A112" s="139">
        <v>1144079305</v>
      </c>
      <c r="B112" s="139" t="s">
        <v>7462</v>
      </c>
      <c r="C112" s="188">
        <v>45503</v>
      </c>
    </row>
    <row r="113" spans="1:3" s="5" customFormat="1" ht="18" customHeight="1" x14ac:dyDescent="0.25">
      <c r="A113" s="411">
        <v>1010151179</v>
      </c>
      <c r="B113" s="411" t="s">
        <v>7461</v>
      </c>
      <c r="C113" s="188">
        <v>45504</v>
      </c>
    </row>
    <row r="114" spans="1:3" s="5" customFormat="1" ht="18" customHeight="1" x14ac:dyDescent="0.25">
      <c r="A114" s="139">
        <v>94558476</v>
      </c>
      <c r="B114" s="139" t="s">
        <v>7460</v>
      </c>
      <c r="C114" s="188">
        <v>45504</v>
      </c>
    </row>
    <row r="115" spans="1:3" s="5" customFormat="1" ht="18" customHeight="1" x14ac:dyDescent="0.25">
      <c r="A115" s="139">
        <v>1143950230</v>
      </c>
      <c r="B115" s="411" t="s">
        <v>7459</v>
      </c>
      <c r="C115" s="188">
        <v>45505</v>
      </c>
    </row>
    <row r="116" spans="1:3" s="5" customFormat="1" ht="18" customHeight="1" x14ac:dyDescent="0.25">
      <c r="A116" s="411">
        <v>14802081</v>
      </c>
      <c r="B116" s="411" t="s">
        <v>7458</v>
      </c>
      <c r="C116" s="188">
        <v>45505</v>
      </c>
    </row>
    <row r="117" spans="1:3" s="5" customFormat="1" ht="18" customHeight="1" x14ac:dyDescent="0.25">
      <c r="A117" s="139">
        <v>1116246291</v>
      </c>
      <c r="B117" s="411" t="s">
        <v>7457</v>
      </c>
      <c r="C117" s="188">
        <v>45505</v>
      </c>
    </row>
    <row r="118" spans="1:3" s="5" customFormat="1" ht="18" customHeight="1" x14ac:dyDescent="0.25">
      <c r="A118" s="139">
        <v>1143941177</v>
      </c>
      <c r="B118" s="411" t="s">
        <v>7456</v>
      </c>
      <c r="C118" s="188">
        <v>45505</v>
      </c>
    </row>
    <row r="119" spans="1:3" s="5" customFormat="1" ht="18" customHeight="1" x14ac:dyDescent="0.25">
      <c r="A119" s="139">
        <v>1130601566</v>
      </c>
      <c r="B119" s="411" t="s">
        <v>7455</v>
      </c>
      <c r="C119" s="188">
        <v>45505</v>
      </c>
    </row>
    <row r="120" spans="1:3" s="5" customFormat="1" ht="18" customHeight="1" x14ac:dyDescent="0.25">
      <c r="A120" s="139">
        <v>1058787171</v>
      </c>
      <c r="B120" s="139" t="s">
        <v>7454</v>
      </c>
      <c r="C120" s="188">
        <v>45505</v>
      </c>
    </row>
    <row r="121" spans="1:3" s="5" customFormat="1" ht="18" customHeight="1" x14ac:dyDescent="0.25">
      <c r="A121" s="411">
        <v>6135839</v>
      </c>
      <c r="B121" s="411" t="s">
        <v>7453</v>
      </c>
      <c r="C121" s="188">
        <v>45505</v>
      </c>
    </row>
    <row r="122" spans="1:3" s="5" customFormat="1" ht="18" customHeight="1" x14ac:dyDescent="0.25">
      <c r="A122" s="411">
        <v>94532090</v>
      </c>
      <c r="B122" s="411" t="s">
        <v>7452</v>
      </c>
      <c r="C122" s="188">
        <v>45505</v>
      </c>
    </row>
    <row r="123" spans="1:3" s="5" customFormat="1" ht="18" customHeight="1" x14ac:dyDescent="0.25">
      <c r="A123" s="139">
        <v>1116235629</v>
      </c>
      <c r="B123" s="411" t="s">
        <v>7451</v>
      </c>
      <c r="C123" s="188">
        <v>45505</v>
      </c>
    </row>
    <row r="124" spans="1:3" s="5" customFormat="1" ht="18" customHeight="1" x14ac:dyDescent="0.25">
      <c r="A124" s="139">
        <v>1113648843</v>
      </c>
      <c r="B124" s="139" t="s">
        <v>7450</v>
      </c>
      <c r="C124" s="188">
        <v>45505</v>
      </c>
    </row>
    <row r="125" spans="1:3" s="5" customFormat="1" ht="18" customHeight="1" x14ac:dyDescent="0.25">
      <c r="A125" s="411">
        <v>94482009</v>
      </c>
      <c r="B125" s="411" t="s">
        <v>7449</v>
      </c>
      <c r="C125" s="188">
        <v>45505</v>
      </c>
    </row>
    <row r="126" spans="1:3" s="5" customFormat="1" ht="18" customHeight="1" x14ac:dyDescent="0.25">
      <c r="A126" s="411">
        <v>94402457</v>
      </c>
      <c r="B126" s="411" t="s">
        <v>7448</v>
      </c>
      <c r="C126" s="188">
        <v>45505</v>
      </c>
    </row>
    <row r="127" spans="1:3" s="5" customFormat="1" ht="18" customHeight="1" x14ac:dyDescent="0.25">
      <c r="A127" s="411">
        <v>94508741</v>
      </c>
      <c r="B127" s="411" t="s">
        <v>7447</v>
      </c>
      <c r="C127" s="188">
        <v>45505</v>
      </c>
    </row>
    <row r="128" spans="1:3" s="5" customFormat="1" ht="18" customHeight="1" x14ac:dyDescent="0.25">
      <c r="A128" s="411">
        <v>94458581</v>
      </c>
      <c r="B128" s="411" t="s">
        <v>7446</v>
      </c>
      <c r="C128" s="188">
        <v>45505</v>
      </c>
    </row>
    <row r="129" spans="1:3" s="5" customFormat="1" ht="18" customHeight="1" x14ac:dyDescent="0.25">
      <c r="A129" s="411">
        <v>94516338</v>
      </c>
      <c r="B129" s="411" t="s">
        <v>7445</v>
      </c>
      <c r="C129" s="188">
        <v>45505</v>
      </c>
    </row>
    <row r="130" spans="1:3" s="5" customFormat="1" ht="18" customHeight="1" x14ac:dyDescent="0.25">
      <c r="A130" s="411">
        <v>94295834</v>
      </c>
      <c r="B130" s="411" t="s">
        <v>7444</v>
      </c>
      <c r="C130" s="188">
        <v>45505</v>
      </c>
    </row>
    <row r="131" spans="1:3" s="5" customFormat="1" ht="18" customHeight="1" x14ac:dyDescent="0.25">
      <c r="A131" s="139">
        <v>16285923</v>
      </c>
      <c r="B131" s="411" t="s">
        <v>7443</v>
      </c>
      <c r="C131" s="188">
        <v>45506</v>
      </c>
    </row>
    <row r="132" spans="1:3" s="5" customFormat="1" ht="18" customHeight="1" x14ac:dyDescent="0.25">
      <c r="A132" s="139">
        <v>1144179538</v>
      </c>
      <c r="B132" s="411" t="s">
        <v>7442</v>
      </c>
      <c r="C132" s="188">
        <v>45507</v>
      </c>
    </row>
    <row r="133" spans="1:3" s="5" customFormat="1" ht="18" customHeight="1" x14ac:dyDescent="0.25">
      <c r="A133" s="139">
        <v>1060866250</v>
      </c>
      <c r="B133" s="139" t="s">
        <v>7441</v>
      </c>
      <c r="C133" s="188">
        <v>45513</v>
      </c>
    </row>
    <row r="134" spans="1:3" s="5" customFormat="1" ht="18" customHeight="1" x14ac:dyDescent="0.25">
      <c r="A134" s="411">
        <v>1109300721</v>
      </c>
      <c r="B134" s="411" t="s">
        <v>7440</v>
      </c>
      <c r="C134" s="188">
        <v>45513</v>
      </c>
    </row>
    <row r="135" spans="1:3" s="5" customFormat="1" ht="18" customHeight="1" x14ac:dyDescent="0.25">
      <c r="A135" s="139">
        <v>1144082011</v>
      </c>
      <c r="B135" s="139" t="s">
        <v>7439</v>
      </c>
      <c r="C135" s="188">
        <v>45518</v>
      </c>
    </row>
    <row r="136" spans="1:3" s="5" customFormat="1" ht="18" customHeight="1" x14ac:dyDescent="0.25">
      <c r="A136" s="411">
        <v>16379756</v>
      </c>
      <c r="B136" s="411" t="s">
        <v>7438</v>
      </c>
      <c r="C136" s="188">
        <v>45519</v>
      </c>
    </row>
    <row r="137" spans="1:3" s="5" customFormat="1" ht="18" customHeight="1" x14ac:dyDescent="0.25">
      <c r="A137" s="139">
        <v>1149684252</v>
      </c>
      <c r="B137" s="139" t="s">
        <v>7437</v>
      </c>
      <c r="C137" s="188">
        <v>45519</v>
      </c>
    </row>
    <row r="138" spans="1:3" s="5" customFormat="1" ht="18" customHeight="1" x14ac:dyDescent="0.25">
      <c r="A138" s="139">
        <v>1143835507</v>
      </c>
      <c r="B138" s="411" t="s">
        <v>7436</v>
      </c>
      <c r="C138" s="188">
        <v>45519</v>
      </c>
    </row>
    <row r="139" spans="1:3" s="5" customFormat="1" ht="18" customHeight="1" x14ac:dyDescent="0.25">
      <c r="A139" s="139">
        <v>1112230074</v>
      </c>
      <c r="B139" s="411" t="s">
        <v>7435</v>
      </c>
      <c r="C139" s="188">
        <v>45519</v>
      </c>
    </row>
    <row r="140" spans="1:3" s="5" customFormat="1" ht="18" customHeight="1" x14ac:dyDescent="0.25">
      <c r="A140" s="139">
        <v>1113043054</v>
      </c>
      <c r="B140" s="411" t="s">
        <v>7434</v>
      </c>
      <c r="C140" s="188">
        <v>45519</v>
      </c>
    </row>
    <row r="141" spans="1:3" s="5" customFormat="1" ht="18" customHeight="1" x14ac:dyDescent="0.25">
      <c r="A141" s="411">
        <v>16721232</v>
      </c>
      <c r="B141" s="411" t="s">
        <v>7433</v>
      </c>
      <c r="C141" s="188">
        <v>45520</v>
      </c>
    </row>
    <row r="142" spans="1:3" s="5" customFormat="1" ht="18" customHeight="1" x14ac:dyDescent="0.25">
      <c r="A142" s="139">
        <v>67038181</v>
      </c>
      <c r="B142" s="139" t="s">
        <v>7019</v>
      </c>
      <c r="C142" s="188">
        <v>45521</v>
      </c>
    </row>
    <row r="143" spans="1:3" s="5" customFormat="1" ht="18" customHeight="1" x14ac:dyDescent="0.25">
      <c r="A143" s="139">
        <v>1107846085</v>
      </c>
      <c r="B143" s="139" t="s">
        <v>7432</v>
      </c>
      <c r="C143" s="188">
        <v>45526</v>
      </c>
    </row>
    <row r="144" spans="1:3" s="5" customFormat="1" ht="18" customHeight="1" x14ac:dyDescent="0.25">
      <c r="A144" s="411">
        <v>14637323</v>
      </c>
      <c r="B144" s="411" t="s">
        <v>7431</v>
      </c>
      <c r="C144" s="188">
        <v>45527</v>
      </c>
    </row>
    <row r="145" spans="1:53" s="5" customFormat="1" ht="18" customHeight="1" x14ac:dyDescent="0.25">
      <c r="A145" s="139">
        <v>1130654473</v>
      </c>
      <c r="B145" s="411" t="s">
        <v>7430</v>
      </c>
      <c r="C145" s="188">
        <v>45527</v>
      </c>
    </row>
    <row r="146" spans="1:53" s="4" customFormat="1" ht="18" customHeight="1" x14ac:dyDescent="0.25">
      <c r="A146" s="139">
        <v>1060236437</v>
      </c>
      <c r="B146" s="411" t="s">
        <v>7429</v>
      </c>
      <c r="C146" s="188">
        <v>45527</v>
      </c>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229"/>
    </row>
    <row r="147" spans="1:53" s="4" customFormat="1" ht="18" customHeight="1" x14ac:dyDescent="0.25">
      <c r="A147" s="139">
        <v>1144176714</v>
      </c>
      <c r="B147" s="411" t="s">
        <v>7428</v>
      </c>
      <c r="C147" s="188">
        <v>45527</v>
      </c>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229"/>
    </row>
    <row r="148" spans="1:53" s="222" customFormat="1" ht="18" customHeight="1" x14ac:dyDescent="0.25">
      <c r="A148" s="411">
        <v>15950628</v>
      </c>
      <c r="B148" s="411" t="s">
        <v>7427</v>
      </c>
      <c r="C148" s="188">
        <v>45527</v>
      </c>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406"/>
    </row>
    <row r="149" spans="1:53" s="4" customFormat="1" ht="18" customHeight="1" x14ac:dyDescent="0.25">
      <c r="A149" s="411">
        <v>66920495</v>
      </c>
      <c r="B149" s="411" t="s">
        <v>7426</v>
      </c>
      <c r="C149" s="188">
        <v>45527</v>
      </c>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229"/>
    </row>
    <row r="150" spans="1:53" s="4" customFormat="1" ht="18" customHeight="1" x14ac:dyDescent="0.25">
      <c r="A150" s="139">
        <v>1151963259</v>
      </c>
      <c r="B150" s="411" t="s">
        <v>7425</v>
      </c>
      <c r="C150" s="188">
        <v>45527</v>
      </c>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229"/>
    </row>
    <row r="151" spans="1:53" s="5" customFormat="1" ht="18" customHeight="1" x14ac:dyDescent="0.25">
      <c r="A151" s="139">
        <v>1130618806</v>
      </c>
      <c r="B151" s="411" t="s">
        <v>7424</v>
      </c>
      <c r="C151" s="188">
        <v>45527</v>
      </c>
    </row>
    <row r="152" spans="1:53" s="5" customFormat="1" ht="18" customHeight="1" x14ac:dyDescent="0.25">
      <c r="A152" s="139">
        <v>1107077828</v>
      </c>
      <c r="B152" s="411" t="s">
        <v>7423</v>
      </c>
      <c r="C152" s="188">
        <v>45527</v>
      </c>
    </row>
    <row r="153" spans="1:53" s="5" customFormat="1" ht="18" customHeight="1" x14ac:dyDescent="0.25">
      <c r="A153" s="411">
        <v>16796200</v>
      </c>
      <c r="B153" s="411" t="s">
        <v>7422</v>
      </c>
      <c r="C153" s="188">
        <v>45527</v>
      </c>
    </row>
    <row r="154" spans="1:53" s="5" customFormat="1" ht="18" customHeight="1" x14ac:dyDescent="0.25">
      <c r="A154" s="411">
        <v>94043273</v>
      </c>
      <c r="B154" s="411" t="s">
        <v>7421</v>
      </c>
      <c r="C154" s="188">
        <v>45527</v>
      </c>
    </row>
    <row r="155" spans="1:53" s="5" customFormat="1" ht="18" customHeight="1" x14ac:dyDescent="0.25">
      <c r="A155" s="139">
        <v>1151954842</v>
      </c>
      <c r="B155" s="411" t="s">
        <v>7420</v>
      </c>
      <c r="C155" s="188">
        <v>45527</v>
      </c>
    </row>
    <row r="156" spans="1:53" s="5" customFormat="1" ht="18" customHeight="1" x14ac:dyDescent="0.25">
      <c r="A156" s="411">
        <v>18400451</v>
      </c>
      <c r="B156" s="411" t="s">
        <v>7419</v>
      </c>
      <c r="C156" s="188">
        <v>45527</v>
      </c>
    </row>
    <row r="157" spans="1:53" s="5" customFormat="1" ht="18" customHeight="1" x14ac:dyDescent="0.25">
      <c r="A157" s="139">
        <v>1144209011</v>
      </c>
      <c r="B157" s="411" t="s">
        <v>7418</v>
      </c>
      <c r="C157" s="188">
        <v>45527</v>
      </c>
    </row>
    <row r="158" spans="1:53" s="5" customFormat="1" ht="18" customHeight="1" x14ac:dyDescent="0.25">
      <c r="A158" s="411">
        <v>94452934</v>
      </c>
      <c r="B158" s="411" t="s">
        <v>7417</v>
      </c>
      <c r="C158" s="188">
        <v>45527</v>
      </c>
    </row>
    <row r="159" spans="1:53" s="5" customFormat="1" ht="18" customHeight="1" x14ac:dyDescent="0.25">
      <c r="A159" s="139">
        <v>1002961480</v>
      </c>
      <c r="B159" s="411" t="s">
        <v>7416</v>
      </c>
      <c r="C159" s="188">
        <v>45527</v>
      </c>
    </row>
    <row r="160" spans="1:53" s="222" customFormat="1" ht="18" customHeight="1" x14ac:dyDescent="0.25">
      <c r="A160" s="411">
        <v>67001885</v>
      </c>
      <c r="B160" s="411" t="s">
        <v>7415</v>
      </c>
      <c r="C160" s="188">
        <v>45527</v>
      </c>
      <c r="D160" s="5"/>
      <c r="E160" s="5"/>
      <c r="F160" s="5"/>
      <c r="G160" s="5"/>
      <c r="H160" s="5"/>
      <c r="I160" s="5"/>
      <c r="J160" s="5"/>
      <c r="K160" s="5"/>
      <c r="L160" s="5"/>
      <c r="M160" s="5"/>
      <c r="N160" s="5"/>
      <c r="O160" s="5"/>
      <c r="P160" s="5"/>
      <c r="Q160" s="5"/>
      <c r="R160" s="5"/>
      <c r="S160" s="5"/>
      <c r="T160" s="5"/>
      <c r="U160" s="5"/>
      <c r="V160" s="5"/>
      <c r="W160" s="406"/>
    </row>
    <row r="161" spans="1:54" s="4" customFormat="1" ht="18" customHeight="1" x14ac:dyDescent="0.25">
      <c r="A161" s="411">
        <v>16770983</v>
      </c>
      <c r="B161" s="411" t="s">
        <v>7414</v>
      </c>
      <c r="C161" s="188">
        <v>45527</v>
      </c>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row>
    <row r="162" spans="1:54" s="4" customFormat="1" ht="18" customHeight="1" x14ac:dyDescent="0.25">
      <c r="A162" s="139">
        <v>1143831460</v>
      </c>
      <c r="B162" s="411" t="s">
        <v>7413</v>
      </c>
      <c r="C162" s="188">
        <v>45527</v>
      </c>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row>
    <row r="163" spans="1:54" s="4" customFormat="1" ht="18" customHeight="1" x14ac:dyDescent="0.25">
      <c r="A163" s="411">
        <v>94427871</v>
      </c>
      <c r="B163" s="411" t="s">
        <v>7412</v>
      </c>
      <c r="C163" s="188">
        <v>45527</v>
      </c>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row>
    <row r="164" spans="1:54" s="4" customFormat="1" ht="18" customHeight="1" x14ac:dyDescent="0.25">
      <c r="A164" s="139">
        <v>1151955876</v>
      </c>
      <c r="B164" s="411" t="s">
        <v>7411</v>
      </c>
      <c r="C164" s="188">
        <v>45527</v>
      </c>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row>
    <row r="165" spans="1:54" s="4" customFormat="1" ht="18" customHeight="1" x14ac:dyDescent="0.25">
      <c r="A165" s="139">
        <v>1130666883</v>
      </c>
      <c r="B165" s="411" t="s">
        <v>7410</v>
      </c>
      <c r="C165" s="188">
        <v>45527</v>
      </c>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row>
    <row r="166" spans="1:54" s="4" customFormat="1" ht="18" customHeight="1" x14ac:dyDescent="0.25">
      <c r="A166" s="411">
        <v>16288061</v>
      </c>
      <c r="B166" s="411" t="s">
        <v>7409</v>
      </c>
      <c r="C166" s="188">
        <v>45527</v>
      </c>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row>
    <row r="167" spans="1:54" s="4" customFormat="1" ht="18" customHeight="1" x14ac:dyDescent="0.25">
      <c r="A167" s="411">
        <v>16782243</v>
      </c>
      <c r="B167" s="411" t="s">
        <v>7408</v>
      </c>
      <c r="C167" s="188">
        <v>45527</v>
      </c>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row>
    <row r="168" spans="1:54" s="4" customFormat="1" ht="18" customHeight="1" x14ac:dyDescent="0.25">
      <c r="A168" s="139">
        <v>1144127070</v>
      </c>
      <c r="B168" s="411" t="s">
        <v>7407</v>
      </c>
      <c r="C168" s="188">
        <v>45527</v>
      </c>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row>
    <row r="169" spans="1:54" s="4" customFormat="1" ht="18" customHeight="1" x14ac:dyDescent="0.25">
      <c r="A169" s="411">
        <v>94372094</v>
      </c>
      <c r="B169" s="411" t="s">
        <v>7406</v>
      </c>
      <c r="C169" s="188">
        <v>45527</v>
      </c>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row>
    <row r="170" spans="1:54" s="4" customFormat="1" ht="18" customHeight="1" x14ac:dyDescent="0.25">
      <c r="A170" s="411">
        <v>16733005</v>
      </c>
      <c r="B170" s="411" t="s">
        <v>7405</v>
      </c>
      <c r="C170" s="188">
        <v>45527</v>
      </c>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row>
    <row r="171" spans="1:54" s="4" customFormat="1" ht="18" customHeight="1" x14ac:dyDescent="0.25">
      <c r="A171" s="411">
        <v>16791416</v>
      </c>
      <c r="B171" s="411" t="s">
        <v>7404</v>
      </c>
      <c r="C171" s="188">
        <v>45527</v>
      </c>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row>
    <row r="172" spans="1:54" s="4" customFormat="1" ht="18" customHeight="1" x14ac:dyDescent="0.25">
      <c r="A172" s="411">
        <v>16733844</v>
      </c>
      <c r="B172" s="411" t="s">
        <v>7403</v>
      </c>
      <c r="C172" s="188">
        <v>45527</v>
      </c>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row>
    <row r="173" spans="1:54" s="4" customFormat="1" ht="18" customHeight="1" x14ac:dyDescent="0.25">
      <c r="A173" s="411">
        <v>94413766</v>
      </c>
      <c r="B173" s="411" t="s">
        <v>7402</v>
      </c>
      <c r="C173" s="188">
        <v>45527</v>
      </c>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row>
    <row r="174" spans="1:54" s="4" customFormat="1" ht="18" customHeight="1" x14ac:dyDescent="0.25">
      <c r="A174" s="411">
        <v>94510853</v>
      </c>
      <c r="B174" s="411" t="s">
        <v>7401</v>
      </c>
      <c r="C174" s="188">
        <v>45527</v>
      </c>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row>
    <row r="175" spans="1:54" s="4" customFormat="1" ht="18" customHeight="1" x14ac:dyDescent="0.25">
      <c r="A175" s="139">
        <v>1144137692</v>
      </c>
      <c r="B175" s="411" t="s">
        <v>7400</v>
      </c>
      <c r="C175" s="188">
        <v>45527</v>
      </c>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row>
    <row r="176" spans="1:54" s="4" customFormat="1" ht="18" customHeight="1" x14ac:dyDescent="0.25">
      <c r="A176" s="411">
        <v>94397161</v>
      </c>
      <c r="B176" s="411" t="s">
        <v>7399</v>
      </c>
      <c r="C176" s="188">
        <v>45527</v>
      </c>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row>
    <row r="177" spans="1:65" s="5" customFormat="1" ht="18" customHeight="1" x14ac:dyDescent="0.25">
      <c r="A177" s="139">
        <v>116252510</v>
      </c>
      <c r="B177" s="139" t="s">
        <v>7398</v>
      </c>
      <c r="C177" s="188">
        <v>45530</v>
      </c>
    </row>
    <row r="178" spans="1:65" s="5" customFormat="1" ht="18" customHeight="1" x14ac:dyDescent="0.25">
      <c r="A178" s="139">
        <v>1114821636</v>
      </c>
      <c r="B178" s="139" t="s">
        <v>7397</v>
      </c>
      <c r="C178" s="188">
        <v>45531</v>
      </c>
    </row>
    <row r="179" spans="1:65" s="5" customFormat="1" ht="18" customHeight="1" x14ac:dyDescent="0.25">
      <c r="A179" s="139">
        <v>1113792535</v>
      </c>
      <c r="B179" s="139" t="s">
        <v>7396</v>
      </c>
      <c r="C179" s="188">
        <v>45533</v>
      </c>
    </row>
    <row r="180" spans="1:65" s="5" customFormat="1" ht="18" customHeight="1" x14ac:dyDescent="0.25">
      <c r="A180" s="139">
        <v>1005944073</v>
      </c>
      <c r="B180" s="139" t="s">
        <v>7395</v>
      </c>
      <c r="C180" s="188">
        <v>45534</v>
      </c>
    </row>
    <row r="181" spans="1:65" s="4" customFormat="1" ht="18" customHeight="1" x14ac:dyDescent="0.25">
      <c r="A181" s="139">
        <v>25480231</v>
      </c>
      <c r="B181" s="139" t="s">
        <v>7394</v>
      </c>
      <c r="C181" s="188">
        <v>45534</v>
      </c>
      <c r="D181" s="5"/>
      <c r="E181" s="5"/>
      <c r="F181" s="5"/>
      <c r="G181" s="5"/>
      <c r="H181" s="5"/>
      <c r="I181" s="5"/>
      <c r="J181" s="5"/>
      <c r="K181" s="5"/>
      <c r="L181" s="5"/>
      <c r="M181" s="5"/>
      <c r="N181" s="5"/>
      <c r="O181" s="5"/>
      <c r="P181" s="5"/>
      <c r="Q181" s="5"/>
      <c r="R181" s="5"/>
      <c r="S181" s="5"/>
      <c r="T181" s="5"/>
      <c r="U181" s="5"/>
      <c r="V181" s="5"/>
      <c r="W181" s="5"/>
      <c r="X181" s="5"/>
      <c r="Y181" s="5"/>
      <c r="Z181" s="5"/>
      <c r="AA181" s="229"/>
    </row>
    <row r="182" spans="1:65" s="5" customFormat="1" ht="18" customHeight="1" x14ac:dyDescent="0.25">
      <c r="A182" s="139">
        <v>94306037</v>
      </c>
      <c r="B182" s="139" t="s">
        <v>7393</v>
      </c>
      <c r="C182" s="188">
        <v>45537</v>
      </c>
    </row>
    <row r="183" spans="1:65" s="5" customFormat="1" ht="18" customHeight="1" x14ac:dyDescent="0.25">
      <c r="A183" s="139">
        <v>1144208101</v>
      </c>
      <c r="B183" s="139" t="s">
        <v>7392</v>
      </c>
      <c r="C183" s="188">
        <v>45538</v>
      </c>
    </row>
    <row r="184" spans="1:65" s="405" customFormat="1" ht="18" customHeight="1" x14ac:dyDescent="0.25">
      <c r="A184" s="139">
        <v>94073978</v>
      </c>
      <c r="B184" s="139" t="s">
        <v>7391</v>
      </c>
      <c r="C184" s="188">
        <v>45545</v>
      </c>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s="405" customFormat="1" ht="18" customHeight="1" x14ac:dyDescent="0.25">
      <c r="A185" s="139">
        <v>1193458304</v>
      </c>
      <c r="B185" s="139" t="s">
        <v>7390</v>
      </c>
      <c r="C185" s="188">
        <v>45546</v>
      </c>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s="405" customFormat="1" ht="18" customHeight="1" x14ac:dyDescent="0.25">
      <c r="A186" s="139">
        <v>1110295012</v>
      </c>
      <c r="B186" s="139" t="s">
        <v>7389</v>
      </c>
      <c r="C186" s="188">
        <v>45546</v>
      </c>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s="5" customFormat="1" ht="18" customHeight="1" x14ac:dyDescent="0.25">
      <c r="A187" s="139">
        <v>1107847671</v>
      </c>
      <c r="B187" s="139" t="s">
        <v>7388</v>
      </c>
      <c r="C187" s="188">
        <v>45546</v>
      </c>
    </row>
    <row r="188" spans="1:65" s="5" customFormat="1" ht="18" customHeight="1" x14ac:dyDescent="0.25">
      <c r="A188" s="139">
        <v>1003914514</v>
      </c>
      <c r="B188" s="139" t="s">
        <v>7387</v>
      </c>
      <c r="C188" s="188">
        <v>45546</v>
      </c>
    </row>
    <row r="189" spans="1:65" s="5" customFormat="1" ht="18" customHeight="1" x14ac:dyDescent="0.25">
      <c r="A189" s="139">
        <v>1109667002</v>
      </c>
      <c r="B189" s="139" t="s">
        <v>7386</v>
      </c>
      <c r="C189" s="188">
        <v>45546</v>
      </c>
    </row>
    <row r="190" spans="1:65" s="5" customFormat="1" ht="18" customHeight="1" x14ac:dyDescent="0.25">
      <c r="A190" s="139">
        <v>1130626229</v>
      </c>
      <c r="B190" s="139" t="s">
        <v>7385</v>
      </c>
      <c r="C190" s="188">
        <v>45547</v>
      </c>
    </row>
    <row r="191" spans="1:65" s="5" customFormat="1" ht="18" customHeight="1" x14ac:dyDescent="0.25">
      <c r="A191" s="139">
        <v>1010093707</v>
      </c>
      <c r="B191" s="411" t="s">
        <v>7384</v>
      </c>
      <c r="C191" s="188">
        <v>45548</v>
      </c>
    </row>
    <row r="192" spans="1:65" s="5" customFormat="1" ht="18" customHeight="1" x14ac:dyDescent="0.25">
      <c r="A192" s="139">
        <v>1112476996</v>
      </c>
      <c r="B192" s="139" t="s">
        <v>7383</v>
      </c>
      <c r="C192" s="188">
        <v>45549</v>
      </c>
    </row>
    <row r="193" spans="1:3" s="5" customFormat="1" ht="18" customHeight="1" x14ac:dyDescent="0.25">
      <c r="A193" s="139">
        <v>1193404884</v>
      </c>
      <c r="B193" s="139" t="s">
        <v>7382</v>
      </c>
      <c r="C193" s="188">
        <v>45551</v>
      </c>
    </row>
    <row r="194" spans="1:3" s="5" customFormat="1" ht="18" customHeight="1" x14ac:dyDescent="0.25">
      <c r="A194" s="139">
        <v>1107514493</v>
      </c>
      <c r="B194" s="139" t="s">
        <v>7381</v>
      </c>
      <c r="C194" s="188">
        <v>45556</v>
      </c>
    </row>
    <row r="195" spans="1:3" s="5" customFormat="1" ht="18" customHeight="1" x14ac:dyDescent="0.25">
      <c r="A195" s="139">
        <v>1193114851</v>
      </c>
      <c r="B195" s="139" t="s">
        <v>7380</v>
      </c>
      <c r="C195" s="188">
        <v>45556</v>
      </c>
    </row>
    <row r="196" spans="1:3" s="5" customFormat="1" ht="18" customHeight="1" x14ac:dyDescent="0.25">
      <c r="A196" s="139">
        <v>1144108708</v>
      </c>
      <c r="B196" s="139" t="s">
        <v>7379</v>
      </c>
      <c r="C196" s="188">
        <v>45557</v>
      </c>
    </row>
    <row r="197" spans="1:3" s="5" customFormat="1" ht="18" customHeight="1" x14ac:dyDescent="0.25">
      <c r="A197" s="139">
        <v>1144087141</v>
      </c>
      <c r="B197" s="139" t="s">
        <v>7378</v>
      </c>
      <c r="C197" s="188">
        <v>45558</v>
      </c>
    </row>
    <row r="198" spans="1:3" s="5" customFormat="1" ht="18" customHeight="1" x14ac:dyDescent="0.25">
      <c r="A198" s="139">
        <v>1113515093</v>
      </c>
      <c r="B198" s="411" t="s">
        <v>7377</v>
      </c>
      <c r="C198" s="188">
        <v>45558</v>
      </c>
    </row>
    <row r="199" spans="1:3" s="5" customFormat="1" ht="18" customHeight="1" x14ac:dyDescent="0.25">
      <c r="A199" s="139">
        <v>1143985638</v>
      </c>
      <c r="B199" s="139" t="s">
        <v>7376</v>
      </c>
      <c r="C199" s="188">
        <v>45561</v>
      </c>
    </row>
    <row r="200" spans="1:3" s="5" customFormat="1" ht="18" customHeight="1" x14ac:dyDescent="0.25">
      <c r="A200" s="139">
        <v>1144082181</v>
      </c>
      <c r="B200" s="139" t="s">
        <v>7375</v>
      </c>
      <c r="C200" s="188">
        <v>45563</v>
      </c>
    </row>
    <row r="201" spans="1:3" s="5" customFormat="1" ht="18" customHeight="1" x14ac:dyDescent="0.25">
      <c r="A201" s="139">
        <v>1143989423</v>
      </c>
      <c r="B201" s="139" t="s">
        <v>7374</v>
      </c>
      <c r="C201" s="188">
        <v>45563</v>
      </c>
    </row>
    <row r="202" spans="1:3" s="5" customFormat="1" ht="18" customHeight="1" x14ac:dyDescent="0.25">
      <c r="A202" s="411">
        <v>36310238</v>
      </c>
      <c r="B202" s="411" t="s">
        <v>7373</v>
      </c>
      <c r="C202" s="188">
        <v>45565</v>
      </c>
    </row>
    <row r="203" spans="1:3" s="5" customFormat="1" ht="18" customHeight="1" x14ac:dyDescent="0.25">
      <c r="A203" s="139">
        <v>1111783117</v>
      </c>
      <c r="B203" s="139" t="s">
        <v>7372</v>
      </c>
      <c r="C203" s="188">
        <v>45568</v>
      </c>
    </row>
    <row r="204" spans="1:3" s="5" customFormat="1" ht="18" customHeight="1" x14ac:dyDescent="0.25">
      <c r="A204" s="139">
        <v>16790080</v>
      </c>
      <c r="B204" s="139" t="s">
        <v>7371</v>
      </c>
      <c r="C204" s="188">
        <v>45569</v>
      </c>
    </row>
    <row r="205" spans="1:3" s="5" customFormat="1" ht="18" customHeight="1" x14ac:dyDescent="0.25">
      <c r="A205" s="139">
        <v>1143865889</v>
      </c>
      <c r="B205" s="139" t="s">
        <v>7370</v>
      </c>
      <c r="C205" s="188">
        <v>45572</v>
      </c>
    </row>
    <row r="206" spans="1:3" s="5" customFormat="1" ht="18" customHeight="1" x14ac:dyDescent="0.25">
      <c r="A206" s="139">
        <v>1112497382</v>
      </c>
      <c r="B206" s="139" t="s">
        <v>7369</v>
      </c>
      <c r="C206" s="188">
        <v>45572</v>
      </c>
    </row>
    <row r="207" spans="1:3" s="5" customFormat="1" ht="18" customHeight="1" x14ac:dyDescent="0.25">
      <c r="A207" s="139">
        <v>108561667</v>
      </c>
      <c r="B207" s="139" t="s">
        <v>7368</v>
      </c>
      <c r="C207" s="188">
        <v>45573</v>
      </c>
    </row>
    <row r="208" spans="1:3" s="5" customFormat="1" ht="18" customHeight="1" x14ac:dyDescent="0.25">
      <c r="A208" s="139">
        <v>1151961795</v>
      </c>
      <c r="B208" s="139" t="s">
        <v>7367</v>
      </c>
      <c r="C208" s="188">
        <v>45574</v>
      </c>
    </row>
    <row r="209" spans="1:3" s="5" customFormat="1" ht="18" customHeight="1" x14ac:dyDescent="0.25">
      <c r="A209" s="139">
        <v>1006371071</v>
      </c>
      <c r="B209" s="139" t="s">
        <v>7366</v>
      </c>
      <c r="C209" s="188">
        <v>45580</v>
      </c>
    </row>
    <row r="210" spans="1:3" s="5" customFormat="1" ht="18" customHeight="1" x14ac:dyDescent="0.25">
      <c r="A210" s="139">
        <v>1193455725</v>
      </c>
      <c r="B210" s="139" t="s">
        <v>7365</v>
      </c>
      <c r="C210" s="188">
        <v>45580</v>
      </c>
    </row>
    <row r="211" spans="1:3" s="5" customFormat="1" ht="18" customHeight="1" x14ac:dyDescent="0.25">
      <c r="A211" s="139">
        <v>94418550</v>
      </c>
      <c r="B211" s="139" t="s">
        <v>7364</v>
      </c>
      <c r="C211" s="188">
        <v>45581</v>
      </c>
    </row>
    <row r="212" spans="1:3" s="5" customFormat="1" ht="18" customHeight="1" x14ac:dyDescent="0.25">
      <c r="A212" s="139">
        <v>34613140</v>
      </c>
      <c r="B212" s="139" t="s">
        <v>7363</v>
      </c>
      <c r="C212" s="188">
        <v>45581</v>
      </c>
    </row>
    <row r="213" spans="1:3" s="5" customFormat="1" ht="18" customHeight="1" x14ac:dyDescent="0.25">
      <c r="A213" s="139">
        <v>1108558957</v>
      </c>
      <c r="B213" s="139" t="s">
        <v>7362</v>
      </c>
      <c r="C213" s="188">
        <v>45583</v>
      </c>
    </row>
    <row r="214" spans="1:3" s="5" customFormat="1" ht="18" customHeight="1" x14ac:dyDescent="0.25">
      <c r="A214" s="139">
        <v>1109189768</v>
      </c>
      <c r="B214" s="139" t="s">
        <v>7361</v>
      </c>
      <c r="C214" s="188">
        <v>45587</v>
      </c>
    </row>
    <row r="215" spans="1:3" s="5" customFormat="1" ht="18" customHeight="1" x14ac:dyDescent="0.25">
      <c r="A215" s="139">
        <v>94376628</v>
      </c>
      <c r="B215" s="139" t="s">
        <v>7360</v>
      </c>
      <c r="C215" s="188">
        <v>45594</v>
      </c>
    </row>
    <row r="216" spans="1:3" s="5" customFormat="1" ht="18" customHeight="1" x14ac:dyDescent="0.25">
      <c r="A216" s="139">
        <v>94536866</v>
      </c>
      <c r="B216" s="139" t="s">
        <v>7359</v>
      </c>
      <c r="C216" s="188">
        <v>45595</v>
      </c>
    </row>
    <row r="217" spans="1:3" s="5" customFormat="1" ht="18" customHeight="1" x14ac:dyDescent="0.25">
      <c r="A217" s="139">
        <v>1144091606</v>
      </c>
      <c r="B217" s="139" t="s">
        <v>7358</v>
      </c>
      <c r="C217" s="188">
        <v>45595</v>
      </c>
    </row>
    <row r="218" spans="1:3" s="5" customFormat="1" ht="18" customHeight="1" x14ac:dyDescent="0.25">
      <c r="A218" s="139">
        <v>94536866</v>
      </c>
      <c r="B218" s="139" t="s">
        <v>7357</v>
      </c>
      <c r="C218" s="188">
        <v>45595</v>
      </c>
    </row>
    <row r="219" spans="1:3" s="5" customFormat="1" ht="18" customHeight="1" x14ac:dyDescent="0.25">
      <c r="A219" s="139">
        <v>34616967</v>
      </c>
      <c r="B219" s="139" t="s">
        <v>7356</v>
      </c>
      <c r="C219" s="188">
        <v>45596</v>
      </c>
    </row>
    <row r="220" spans="1:3" s="5" customFormat="1" ht="18" customHeight="1" x14ac:dyDescent="0.25">
      <c r="A220" s="139">
        <v>1113532671</v>
      </c>
      <c r="B220" s="139" t="s">
        <v>7355</v>
      </c>
      <c r="C220" s="188">
        <v>45597</v>
      </c>
    </row>
    <row r="221" spans="1:3" s="5" customFormat="1" ht="18" customHeight="1" x14ac:dyDescent="0.25">
      <c r="A221" s="139">
        <v>1116282767</v>
      </c>
      <c r="B221" s="139" t="s">
        <v>7354</v>
      </c>
      <c r="C221" s="188">
        <v>45597</v>
      </c>
    </row>
    <row r="222" spans="1:3" s="5" customFormat="1" ht="18" customHeight="1" x14ac:dyDescent="0.25">
      <c r="A222" s="139">
        <v>67024880</v>
      </c>
      <c r="B222" s="139" t="s">
        <v>7353</v>
      </c>
      <c r="C222" s="188">
        <v>45601</v>
      </c>
    </row>
    <row r="223" spans="1:3" s="5" customFormat="1" ht="18" customHeight="1" x14ac:dyDescent="0.25">
      <c r="A223" s="139">
        <v>1143875325</v>
      </c>
      <c r="B223" s="139" t="s">
        <v>7352</v>
      </c>
      <c r="C223" s="188">
        <v>45601</v>
      </c>
    </row>
    <row r="224" spans="1:3" s="5" customFormat="1" ht="18" customHeight="1" x14ac:dyDescent="0.25">
      <c r="A224" s="139">
        <v>1005975936</v>
      </c>
      <c r="B224" s="139" t="s">
        <v>7351</v>
      </c>
      <c r="C224" s="188">
        <v>45602</v>
      </c>
    </row>
    <row r="225" spans="1:3" s="5" customFormat="1" ht="18" customHeight="1" x14ac:dyDescent="0.25">
      <c r="A225" s="139">
        <v>66957927</v>
      </c>
      <c r="B225" s="139" t="s">
        <v>7350</v>
      </c>
      <c r="C225" s="188">
        <v>45605</v>
      </c>
    </row>
    <row r="226" spans="1:3" s="5" customFormat="1" ht="18" customHeight="1" x14ac:dyDescent="0.25">
      <c r="A226" s="139">
        <v>1059989956</v>
      </c>
      <c r="B226" s="411" t="s">
        <v>7349</v>
      </c>
      <c r="C226" s="188">
        <v>45605</v>
      </c>
    </row>
    <row r="227" spans="1:3" s="5" customFormat="1" ht="18" customHeight="1" x14ac:dyDescent="0.25">
      <c r="A227" s="139">
        <v>67032734</v>
      </c>
      <c r="B227" s="139" t="s">
        <v>7348</v>
      </c>
      <c r="C227" s="188">
        <v>45610</v>
      </c>
    </row>
    <row r="228" spans="1:3" s="5" customFormat="1" ht="18" customHeight="1" x14ac:dyDescent="0.25">
      <c r="A228" s="139">
        <v>1234194266</v>
      </c>
      <c r="B228" s="139" t="s">
        <v>7347</v>
      </c>
      <c r="C228" s="188">
        <v>45610</v>
      </c>
    </row>
    <row r="229" spans="1:3" s="5" customFormat="1" ht="18" customHeight="1" x14ac:dyDescent="0.25">
      <c r="A229" s="139">
        <v>38610890</v>
      </c>
      <c r="B229" s="139" t="s">
        <v>7346</v>
      </c>
      <c r="C229" s="188">
        <v>45610</v>
      </c>
    </row>
    <row r="230" spans="1:3" s="5" customFormat="1" ht="18" customHeight="1" x14ac:dyDescent="0.25">
      <c r="A230" s="139">
        <v>1117353332</v>
      </c>
      <c r="B230" s="139" t="s">
        <v>7345</v>
      </c>
      <c r="C230" s="188">
        <v>45611</v>
      </c>
    </row>
    <row r="231" spans="1:3" s="5" customFormat="1" ht="18" customHeight="1" x14ac:dyDescent="0.25">
      <c r="A231" s="139">
        <v>1092530260</v>
      </c>
      <c r="B231" s="139" t="s">
        <v>7344</v>
      </c>
      <c r="C231" s="188">
        <v>45611</v>
      </c>
    </row>
    <row r="232" spans="1:3" s="5" customFormat="1" ht="18" customHeight="1" x14ac:dyDescent="0.25">
      <c r="A232" s="139">
        <v>1110294729</v>
      </c>
      <c r="B232" s="139" t="s">
        <v>7343</v>
      </c>
      <c r="C232" s="188">
        <v>45611</v>
      </c>
    </row>
    <row r="233" spans="1:3" s="5" customFormat="1" ht="18" customHeight="1" x14ac:dyDescent="0.25">
      <c r="A233" s="139">
        <v>1143935328</v>
      </c>
      <c r="B233" s="139" t="s">
        <v>7342</v>
      </c>
      <c r="C233" s="188">
        <v>45612</v>
      </c>
    </row>
    <row r="234" spans="1:3" s="5" customFormat="1" ht="18" customHeight="1" x14ac:dyDescent="0.25">
      <c r="A234" s="139">
        <v>1130640493</v>
      </c>
      <c r="B234" s="139" t="s">
        <v>7341</v>
      </c>
      <c r="C234" s="188">
        <v>45614</v>
      </c>
    </row>
    <row r="235" spans="1:3" s="5" customFormat="1" ht="18" customHeight="1" x14ac:dyDescent="0.25">
      <c r="A235" s="412">
        <v>34327918</v>
      </c>
      <c r="B235" s="139" t="s">
        <v>7340</v>
      </c>
      <c r="C235" s="188">
        <v>45615</v>
      </c>
    </row>
    <row r="236" spans="1:3" s="5" customFormat="1" ht="18" customHeight="1" x14ac:dyDescent="0.25">
      <c r="A236" s="139">
        <v>1006325131</v>
      </c>
      <c r="B236" s="139" t="s">
        <v>7339</v>
      </c>
      <c r="C236" s="188">
        <v>45616</v>
      </c>
    </row>
    <row r="237" spans="1:3" s="5" customFormat="1" ht="18" customHeight="1" x14ac:dyDescent="0.25">
      <c r="A237" s="139">
        <v>1007477288</v>
      </c>
      <c r="B237" s="139" t="s">
        <v>7338</v>
      </c>
      <c r="C237" s="188">
        <v>45616</v>
      </c>
    </row>
    <row r="238" spans="1:3" s="5" customFormat="1" ht="18" customHeight="1" x14ac:dyDescent="0.25">
      <c r="A238" s="139">
        <v>1111753883</v>
      </c>
      <c r="B238" s="139" t="s">
        <v>7337</v>
      </c>
      <c r="C238" s="188">
        <v>45616</v>
      </c>
    </row>
    <row r="239" spans="1:3" s="5" customFormat="1" ht="18" customHeight="1" x14ac:dyDescent="0.25">
      <c r="A239" s="139">
        <v>1130602356</v>
      </c>
      <c r="B239" s="139" t="s">
        <v>7336</v>
      </c>
      <c r="C239" s="188">
        <v>45617</v>
      </c>
    </row>
    <row r="240" spans="1:3" s="5" customFormat="1" ht="18" customHeight="1" x14ac:dyDescent="0.25">
      <c r="A240" s="139">
        <v>1144141364</v>
      </c>
      <c r="B240" s="412" t="s">
        <v>7335</v>
      </c>
      <c r="C240" s="188">
        <v>45617</v>
      </c>
    </row>
    <row r="241" spans="1:3" s="5" customFormat="1" ht="18" customHeight="1" x14ac:dyDescent="0.25">
      <c r="A241" s="139">
        <v>1151956400</v>
      </c>
      <c r="B241" s="139" t="s">
        <v>7334</v>
      </c>
      <c r="C241" s="188">
        <v>45617</v>
      </c>
    </row>
    <row r="242" spans="1:3" s="5" customFormat="1" ht="18" customHeight="1" x14ac:dyDescent="0.25">
      <c r="A242" s="412">
        <v>1144049657</v>
      </c>
      <c r="B242" s="139" t="s">
        <v>7333</v>
      </c>
      <c r="C242" s="188">
        <v>45618</v>
      </c>
    </row>
    <row r="243" spans="1:3" s="5" customFormat="1" ht="18" customHeight="1" x14ac:dyDescent="0.25">
      <c r="A243" s="139">
        <v>1144136240</v>
      </c>
      <c r="B243" s="139" t="s">
        <v>7332</v>
      </c>
      <c r="C243" s="188">
        <v>45622</v>
      </c>
    </row>
    <row r="244" spans="1:3" s="5" customFormat="1" ht="18" customHeight="1" x14ac:dyDescent="0.25">
      <c r="A244" s="412">
        <v>1144166571</v>
      </c>
      <c r="B244" s="139" t="s">
        <v>7331</v>
      </c>
      <c r="C244" s="188">
        <v>45626</v>
      </c>
    </row>
    <row r="245" spans="1:3" s="418" customFormat="1" ht="18" customHeight="1" x14ac:dyDescent="0.25">
      <c r="A245" s="139">
        <v>16917155</v>
      </c>
      <c r="B245" s="139" t="s">
        <v>7330</v>
      </c>
      <c r="C245" s="188">
        <v>45626</v>
      </c>
    </row>
    <row r="246" spans="1:3" s="5" customFormat="1" ht="18" customHeight="1" x14ac:dyDescent="0.25">
      <c r="A246" s="139">
        <v>1084222930</v>
      </c>
      <c r="B246" s="139" t="s">
        <v>7329</v>
      </c>
      <c r="C246" s="188">
        <v>45631</v>
      </c>
    </row>
    <row r="247" spans="1:3" s="5" customFormat="1" ht="18" customHeight="1" x14ac:dyDescent="0.25">
      <c r="A247" s="139">
        <v>1143825287</v>
      </c>
      <c r="B247" s="411" t="s">
        <v>7328</v>
      </c>
      <c r="C247" s="188">
        <v>45635</v>
      </c>
    </row>
    <row r="248" spans="1:3" s="5" customFormat="1" ht="18" customHeight="1" x14ac:dyDescent="0.25">
      <c r="A248" s="139">
        <v>1080834097</v>
      </c>
      <c r="B248" s="139" t="s">
        <v>7327</v>
      </c>
      <c r="C248" s="188">
        <v>45636</v>
      </c>
    </row>
    <row r="249" spans="1:3" s="5" customFormat="1" ht="18" customHeight="1" x14ac:dyDescent="0.25">
      <c r="A249" s="139">
        <v>1144173631</v>
      </c>
      <c r="B249" s="139" t="s">
        <v>7326</v>
      </c>
      <c r="C249" s="188">
        <v>45636</v>
      </c>
    </row>
    <row r="250" spans="1:3" s="5" customFormat="1" ht="18" customHeight="1" x14ac:dyDescent="0.25">
      <c r="A250" s="139">
        <v>94504384</v>
      </c>
      <c r="B250" s="411" t="s">
        <v>7325</v>
      </c>
      <c r="C250" s="188">
        <v>45640</v>
      </c>
    </row>
    <row r="251" spans="1:3" s="5" customFormat="1" ht="18" customHeight="1" x14ac:dyDescent="0.25">
      <c r="A251" s="413">
        <v>1107520714</v>
      </c>
      <c r="B251" s="411" t="s">
        <v>7324</v>
      </c>
      <c r="C251" s="188">
        <v>45642</v>
      </c>
    </row>
    <row r="252" spans="1:3" s="404" customFormat="1" ht="18" customHeight="1" x14ac:dyDescent="0.25">
      <c r="A252" s="139">
        <v>1107834463</v>
      </c>
      <c r="B252" s="411" t="s">
        <v>7323</v>
      </c>
      <c r="C252" s="188">
        <v>45642</v>
      </c>
    </row>
    <row r="253" spans="1:3" s="5" customFormat="1" ht="18" customHeight="1" x14ac:dyDescent="0.25">
      <c r="A253" s="413">
        <v>1130647397</v>
      </c>
      <c r="B253" s="411" t="s">
        <v>7322</v>
      </c>
      <c r="C253" s="188">
        <v>45642</v>
      </c>
    </row>
    <row r="254" spans="1:3" s="5" customFormat="1" ht="18" customHeight="1" x14ac:dyDescent="0.25">
      <c r="A254" s="413">
        <v>1143932535</v>
      </c>
      <c r="B254" s="411" t="s">
        <v>7321</v>
      </c>
      <c r="C254" s="188">
        <v>45646</v>
      </c>
    </row>
    <row r="255" spans="1:3" s="5" customFormat="1" ht="18" customHeight="1" x14ac:dyDescent="0.25">
      <c r="A255" s="413">
        <v>1110594018</v>
      </c>
      <c r="B255" s="411" t="s">
        <v>7320</v>
      </c>
      <c r="C255" s="188">
        <v>45646</v>
      </c>
    </row>
    <row r="256" spans="1:3" s="5" customFormat="1" ht="18" customHeight="1" x14ac:dyDescent="0.25">
      <c r="A256" s="411">
        <v>22651696</v>
      </c>
      <c r="B256" s="411" t="s">
        <v>7319</v>
      </c>
      <c r="C256" s="188">
        <v>45646</v>
      </c>
    </row>
    <row r="257" spans="1:3" s="5" customFormat="1" ht="18" customHeight="1" x14ac:dyDescent="0.25">
      <c r="A257" s="413">
        <v>1109114953</v>
      </c>
      <c r="B257" s="411" t="s">
        <v>7318</v>
      </c>
      <c r="C257" s="188">
        <v>45649</v>
      </c>
    </row>
    <row r="258" spans="1:3" s="5" customFormat="1" ht="18" customHeight="1" x14ac:dyDescent="0.25">
      <c r="A258" s="413">
        <v>1130584242</v>
      </c>
      <c r="B258" s="411" t="s">
        <v>320</v>
      </c>
      <c r="C258" s="188">
        <v>45652</v>
      </c>
    </row>
    <row r="259" spans="1:3" s="5" customFormat="1" ht="18" customHeight="1" x14ac:dyDescent="0.25">
      <c r="A259" s="413">
        <v>1130584800</v>
      </c>
      <c r="B259" s="411" t="s">
        <v>7317</v>
      </c>
      <c r="C259" s="188">
        <v>45653</v>
      </c>
    </row>
    <row r="260" spans="1:3" s="5" customFormat="1" ht="18" customHeight="1" x14ac:dyDescent="0.25">
      <c r="A260" s="413">
        <v>1112968766</v>
      </c>
      <c r="B260" s="411" t="s">
        <v>7316</v>
      </c>
      <c r="C260" s="188">
        <v>45654</v>
      </c>
    </row>
    <row r="261" spans="1:3" s="5" customFormat="1" ht="18" customHeight="1" x14ac:dyDescent="0.25">
      <c r="A261" s="411">
        <v>6549045</v>
      </c>
      <c r="B261" s="411" t="s">
        <v>915</v>
      </c>
      <c r="C261" s="188">
        <v>45656</v>
      </c>
    </row>
    <row r="262" spans="1:3" s="5" customFormat="1" ht="18" customHeight="1" x14ac:dyDescent="0.25">
      <c r="A262" s="411">
        <v>11087194519</v>
      </c>
      <c r="B262" s="411" t="s">
        <v>7315</v>
      </c>
      <c r="C262" s="188">
        <v>45656</v>
      </c>
    </row>
    <row r="263" spans="1:3" s="5" customFormat="1" ht="18" customHeight="1" x14ac:dyDescent="0.25">
      <c r="A263" s="411">
        <v>31922666</v>
      </c>
      <c r="B263" s="411" t="s">
        <v>850</v>
      </c>
      <c r="C263" s="188">
        <v>45656</v>
      </c>
    </row>
    <row r="264" spans="1:3" s="5" customFormat="1" ht="18" customHeight="1" x14ac:dyDescent="0.25">
      <c r="A264" s="413">
        <v>1130639321</v>
      </c>
      <c r="B264" s="411" t="s">
        <v>1309</v>
      </c>
      <c r="C264" s="188">
        <v>45656</v>
      </c>
    </row>
    <row r="265" spans="1:3" s="5" customFormat="1" ht="18" customHeight="1" x14ac:dyDescent="0.25">
      <c r="A265" s="413">
        <v>1143861821</v>
      </c>
      <c r="B265" s="411" t="s">
        <v>352</v>
      </c>
      <c r="C265" s="188">
        <v>45657</v>
      </c>
    </row>
    <row r="266" spans="1:3" s="5" customFormat="1" ht="18" customHeight="1" x14ac:dyDescent="0.25">
      <c r="A266" s="139">
        <v>1130617040</v>
      </c>
      <c r="B266" s="411" t="s">
        <v>1194</v>
      </c>
      <c r="C266" s="188">
        <v>45657</v>
      </c>
    </row>
    <row r="267" spans="1:3" s="5" customFormat="1" ht="18" customHeight="1" x14ac:dyDescent="0.25">
      <c r="A267" s="139">
        <v>1144079575</v>
      </c>
      <c r="B267" s="411" t="s">
        <v>1239</v>
      </c>
      <c r="C267" s="188">
        <v>45659</v>
      </c>
    </row>
    <row r="268" spans="1:3" s="5" customFormat="1" ht="18" customHeight="1" x14ac:dyDescent="0.25">
      <c r="A268" s="413">
        <v>1143839064</v>
      </c>
      <c r="B268" s="411" t="s">
        <v>7314</v>
      </c>
      <c r="C268" s="188">
        <v>45659</v>
      </c>
    </row>
    <row r="269" spans="1:3" s="5" customFormat="1" ht="18" customHeight="1" x14ac:dyDescent="0.25">
      <c r="A269" s="139">
        <v>1060986334</v>
      </c>
      <c r="B269" s="139" t="s">
        <v>7313</v>
      </c>
      <c r="C269" s="188">
        <v>45664</v>
      </c>
    </row>
    <row r="270" spans="1:3" s="5" customFormat="1" ht="18" customHeight="1" x14ac:dyDescent="0.25">
      <c r="A270" s="413">
        <v>1144042314</v>
      </c>
      <c r="B270" s="411" t="s">
        <v>7005</v>
      </c>
      <c r="C270" s="188">
        <v>45666</v>
      </c>
    </row>
    <row r="271" spans="1:3" s="402" customFormat="1" ht="18" customHeight="1" x14ac:dyDescent="0.25">
      <c r="A271" s="139">
        <v>31305815</v>
      </c>
      <c r="B271" s="139" t="s">
        <v>7312</v>
      </c>
      <c r="C271" s="188">
        <v>45670</v>
      </c>
    </row>
    <row r="272" spans="1:3" s="402" customFormat="1" ht="18" customHeight="1" x14ac:dyDescent="0.25">
      <c r="A272" s="139">
        <v>1114089773</v>
      </c>
      <c r="B272" s="139" t="s">
        <v>1940</v>
      </c>
      <c r="C272" s="188">
        <v>45672</v>
      </c>
    </row>
    <row r="273" spans="1:4" s="402" customFormat="1" ht="18" customHeight="1" x14ac:dyDescent="0.25">
      <c r="A273" s="139">
        <v>1107514462</v>
      </c>
      <c r="B273" s="139" t="s">
        <v>3455</v>
      </c>
      <c r="C273" s="188">
        <v>45672</v>
      </c>
    </row>
    <row r="274" spans="1:4" s="402" customFormat="1" ht="18" customHeight="1" x14ac:dyDescent="0.25">
      <c r="A274" s="139">
        <v>1112044554</v>
      </c>
      <c r="B274" s="139" t="s">
        <v>7311</v>
      </c>
      <c r="C274" s="188">
        <v>45672</v>
      </c>
    </row>
    <row r="275" spans="1:4" s="402" customFormat="1" ht="18" customHeight="1" x14ac:dyDescent="0.25">
      <c r="A275" s="139">
        <v>1106514094</v>
      </c>
      <c r="B275" s="139" t="s">
        <v>7310</v>
      </c>
      <c r="C275" s="188">
        <v>45672</v>
      </c>
    </row>
    <row r="276" spans="1:4" s="402" customFormat="1" ht="18" customHeight="1" x14ac:dyDescent="0.25">
      <c r="A276" s="139">
        <v>1144188300</v>
      </c>
      <c r="B276" s="139" t="s">
        <v>2868</v>
      </c>
      <c r="C276" s="188">
        <v>45672</v>
      </c>
    </row>
    <row r="277" spans="1:4" s="402" customFormat="1" ht="18" customHeight="1" x14ac:dyDescent="0.25">
      <c r="A277" s="139">
        <v>1193215824</v>
      </c>
      <c r="B277" s="139" t="s">
        <v>7309</v>
      </c>
      <c r="C277" s="188">
        <v>45672</v>
      </c>
    </row>
    <row r="278" spans="1:4" s="402" customFormat="1" ht="18" customHeight="1" x14ac:dyDescent="0.25">
      <c r="A278" s="139">
        <v>1006017125</v>
      </c>
      <c r="B278" s="139" t="s">
        <v>7308</v>
      </c>
      <c r="C278" s="188">
        <v>45677</v>
      </c>
    </row>
    <row r="279" spans="1:4" s="402" customFormat="1" ht="18" customHeight="1" x14ac:dyDescent="0.25">
      <c r="A279" s="139">
        <v>1143937324</v>
      </c>
      <c r="B279" s="139" t="s">
        <v>7307</v>
      </c>
      <c r="C279" s="188">
        <v>45677</v>
      </c>
    </row>
    <row r="280" spans="1:4" s="402" customFormat="1" ht="18" customHeight="1" x14ac:dyDescent="0.25">
      <c r="A280" s="139">
        <v>1077455151</v>
      </c>
      <c r="B280" s="139" t="s">
        <v>7306</v>
      </c>
      <c r="C280" s="188">
        <v>45684</v>
      </c>
    </row>
    <row r="281" spans="1:4" s="402" customFormat="1" ht="18" customHeight="1" x14ac:dyDescent="0.25">
      <c r="A281" s="139">
        <v>1107516158</v>
      </c>
      <c r="B281" s="139" t="s">
        <v>7305</v>
      </c>
      <c r="C281" s="188">
        <v>45684</v>
      </c>
    </row>
    <row r="282" spans="1:4" s="402" customFormat="1" ht="18" customHeight="1" x14ac:dyDescent="0.25">
      <c r="A282" s="139">
        <v>6103658</v>
      </c>
      <c r="B282" s="139" t="s">
        <v>7304</v>
      </c>
      <c r="C282" s="188">
        <v>45688</v>
      </c>
    </row>
    <row r="283" spans="1:4" s="402" customFormat="1" ht="18" customHeight="1" x14ac:dyDescent="0.25">
      <c r="A283" s="139">
        <v>1059712756</v>
      </c>
      <c r="B283" s="139" t="s">
        <v>7303</v>
      </c>
      <c r="C283" s="188">
        <v>45688</v>
      </c>
    </row>
    <row r="284" spans="1:4" s="402" customFormat="1" ht="18" customHeight="1" x14ac:dyDescent="0.25">
      <c r="A284" s="139">
        <v>1144106880</v>
      </c>
      <c r="B284" s="139" t="s">
        <v>7302</v>
      </c>
      <c r="C284" s="188">
        <v>45688</v>
      </c>
    </row>
    <row r="285" spans="1:4" s="402" customFormat="1" ht="18" customHeight="1" x14ac:dyDescent="0.25">
      <c r="A285" s="139">
        <v>1006719482</v>
      </c>
      <c r="B285" s="139" t="s">
        <v>3815</v>
      </c>
      <c r="C285" s="188">
        <v>45688</v>
      </c>
    </row>
    <row r="286" spans="1:4" s="402" customFormat="1" ht="18" customHeight="1" x14ac:dyDescent="0.25">
      <c r="A286" s="139">
        <v>1143843696</v>
      </c>
      <c r="B286" s="139" t="s">
        <v>2440</v>
      </c>
      <c r="C286" s="188">
        <v>45689</v>
      </c>
    </row>
    <row r="287" spans="1:4" s="403" customFormat="1" ht="18" customHeight="1" x14ac:dyDescent="0.25">
      <c r="A287" s="139">
        <v>1151948662</v>
      </c>
      <c r="B287" s="411" t="s">
        <v>1487</v>
      </c>
      <c r="C287" s="188">
        <v>45689</v>
      </c>
      <c r="D287" s="420"/>
    </row>
    <row r="288" spans="1:4" s="403" customFormat="1" ht="18" customHeight="1" x14ac:dyDescent="0.25">
      <c r="A288" s="411">
        <v>31713623</v>
      </c>
      <c r="B288" s="411" t="s">
        <v>1471</v>
      </c>
      <c r="C288" s="188">
        <v>45689</v>
      </c>
      <c r="D288" s="420"/>
    </row>
    <row r="289" spans="1:3" s="402" customFormat="1" ht="18" customHeight="1" x14ac:dyDescent="0.25">
      <c r="A289" s="413">
        <v>1193591266</v>
      </c>
      <c r="B289" s="411" t="s">
        <v>7301</v>
      </c>
      <c r="C289" s="188">
        <v>45691</v>
      </c>
    </row>
    <row r="290" spans="1:3" s="402" customFormat="1" ht="18" customHeight="1" x14ac:dyDescent="0.25">
      <c r="A290" s="413">
        <v>1143944069</v>
      </c>
      <c r="B290" s="411" t="s">
        <v>1013</v>
      </c>
      <c r="C290" s="188">
        <v>45691</v>
      </c>
    </row>
    <row r="291" spans="1:3" s="402" customFormat="1" ht="18" customHeight="1" x14ac:dyDescent="0.25">
      <c r="A291" s="139">
        <v>1090180897</v>
      </c>
      <c r="B291" s="139" t="s">
        <v>7298</v>
      </c>
      <c r="C291" s="188">
        <v>45695</v>
      </c>
    </row>
    <row r="292" spans="1:3" s="402" customFormat="1" ht="18" customHeight="1" x14ac:dyDescent="0.25">
      <c r="A292" s="139">
        <v>1144145657</v>
      </c>
      <c r="B292" s="139" t="s">
        <v>7296</v>
      </c>
      <c r="C292" s="188">
        <v>45698</v>
      </c>
    </row>
    <row r="293" spans="1:3" s="402" customFormat="1" ht="18" customHeight="1" x14ac:dyDescent="0.25">
      <c r="A293" s="139">
        <v>1111668076</v>
      </c>
      <c r="B293" s="139" t="s">
        <v>868</v>
      </c>
      <c r="C293" s="188">
        <v>45699</v>
      </c>
    </row>
    <row r="294" spans="1:3" s="402" customFormat="1" ht="18" customHeight="1" x14ac:dyDescent="0.25">
      <c r="A294" s="139">
        <v>1111922971</v>
      </c>
      <c r="B294" s="139" t="s">
        <v>7300</v>
      </c>
      <c r="C294" s="188">
        <v>45700</v>
      </c>
    </row>
    <row r="295" spans="1:3" s="402" customFormat="1" ht="18" customHeight="1" x14ac:dyDescent="0.25">
      <c r="A295" s="139">
        <v>1144167305</v>
      </c>
      <c r="B295" s="139" t="s">
        <v>417</v>
      </c>
      <c r="C295" s="188">
        <v>45700</v>
      </c>
    </row>
    <row r="296" spans="1:3" s="402" customFormat="1" ht="18" customHeight="1" x14ac:dyDescent="0.25">
      <c r="A296" s="139">
        <v>1107100968</v>
      </c>
      <c r="B296" s="139" t="s">
        <v>7299</v>
      </c>
      <c r="C296" s="188">
        <v>45700</v>
      </c>
    </row>
    <row r="297" spans="1:3" s="402" customFormat="1" ht="18" customHeight="1" x14ac:dyDescent="0.25">
      <c r="A297" s="139">
        <v>1107531183</v>
      </c>
      <c r="B297" s="139" t="s">
        <v>7297</v>
      </c>
      <c r="C297" s="188">
        <v>45703</v>
      </c>
    </row>
    <row r="298" spans="1:3" s="402" customFormat="1" ht="18" customHeight="1" x14ac:dyDescent="0.25">
      <c r="A298" s="139">
        <v>11433871253</v>
      </c>
      <c r="B298" s="139" t="s">
        <v>229</v>
      </c>
      <c r="C298" s="188">
        <v>45703</v>
      </c>
    </row>
    <row r="299" spans="1:3" s="402" customFormat="1" ht="18" customHeight="1" x14ac:dyDescent="0.25">
      <c r="A299" s="139">
        <v>14590600</v>
      </c>
      <c r="B299" s="139" t="s">
        <v>7295</v>
      </c>
      <c r="C299" s="188">
        <v>45706</v>
      </c>
    </row>
    <row r="300" spans="1:3" s="402" customFormat="1" ht="18" customHeight="1" x14ac:dyDescent="0.25">
      <c r="A300" s="139">
        <v>1092363051</v>
      </c>
      <c r="B300" s="139" t="s">
        <v>1286</v>
      </c>
      <c r="C300" s="188">
        <v>45713</v>
      </c>
    </row>
    <row r="301" spans="1:3" s="402" customFormat="1" ht="18" customHeight="1" x14ac:dyDescent="0.25">
      <c r="A301" s="139">
        <v>38464490</v>
      </c>
      <c r="B301" s="139" t="s">
        <v>6070</v>
      </c>
      <c r="C301" s="188">
        <v>45713</v>
      </c>
    </row>
    <row r="302" spans="1:3" s="402" customFormat="1" ht="18" customHeight="1" x14ac:dyDescent="0.25">
      <c r="A302" s="139">
        <v>1005876794</v>
      </c>
      <c r="B302" s="139" t="s">
        <v>1158</v>
      </c>
      <c r="C302" s="188">
        <v>45713</v>
      </c>
    </row>
    <row r="303" spans="1:3" s="402" customFormat="1" ht="18" customHeight="1" x14ac:dyDescent="0.25">
      <c r="A303" s="139">
        <v>6463688</v>
      </c>
      <c r="B303" s="139" t="s">
        <v>7294</v>
      </c>
      <c r="C303" s="188">
        <v>45716</v>
      </c>
    </row>
    <row r="304" spans="1:3" s="402" customFormat="1" ht="18" customHeight="1" x14ac:dyDescent="0.25">
      <c r="A304" s="411">
        <v>67017902</v>
      </c>
      <c r="B304" s="411" t="s">
        <v>1098</v>
      </c>
      <c r="C304" s="188">
        <v>45716</v>
      </c>
    </row>
    <row r="305" spans="1:3" s="402" customFormat="1" ht="18" customHeight="1" x14ac:dyDescent="0.25">
      <c r="A305" s="411">
        <v>66918790</v>
      </c>
      <c r="B305" s="411" t="s">
        <v>1018</v>
      </c>
      <c r="C305" s="188">
        <v>45716</v>
      </c>
    </row>
    <row r="306" spans="1:3" s="402" customFormat="1" ht="18" customHeight="1" x14ac:dyDescent="0.25">
      <c r="A306" s="411">
        <v>67007818</v>
      </c>
      <c r="B306" s="411" t="s">
        <v>7293</v>
      </c>
      <c r="C306" s="188">
        <v>45716</v>
      </c>
    </row>
    <row r="307" spans="1:3" s="402" customFormat="1" ht="18" customHeight="1" x14ac:dyDescent="0.25">
      <c r="A307" s="411">
        <v>29567730</v>
      </c>
      <c r="B307" s="411" t="s">
        <v>1047</v>
      </c>
      <c r="C307" s="188">
        <v>45716</v>
      </c>
    </row>
    <row r="308" spans="1:3" s="402" customFormat="1" ht="18" customHeight="1" x14ac:dyDescent="0.25">
      <c r="A308" s="139">
        <v>1055831942</v>
      </c>
      <c r="B308" s="411" t="s">
        <v>1103</v>
      </c>
      <c r="C308" s="188">
        <v>45716</v>
      </c>
    </row>
    <row r="309" spans="1:3" s="402" customFormat="1" ht="18" customHeight="1" x14ac:dyDescent="0.25">
      <c r="A309" s="411">
        <v>43722031</v>
      </c>
      <c r="B309" s="411" t="s">
        <v>1048</v>
      </c>
      <c r="C309" s="188">
        <v>45716</v>
      </c>
    </row>
    <row r="310" spans="1:3" s="402" customFormat="1" ht="18" customHeight="1" x14ac:dyDescent="0.25">
      <c r="A310" s="411">
        <v>66911786</v>
      </c>
      <c r="B310" s="411" t="s">
        <v>1040</v>
      </c>
      <c r="C310" s="188">
        <v>45716</v>
      </c>
    </row>
    <row r="311" spans="1:3" s="402" customFormat="1" ht="18" customHeight="1" x14ac:dyDescent="0.25">
      <c r="A311" s="139">
        <v>1112880412</v>
      </c>
      <c r="B311" s="411" t="s">
        <v>1060</v>
      </c>
      <c r="C311" s="188">
        <v>45716</v>
      </c>
    </row>
    <row r="312" spans="1:3" s="402" customFormat="1" ht="18" customHeight="1" x14ac:dyDescent="0.25">
      <c r="A312" s="139">
        <v>1143924204</v>
      </c>
      <c r="B312" s="411" t="s">
        <v>1087</v>
      </c>
      <c r="C312" s="188">
        <v>45716</v>
      </c>
    </row>
    <row r="313" spans="1:3" s="402" customFormat="1" ht="18" customHeight="1" x14ac:dyDescent="0.25">
      <c r="A313" s="139">
        <v>1006033884</v>
      </c>
      <c r="B313" s="411" t="s">
        <v>1068</v>
      </c>
      <c r="C313" s="188">
        <v>45716</v>
      </c>
    </row>
    <row r="314" spans="1:3" s="402" customFormat="1" ht="18" customHeight="1" x14ac:dyDescent="0.25">
      <c r="A314" s="411">
        <v>67030501</v>
      </c>
      <c r="B314" s="411" t="s">
        <v>1092</v>
      </c>
      <c r="C314" s="188">
        <v>45716</v>
      </c>
    </row>
    <row r="315" spans="1:3" s="402" customFormat="1" ht="18" customHeight="1" x14ac:dyDescent="0.25">
      <c r="A315" s="411">
        <v>29119675</v>
      </c>
      <c r="B315" s="411" t="s">
        <v>1072</v>
      </c>
      <c r="C315" s="188">
        <v>45716</v>
      </c>
    </row>
    <row r="316" spans="1:3" s="402" customFormat="1" ht="18" customHeight="1" x14ac:dyDescent="0.25">
      <c r="A316" s="139">
        <v>1130586713</v>
      </c>
      <c r="B316" s="139" t="s">
        <v>1061</v>
      </c>
      <c r="C316" s="188">
        <v>45717</v>
      </c>
    </row>
    <row r="317" spans="1:3" s="402" customFormat="1" ht="18" customHeight="1" x14ac:dyDescent="0.25">
      <c r="A317" s="139">
        <v>1130588445</v>
      </c>
      <c r="B317" s="139" t="s">
        <v>1054</v>
      </c>
      <c r="C317" s="188">
        <v>45717</v>
      </c>
    </row>
    <row r="318" spans="1:3" s="402" customFormat="1" ht="18" customHeight="1" x14ac:dyDescent="0.25">
      <c r="A318" s="413">
        <v>1234197950</v>
      </c>
      <c r="B318" s="411" t="s">
        <v>7292</v>
      </c>
      <c r="C318" s="188">
        <v>45726</v>
      </c>
    </row>
    <row r="319" spans="1:3" s="402" customFormat="1" ht="18" customHeight="1" x14ac:dyDescent="0.25">
      <c r="A319" s="139">
        <v>1039680123</v>
      </c>
      <c r="B319" s="139" t="s">
        <v>1146</v>
      </c>
      <c r="C319" s="188">
        <v>45731</v>
      </c>
    </row>
    <row r="320" spans="1:3" s="402" customFormat="1" ht="18" customHeight="1" x14ac:dyDescent="0.25">
      <c r="A320" s="139">
        <v>1005894105</v>
      </c>
      <c r="B320" s="139" t="s">
        <v>7291</v>
      </c>
      <c r="C320" s="188">
        <v>45735</v>
      </c>
    </row>
    <row r="321" spans="1:3" s="402" customFormat="1" ht="18" customHeight="1" x14ac:dyDescent="0.25">
      <c r="A321" s="139">
        <v>1130639035</v>
      </c>
      <c r="B321" s="139" t="s">
        <v>870</v>
      </c>
      <c r="C321" s="188">
        <v>45738</v>
      </c>
    </row>
    <row r="322" spans="1:3" s="402" customFormat="1" ht="18" customHeight="1" x14ac:dyDescent="0.25">
      <c r="A322" s="139">
        <v>1002808842</v>
      </c>
      <c r="B322" s="139" t="s">
        <v>1450</v>
      </c>
      <c r="C322" s="188">
        <v>45738</v>
      </c>
    </row>
    <row r="323" spans="1:3" s="402" customFormat="1" ht="18" customHeight="1" x14ac:dyDescent="0.25">
      <c r="A323" s="139">
        <v>1143984006</v>
      </c>
      <c r="B323" s="22" t="s">
        <v>1442</v>
      </c>
      <c r="C323" s="188">
        <v>45741</v>
      </c>
    </row>
    <row r="324" spans="1:3" s="402" customFormat="1" ht="18" customHeight="1" x14ac:dyDescent="0.25">
      <c r="A324" s="139">
        <v>1086133767</v>
      </c>
      <c r="B324" s="139" t="s">
        <v>238</v>
      </c>
      <c r="C324" s="188">
        <v>45741</v>
      </c>
    </row>
    <row r="325" spans="1:3" s="402" customFormat="1" ht="18" customHeight="1" x14ac:dyDescent="0.25">
      <c r="A325" s="139">
        <v>1006185070</v>
      </c>
      <c r="B325" s="139" t="s">
        <v>1208</v>
      </c>
      <c r="C325" s="188">
        <v>45741</v>
      </c>
    </row>
    <row r="326" spans="1:3" s="402" customFormat="1" ht="18" customHeight="1" x14ac:dyDescent="0.25">
      <c r="A326" s="139">
        <v>1144211123</v>
      </c>
      <c r="B326" s="139" t="s">
        <v>1205</v>
      </c>
      <c r="C326" s="188">
        <v>45741</v>
      </c>
    </row>
    <row r="327" spans="1:3" s="402" customFormat="1" ht="18" customHeight="1" x14ac:dyDescent="0.25">
      <c r="A327" s="139">
        <v>1004611074</v>
      </c>
      <c r="B327" s="139" t="s">
        <v>1307</v>
      </c>
      <c r="C327" s="188">
        <v>45741</v>
      </c>
    </row>
    <row r="328" spans="1:3" s="402" customFormat="1" ht="18" customHeight="1" x14ac:dyDescent="0.25">
      <c r="A328" s="139">
        <v>1087186415</v>
      </c>
      <c r="B328" s="139" t="s">
        <v>1345</v>
      </c>
      <c r="C328" s="188">
        <v>45741</v>
      </c>
    </row>
    <row r="329" spans="1:3" s="402" customFormat="1" ht="18" customHeight="1" x14ac:dyDescent="0.25">
      <c r="A329" s="139">
        <v>14465603</v>
      </c>
      <c r="B329" s="139" t="s">
        <v>1163</v>
      </c>
      <c r="C329" s="188">
        <v>45741</v>
      </c>
    </row>
    <row r="330" spans="1:3" s="402" customFormat="1" ht="18" customHeight="1" x14ac:dyDescent="0.25">
      <c r="A330" s="139">
        <v>22467315</v>
      </c>
      <c r="B330" s="139" t="s">
        <v>1218</v>
      </c>
      <c r="C330" s="188">
        <v>45741</v>
      </c>
    </row>
    <row r="331" spans="1:3" s="402" customFormat="1" ht="18" customHeight="1" x14ac:dyDescent="0.25">
      <c r="A331" s="139">
        <v>1144108261</v>
      </c>
      <c r="B331" s="139" t="s">
        <v>1235</v>
      </c>
      <c r="C331" s="188">
        <v>45741</v>
      </c>
    </row>
    <row r="332" spans="1:3" s="402" customFormat="1" ht="18" customHeight="1" x14ac:dyDescent="0.25">
      <c r="A332" s="139">
        <v>59688828</v>
      </c>
      <c r="B332" s="139" t="s">
        <v>1141</v>
      </c>
      <c r="C332" s="188">
        <v>45741</v>
      </c>
    </row>
    <row r="333" spans="1:3" s="402" customFormat="1" ht="18" customHeight="1" x14ac:dyDescent="0.25">
      <c r="A333" s="139">
        <v>1006198224</v>
      </c>
      <c r="B333" s="139" t="s">
        <v>1285</v>
      </c>
      <c r="C333" s="188">
        <v>45741</v>
      </c>
    </row>
    <row r="334" spans="1:3" s="402" customFormat="1" ht="18" customHeight="1" x14ac:dyDescent="0.25">
      <c r="A334" s="139">
        <v>1087210480</v>
      </c>
      <c r="B334" s="139" t="s">
        <v>1332</v>
      </c>
      <c r="C334" s="188">
        <v>45741</v>
      </c>
    </row>
    <row r="335" spans="1:3" s="402" customFormat="1" ht="18" customHeight="1" x14ac:dyDescent="0.25">
      <c r="A335" s="139">
        <v>31475490</v>
      </c>
      <c r="B335" s="139" t="s">
        <v>1249</v>
      </c>
      <c r="C335" s="188">
        <v>45741</v>
      </c>
    </row>
    <row r="336" spans="1:3" s="402" customFormat="1" ht="18" customHeight="1" x14ac:dyDescent="0.25">
      <c r="A336" s="139">
        <v>31582073</v>
      </c>
      <c r="B336" s="139" t="s">
        <v>1226</v>
      </c>
      <c r="C336" s="188">
        <v>45741</v>
      </c>
    </row>
    <row r="337" spans="1:11" s="402" customFormat="1" ht="18" customHeight="1" x14ac:dyDescent="0.25">
      <c r="A337" s="139">
        <v>29583556</v>
      </c>
      <c r="B337" s="139" t="s">
        <v>1363</v>
      </c>
      <c r="C337" s="188">
        <v>45741</v>
      </c>
    </row>
    <row r="338" spans="1:11" s="402" customFormat="1" ht="18" customHeight="1" x14ac:dyDescent="0.25">
      <c r="A338" s="139">
        <v>1004510335</v>
      </c>
      <c r="B338" s="139" t="s">
        <v>6649</v>
      </c>
      <c r="C338" s="188">
        <v>45741</v>
      </c>
    </row>
    <row r="339" spans="1:11" s="402" customFormat="1" ht="18" customHeight="1" x14ac:dyDescent="0.25">
      <c r="A339" s="139">
        <v>66914500</v>
      </c>
      <c r="B339" s="139" t="s">
        <v>1171</v>
      </c>
      <c r="C339" s="188">
        <v>45741</v>
      </c>
    </row>
    <row r="340" spans="1:11" s="402" customFormat="1" ht="18" customHeight="1" x14ac:dyDescent="0.25">
      <c r="A340" s="139">
        <v>1087118397</v>
      </c>
      <c r="B340" s="139" t="s">
        <v>1183</v>
      </c>
      <c r="C340" s="188">
        <v>45741</v>
      </c>
    </row>
    <row r="341" spans="1:11" s="402" customFormat="1" ht="18" customHeight="1" x14ac:dyDescent="0.25">
      <c r="A341" s="139">
        <v>31537355</v>
      </c>
      <c r="B341" s="139" t="s">
        <v>1136</v>
      </c>
      <c r="C341" s="188">
        <v>45741</v>
      </c>
    </row>
    <row r="342" spans="1:11" s="5" customFormat="1" ht="18" customHeight="1" x14ac:dyDescent="0.25">
      <c r="A342" s="139">
        <v>1144137065</v>
      </c>
      <c r="B342" s="139" t="s">
        <v>7290</v>
      </c>
      <c r="C342" s="188">
        <v>45748</v>
      </c>
    </row>
    <row r="343" spans="1:11" s="5" customFormat="1" ht="18" customHeight="1" x14ac:dyDescent="0.25">
      <c r="A343" s="139">
        <v>1144199936</v>
      </c>
      <c r="B343" s="139" t="s">
        <v>144</v>
      </c>
      <c r="C343" s="188">
        <v>45751</v>
      </c>
    </row>
    <row r="344" spans="1:11" s="5" customFormat="1" ht="18" customHeight="1" x14ac:dyDescent="0.25">
      <c r="A344" s="22">
        <v>1143958390</v>
      </c>
      <c r="B344" s="22" t="s">
        <v>96</v>
      </c>
      <c r="C344" s="57">
        <v>45754</v>
      </c>
    </row>
    <row r="345" spans="1:11" s="400" customFormat="1" ht="18" customHeight="1" x14ac:dyDescent="0.25">
      <c r="A345" s="139">
        <v>1106512591</v>
      </c>
      <c r="B345" s="139" t="s">
        <v>116</v>
      </c>
      <c r="C345" s="188">
        <v>45755</v>
      </c>
      <c r="D345" s="398"/>
      <c r="E345" s="398"/>
      <c r="F345" s="398"/>
      <c r="G345" s="398"/>
      <c r="H345" s="398"/>
      <c r="I345" s="398"/>
      <c r="J345" s="398"/>
      <c r="K345" s="401"/>
    </row>
    <row r="346" spans="1:11" s="5" customFormat="1" ht="18" customHeight="1" x14ac:dyDescent="0.25">
      <c r="A346" s="139">
        <v>1028161187</v>
      </c>
      <c r="B346" s="139" t="s">
        <v>7289</v>
      </c>
      <c r="C346" s="188">
        <v>45756</v>
      </c>
    </row>
    <row r="347" spans="1:11" s="5" customFormat="1" ht="18" customHeight="1" x14ac:dyDescent="0.25">
      <c r="A347" s="139">
        <v>1144213344</v>
      </c>
      <c r="B347" s="139" t="s">
        <v>1111</v>
      </c>
      <c r="C347" s="188">
        <v>45761</v>
      </c>
    </row>
    <row r="348" spans="1:11" s="4" customFormat="1" ht="18" customHeight="1" x14ac:dyDescent="0.25">
      <c r="A348" s="422">
        <v>1143974781</v>
      </c>
      <c r="B348" s="48" t="s">
        <v>121</v>
      </c>
      <c r="C348" s="188">
        <v>45762</v>
      </c>
      <c r="D348" s="229"/>
    </row>
    <row r="349" spans="1:11" s="400" customFormat="1" ht="18" customHeight="1" x14ac:dyDescent="0.25">
      <c r="A349" s="422">
        <v>1144165943</v>
      </c>
      <c r="B349" s="48" t="s">
        <v>7288</v>
      </c>
      <c r="C349" s="188">
        <v>45763</v>
      </c>
      <c r="D349" s="401"/>
    </row>
    <row r="350" spans="1:11" s="400" customFormat="1" ht="18" customHeight="1" x14ac:dyDescent="0.25">
      <c r="A350" s="422">
        <v>1107508291</v>
      </c>
      <c r="B350" s="48" t="s">
        <v>7287</v>
      </c>
      <c r="C350" s="188">
        <v>45763</v>
      </c>
      <c r="D350" s="401"/>
    </row>
    <row r="351" spans="1:11" s="400" customFormat="1" ht="18" customHeight="1" x14ac:dyDescent="0.25">
      <c r="A351" s="422">
        <v>1107074876</v>
      </c>
      <c r="B351" s="48" t="s">
        <v>7286</v>
      </c>
      <c r="C351" s="188">
        <v>45769</v>
      </c>
      <c r="D351" s="401"/>
    </row>
    <row r="352" spans="1:11" s="398" customFormat="1" ht="18" customHeight="1" x14ac:dyDescent="0.25">
      <c r="A352" s="422" t="e">
        <v>#VALUE!</v>
      </c>
      <c r="B352" s="48" t="s">
        <v>7285</v>
      </c>
      <c r="C352" s="188">
        <v>45769</v>
      </c>
    </row>
    <row r="353" spans="1:3" s="398" customFormat="1" ht="18" customHeight="1" x14ac:dyDescent="0.25">
      <c r="A353" s="422">
        <v>1006235611</v>
      </c>
      <c r="B353" s="48" t="s">
        <v>388</v>
      </c>
      <c r="C353" s="188">
        <v>45769</v>
      </c>
    </row>
    <row r="354" spans="1:3" s="5" customFormat="1" ht="18" customHeight="1" x14ac:dyDescent="0.25">
      <c r="A354" s="422">
        <v>1151941634</v>
      </c>
      <c r="B354" s="48" t="s">
        <v>1324</v>
      </c>
      <c r="C354" s="188">
        <v>45769</v>
      </c>
    </row>
    <row r="355" spans="1:3" s="230" customFormat="1" ht="18" customHeight="1" x14ac:dyDescent="0.25">
      <c r="A355" s="139">
        <v>1130637298</v>
      </c>
      <c r="B355" s="139" t="s">
        <v>1344</v>
      </c>
      <c r="C355" s="188">
        <v>45771</v>
      </c>
    </row>
    <row r="356" spans="1:3" s="230" customFormat="1" ht="18" customHeight="1" x14ac:dyDescent="0.25">
      <c r="A356" s="139">
        <v>1130655473</v>
      </c>
      <c r="B356" s="139" t="s">
        <v>6738</v>
      </c>
      <c r="C356" s="188">
        <v>45771</v>
      </c>
    </row>
    <row r="357" spans="1:3" s="230" customFormat="1" ht="18" customHeight="1" x14ac:dyDescent="0.25">
      <c r="A357" s="422">
        <v>1144175605</v>
      </c>
      <c r="B357" s="48" t="s">
        <v>1385</v>
      </c>
      <c r="C357" s="188">
        <v>45773</v>
      </c>
    </row>
    <row r="358" spans="1:3" s="230" customFormat="1" ht="18" customHeight="1" x14ac:dyDescent="0.25">
      <c r="A358" s="48">
        <v>60448756</v>
      </c>
      <c r="B358" s="48" t="s">
        <v>6670</v>
      </c>
      <c r="C358" s="188">
        <v>45777</v>
      </c>
    </row>
    <row r="359" spans="1:3" s="230" customFormat="1" ht="18" customHeight="1" x14ac:dyDescent="0.25">
      <c r="A359" s="139">
        <v>1151961234</v>
      </c>
      <c r="B359" s="139" t="s">
        <v>7284</v>
      </c>
      <c r="C359" s="188">
        <v>45777</v>
      </c>
    </row>
    <row r="360" spans="1:3" s="230" customFormat="1" ht="18" customHeight="1" x14ac:dyDescent="0.25">
      <c r="A360" s="422">
        <v>1006228843</v>
      </c>
      <c r="B360" s="48" t="s">
        <v>1220</v>
      </c>
      <c r="C360" s="188">
        <v>45779</v>
      </c>
    </row>
    <row r="361" spans="1:3" s="230" customFormat="1" ht="18" customHeight="1" x14ac:dyDescent="0.25">
      <c r="A361" s="48">
        <v>31309224</v>
      </c>
      <c r="B361" s="48" t="s">
        <v>1224</v>
      </c>
      <c r="C361" s="188">
        <v>45779</v>
      </c>
    </row>
    <row r="362" spans="1:3" s="230" customFormat="1" ht="18" customHeight="1" x14ac:dyDescent="0.25">
      <c r="A362" s="422">
        <v>1005706794</v>
      </c>
      <c r="B362" s="48" t="s">
        <v>1306</v>
      </c>
      <c r="C362" s="188">
        <v>45779</v>
      </c>
    </row>
    <row r="363" spans="1:3" s="230" customFormat="1" ht="18" customHeight="1" x14ac:dyDescent="0.25">
      <c r="A363" s="422">
        <v>1107097892</v>
      </c>
      <c r="B363" s="48" t="s">
        <v>7004</v>
      </c>
      <c r="C363" s="188">
        <v>45779</v>
      </c>
    </row>
    <row r="364" spans="1:3" s="230" customFormat="1" ht="18" customHeight="1" x14ac:dyDescent="0.25">
      <c r="A364" s="422">
        <v>1107507170</v>
      </c>
      <c r="B364" s="48" t="s">
        <v>1368</v>
      </c>
      <c r="C364" s="188">
        <v>45779</v>
      </c>
    </row>
    <row r="365" spans="1:3" s="230" customFormat="1" ht="18" customHeight="1" x14ac:dyDescent="0.25">
      <c r="A365" s="48">
        <v>31569075</v>
      </c>
      <c r="B365" s="48" t="s">
        <v>6995</v>
      </c>
      <c r="C365" s="188">
        <v>45779</v>
      </c>
    </row>
    <row r="366" spans="1:3" s="230" customFormat="1" ht="18" customHeight="1" x14ac:dyDescent="0.25">
      <c r="A366" s="48">
        <v>31567258</v>
      </c>
      <c r="B366" s="48" t="s">
        <v>7007</v>
      </c>
      <c r="C366" s="188">
        <v>45779</v>
      </c>
    </row>
    <row r="367" spans="1:3" s="5" customFormat="1" ht="18" customHeight="1" x14ac:dyDescent="0.25">
      <c r="A367" s="48">
        <v>48643628</v>
      </c>
      <c r="B367" s="48" t="s">
        <v>1081</v>
      </c>
      <c r="C367" s="188">
        <v>45782</v>
      </c>
    </row>
    <row r="368" spans="1:3" s="5" customFormat="1" ht="18" customHeight="1" x14ac:dyDescent="0.25">
      <c r="A368" s="422">
        <v>1143963960</v>
      </c>
      <c r="B368" s="48" t="s">
        <v>7283</v>
      </c>
      <c r="C368" s="188">
        <v>45782</v>
      </c>
    </row>
    <row r="369" spans="1:3" s="5" customFormat="1" ht="18" customHeight="1" x14ac:dyDescent="0.25">
      <c r="A369" s="139">
        <v>1143941718</v>
      </c>
      <c r="B369" s="139" t="s">
        <v>1227</v>
      </c>
      <c r="C369" s="188">
        <v>45783</v>
      </c>
    </row>
    <row r="370" spans="1:3" s="5" customFormat="1" ht="18" customHeight="1" x14ac:dyDescent="0.25">
      <c r="A370" s="139">
        <v>1144100294</v>
      </c>
      <c r="B370" s="139" t="s">
        <v>1232</v>
      </c>
      <c r="C370" s="188">
        <v>45783</v>
      </c>
    </row>
    <row r="371" spans="1:3" s="5" customFormat="1" ht="18" customHeight="1" x14ac:dyDescent="0.25">
      <c r="A371" s="139">
        <v>31309082</v>
      </c>
      <c r="B371" s="139" t="s">
        <v>7282</v>
      </c>
      <c r="C371" s="188">
        <v>45783</v>
      </c>
    </row>
    <row r="372" spans="1:3" s="5" customFormat="1" ht="18" customHeight="1" x14ac:dyDescent="0.25">
      <c r="A372" s="139">
        <v>1005744813</v>
      </c>
      <c r="B372" s="139" t="s">
        <v>1354</v>
      </c>
      <c r="C372" s="188">
        <v>45783</v>
      </c>
    </row>
    <row r="373" spans="1:3" s="5" customFormat="1" ht="18" customHeight="1" x14ac:dyDescent="0.25">
      <c r="A373" s="422">
        <v>1107836503</v>
      </c>
      <c r="B373" s="48" t="s">
        <v>7281</v>
      </c>
      <c r="C373" s="188">
        <v>45783</v>
      </c>
    </row>
    <row r="374" spans="1:3" s="5" customFormat="1" ht="18" customHeight="1" x14ac:dyDescent="0.25">
      <c r="A374" s="139">
        <v>36290715</v>
      </c>
      <c r="B374" s="139" t="s">
        <v>928</v>
      </c>
      <c r="C374" s="188">
        <v>45784</v>
      </c>
    </row>
    <row r="375" spans="1:3" s="398" customFormat="1" ht="18" customHeight="1" x14ac:dyDescent="0.25">
      <c r="A375" s="422">
        <v>1113534968</v>
      </c>
      <c r="B375" s="48" t="s">
        <v>149</v>
      </c>
      <c r="C375" s="188">
        <v>45785</v>
      </c>
    </row>
    <row r="376" spans="1:3" s="5" customFormat="1" ht="18" customHeight="1" x14ac:dyDescent="0.25">
      <c r="A376" s="422">
        <v>1143871439</v>
      </c>
      <c r="B376" s="48" t="s">
        <v>1300</v>
      </c>
      <c r="C376" s="188">
        <v>45785</v>
      </c>
    </row>
    <row r="377" spans="1:3" s="5" customFormat="1" ht="18" customHeight="1" x14ac:dyDescent="0.25">
      <c r="A377" s="422">
        <v>1118286905</v>
      </c>
      <c r="B377" s="48" t="s">
        <v>6991</v>
      </c>
      <c r="C377" s="188">
        <v>45786</v>
      </c>
    </row>
    <row r="378" spans="1:3" s="5" customFormat="1" ht="18" customHeight="1" x14ac:dyDescent="0.25">
      <c r="A378" s="422">
        <v>1007628885</v>
      </c>
      <c r="B378" s="48" t="s">
        <v>1465</v>
      </c>
      <c r="C378" s="188">
        <v>45786</v>
      </c>
    </row>
    <row r="379" spans="1:3" s="5" customFormat="1" ht="18" customHeight="1" x14ac:dyDescent="0.25">
      <c r="A379" s="48">
        <v>38644655</v>
      </c>
      <c r="B379" s="48" t="s">
        <v>1378</v>
      </c>
      <c r="C379" s="188">
        <v>45788</v>
      </c>
    </row>
    <row r="380" spans="1:3" s="5" customFormat="1" ht="18" customHeight="1" x14ac:dyDescent="0.25">
      <c r="A380" s="422">
        <v>1107105298</v>
      </c>
      <c r="B380" s="48" t="s">
        <v>7280</v>
      </c>
      <c r="C380" s="188">
        <v>45789</v>
      </c>
    </row>
    <row r="381" spans="1:3" s="5" customFormat="1" ht="18" customHeight="1" x14ac:dyDescent="0.25">
      <c r="A381" s="139">
        <v>1001952246</v>
      </c>
      <c r="B381" s="139" t="s">
        <v>986</v>
      </c>
      <c r="C381" s="188">
        <v>45791</v>
      </c>
    </row>
    <row r="382" spans="1:3" s="230" customFormat="1" ht="18" customHeight="1" x14ac:dyDescent="0.25">
      <c r="A382" s="139">
        <v>1193244798</v>
      </c>
      <c r="B382" s="139" t="s">
        <v>7279</v>
      </c>
      <c r="C382" s="188">
        <v>45792</v>
      </c>
    </row>
    <row r="383" spans="1:3" s="230" customFormat="1" ht="18" customHeight="1" x14ac:dyDescent="0.25">
      <c r="A383" s="48">
        <v>38469750</v>
      </c>
      <c r="B383" s="48" t="s">
        <v>1096</v>
      </c>
      <c r="C383" s="188">
        <v>45792</v>
      </c>
    </row>
    <row r="384" spans="1:3" s="230" customFormat="1" ht="18" customHeight="1" x14ac:dyDescent="0.25">
      <c r="A384" s="48">
        <v>29361968</v>
      </c>
      <c r="B384" s="48" t="s">
        <v>1101</v>
      </c>
      <c r="C384" s="188">
        <v>45792</v>
      </c>
    </row>
    <row r="385" spans="1:3" s="230" customFormat="1" ht="18" customHeight="1" x14ac:dyDescent="0.25">
      <c r="A385" s="422">
        <v>1143936843</v>
      </c>
      <c r="B385" s="48" t="s">
        <v>1298</v>
      </c>
      <c r="C385" s="188">
        <v>45792</v>
      </c>
    </row>
    <row r="386" spans="1:3" s="230" customFormat="1" ht="18" customHeight="1" x14ac:dyDescent="0.25">
      <c r="A386" s="422">
        <v>1114734751</v>
      </c>
      <c r="B386" s="48" t="s">
        <v>1379</v>
      </c>
      <c r="C386" s="188">
        <v>45792</v>
      </c>
    </row>
    <row r="387" spans="1:3" s="230" customFormat="1" ht="18" customHeight="1" x14ac:dyDescent="0.25">
      <c r="A387" s="48">
        <v>6097566</v>
      </c>
      <c r="B387" s="48" t="s">
        <v>7278</v>
      </c>
      <c r="C387" s="188">
        <v>45792</v>
      </c>
    </row>
    <row r="388" spans="1:3" s="230" customFormat="1" ht="18" customHeight="1" x14ac:dyDescent="0.25">
      <c r="A388" s="422">
        <v>1006048645</v>
      </c>
      <c r="B388" s="48" t="s">
        <v>1215</v>
      </c>
      <c r="C388" s="188">
        <v>45792</v>
      </c>
    </row>
    <row r="389" spans="1:3" s="230" customFormat="1" ht="18" customHeight="1" x14ac:dyDescent="0.25">
      <c r="A389" s="48">
        <v>29352654</v>
      </c>
      <c r="B389" s="48" t="s">
        <v>6790</v>
      </c>
      <c r="C389" s="188">
        <v>45792</v>
      </c>
    </row>
    <row r="390" spans="1:3" s="230" customFormat="1" ht="18" customHeight="1" x14ac:dyDescent="0.25">
      <c r="A390" s="422">
        <v>1053874883</v>
      </c>
      <c r="B390" s="48" t="s">
        <v>1391</v>
      </c>
      <c r="C390" s="188">
        <v>45793</v>
      </c>
    </row>
    <row r="391" spans="1:3" s="230" customFormat="1" ht="18" customHeight="1" x14ac:dyDescent="0.25">
      <c r="A391" s="139">
        <v>38888930</v>
      </c>
      <c r="B391" s="139" t="s">
        <v>1266</v>
      </c>
      <c r="C391" s="188">
        <v>45793</v>
      </c>
    </row>
    <row r="392" spans="1:3" s="230" customFormat="1" ht="18" customHeight="1" x14ac:dyDescent="0.25">
      <c r="A392" s="48">
        <v>52529715</v>
      </c>
      <c r="B392" s="48" t="s">
        <v>876</v>
      </c>
      <c r="C392" s="188">
        <v>45794</v>
      </c>
    </row>
    <row r="393" spans="1:3" s="399" customFormat="1" ht="18" customHeight="1" x14ac:dyDescent="0.25">
      <c r="A393" s="422">
        <v>1001912767</v>
      </c>
      <c r="B393" s="48" t="s">
        <v>1469</v>
      </c>
      <c r="C393" s="188">
        <v>45794</v>
      </c>
    </row>
    <row r="394" spans="1:3" s="399" customFormat="1" ht="18" customHeight="1" x14ac:dyDescent="0.25">
      <c r="A394" s="422">
        <v>1134759040</v>
      </c>
      <c r="B394" s="48" t="s">
        <v>1268</v>
      </c>
      <c r="C394" s="188">
        <v>45798</v>
      </c>
    </row>
    <row r="395" spans="1:3" s="399" customFormat="1" ht="18" customHeight="1" x14ac:dyDescent="0.25">
      <c r="A395" s="422">
        <v>1006208275</v>
      </c>
      <c r="B395" s="48" t="s">
        <v>399</v>
      </c>
      <c r="C395" s="188">
        <v>45798</v>
      </c>
    </row>
    <row r="396" spans="1:3" s="399" customFormat="1" ht="18" customHeight="1" x14ac:dyDescent="0.25">
      <c r="A396" s="422">
        <v>1107095950</v>
      </c>
      <c r="B396" s="48" t="s">
        <v>1502</v>
      </c>
      <c r="C396" s="188">
        <v>45799</v>
      </c>
    </row>
    <row r="397" spans="1:3" s="399" customFormat="1" ht="18" customHeight="1" x14ac:dyDescent="0.25">
      <c r="A397" s="63">
        <v>1143959206</v>
      </c>
      <c r="B397" s="63" t="s">
        <v>7277</v>
      </c>
      <c r="C397" s="188">
        <v>45800</v>
      </c>
    </row>
    <row r="398" spans="1:3" s="399" customFormat="1" ht="18" customHeight="1" x14ac:dyDescent="0.25">
      <c r="A398" s="422">
        <v>1130665636</v>
      </c>
      <c r="B398" s="48" t="s">
        <v>1074</v>
      </c>
      <c r="C398" s="188">
        <v>45800</v>
      </c>
    </row>
    <row r="399" spans="1:3" s="5" customFormat="1" ht="18" customHeight="1" x14ac:dyDescent="0.25">
      <c r="A399" s="48">
        <v>76333065</v>
      </c>
      <c r="B399" s="48" t="s">
        <v>304</v>
      </c>
      <c r="C399" s="188">
        <v>45801</v>
      </c>
    </row>
    <row r="400" spans="1:3" s="5" customFormat="1" ht="18" customHeight="1" x14ac:dyDescent="0.25">
      <c r="A400" s="139">
        <v>1053767708</v>
      </c>
      <c r="B400" s="139" t="s">
        <v>6684</v>
      </c>
      <c r="C400" s="188">
        <v>45807</v>
      </c>
    </row>
    <row r="401" spans="1:3" s="5" customFormat="1" ht="18" customHeight="1" x14ac:dyDescent="0.25">
      <c r="A401" s="139">
        <v>16679652</v>
      </c>
      <c r="B401" s="139" t="s">
        <v>123</v>
      </c>
      <c r="C401" s="188">
        <v>45807</v>
      </c>
    </row>
    <row r="402" spans="1:3" s="5" customFormat="1" ht="18" customHeight="1" x14ac:dyDescent="0.25">
      <c r="A402" s="48">
        <v>16679652</v>
      </c>
      <c r="B402" s="48" t="s">
        <v>123</v>
      </c>
      <c r="C402" s="188">
        <v>45808</v>
      </c>
    </row>
    <row r="403" spans="1:3" s="5" customFormat="1" ht="18" customHeight="1" x14ac:dyDescent="0.25">
      <c r="A403" s="139">
        <v>1006106209</v>
      </c>
      <c r="B403" s="139" t="s">
        <v>6052</v>
      </c>
      <c r="C403" s="188">
        <v>45808</v>
      </c>
    </row>
    <row r="404" spans="1:3" s="5" customFormat="1" ht="18" customHeight="1" x14ac:dyDescent="0.25">
      <c r="A404" s="139">
        <v>1006232354</v>
      </c>
      <c r="B404" s="139" t="s">
        <v>7276</v>
      </c>
      <c r="C404" s="188">
        <v>45811</v>
      </c>
    </row>
    <row r="405" spans="1:3" s="5" customFormat="1" ht="18" customHeight="1" x14ac:dyDescent="0.25">
      <c r="A405" s="139">
        <v>1130653561</v>
      </c>
      <c r="B405" s="139" t="s">
        <v>6064</v>
      </c>
      <c r="C405" s="188">
        <v>45812</v>
      </c>
    </row>
    <row r="406" spans="1:3" s="398" customFormat="1" ht="18" customHeight="1" x14ac:dyDescent="0.25">
      <c r="A406" s="422">
        <v>1151963026</v>
      </c>
      <c r="B406" s="48" t="s">
        <v>88</v>
      </c>
      <c r="C406" s="188">
        <v>45815</v>
      </c>
    </row>
    <row r="407" spans="1:3" s="398" customFormat="1" ht="18" customHeight="1" x14ac:dyDescent="0.25">
      <c r="A407" s="422">
        <v>1144202730</v>
      </c>
      <c r="B407" s="48" t="s">
        <v>6998</v>
      </c>
      <c r="C407" s="188">
        <v>45815</v>
      </c>
    </row>
    <row r="408" spans="1:3" s="398" customFormat="1" ht="18" customHeight="1" x14ac:dyDescent="0.25">
      <c r="A408" s="48">
        <v>67029618</v>
      </c>
      <c r="B408" s="48" t="s">
        <v>1602</v>
      </c>
      <c r="C408" s="188">
        <v>45818</v>
      </c>
    </row>
    <row r="409" spans="1:3" s="398" customFormat="1" ht="18" customHeight="1" x14ac:dyDescent="0.25">
      <c r="A409" s="422">
        <v>1144152376</v>
      </c>
      <c r="B409" s="48" t="s">
        <v>6772</v>
      </c>
      <c r="C409" s="188">
        <v>45822</v>
      </c>
    </row>
    <row r="410" spans="1:3" s="398" customFormat="1" ht="18" customHeight="1" x14ac:dyDescent="0.25">
      <c r="A410" s="139">
        <v>1109666346</v>
      </c>
      <c r="B410" s="139" t="s">
        <v>866</v>
      </c>
      <c r="C410" s="188">
        <v>45823</v>
      </c>
    </row>
    <row r="411" spans="1:3" s="398" customFormat="1" ht="18" customHeight="1" x14ac:dyDescent="0.25">
      <c r="A411" s="139">
        <v>1232600034</v>
      </c>
      <c r="B411" s="139" t="s">
        <v>7275</v>
      </c>
      <c r="C411" s="188">
        <v>45823</v>
      </c>
    </row>
    <row r="412" spans="1:3" s="398" customFormat="1" ht="18" customHeight="1" x14ac:dyDescent="0.25">
      <c r="A412" s="422">
        <v>1005872140</v>
      </c>
      <c r="B412" s="48" t="s">
        <v>1547</v>
      </c>
      <c r="C412" s="188">
        <v>45828</v>
      </c>
    </row>
    <row r="413" spans="1:3" s="5" customFormat="1" ht="18" customHeight="1" x14ac:dyDescent="0.25">
      <c r="A413" s="422">
        <v>1144027294</v>
      </c>
      <c r="B413" s="48" t="s">
        <v>6897</v>
      </c>
      <c r="C413" s="188">
        <v>45828</v>
      </c>
    </row>
    <row r="414" spans="1:3" s="5" customFormat="1" ht="18" customHeight="1" x14ac:dyDescent="0.25">
      <c r="A414" s="139">
        <v>71747861</v>
      </c>
      <c r="B414" s="139" t="s">
        <v>1557</v>
      </c>
      <c r="C414" s="188">
        <v>45829</v>
      </c>
    </row>
    <row r="415" spans="1:3" s="5" customFormat="1" ht="18" customHeight="1" x14ac:dyDescent="0.25">
      <c r="A415" s="139">
        <v>1097036562</v>
      </c>
      <c r="B415" s="139" t="s">
        <v>7274</v>
      </c>
      <c r="C415" s="188">
        <v>45834</v>
      </c>
    </row>
    <row r="416" spans="1:3" s="5" customFormat="1" ht="18" customHeight="1" x14ac:dyDescent="0.25">
      <c r="A416" s="422">
        <v>1130590251</v>
      </c>
      <c r="B416" s="48" t="s">
        <v>7272</v>
      </c>
      <c r="C416" s="188">
        <v>45836</v>
      </c>
    </row>
    <row r="417" spans="1:3" s="5" customFormat="1" ht="18" customHeight="1" x14ac:dyDescent="0.25">
      <c r="A417" s="422">
        <v>1130663174</v>
      </c>
      <c r="B417" s="48" t="s">
        <v>1581</v>
      </c>
      <c r="C417" s="188">
        <v>45838</v>
      </c>
    </row>
    <row r="418" spans="1:3" s="5" customFormat="1" ht="18" customHeight="1" x14ac:dyDescent="0.25">
      <c r="A418" s="139">
        <v>1108645085</v>
      </c>
      <c r="B418" s="139" t="s">
        <v>872</v>
      </c>
      <c r="C418" s="188">
        <v>45840</v>
      </c>
    </row>
    <row r="419" spans="1:3" s="5" customFormat="1" ht="18" customHeight="1" x14ac:dyDescent="0.25">
      <c r="A419" s="422">
        <v>1130623009</v>
      </c>
      <c r="B419" s="48" t="s">
        <v>7273</v>
      </c>
      <c r="C419" s="188">
        <v>45840</v>
      </c>
    </row>
    <row r="420" spans="1:3" s="5" customFormat="1" ht="18" customHeight="1" x14ac:dyDescent="0.25">
      <c r="A420" s="139">
        <v>1006033735</v>
      </c>
      <c r="B420" s="139" t="s">
        <v>7271</v>
      </c>
      <c r="C420" s="188">
        <v>45843</v>
      </c>
    </row>
    <row r="421" spans="1:3" s="5" customFormat="1" ht="18" customHeight="1" x14ac:dyDescent="0.25">
      <c r="A421" s="414">
        <v>1144206938</v>
      </c>
      <c r="B421" s="48" t="s">
        <v>6992</v>
      </c>
      <c r="C421" s="188">
        <v>45845</v>
      </c>
    </row>
    <row r="422" spans="1:3" s="5" customFormat="1" ht="18" customHeight="1" x14ac:dyDescent="0.25">
      <c r="A422" s="414">
        <v>16379439</v>
      </c>
      <c r="B422" s="414" t="s">
        <v>1606</v>
      </c>
      <c r="C422" s="188">
        <v>45848</v>
      </c>
    </row>
    <row r="423" spans="1:3" s="5" customFormat="1" ht="18" customHeight="1" x14ac:dyDescent="0.25">
      <c r="A423" s="139">
        <v>38877560</v>
      </c>
      <c r="B423" s="139" t="s">
        <v>1625</v>
      </c>
      <c r="C423" s="188">
        <v>45848</v>
      </c>
    </row>
    <row r="424" spans="1:3" s="5" customFormat="1" ht="18" customHeight="1" x14ac:dyDescent="0.25">
      <c r="A424" s="139">
        <v>1144151027</v>
      </c>
      <c r="B424" s="139" t="s">
        <v>6868</v>
      </c>
      <c r="C424" s="188">
        <v>45848</v>
      </c>
    </row>
    <row r="425" spans="1:3" s="5" customFormat="1" ht="18" customHeight="1" x14ac:dyDescent="0.25">
      <c r="A425" s="139">
        <v>1130610786</v>
      </c>
      <c r="B425" s="139" t="s">
        <v>1172</v>
      </c>
      <c r="C425" s="188">
        <v>45848</v>
      </c>
    </row>
    <row r="426" spans="1:3" s="5" customFormat="1" ht="18" customHeight="1" x14ac:dyDescent="0.25">
      <c r="A426" s="22">
        <v>1140417064</v>
      </c>
      <c r="B426" s="414" t="s">
        <v>7270</v>
      </c>
      <c r="C426" s="188">
        <v>45849</v>
      </c>
    </row>
    <row r="427" spans="1:3" s="5" customFormat="1" ht="18" customHeight="1" x14ac:dyDescent="0.25">
      <c r="A427" s="414">
        <v>66993200</v>
      </c>
      <c r="B427" s="414" t="s">
        <v>7269</v>
      </c>
      <c r="C427" s="188">
        <v>45849</v>
      </c>
    </row>
    <row r="428" spans="1:3" s="5" customFormat="1" ht="18" customHeight="1" x14ac:dyDescent="0.25">
      <c r="A428" s="414">
        <v>66905571</v>
      </c>
      <c r="B428" s="414" t="s">
        <v>7268</v>
      </c>
      <c r="C428" s="188">
        <v>45849</v>
      </c>
    </row>
    <row r="429" spans="1:3" s="5" customFormat="1" ht="18" customHeight="1" x14ac:dyDescent="0.25">
      <c r="A429" s="22">
        <v>1006452323</v>
      </c>
      <c r="B429" s="414" t="s">
        <v>7267</v>
      </c>
      <c r="C429" s="188">
        <v>45849</v>
      </c>
    </row>
    <row r="430" spans="1:3" s="5" customFormat="1" ht="18" customHeight="1" x14ac:dyDescent="0.25">
      <c r="A430" s="22">
        <v>1114208395</v>
      </c>
      <c r="B430" s="414" t="s">
        <v>7266</v>
      </c>
      <c r="C430" s="188">
        <v>45849</v>
      </c>
    </row>
    <row r="431" spans="1:3" s="5" customFormat="1" ht="18" customHeight="1" x14ac:dyDescent="0.25">
      <c r="A431" s="414">
        <v>38671428</v>
      </c>
      <c r="B431" s="414" t="s">
        <v>7265</v>
      </c>
      <c r="C431" s="188">
        <v>45849</v>
      </c>
    </row>
    <row r="432" spans="1:3" s="5" customFormat="1" ht="18" customHeight="1" x14ac:dyDescent="0.25">
      <c r="A432" s="22">
        <v>1143849922</v>
      </c>
      <c r="B432" s="414" t="s">
        <v>7264</v>
      </c>
      <c r="C432" s="188">
        <v>45849</v>
      </c>
    </row>
    <row r="433" spans="1:3" s="5" customFormat="1" ht="18" customHeight="1" x14ac:dyDescent="0.25">
      <c r="A433" s="22">
        <v>1082690474</v>
      </c>
      <c r="B433" s="414" t="s">
        <v>7263</v>
      </c>
      <c r="C433" s="188">
        <v>45849</v>
      </c>
    </row>
    <row r="434" spans="1:3" s="5" customFormat="1" ht="18" customHeight="1" x14ac:dyDescent="0.25">
      <c r="A434" s="22">
        <v>1062288032</v>
      </c>
      <c r="B434" s="414" t="s">
        <v>7262</v>
      </c>
      <c r="C434" s="188">
        <v>45849</v>
      </c>
    </row>
    <row r="435" spans="1:3" s="5" customFormat="1" ht="18" customHeight="1" x14ac:dyDescent="0.25">
      <c r="A435" s="139">
        <v>1113523580</v>
      </c>
      <c r="B435" s="139" t="s">
        <v>7261</v>
      </c>
      <c r="C435" s="188">
        <v>45849</v>
      </c>
    </row>
    <row r="436" spans="1:3" s="5" customFormat="1" ht="18" customHeight="1" x14ac:dyDescent="0.25">
      <c r="A436" s="139">
        <v>1113629455</v>
      </c>
      <c r="B436" s="139" t="s">
        <v>7257</v>
      </c>
      <c r="C436" s="188">
        <v>45849</v>
      </c>
    </row>
    <row r="437" spans="1:3" s="5" customFormat="1" ht="18" customHeight="1" x14ac:dyDescent="0.25">
      <c r="A437" s="139">
        <v>1144152738</v>
      </c>
      <c r="B437" s="139" t="s">
        <v>7260</v>
      </c>
      <c r="C437" s="188">
        <v>45850</v>
      </c>
    </row>
    <row r="438" spans="1:3" s="5" customFormat="1" ht="18" customHeight="1" x14ac:dyDescent="0.25">
      <c r="A438" s="139">
        <v>1144205180</v>
      </c>
      <c r="B438" s="139" t="s">
        <v>7259</v>
      </c>
      <c r="C438" s="188">
        <v>45850</v>
      </c>
    </row>
    <row r="439" spans="1:3" s="5" customFormat="1" ht="18" customHeight="1" x14ac:dyDescent="0.25">
      <c r="A439" s="139">
        <v>1144095481</v>
      </c>
      <c r="B439" s="139" t="s">
        <v>7258</v>
      </c>
      <c r="C439" s="188">
        <v>45850</v>
      </c>
    </row>
    <row r="440" spans="1:3" s="5" customFormat="1" ht="18" customHeight="1" x14ac:dyDescent="0.25">
      <c r="A440" s="139">
        <v>1151940386</v>
      </c>
      <c r="B440" s="139" t="s">
        <v>7256</v>
      </c>
      <c r="C440" s="188">
        <v>45851</v>
      </c>
    </row>
    <row r="441" spans="1:3" s="5" customFormat="1" ht="18" customHeight="1" x14ac:dyDescent="0.25">
      <c r="A441" s="139">
        <v>1005832634</v>
      </c>
      <c r="B441" s="139" t="s">
        <v>7255</v>
      </c>
      <c r="C441" s="188">
        <v>45852</v>
      </c>
    </row>
    <row r="442" spans="1:3" s="5" customFormat="1" ht="18" customHeight="1" x14ac:dyDescent="0.25">
      <c r="A442" s="139">
        <v>1107510619</v>
      </c>
      <c r="B442" s="139" t="s">
        <v>7254</v>
      </c>
      <c r="C442" s="188">
        <v>45852</v>
      </c>
    </row>
    <row r="443" spans="1:3" s="5" customFormat="1" ht="18" customHeight="1" x14ac:dyDescent="0.25">
      <c r="A443" s="139">
        <v>1130678000</v>
      </c>
      <c r="B443" s="139" t="s">
        <v>7253</v>
      </c>
      <c r="C443" s="188">
        <v>45852</v>
      </c>
    </row>
    <row r="444" spans="1:3" s="5" customFormat="1" ht="18" customHeight="1" x14ac:dyDescent="0.25">
      <c r="A444" s="139">
        <v>1151943197</v>
      </c>
      <c r="B444" s="139" t="s">
        <v>7252</v>
      </c>
      <c r="C444" s="188">
        <v>45852</v>
      </c>
    </row>
    <row r="445" spans="1:3" s="5" customFormat="1" ht="18" customHeight="1" x14ac:dyDescent="0.25">
      <c r="A445" s="139">
        <v>1151947446</v>
      </c>
      <c r="B445" s="139" t="s">
        <v>7251</v>
      </c>
      <c r="C445" s="188">
        <v>45852</v>
      </c>
    </row>
    <row r="446" spans="1:3" s="5" customFormat="1" ht="18" customHeight="1" x14ac:dyDescent="0.25">
      <c r="A446" s="139">
        <v>14839847</v>
      </c>
      <c r="B446" s="139" t="s">
        <v>7250</v>
      </c>
      <c r="C446" s="188">
        <v>45852</v>
      </c>
    </row>
    <row r="447" spans="1:3" s="5" customFormat="1" ht="18" customHeight="1" x14ac:dyDescent="0.25">
      <c r="A447" s="139">
        <v>1107082176</v>
      </c>
      <c r="B447" s="139" t="s">
        <v>7246</v>
      </c>
      <c r="C447" s="188">
        <v>45852</v>
      </c>
    </row>
    <row r="448" spans="1:3" s="5" customFormat="1" ht="18" customHeight="1" x14ac:dyDescent="0.25">
      <c r="A448" s="139">
        <v>1144128380</v>
      </c>
      <c r="B448" s="139" t="s">
        <v>7249</v>
      </c>
      <c r="C448" s="188">
        <v>45853</v>
      </c>
    </row>
    <row r="449" spans="1:3" s="5" customFormat="1" ht="18" customHeight="1" x14ac:dyDescent="0.25">
      <c r="A449" s="139">
        <v>1054547894</v>
      </c>
      <c r="B449" s="139" t="s">
        <v>7248</v>
      </c>
      <c r="C449" s="188">
        <v>45853</v>
      </c>
    </row>
    <row r="450" spans="1:3" s="5" customFormat="1" ht="18" customHeight="1" x14ac:dyDescent="0.25">
      <c r="A450" s="139">
        <v>1144060800</v>
      </c>
      <c r="B450" s="139" t="s">
        <v>7247</v>
      </c>
      <c r="C450" s="188">
        <v>45853</v>
      </c>
    </row>
    <row r="451" spans="1:3" s="5" customFormat="1" ht="18" customHeight="1" x14ac:dyDescent="0.25">
      <c r="A451" s="139">
        <v>94064978</v>
      </c>
      <c r="B451" s="139" t="s">
        <v>6673</v>
      </c>
      <c r="C451" s="188">
        <v>45855</v>
      </c>
    </row>
    <row r="452" spans="1:3" s="5" customFormat="1" ht="18" customHeight="1" x14ac:dyDescent="0.25">
      <c r="A452" s="422">
        <v>1192784570</v>
      </c>
      <c r="B452" s="48" t="s">
        <v>7245</v>
      </c>
      <c r="C452" s="188">
        <v>45855</v>
      </c>
    </row>
    <row r="453" spans="1:3" s="5" customFormat="1" ht="18" customHeight="1" x14ac:dyDescent="0.25">
      <c r="A453" s="139">
        <v>1092525345</v>
      </c>
      <c r="B453" s="139" t="s">
        <v>5937</v>
      </c>
      <c r="C453" s="188">
        <v>45857</v>
      </c>
    </row>
    <row r="454" spans="1:3" s="5" customFormat="1" ht="18" customHeight="1" x14ac:dyDescent="0.25">
      <c r="A454" s="48">
        <v>66823253</v>
      </c>
      <c r="B454" s="48" t="s">
        <v>140</v>
      </c>
      <c r="C454" s="188">
        <v>45860</v>
      </c>
    </row>
    <row r="455" spans="1:3" s="5" customFormat="1" ht="18" customHeight="1" x14ac:dyDescent="0.25">
      <c r="A455" s="139">
        <v>1144130147</v>
      </c>
      <c r="B455" s="139" t="s">
        <v>6917</v>
      </c>
      <c r="C455" s="188">
        <v>45860</v>
      </c>
    </row>
    <row r="456" spans="1:3" s="5" customFormat="1" ht="18" customHeight="1" x14ac:dyDescent="0.25">
      <c r="A456" s="414">
        <v>16926534</v>
      </c>
      <c r="B456" s="415" t="s">
        <v>27</v>
      </c>
      <c r="C456" s="188">
        <v>45861</v>
      </c>
    </row>
    <row r="457" spans="1:3" s="5" customFormat="1" ht="18" customHeight="1" x14ac:dyDescent="0.25">
      <c r="A457" s="423">
        <v>1006169483</v>
      </c>
      <c r="B457" s="414" t="s">
        <v>52</v>
      </c>
      <c r="C457" s="188">
        <v>45861</v>
      </c>
    </row>
    <row r="458" spans="1:3" s="5" customFormat="1" ht="18" customHeight="1" x14ac:dyDescent="0.25">
      <c r="A458" s="423">
        <v>1118306623</v>
      </c>
      <c r="B458" s="414" t="s">
        <v>799</v>
      </c>
      <c r="C458" s="188">
        <v>45861</v>
      </c>
    </row>
    <row r="459" spans="1:3" s="5" customFormat="1" ht="18" customHeight="1" x14ac:dyDescent="0.25">
      <c r="A459" s="414">
        <v>16535150</v>
      </c>
      <c r="B459" s="414" t="s">
        <v>783</v>
      </c>
      <c r="C459" s="188">
        <v>45861</v>
      </c>
    </row>
    <row r="460" spans="1:3" s="5" customFormat="1" ht="18" customHeight="1" x14ac:dyDescent="0.25">
      <c r="A460" s="423">
        <v>1151941373</v>
      </c>
      <c r="B460" s="414" t="s">
        <v>833</v>
      </c>
      <c r="C460" s="188">
        <v>45861</v>
      </c>
    </row>
    <row r="461" spans="1:3" s="5" customFormat="1" ht="18" customHeight="1" x14ac:dyDescent="0.25">
      <c r="A461" s="422">
        <v>143837079</v>
      </c>
      <c r="B461" s="415" t="s">
        <v>771</v>
      </c>
      <c r="C461" s="188">
        <v>45861</v>
      </c>
    </row>
    <row r="462" spans="1:3" s="5" customFormat="1" ht="18" customHeight="1" x14ac:dyDescent="0.25">
      <c r="A462" s="422">
        <v>1113695657</v>
      </c>
      <c r="B462" s="415" t="s">
        <v>829</v>
      </c>
      <c r="C462" s="188">
        <v>45861</v>
      </c>
    </row>
    <row r="463" spans="1:3" s="5" customFormat="1" ht="18" customHeight="1" x14ac:dyDescent="0.25">
      <c r="A463" s="415">
        <v>94515492</v>
      </c>
      <c r="B463" s="415" t="s">
        <v>296</v>
      </c>
      <c r="C463" s="188">
        <v>45863</v>
      </c>
    </row>
    <row r="464" spans="1:3" s="5" customFormat="1" ht="18" customHeight="1" x14ac:dyDescent="0.25">
      <c r="A464" s="22">
        <v>1130640699</v>
      </c>
      <c r="B464" s="415" t="s">
        <v>306</v>
      </c>
      <c r="C464" s="188">
        <v>45868</v>
      </c>
    </row>
    <row r="465" spans="1:3" s="5" customFormat="1" ht="18" customHeight="1" x14ac:dyDescent="0.25">
      <c r="A465" s="422">
        <v>38683149</v>
      </c>
      <c r="B465" s="415" t="s">
        <v>1269</v>
      </c>
      <c r="C465" s="188">
        <v>45868</v>
      </c>
    </row>
    <row r="466" spans="1:3" s="5" customFormat="1" ht="18" customHeight="1" x14ac:dyDescent="0.25">
      <c r="A466" s="22">
        <v>1234194356</v>
      </c>
      <c r="B466" s="415" t="s">
        <v>6914</v>
      </c>
      <c r="C466" s="188">
        <v>45869</v>
      </c>
    </row>
    <row r="467" spans="1:3" s="5" customFormat="1" ht="18" customHeight="1" x14ac:dyDescent="0.25">
      <c r="A467" s="422">
        <v>1118284356</v>
      </c>
      <c r="B467" s="415" t="s">
        <v>852</v>
      </c>
      <c r="C467" s="188">
        <v>45870</v>
      </c>
    </row>
    <row r="468" spans="1:3" s="5" customFormat="1" ht="18" customHeight="1" x14ac:dyDescent="0.25">
      <c r="A468" s="422">
        <v>67033145</v>
      </c>
      <c r="B468" s="415" t="s">
        <v>6886</v>
      </c>
      <c r="C468" s="188">
        <v>45870</v>
      </c>
    </row>
    <row r="469" spans="1:3" s="5" customFormat="1" ht="18" customHeight="1" x14ac:dyDescent="0.25">
      <c r="A469" s="422">
        <v>1060991048</v>
      </c>
      <c r="B469" s="415" t="s">
        <v>7244</v>
      </c>
      <c r="C469" s="188">
        <v>45871</v>
      </c>
    </row>
    <row r="470" spans="1:3" s="5" customFormat="1" ht="18" customHeight="1" x14ac:dyDescent="0.25">
      <c r="A470" s="422">
        <v>1143855263</v>
      </c>
      <c r="B470" s="415" t="s">
        <v>174</v>
      </c>
      <c r="C470" s="188">
        <v>45874</v>
      </c>
    </row>
    <row r="471" spans="1:3" s="398" customFormat="1" ht="18" customHeight="1" x14ac:dyDescent="0.25">
      <c r="A471" s="415">
        <v>1130637921</v>
      </c>
      <c r="B471" s="415" t="s">
        <v>6999</v>
      </c>
      <c r="C471" s="416">
        <v>45877</v>
      </c>
    </row>
    <row r="472" spans="1:3" s="398" customFormat="1" ht="18" customHeight="1" x14ac:dyDescent="0.25">
      <c r="A472" s="415">
        <v>1144105721</v>
      </c>
      <c r="B472" s="415" t="s">
        <v>7243</v>
      </c>
      <c r="C472" s="416">
        <v>45880</v>
      </c>
    </row>
    <row r="473" spans="1:3" s="5" customFormat="1" ht="18" customHeight="1" x14ac:dyDescent="0.25">
      <c r="A473" s="423">
        <v>1109666346</v>
      </c>
      <c r="B473" s="414" t="s">
        <v>866</v>
      </c>
      <c r="C473" s="419">
        <v>45882</v>
      </c>
    </row>
    <row r="474" spans="1:3" s="5" customFormat="1" ht="18" customHeight="1" x14ac:dyDescent="0.25">
      <c r="A474" s="422">
        <v>1144108443</v>
      </c>
      <c r="B474" s="415" t="s">
        <v>6997</v>
      </c>
      <c r="C474" s="188">
        <v>45883</v>
      </c>
    </row>
    <row r="475" spans="1:3" s="5" customFormat="1" ht="18" customHeight="1" x14ac:dyDescent="0.25">
      <c r="A475" s="422">
        <v>1130621039</v>
      </c>
      <c r="B475" s="415" t="s">
        <v>7242</v>
      </c>
      <c r="C475" s="188">
        <v>45885</v>
      </c>
    </row>
    <row r="476" spans="1:3" s="5" customFormat="1" ht="18" customHeight="1" x14ac:dyDescent="0.25">
      <c r="A476" s="139">
        <v>1089796765</v>
      </c>
      <c r="B476" s="139" t="s">
        <v>6994</v>
      </c>
      <c r="C476" s="188">
        <v>45895</v>
      </c>
    </row>
    <row r="477" spans="1:3" s="5" customFormat="1" ht="18" customHeight="1" x14ac:dyDescent="0.25">
      <c r="A477" s="422">
        <v>16848697</v>
      </c>
      <c r="B477" s="415" t="s">
        <v>6781</v>
      </c>
      <c r="C477" s="188">
        <v>45898</v>
      </c>
    </row>
    <row r="478" spans="1:3" s="5" customFormat="1" ht="18" customHeight="1" x14ac:dyDescent="0.25">
      <c r="A478" s="422">
        <v>1130946234</v>
      </c>
      <c r="B478" s="415" t="s">
        <v>6993</v>
      </c>
      <c r="C478" s="188">
        <v>45900</v>
      </c>
    </row>
    <row r="479" spans="1:3" s="5" customFormat="1" ht="18" customHeight="1" x14ac:dyDescent="0.25">
      <c r="A479" s="422">
        <v>1111547929</v>
      </c>
      <c r="B479" s="415" t="s">
        <v>1430</v>
      </c>
      <c r="C479" s="188">
        <v>45901</v>
      </c>
    </row>
    <row r="480" spans="1:3" s="5" customFormat="1" ht="18" customHeight="1" x14ac:dyDescent="0.25">
      <c r="A480" s="422">
        <v>1006180254</v>
      </c>
      <c r="B480" s="415" t="s">
        <v>6654</v>
      </c>
      <c r="C480" s="188">
        <v>45901</v>
      </c>
    </row>
    <row r="481" spans="1:3" s="5" customFormat="1" ht="18" customHeight="1" x14ac:dyDescent="0.25">
      <c r="A481" s="422">
        <v>1193235703</v>
      </c>
      <c r="B481" s="415" t="s">
        <v>7241</v>
      </c>
      <c r="C481" s="188">
        <v>45901</v>
      </c>
    </row>
    <row r="482" spans="1:3" s="5" customFormat="1" ht="18" customHeight="1" x14ac:dyDescent="0.25">
      <c r="A482" s="415">
        <v>1111773931</v>
      </c>
      <c r="B482" s="415" t="s">
        <v>7240</v>
      </c>
      <c r="C482" s="188">
        <v>45903</v>
      </c>
    </row>
    <row r="483" spans="1:3" s="5" customFormat="1" ht="18" customHeight="1" x14ac:dyDescent="0.25">
      <c r="A483" s="415">
        <v>1014658607</v>
      </c>
      <c r="B483" s="415" t="s">
        <v>7239</v>
      </c>
      <c r="C483" s="188">
        <v>45903</v>
      </c>
    </row>
    <row r="484" spans="1:3" s="5" customFormat="1" ht="18" customHeight="1" x14ac:dyDescent="0.25">
      <c r="A484" s="415">
        <v>1109671237</v>
      </c>
      <c r="B484" s="415" t="s">
        <v>7238</v>
      </c>
      <c r="C484" s="188">
        <v>45908</v>
      </c>
    </row>
    <row r="485" spans="1:3" s="5" customFormat="1" ht="18" customHeight="1" x14ac:dyDescent="0.25">
      <c r="A485" s="414">
        <v>5825247</v>
      </c>
      <c r="B485" s="414" t="s">
        <v>6794</v>
      </c>
      <c r="C485" s="188">
        <v>45908</v>
      </c>
    </row>
    <row r="486" spans="1:3" s="5" customFormat="1" ht="18" customHeight="1" x14ac:dyDescent="0.25">
      <c r="A486" s="422">
        <v>1107514099</v>
      </c>
      <c r="B486" s="415" t="s">
        <v>1299</v>
      </c>
      <c r="C486" s="188">
        <v>45908</v>
      </c>
    </row>
    <row r="487" spans="1:3" s="5" customFormat="1" ht="18" customHeight="1" x14ac:dyDescent="0.25">
      <c r="A487" s="63">
        <v>1001456521</v>
      </c>
      <c r="B487" s="63" t="s">
        <v>6678</v>
      </c>
      <c r="C487" s="188">
        <v>45909</v>
      </c>
    </row>
    <row r="488" spans="1:3" s="5" customFormat="1" ht="18" customHeight="1" x14ac:dyDescent="0.25">
      <c r="A488" s="63">
        <v>1096006393</v>
      </c>
      <c r="B488" s="63" t="s">
        <v>6652</v>
      </c>
      <c r="C488" s="188">
        <v>45909</v>
      </c>
    </row>
    <row r="489" spans="1:3" s="5" customFormat="1" ht="18" customHeight="1" x14ac:dyDescent="0.25">
      <c r="A489" s="63">
        <v>1114889488</v>
      </c>
      <c r="B489" s="63" t="s">
        <v>6681</v>
      </c>
      <c r="C489" s="188">
        <v>45909</v>
      </c>
    </row>
    <row r="490" spans="1:3" s="5" customFormat="1" ht="18" customHeight="1" x14ac:dyDescent="0.25">
      <c r="A490" s="422">
        <v>1144163761</v>
      </c>
      <c r="B490" s="415" t="s">
        <v>7001</v>
      </c>
      <c r="C490" s="188">
        <v>45912</v>
      </c>
    </row>
    <row r="491" spans="1:3" s="5" customFormat="1" ht="18" customHeight="1" x14ac:dyDescent="0.25">
      <c r="A491" s="63">
        <v>1110294638</v>
      </c>
      <c r="B491" s="63" t="s">
        <v>7237</v>
      </c>
      <c r="C491" s="188">
        <v>45915</v>
      </c>
    </row>
    <row r="492" spans="1:3" s="5" customFormat="1" ht="18" customHeight="1" x14ac:dyDescent="0.25">
      <c r="A492" s="63">
        <v>1109187542</v>
      </c>
      <c r="B492" s="63" t="s">
        <v>1449</v>
      </c>
      <c r="C492" s="188">
        <v>45915</v>
      </c>
    </row>
    <row r="493" spans="1:3" s="5" customFormat="1" ht="18" customHeight="1" x14ac:dyDescent="0.25">
      <c r="A493" s="63">
        <v>1108644972</v>
      </c>
      <c r="B493" s="63" t="s">
        <v>1456</v>
      </c>
      <c r="C493" s="188">
        <v>45915</v>
      </c>
    </row>
    <row r="494" spans="1:3" s="5" customFormat="1" ht="18" customHeight="1" x14ac:dyDescent="0.25">
      <c r="A494" s="63">
        <v>1151967751</v>
      </c>
      <c r="B494" s="63" t="s">
        <v>6753</v>
      </c>
      <c r="C494" s="188">
        <v>45916</v>
      </c>
    </row>
    <row r="495" spans="1:3" s="5" customFormat="1" ht="18" customHeight="1" x14ac:dyDescent="0.25">
      <c r="A495" s="422">
        <v>1143983319</v>
      </c>
      <c r="B495" s="415" t="s">
        <v>7006</v>
      </c>
      <c r="C495" s="188">
        <v>45916</v>
      </c>
    </row>
    <row r="496" spans="1:3" s="5" customFormat="1" ht="18" customHeight="1" x14ac:dyDescent="0.25">
      <c r="A496" s="422">
        <v>1192909409</v>
      </c>
      <c r="B496" s="415" t="s">
        <v>7000</v>
      </c>
      <c r="C496" s="188">
        <v>45916</v>
      </c>
    </row>
    <row r="497" spans="1:4" s="5" customFormat="1" ht="18" customHeight="1" x14ac:dyDescent="0.25">
      <c r="A497" s="424">
        <v>94505360</v>
      </c>
      <c r="B497" s="415" t="s">
        <v>218</v>
      </c>
      <c r="C497" s="188">
        <v>45916</v>
      </c>
    </row>
    <row r="498" spans="1:4" s="5" customFormat="1" ht="18" customHeight="1" x14ac:dyDescent="0.25">
      <c r="A498" s="424">
        <v>14473576</v>
      </c>
      <c r="B498" s="415" t="s">
        <v>44</v>
      </c>
      <c r="C498" s="188">
        <v>45917</v>
      </c>
    </row>
    <row r="499" spans="1:4" s="5" customFormat="1" ht="18" customHeight="1" x14ac:dyDescent="0.25">
      <c r="A499" s="422">
        <v>1118297799</v>
      </c>
      <c r="B499" s="415" t="s">
        <v>6668</v>
      </c>
      <c r="C499" s="188">
        <v>45919</v>
      </c>
    </row>
    <row r="500" spans="1:4" s="5" customFormat="1" ht="18" customHeight="1" x14ac:dyDescent="0.25">
      <c r="A500" s="425">
        <v>31308740</v>
      </c>
      <c r="B500" s="415" t="s">
        <v>844</v>
      </c>
      <c r="C500" s="188">
        <v>45922</v>
      </c>
    </row>
    <row r="501" spans="1:4" s="5" customFormat="1" ht="18" customHeight="1" x14ac:dyDescent="0.25">
      <c r="A501" s="139">
        <v>65705929</v>
      </c>
      <c r="B501" s="139" t="s">
        <v>111</v>
      </c>
      <c r="C501" s="188">
        <v>45923</v>
      </c>
    </row>
    <row r="502" spans="1:4" s="5" customFormat="1" ht="18" customHeight="1" x14ac:dyDescent="0.25">
      <c r="A502" s="139">
        <v>1193408373</v>
      </c>
      <c r="B502" s="139" t="s">
        <v>7002</v>
      </c>
      <c r="C502" s="188">
        <v>45923</v>
      </c>
    </row>
    <row r="503" spans="1:4" s="5" customFormat="1" ht="18" customHeight="1" x14ac:dyDescent="0.25">
      <c r="A503" s="139">
        <v>1075232443</v>
      </c>
      <c r="B503" s="139" t="s">
        <v>7003</v>
      </c>
      <c r="C503" s="188">
        <v>45924</v>
      </c>
    </row>
    <row r="504" spans="1:4" s="5" customFormat="1" ht="18" customHeight="1" x14ac:dyDescent="0.25">
      <c r="A504" s="411">
        <v>1143850032</v>
      </c>
      <c r="B504" s="139" t="s">
        <v>1635</v>
      </c>
      <c r="C504" s="188">
        <v>45924</v>
      </c>
    </row>
    <row r="505" spans="1:4" s="5" customFormat="1" ht="18" customHeight="1" x14ac:dyDescent="0.25">
      <c r="A505" s="139">
        <v>1143848140</v>
      </c>
      <c r="B505" s="139" t="s">
        <v>7236</v>
      </c>
      <c r="C505" s="188">
        <v>45930</v>
      </c>
    </row>
    <row r="506" spans="1:4" s="5" customFormat="1" ht="18" customHeight="1" x14ac:dyDescent="0.25">
      <c r="A506" s="139">
        <v>1111666737</v>
      </c>
      <c r="B506" s="139" t="s">
        <v>6722</v>
      </c>
      <c r="C506" s="188">
        <v>45930</v>
      </c>
    </row>
    <row r="507" spans="1:4" s="139" customFormat="1" ht="18" customHeight="1" x14ac:dyDescent="0.25">
      <c r="A507" s="139">
        <v>1005869162</v>
      </c>
      <c r="B507" s="139" t="s">
        <v>7235</v>
      </c>
      <c r="C507" s="188">
        <v>45930</v>
      </c>
      <c r="D507" s="421"/>
    </row>
    <row r="508" spans="1:4" s="5" customFormat="1" ht="18" customHeight="1" x14ac:dyDescent="0.25">
      <c r="A508" s="424">
        <v>94470813</v>
      </c>
      <c r="B508" s="415" t="s">
        <v>7234</v>
      </c>
      <c r="C508" s="188">
        <v>45931</v>
      </c>
    </row>
    <row r="509" spans="1:4" s="5" customFormat="1" ht="18" customHeight="1" x14ac:dyDescent="0.25">
      <c r="A509" s="423">
        <v>1113648558</v>
      </c>
      <c r="B509" s="414" t="s">
        <v>6996</v>
      </c>
      <c r="C509" s="188">
        <v>45931</v>
      </c>
    </row>
    <row r="510" spans="1:4" s="5" customFormat="1" ht="18" customHeight="1" x14ac:dyDescent="0.25">
      <c r="A510" s="422">
        <v>1129502437</v>
      </c>
      <c r="B510" s="415" t="s">
        <v>6776</v>
      </c>
      <c r="C510" s="188">
        <v>45931</v>
      </c>
    </row>
    <row r="511" spans="1:4" s="5" customFormat="1" ht="18" customHeight="1" x14ac:dyDescent="0.25">
      <c r="A511" s="422">
        <v>1144159641</v>
      </c>
      <c r="B511" s="415" t="s">
        <v>7233</v>
      </c>
      <c r="C511" s="188">
        <v>45933</v>
      </c>
    </row>
    <row r="512" spans="1:4" s="5" customFormat="1" ht="18" customHeight="1" x14ac:dyDescent="0.25">
      <c r="A512" s="139">
        <v>1005894903</v>
      </c>
      <c r="B512" s="139" t="s">
        <v>7232</v>
      </c>
      <c r="C512" s="188">
        <v>45936</v>
      </c>
    </row>
    <row r="513" spans="1:3" s="5" customFormat="1" ht="18" customHeight="1" x14ac:dyDescent="0.25">
      <c r="A513" s="139">
        <v>1006101211</v>
      </c>
      <c r="B513" s="139" t="s">
        <v>7231</v>
      </c>
      <c r="C513" s="188">
        <v>45936</v>
      </c>
    </row>
    <row r="514" spans="1:3" s="5" customFormat="1" ht="18" customHeight="1" x14ac:dyDescent="0.25">
      <c r="A514" s="423">
        <v>143959206</v>
      </c>
      <c r="B514" s="414" t="s">
        <v>1445</v>
      </c>
      <c r="C514" s="188">
        <v>45936</v>
      </c>
    </row>
    <row r="515" spans="1:3" s="5" customFormat="1" ht="18" customHeight="1" x14ac:dyDescent="0.25">
      <c r="A515" s="422">
        <v>1107050834</v>
      </c>
      <c r="B515" s="415" t="s">
        <v>6644</v>
      </c>
      <c r="C515" s="188">
        <v>45940</v>
      </c>
    </row>
    <row r="516" spans="1:3" s="5" customFormat="1" ht="18" customHeight="1" x14ac:dyDescent="0.25">
      <c r="A516" s="422">
        <v>1130622846</v>
      </c>
      <c r="B516" s="415" t="s">
        <v>6792</v>
      </c>
      <c r="C516" s="188">
        <v>45940</v>
      </c>
    </row>
    <row r="517" spans="1:3" s="5" customFormat="1" ht="18" customHeight="1" x14ac:dyDescent="0.25">
      <c r="A517" s="423">
        <v>1004610891</v>
      </c>
      <c r="B517" s="414" t="s">
        <v>7064</v>
      </c>
      <c r="C517" s="188">
        <v>45941</v>
      </c>
    </row>
    <row r="518" spans="1:3" s="5" customFormat="1" ht="18" customHeight="1" x14ac:dyDescent="0.25">
      <c r="A518" s="422">
        <v>112477767</v>
      </c>
      <c r="B518" s="415" t="s">
        <v>102</v>
      </c>
      <c r="C518" s="188">
        <v>45944</v>
      </c>
    </row>
    <row r="519" spans="1:3" s="5" customFormat="1" ht="18" customHeight="1" x14ac:dyDescent="0.25">
      <c r="A519" s="422">
        <v>1107519027</v>
      </c>
      <c r="B519" s="415" t="s">
        <v>6726</v>
      </c>
      <c r="C519" s="188">
        <v>45944</v>
      </c>
    </row>
    <row r="520" spans="1:3" s="5" customFormat="1" ht="18" customHeight="1" x14ac:dyDescent="0.25">
      <c r="A520" s="422">
        <v>1144162912</v>
      </c>
      <c r="B520" s="415" t="s">
        <v>6075</v>
      </c>
      <c r="C520" s="188">
        <v>45946</v>
      </c>
    </row>
    <row r="521" spans="1:3" s="5" customFormat="1" ht="18" customHeight="1" x14ac:dyDescent="0.25">
      <c r="A521" s="423">
        <v>1061545079</v>
      </c>
      <c r="B521" s="415" t="s">
        <v>1520</v>
      </c>
      <c r="C521" s="188">
        <v>45947</v>
      </c>
    </row>
    <row r="522" spans="1:3" s="397" customFormat="1" ht="18" customHeight="1" x14ac:dyDescent="0.25">
      <c r="A522" s="422">
        <v>1107069415</v>
      </c>
      <c r="B522" s="415" t="s">
        <v>7569</v>
      </c>
      <c r="C522" s="188">
        <v>45947</v>
      </c>
    </row>
    <row r="523" spans="1:3" s="397" customFormat="1" ht="18" customHeight="1" x14ac:dyDescent="0.25">
      <c r="A523" s="422">
        <v>1143981322</v>
      </c>
      <c r="B523" s="415" t="s">
        <v>7065</v>
      </c>
      <c r="C523" s="188">
        <v>45950</v>
      </c>
    </row>
    <row r="524" spans="1:3" s="397" customFormat="1" ht="18" customHeight="1" x14ac:dyDescent="0.25">
      <c r="A524" s="422">
        <v>1143997195</v>
      </c>
      <c r="B524" s="415" t="s">
        <v>6896</v>
      </c>
      <c r="C524" s="188">
        <v>45951</v>
      </c>
    </row>
    <row r="525" spans="1:3" s="397" customFormat="1" ht="18" customHeight="1" x14ac:dyDescent="0.25">
      <c r="A525" s="414">
        <v>38554716</v>
      </c>
      <c r="B525" s="414" t="s">
        <v>7066</v>
      </c>
      <c r="C525" s="188">
        <v>45952</v>
      </c>
    </row>
    <row r="526" spans="1:3" s="397" customFormat="1" ht="18" customHeight="1" x14ac:dyDescent="0.25">
      <c r="A526" s="415">
        <v>16936472</v>
      </c>
      <c r="B526" s="415" t="s">
        <v>1113</v>
      </c>
      <c r="C526" s="188">
        <v>45952</v>
      </c>
    </row>
    <row r="527" spans="1:3" s="397" customFormat="1" ht="18" customHeight="1" x14ac:dyDescent="0.25">
      <c r="A527" s="415">
        <v>6163867</v>
      </c>
      <c r="B527" s="415" t="s">
        <v>791</v>
      </c>
      <c r="C527" s="188">
        <v>45954</v>
      </c>
    </row>
    <row r="528" spans="1:3" s="397" customFormat="1" ht="18" customHeight="1" x14ac:dyDescent="0.25">
      <c r="A528" s="139">
        <v>1059840437</v>
      </c>
      <c r="B528" s="139" t="s">
        <v>7230</v>
      </c>
      <c r="C528" s="188">
        <v>45957</v>
      </c>
    </row>
    <row r="529" spans="1:3" s="397" customFormat="1" ht="18" customHeight="1" x14ac:dyDescent="0.25">
      <c r="A529" s="422">
        <v>1234190715</v>
      </c>
      <c r="B529" s="415" t="s">
        <v>7067</v>
      </c>
      <c r="C529" s="188">
        <v>45960</v>
      </c>
    </row>
    <row r="530" spans="1:3" s="397" customFormat="1" ht="18" customHeight="1" x14ac:dyDescent="0.25">
      <c r="A530" s="139">
        <v>1143997192</v>
      </c>
      <c r="B530" s="139" t="s">
        <v>7229</v>
      </c>
      <c r="C530" s="188">
        <v>45962</v>
      </c>
    </row>
    <row r="531" spans="1:3" s="397" customFormat="1" ht="18" customHeight="1" x14ac:dyDescent="0.25">
      <c r="A531" s="63">
        <v>7159169</v>
      </c>
      <c r="B531" s="63" t="s">
        <v>1444</v>
      </c>
      <c r="C531" s="188">
        <v>45965</v>
      </c>
    </row>
    <row r="532" spans="1:3" s="397" customFormat="1" ht="18" customHeight="1" x14ac:dyDescent="0.25">
      <c r="A532" s="63">
        <v>1110364294</v>
      </c>
      <c r="B532" s="63" t="s">
        <v>6779</v>
      </c>
      <c r="C532" s="188">
        <v>45965</v>
      </c>
    </row>
    <row r="533" spans="1:3" s="397" customFormat="1" ht="18" customHeight="1" x14ac:dyDescent="0.25">
      <c r="A533" s="63">
        <v>1110045753</v>
      </c>
      <c r="B533" s="63" t="s">
        <v>1458</v>
      </c>
      <c r="C533" s="188">
        <v>45965</v>
      </c>
    </row>
    <row r="534" spans="1:3" s="5" customFormat="1" ht="18" customHeight="1" x14ac:dyDescent="0.25">
      <c r="A534" s="422">
        <v>1006073522</v>
      </c>
      <c r="B534" s="415" t="s">
        <v>7068</v>
      </c>
      <c r="C534" s="188">
        <v>45966</v>
      </c>
    </row>
    <row r="535" spans="1:3" s="5" customFormat="1" ht="18" customHeight="1" x14ac:dyDescent="0.25">
      <c r="A535" s="139">
        <v>1130639946</v>
      </c>
      <c r="B535" s="139" t="s">
        <v>7228</v>
      </c>
      <c r="C535" s="188">
        <v>45966</v>
      </c>
    </row>
    <row r="536" spans="1:3" s="5" customFormat="1" ht="18" customHeight="1" x14ac:dyDescent="0.25">
      <c r="A536" s="422">
        <v>1107089947</v>
      </c>
      <c r="B536" s="415" t="s">
        <v>1513</v>
      </c>
      <c r="C536" s="188">
        <v>45967</v>
      </c>
    </row>
    <row r="537" spans="1:3" s="5" customFormat="1" ht="18" customHeight="1" x14ac:dyDescent="0.25">
      <c r="A537" s="422">
        <v>1115184232</v>
      </c>
      <c r="B537" s="415" t="s">
        <v>7069</v>
      </c>
      <c r="C537" s="188">
        <v>45968</v>
      </c>
    </row>
    <row r="538" spans="1:3" s="5" customFormat="1" ht="18" customHeight="1" x14ac:dyDescent="0.25">
      <c r="A538" s="139">
        <v>1001683306</v>
      </c>
      <c r="B538" s="139" t="s">
        <v>1262</v>
      </c>
      <c r="C538" s="188">
        <v>45968</v>
      </c>
    </row>
    <row r="539" spans="1:3" s="5" customFormat="1" ht="18" customHeight="1" x14ac:dyDescent="0.25">
      <c r="A539" s="139">
        <v>1111548805</v>
      </c>
      <c r="B539" s="139" t="s">
        <v>7227</v>
      </c>
      <c r="C539" s="416">
        <v>45968</v>
      </c>
    </row>
    <row r="540" spans="1:3" s="5" customFormat="1" ht="18" customHeight="1" x14ac:dyDescent="0.25">
      <c r="A540" s="139">
        <v>1144086451</v>
      </c>
      <c r="B540" s="139" t="s">
        <v>257</v>
      </c>
      <c r="C540" s="416">
        <v>45972</v>
      </c>
    </row>
    <row r="541" spans="1:3" s="5" customFormat="1" ht="18" customHeight="1" x14ac:dyDescent="0.25">
      <c r="A541" s="139">
        <v>1130679848</v>
      </c>
      <c r="B541" s="139" t="s">
        <v>7070</v>
      </c>
      <c r="C541" s="416">
        <v>45972</v>
      </c>
    </row>
    <row r="542" spans="1:3" s="5" customFormat="1" ht="18" customHeight="1" x14ac:dyDescent="0.25">
      <c r="A542" s="139">
        <v>1005829062</v>
      </c>
      <c r="B542" s="139" t="s">
        <v>252</v>
      </c>
      <c r="C542" s="188">
        <v>45975</v>
      </c>
    </row>
    <row r="543" spans="1:3" s="5" customFormat="1" ht="18" customHeight="1" x14ac:dyDescent="0.25">
      <c r="A543" s="415">
        <v>26719330</v>
      </c>
      <c r="B543" s="415" t="s">
        <v>1526</v>
      </c>
      <c r="C543" s="188">
        <v>45976</v>
      </c>
    </row>
    <row r="544" spans="1:3" s="5" customFormat="1" ht="18" customHeight="1" x14ac:dyDescent="0.25">
      <c r="A544" s="139">
        <v>1110296132</v>
      </c>
      <c r="B544" s="139" t="s">
        <v>1432</v>
      </c>
      <c r="C544" s="188">
        <v>45976</v>
      </c>
    </row>
    <row r="545" spans="1:3" s="5" customFormat="1" ht="18" customHeight="1" x14ac:dyDescent="0.25">
      <c r="A545" s="139">
        <v>1104820421</v>
      </c>
      <c r="B545" s="139" t="s">
        <v>1433</v>
      </c>
      <c r="C545" s="188">
        <v>45976</v>
      </c>
    </row>
    <row r="546" spans="1:3" s="5" customFormat="1" ht="18" customHeight="1" x14ac:dyDescent="0.25">
      <c r="A546" s="139">
        <v>1106517775</v>
      </c>
      <c r="B546" s="139" t="s">
        <v>864</v>
      </c>
      <c r="C546" s="188">
        <v>45976</v>
      </c>
    </row>
    <row r="547" spans="1:3" s="5" customFormat="1" ht="18" customHeight="1" x14ac:dyDescent="0.25">
      <c r="A547" s="422">
        <v>1111659179</v>
      </c>
      <c r="B547" s="415" t="s">
        <v>5241</v>
      </c>
      <c r="C547" s="188">
        <v>45976</v>
      </c>
    </row>
    <row r="548" spans="1:3" s="5" customFormat="1" ht="18" customHeight="1" x14ac:dyDescent="0.25">
      <c r="A548" s="422">
        <v>1109660444</v>
      </c>
      <c r="B548" s="415" t="s">
        <v>7071</v>
      </c>
      <c r="C548" s="188">
        <v>45976</v>
      </c>
    </row>
    <row r="549" spans="1:3" s="5" customFormat="1" ht="18" customHeight="1" x14ac:dyDescent="0.25">
      <c r="A549" s="422">
        <v>1144142140</v>
      </c>
      <c r="B549" s="415" t="s">
        <v>7072</v>
      </c>
      <c r="C549" s="188">
        <v>45979</v>
      </c>
    </row>
    <row r="550" spans="1:3" s="5" customFormat="1" ht="18" customHeight="1" x14ac:dyDescent="0.25">
      <c r="A550" s="139">
        <v>1006100506</v>
      </c>
      <c r="B550" s="139" t="s">
        <v>7226</v>
      </c>
      <c r="C550" s="188">
        <v>45986</v>
      </c>
    </row>
    <row r="551" spans="1:3" s="5" customFormat="1" ht="18" customHeight="1" x14ac:dyDescent="0.25">
      <c r="A551" s="422">
        <v>1143940549</v>
      </c>
      <c r="B551" s="415" t="s">
        <v>6882</v>
      </c>
      <c r="C551" s="188">
        <v>45992</v>
      </c>
    </row>
    <row r="552" spans="1:3" s="5" customFormat="1" ht="18" customHeight="1" x14ac:dyDescent="0.25">
      <c r="A552" s="422">
        <v>114408134</v>
      </c>
      <c r="B552" s="415" t="s">
        <v>1149</v>
      </c>
      <c r="C552" s="188">
        <v>45997</v>
      </c>
    </row>
    <row r="553" spans="1:3" s="5" customFormat="1" ht="18" customHeight="1" x14ac:dyDescent="0.25">
      <c r="A553" s="423">
        <v>1113690322</v>
      </c>
      <c r="B553" s="414" t="s">
        <v>7034</v>
      </c>
      <c r="C553" s="188">
        <v>45997</v>
      </c>
    </row>
    <row r="554" spans="1:3" s="5" customFormat="1" ht="18" customHeight="1" x14ac:dyDescent="0.25">
      <c r="A554" s="415">
        <v>94269989</v>
      </c>
      <c r="B554" s="415" t="s">
        <v>7049</v>
      </c>
      <c r="C554" s="188">
        <v>46002</v>
      </c>
    </row>
    <row r="555" spans="1:3" s="5" customFormat="1" ht="18" customHeight="1" x14ac:dyDescent="0.25">
      <c r="A555" s="422">
        <v>1144159265</v>
      </c>
      <c r="B555" s="415" t="s">
        <v>7042</v>
      </c>
      <c r="C555" s="188">
        <v>46004</v>
      </c>
    </row>
    <row r="556" spans="1:3" s="5" customFormat="1" ht="18" customHeight="1" x14ac:dyDescent="0.25">
      <c r="A556" s="139">
        <v>1144206393</v>
      </c>
      <c r="B556" s="139" t="s">
        <v>7225</v>
      </c>
      <c r="C556" s="188">
        <v>46004</v>
      </c>
    </row>
    <row r="557" spans="1:3" s="5" customFormat="1" ht="18" customHeight="1" x14ac:dyDescent="0.25">
      <c r="A557" s="422">
        <v>1116279226</v>
      </c>
      <c r="B557" s="415" t="s">
        <v>7028</v>
      </c>
      <c r="C557" s="188">
        <v>46006</v>
      </c>
    </row>
    <row r="558" spans="1:3" s="5" customFormat="1" ht="18" customHeight="1" x14ac:dyDescent="0.25">
      <c r="A558" s="422">
        <v>1143879692</v>
      </c>
      <c r="B558" s="415" t="s">
        <v>1524</v>
      </c>
      <c r="C558" s="188">
        <v>46011</v>
      </c>
    </row>
    <row r="559" spans="1:3" s="5" customFormat="1" ht="18" customHeight="1" x14ac:dyDescent="0.25">
      <c r="A559" s="139">
        <v>1080833232</v>
      </c>
      <c r="B559" s="139" t="s">
        <v>7224</v>
      </c>
      <c r="C559" s="188">
        <v>46011</v>
      </c>
    </row>
    <row r="560" spans="1:3" s="5" customFormat="1" ht="18" customHeight="1" x14ac:dyDescent="0.25">
      <c r="A560" s="139">
        <v>1144078734</v>
      </c>
      <c r="B560" s="139" t="s">
        <v>156</v>
      </c>
      <c r="C560" s="188">
        <v>46014</v>
      </c>
    </row>
    <row r="561" spans="1:3" s="5" customFormat="1" ht="18" customHeight="1" x14ac:dyDescent="0.25">
      <c r="A561" s="139">
        <v>1143861082</v>
      </c>
      <c r="B561" s="139" t="s">
        <v>6744</v>
      </c>
      <c r="C561" s="188">
        <v>46014</v>
      </c>
    </row>
    <row r="562" spans="1:3" s="5" customFormat="1" ht="18" customHeight="1" x14ac:dyDescent="0.25">
      <c r="A562" s="139">
        <v>1143947010</v>
      </c>
      <c r="B562" s="139" t="s">
        <v>7223</v>
      </c>
      <c r="C562" s="188">
        <v>46015</v>
      </c>
    </row>
    <row r="563" spans="1:3" s="5" customFormat="1" ht="18" customHeight="1" x14ac:dyDescent="0.25">
      <c r="A563" s="139">
        <v>1151963482</v>
      </c>
      <c r="B563" s="415" t="s">
        <v>1528</v>
      </c>
      <c r="C563" s="188">
        <v>46022</v>
      </c>
    </row>
    <row r="564" spans="1:3" s="5" customFormat="1" ht="18" customHeight="1" x14ac:dyDescent="0.25">
      <c r="A564" s="139">
        <v>1144138033</v>
      </c>
      <c r="B564" s="139" t="s">
        <v>6778</v>
      </c>
      <c r="C564" s="188">
        <v>46022</v>
      </c>
    </row>
    <row r="565" spans="1:3" s="5" customFormat="1" ht="18" customHeight="1" x14ac:dyDescent="0.25">
      <c r="A565" s="139">
        <v>1006166230</v>
      </c>
      <c r="B565" s="139" t="s">
        <v>7222</v>
      </c>
      <c r="C565" s="188">
        <v>46022</v>
      </c>
    </row>
    <row r="566" spans="1:3" s="5" customFormat="1" ht="18" customHeight="1" x14ac:dyDescent="0.25">
      <c r="A566" s="139">
        <v>16943062</v>
      </c>
      <c r="B566" s="139" t="s">
        <v>7221</v>
      </c>
      <c r="C566" s="188">
        <v>46022</v>
      </c>
    </row>
    <row r="567" spans="1:3" s="5" customFormat="1" ht="18" customHeight="1" x14ac:dyDescent="0.25">
      <c r="A567" s="139">
        <v>1062282728</v>
      </c>
      <c r="B567" s="139" t="s">
        <v>7053</v>
      </c>
      <c r="C567" s="188">
        <v>46027</v>
      </c>
    </row>
    <row r="568" spans="1:3" s="5" customFormat="1" ht="18" customHeight="1" x14ac:dyDescent="0.25">
      <c r="A568" s="139">
        <v>1192730973</v>
      </c>
      <c r="B568" s="139" t="s">
        <v>7220</v>
      </c>
      <c r="C568" s="188">
        <v>46029</v>
      </c>
    </row>
    <row r="569" spans="1:3" s="5" customFormat="1" ht="18" customHeight="1" x14ac:dyDescent="0.25">
      <c r="A569" s="139">
        <v>1151950900</v>
      </c>
      <c r="B569" s="139" t="s">
        <v>1573</v>
      </c>
      <c r="C569" s="188">
        <v>46029</v>
      </c>
    </row>
    <row r="570" spans="1:3" s="5" customFormat="1" ht="18" customHeight="1" x14ac:dyDescent="0.25">
      <c r="A570" s="139">
        <v>13568770</v>
      </c>
      <c r="B570" s="139" t="s">
        <v>7046</v>
      </c>
      <c r="C570" s="188">
        <v>46029</v>
      </c>
    </row>
    <row r="571" spans="1:3" s="5" customFormat="1" ht="18" customHeight="1" x14ac:dyDescent="0.25">
      <c r="A571" s="139">
        <v>16289253</v>
      </c>
      <c r="B571" s="415" t="s">
        <v>7219</v>
      </c>
      <c r="C571" s="188">
        <v>46030</v>
      </c>
    </row>
    <row r="572" spans="1:3" s="5" customFormat="1" ht="18" customHeight="1" x14ac:dyDescent="0.25">
      <c r="A572" s="139">
        <v>1151954025</v>
      </c>
      <c r="B572" s="415" t="s">
        <v>7218</v>
      </c>
      <c r="C572" s="188">
        <v>46035</v>
      </c>
    </row>
    <row r="573" spans="1:3" s="5" customFormat="1" ht="18" customHeight="1" x14ac:dyDescent="0.25">
      <c r="A573" s="139">
        <v>34610259</v>
      </c>
      <c r="B573" s="415" t="s">
        <v>7031</v>
      </c>
      <c r="C573" s="188">
        <v>46037</v>
      </c>
    </row>
    <row r="574" spans="1:3" s="5" customFormat="1" ht="18" customHeight="1" x14ac:dyDescent="0.25">
      <c r="A574" s="139">
        <v>14637145</v>
      </c>
      <c r="B574" s="139" t="s">
        <v>7050</v>
      </c>
      <c r="C574" s="188">
        <v>46042</v>
      </c>
    </row>
    <row r="575" spans="1:3" s="5" customFormat="1" ht="18" customHeight="1" x14ac:dyDescent="0.25">
      <c r="A575" s="139">
        <v>1006100791</v>
      </c>
      <c r="B575" s="139" t="s">
        <v>7217</v>
      </c>
      <c r="C575" s="188">
        <v>46043</v>
      </c>
    </row>
    <row r="576" spans="1:3" s="5" customFormat="1" ht="18" customHeight="1" x14ac:dyDescent="0.25">
      <c r="A576" s="139">
        <v>1006351495</v>
      </c>
      <c r="B576" s="139" t="s">
        <v>7216</v>
      </c>
      <c r="C576" s="188">
        <v>46043</v>
      </c>
    </row>
    <row r="577" spans="1:3" s="5" customFormat="1" ht="18" customHeight="1" x14ac:dyDescent="0.25">
      <c r="A577" s="139">
        <v>94525596</v>
      </c>
      <c r="B577" s="139" t="s">
        <v>7215</v>
      </c>
      <c r="C577" s="188">
        <v>46043</v>
      </c>
    </row>
    <row r="578" spans="1:3" s="5" customFormat="1" ht="18" customHeight="1" x14ac:dyDescent="0.25">
      <c r="A578" s="415">
        <v>94498471</v>
      </c>
      <c r="B578" s="415" t="s">
        <v>7052</v>
      </c>
      <c r="C578" s="188">
        <v>46045</v>
      </c>
    </row>
    <row r="579" spans="1:3" s="5" customFormat="1" ht="18" customHeight="1" x14ac:dyDescent="0.25">
      <c r="A579" s="415">
        <v>38888878</v>
      </c>
      <c r="B579" s="415" t="s">
        <v>927</v>
      </c>
      <c r="C579" s="188">
        <v>46049</v>
      </c>
    </row>
    <row r="580" spans="1:3" s="5" customFormat="1" ht="18" customHeight="1" x14ac:dyDescent="0.25">
      <c r="A580" s="415">
        <v>1006332401</v>
      </c>
      <c r="B580" s="415" t="s">
        <v>7214</v>
      </c>
      <c r="C580" s="188">
        <v>46052</v>
      </c>
    </row>
    <row r="581" spans="1:3" s="5" customFormat="1" ht="18" customHeight="1" x14ac:dyDescent="0.25">
      <c r="A581" s="415">
        <v>1081512229</v>
      </c>
      <c r="B581" s="415" t="s">
        <v>5882</v>
      </c>
      <c r="C581" s="188">
        <v>46053</v>
      </c>
    </row>
    <row r="582" spans="1:3" s="5" customFormat="1" ht="18" customHeight="1" x14ac:dyDescent="0.25">
      <c r="A582" s="415">
        <v>1107103572</v>
      </c>
      <c r="B582" s="415" t="s">
        <v>242</v>
      </c>
      <c r="C582" s="188">
        <v>46053</v>
      </c>
    </row>
    <row r="583" spans="1:3" s="5" customFormat="1" ht="18" customHeight="1" x14ac:dyDescent="0.25">
      <c r="A583" s="415">
        <v>1144068550</v>
      </c>
      <c r="B583" s="415" t="s">
        <v>7212</v>
      </c>
      <c r="C583" s="188">
        <v>46055</v>
      </c>
    </row>
    <row r="584" spans="1:3" s="5" customFormat="1" ht="18" customHeight="1" x14ac:dyDescent="0.25">
      <c r="A584" s="415">
        <v>1118289653</v>
      </c>
      <c r="B584" s="415" t="s">
        <v>112</v>
      </c>
      <c r="C584" s="188">
        <v>46055</v>
      </c>
    </row>
    <row r="585" spans="1:3" s="5" customFormat="1" ht="18" customHeight="1" x14ac:dyDescent="0.25">
      <c r="A585" s="415">
        <v>1143852363</v>
      </c>
      <c r="B585" s="415" t="s">
        <v>1275</v>
      </c>
      <c r="C585" s="188">
        <v>46056</v>
      </c>
    </row>
    <row r="586" spans="1:3" s="5" customFormat="1" ht="18" customHeight="1" x14ac:dyDescent="0.25">
      <c r="A586" s="415">
        <v>143854945</v>
      </c>
      <c r="B586" s="415" t="s">
        <v>6874</v>
      </c>
      <c r="C586" s="188">
        <v>46056</v>
      </c>
    </row>
    <row r="587" spans="1:3" s="5" customFormat="1" ht="18" customHeight="1" x14ac:dyDescent="0.25">
      <c r="A587" s="415">
        <v>1130621344</v>
      </c>
      <c r="B587" s="415" t="s">
        <v>244</v>
      </c>
      <c r="C587" s="188">
        <v>46056</v>
      </c>
    </row>
    <row r="588" spans="1:3" s="5" customFormat="1" ht="18" customHeight="1" x14ac:dyDescent="0.25">
      <c r="A588" s="415">
        <v>113519894</v>
      </c>
      <c r="B588" s="415" t="s">
        <v>7210</v>
      </c>
      <c r="C588" s="188">
        <v>46057</v>
      </c>
    </row>
    <row r="589" spans="1:3" s="5" customFormat="1" ht="18" customHeight="1" x14ac:dyDescent="0.25">
      <c r="A589" s="415">
        <v>94504545</v>
      </c>
      <c r="B589" s="415" t="s">
        <v>1611</v>
      </c>
      <c r="C589" s="188">
        <v>46057</v>
      </c>
    </row>
    <row r="590" spans="1:3" s="5" customFormat="1" ht="18" customHeight="1" x14ac:dyDescent="0.25">
      <c r="A590" s="415">
        <v>1010127678</v>
      </c>
      <c r="B590" s="415" t="s">
        <v>1551</v>
      </c>
      <c r="C590" s="188">
        <v>46059</v>
      </c>
    </row>
    <row r="591" spans="1:3" s="5" customFormat="1" ht="18" customHeight="1" x14ac:dyDescent="0.25">
      <c r="A591" s="415">
        <v>1114898351</v>
      </c>
      <c r="B591" s="415" t="s">
        <v>7213</v>
      </c>
      <c r="C591" s="188">
        <v>46060</v>
      </c>
    </row>
    <row r="592" spans="1:3" s="5" customFormat="1" ht="18" customHeight="1" x14ac:dyDescent="0.25">
      <c r="A592" s="415">
        <v>94426858</v>
      </c>
      <c r="B592" s="415" t="s">
        <v>323</v>
      </c>
      <c r="C592" s="188">
        <v>46065</v>
      </c>
    </row>
    <row r="593" spans="1:3" s="5" customFormat="1" ht="18" customHeight="1" x14ac:dyDescent="0.25">
      <c r="A593" s="415">
        <v>1144048022</v>
      </c>
      <c r="B593" s="415" t="s">
        <v>7209</v>
      </c>
      <c r="C593" s="188">
        <v>46066</v>
      </c>
    </row>
    <row r="594" spans="1:3" s="5" customFormat="1" ht="18" customHeight="1" x14ac:dyDescent="0.25">
      <c r="A594" s="415">
        <v>1000117096</v>
      </c>
      <c r="B594" s="415" t="s">
        <v>273</v>
      </c>
      <c r="C594" s="188">
        <v>46066</v>
      </c>
    </row>
    <row r="595" spans="1:3" s="5" customFormat="1" ht="18" customHeight="1" x14ac:dyDescent="0.25">
      <c r="A595" s="415">
        <v>71293214</v>
      </c>
      <c r="B595" s="415" t="s">
        <v>7208</v>
      </c>
      <c r="C595" s="188">
        <v>46067</v>
      </c>
    </row>
    <row r="596" spans="1:3" s="5" customFormat="1" ht="18" customHeight="1" x14ac:dyDescent="0.25">
      <c r="A596" s="415">
        <v>1109665116</v>
      </c>
      <c r="B596" s="415" t="s">
        <v>7211</v>
      </c>
      <c r="C596" s="188">
        <v>46068</v>
      </c>
    </row>
    <row r="597" spans="1:3" s="5" customFormat="1" ht="18" customHeight="1" x14ac:dyDescent="0.25">
      <c r="A597" s="415">
        <v>1112879043</v>
      </c>
      <c r="B597" s="415" t="s">
        <v>6597</v>
      </c>
      <c r="C597" s="188">
        <v>46068</v>
      </c>
    </row>
    <row r="598" spans="1:3" s="5" customFormat="1" ht="18" customHeight="1" x14ac:dyDescent="0.25">
      <c r="A598" s="415">
        <v>1113537106</v>
      </c>
      <c r="B598" s="415" t="s">
        <v>225</v>
      </c>
      <c r="C598" s="188">
        <v>46069</v>
      </c>
    </row>
    <row r="599" spans="1:3" s="5" customFormat="1" ht="18" customHeight="1" x14ac:dyDescent="0.25">
      <c r="A599" s="415">
        <v>1143953694</v>
      </c>
      <c r="B599" s="415" t="s">
        <v>7207</v>
      </c>
      <c r="C599" s="188">
        <v>46069</v>
      </c>
    </row>
    <row r="600" spans="1:3" s="5" customFormat="1" ht="18" customHeight="1" x14ac:dyDescent="0.25">
      <c r="A600" s="415">
        <v>1114873900</v>
      </c>
      <c r="B600" s="415" t="s">
        <v>158</v>
      </c>
      <c r="C600" s="188">
        <v>46072</v>
      </c>
    </row>
    <row r="601" spans="1:3" s="5" customFormat="1" ht="18" customHeight="1" x14ac:dyDescent="0.25">
      <c r="A601" s="415">
        <v>1143825522</v>
      </c>
      <c r="B601" s="415" t="s">
        <v>7026</v>
      </c>
      <c r="C601" s="188">
        <v>46072</v>
      </c>
    </row>
    <row r="602" spans="1:3" s="5" customFormat="1" ht="18" customHeight="1" x14ac:dyDescent="0.25">
      <c r="A602" s="422">
        <v>1130628573</v>
      </c>
      <c r="B602" s="415" t="s">
        <v>128</v>
      </c>
      <c r="C602" s="188">
        <v>46077</v>
      </c>
    </row>
    <row r="603" spans="1:3" s="5" customFormat="1" ht="18" customHeight="1" x14ac:dyDescent="0.25">
      <c r="A603" s="422">
        <v>1144165711</v>
      </c>
      <c r="B603" s="415" t="s">
        <v>7206</v>
      </c>
      <c r="C603" s="188">
        <v>46079</v>
      </c>
    </row>
    <row r="604" spans="1:3" s="5" customFormat="1" ht="18" customHeight="1" x14ac:dyDescent="0.25">
      <c r="A604" s="415">
        <v>1151934729</v>
      </c>
      <c r="B604" s="415" t="s">
        <v>227</v>
      </c>
      <c r="C604" s="188">
        <v>46081</v>
      </c>
    </row>
    <row r="605" spans="1:3" s="5" customFormat="1" ht="18" customHeight="1" x14ac:dyDescent="0.25">
      <c r="A605" s="422">
        <v>1085281488</v>
      </c>
      <c r="B605" s="415" t="s">
        <v>7205</v>
      </c>
      <c r="C605" s="188">
        <v>46081</v>
      </c>
    </row>
    <row r="606" spans="1:3" s="5" customFormat="1" ht="18" customHeight="1" x14ac:dyDescent="0.25">
      <c r="A606" s="422">
        <v>1233891149</v>
      </c>
      <c r="B606" s="415" t="s">
        <v>7204</v>
      </c>
      <c r="C606" s="188">
        <v>46081</v>
      </c>
    </row>
    <row r="607" spans="1:3" s="5" customFormat="1" ht="18" customHeight="1" x14ac:dyDescent="0.25">
      <c r="A607" s="423">
        <v>1130604175</v>
      </c>
      <c r="B607" s="414" t="s">
        <v>262</v>
      </c>
      <c r="C607" s="188">
        <v>46081</v>
      </c>
    </row>
    <row r="608" spans="1:3" s="5" customFormat="1" ht="18" customHeight="1" x14ac:dyDescent="0.25">
      <c r="A608" s="422">
        <v>1144195420</v>
      </c>
      <c r="B608" s="415" t="s">
        <v>6720</v>
      </c>
      <c r="C608" s="188">
        <v>46082</v>
      </c>
    </row>
    <row r="609" spans="1:3" s="5" customFormat="1" ht="18" customHeight="1" x14ac:dyDescent="0.25">
      <c r="A609" s="422">
        <v>1130624698</v>
      </c>
      <c r="B609" s="415" t="s">
        <v>7203</v>
      </c>
      <c r="C609" s="188">
        <v>46082</v>
      </c>
    </row>
    <row r="610" spans="1:3" s="5" customFormat="1" ht="18" customHeight="1" x14ac:dyDescent="0.25">
      <c r="A610" s="139">
        <v>1107530439</v>
      </c>
      <c r="B610" s="139" t="s">
        <v>7572</v>
      </c>
      <c r="C610" s="188">
        <v>46082</v>
      </c>
    </row>
    <row r="611" spans="1:3" s="5" customFormat="1" ht="18" customHeight="1" x14ac:dyDescent="0.25">
      <c r="A611" s="415">
        <v>94394639</v>
      </c>
      <c r="B611" s="415" t="s">
        <v>71</v>
      </c>
      <c r="C611" s="188">
        <v>46084</v>
      </c>
    </row>
    <row r="612" spans="1:3" s="5" customFormat="1" ht="18" customHeight="1" x14ac:dyDescent="0.25">
      <c r="A612" s="415">
        <v>4883086</v>
      </c>
      <c r="B612" s="415" t="s">
        <v>811</v>
      </c>
      <c r="C612" s="188">
        <v>46084</v>
      </c>
    </row>
    <row r="613" spans="1:3" s="5" customFormat="1" ht="18" customHeight="1" x14ac:dyDescent="0.25">
      <c r="A613" s="415">
        <v>16375818</v>
      </c>
      <c r="B613" s="415" t="s">
        <v>822</v>
      </c>
      <c r="C613" s="188">
        <v>46085</v>
      </c>
    </row>
    <row r="614" spans="1:3" s="5" customFormat="1" ht="18" customHeight="1" x14ac:dyDescent="0.25">
      <c r="A614" s="422">
        <v>1112878767</v>
      </c>
      <c r="B614" s="415" t="s">
        <v>7202</v>
      </c>
      <c r="C614" s="188">
        <v>46086</v>
      </c>
    </row>
    <row r="615" spans="1:3" s="5" customFormat="1" ht="18" customHeight="1" x14ac:dyDescent="0.25">
      <c r="A615" s="415">
        <v>1107843094</v>
      </c>
      <c r="B615" s="415" t="s">
        <v>7573</v>
      </c>
      <c r="C615" s="188">
        <v>46088</v>
      </c>
    </row>
    <row r="616" spans="1:3" s="5" customFormat="1" ht="18" customHeight="1" x14ac:dyDescent="0.25">
      <c r="A616" s="415">
        <v>1005966349</v>
      </c>
      <c r="B616" s="415" t="s">
        <v>7575</v>
      </c>
      <c r="C616" s="188">
        <v>46088</v>
      </c>
    </row>
    <row r="617" spans="1:3" s="5" customFormat="1" ht="18" customHeight="1" x14ac:dyDescent="0.25">
      <c r="A617" s="415">
        <v>66989224</v>
      </c>
      <c r="B617" s="415" t="s">
        <v>7574</v>
      </c>
      <c r="C617" s="188">
        <v>46090</v>
      </c>
    </row>
    <row r="618" spans="1:3" s="5" customFormat="1" ht="18" customHeight="1" x14ac:dyDescent="0.25">
      <c r="A618" s="415">
        <v>31904470</v>
      </c>
      <c r="B618" s="415" t="s">
        <v>794</v>
      </c>
      <c r="C618" s="188">
        <v>46096</v>
      </c>
    </row>
    <row r="619" spans="1:3" x14ac:dyDescent="0.25">
      <c r="A619" s="415">
        <v>1061784710</v>
      </c>
      <c r="B619" s="415" t="s">
        <v>6774</v>
      </c>
      <c r="C619" s="188">
        <v>46097</v>
      </c>
    </row>
    <row r="620" spans="1:3" x14ac:dyDescent="0.25">
      <c r="A620" s="415">
        <v>94530023</v>
      </c>
      <c r="B620" s="415" t="s">
        <v>74</v>
      </c>
      <c r="C620" s="188">
        <v>46097</v>
      </c>
    </row>
    <row r="621" spans="1:3" x14ac:dyDescent="0.25">
      <c r="A621" s="415">
        <v>38604210</v>
      </c>
      <c r="B621" s="415" t="s">
        <v>7606</v>
      </c>
      <c r="C621" s="188">
        <v>46101</v>
      </c>
    </row>
    <row r="622" spans="1:3" x14ac:dyDescent="0.25">
      <c r="A622" s="139"/>
      <c r="B622" s="139"/>
      <c r="C622" s="139"/>
    </row>
    <row r="623" spans="1:3" x14ac:dyDescent="0.25">
      <c r="A623" s="139"/>
      <c r="B623" s="139"/>
      <c r="C623" s="139"/>
    </row>
    <row r="624" spans="1:3" x14ac:dyDescent="0.25">
      <c r="A624" s="139"/>
      <c r="B624" s="139"/>
      <c r="C624" s="139"/>
    </row>
    <row r="625" spans="1:3" x14ac:dyDescent="0.25">
      <c r="A625" s="139"/>
      <c r="B625" s="139"/>
      <c r="C625" s="139"/>
    </row>
    <row r="626" spans="1:3" x14ac:dyDescent="0.25">
      <c r="A626" s="139"/>
      <c r="B626" s="139"/>
      <c r="C626" s="139"/>
    </row>
    <row r="627" spans="1:3" x14ac:dyDescent="0.25">
      <c r="A627" s="139"/>
      <c r="B627" s="139"/>
      <c r="C627" s="139"/>
    </row>
    <row r="628" spans="1:3" x14ac:dyDescent="0.25">
      <c r="A628" s="139"/>
      <c r="B628" s="139"/>
      <c r="C628" s="139"/>
    </row>
    <row r="629" spans="1:3" x14ac:dyDescent="0.25">
      <c r="A629" s="139"/>
      <c r="B629" s="139"/>
      <c r="C629" s="139"/>
    </row>
    <row r="630" spans="1:3" x14ac:dyDescent="0.25">
      <c r="A630" s="139"/>
      <c r="B630" s="139"/>
      <c r="C630" s="139"/>
    </row>
    <row r="631" spans="1:3" x14ac:dyDescent="0.25">
      <c r="A631" s="139"/>
      <c r="B631" s="139"/>
      <c r="C631" s="139"/>
    </row>
    <row r="632" spans="1:3" x14ac:dyDescent="0.25">
      <c r="A632" s="139"/>
      <c r="B632" s="139"/>
      <c r="C632" s="139"/>
    </row>
    <row r="633" spans="1:3" x14ac:dyDescent="0.25">
      <c r="A633" s="139"/>
      <c r="B633" s="139"/>
      <c r="C633" s="139"/>
    </row>
    <row r="634" spans="1:3" x14ac:dyDescent="0.25">
      <c r="A634" s="139"/>
      <c r="B634" s="139"/>
      <c r="C634" s="139"/>
    </row>
    <row r="635" spans="1:3" x14ac:dyDescent="0.25">
      <c r="A635" s="139"/>
      <c r="B635" s="139"/>
      <c r="C635" s="139"/>
    </row>
    <row r="636" spans="1:3" x14ac:dyDescent="0.25">
      <c r="A636" s="139"/>
      <c r="B636" s="139"/>
      <c r="C636" s="139"/>
    </row>
    <row r="637" spans="1:3" x14ac:dyDescent="0.25">
      <c r="A637" s="139"/>
      <c r="B637" s="139"/>
      <c r="C637" s="139"/>
    </row>
    <row r="638" spans="1:3" x14ac:dyDescent="0.25">
      <c r="A638" s="139"/>
      <c r="B638" s="139"/>
      <c r="C638" s="139"/>
    </row>
    <row r="639" spans="1:3" x14ac:dyDescent="0.25">
      <c r="A639" s="139"/>
      <c r="B639" s="139"/>
      <c r="C639" s="139"/>
    </row>
    <row r="640" spans="1:3" x14ac:dyDescent="0.25">
      <c r="A640" s="139"/>
      <c r="B640" s="139"/>
      <c r="C640" s="139"/>
    </row>
    <row r="641" spans="1:3" x14ac:dyDescent="0.25">
      <c r="A641" s="139"/>
      <c r="B641" s="139"/>
      <c r="C641" s="139"/>
    </row>
    <row r="642" spans="1:3" x14ac:dyDescent="0.25">
      <c r="A642" s="139"/>
      <c r="B642" s="139"/>
      <c r="C642" s="139"/>
    </row>
    <row r="643" spans="1:3" x14ac:dyDescent="0.25">
      <c r="A643" s="139"/>
      <c r="B643" s="139"/>
      <c r="C643" s="139"/>
    </row>
    <row r="644" spans="1:3" x14ac:dyDescent="0.25">
      <c r="A644" s="139"/>
      <c r="B644" s="139"/>
      <c r="C644" s="139"/>
    </row>
    <row r="645" spans="1:3" x14ac:dyDescent="0.25">
      <c r="A645" s="139"/>
      <c r="B645" s="139"/>
      <c r="C645" s="139"/>
    </row>
    <row r="646" spans="1:3" x14ac:dyDescent="0.25">
      <c r="A646" s="139"/>
      <c r="B646" s="139"/>
      <c r="C646" s="139"/>
    </row>
    <row r="647" spans="1:3" x14ac:dyDescent="0.25">
      <c r="A647" s="139"/>
      <c r="B647" s="139"/>
      <c r="C647" s="139"/>
    </row>
    <row r="648" spans="1:3" x14ac:dyDescent="0.25">
      <c r="A648" s="139"/>
      <c r="B648" s="139"/>
      <c r="C648" s="139"/>
    </row>
    <row r="649" spans="1:3" x14ac:dyDescent="0.25">
      <c r="A649" s="139"/>
      <c r="B649" s="139"/>
      <c r="C649" s="139"/>
    </row>
    <row r="650" spans="1:3" x14ac:dyDescent="0.25">
      <c r="A650" s="139"/>
      <c r="B650" s="139"/>
      <c r="C650" s="139"/>
    </row>
    <row r="651" spans="1:3" x14ac:dyDescent="0.25">
      <c r="A651" s="139"/>
      <c r="B651" s="139"/>
      <c r="C651" s="139"/>
    </row>
    <row r="652" spans="1:3" x14ac:dyDescent="0.25">
      <c r="A652" s="139"/>
      <c r="B652" s="139"/>
      <c r="C652" s="139"/>
    </row>
    <row r="653" spans="1:3" x14ac:dyDescent="0.25">
      <c r="A653" s="139"/>
      <c r="B653" s="139"/>
      <c r="C653" s="139"/>
    </row>
    <row r="654" spans="1:3" x14ac:dyDescent="0.25">
      <c r="A654" s="139"/>
      <c r="B654" s="139"/>
      <c r="C654" s="139"/>
    </row>
    <row r="655" spans="1:3" x14ac:dyDescent="0.25">
      <c r="A655" s="139"/>
      <c r="B655" s="139"/>
      <c r="C655" s="139"/>
    </row>
    <row r="656" spans="1:3" x14ac:dyDescent="0.25">
      <c r="A656" s="139"/>
      <c r="B656" s="139"/>
      <c r="C656" s="139"/>
    </row>
    <row r="657" spans="1:3" x14ac:dyDescent="0.25">
      <c r="A657" s="139"/>
      <c r="B657" s="139"/>
      <c r="C657" s="139"/>
    </row>
    <row r="658" spans="1:3" x14ac:dyDescent="0.25">
      <c r="A658" s="139"/>
      <c r="B658" s="139"/>
      <c r="C658" s="139"/>
    </row>
    <row r="659" spans="1:3" x14ac:dyDescent="0.25">
      <c r="A659" s="139"/>
      <c r="B659" s="139"/>
      <c r="C659" s="139"/>
    </row>
    <row r="660" spans="1:3" x14ac:dyDescent="0.25">
      <c r="A660" s="139"/>
      <c r="B660" s="139"/>
      <c r="C660" s="139"/>
    </row>
    <row r="661" spans="1:3" x14ac:dyDescent="0.25">
      <c r="A661" s="139"/>
      <c r="B661" s="139"/>
      <c r="C661" s="139"/>
    </row>
    <row r="662" spans="1:3" x14ac:dyDescent="0.25">
      <c r="A662" s="139"/>
      <c r="B662" s="139"/>
      <c r="C662" s="139"/>
    </row>
    <row r="663" spans="1:3" x14ac:dyDescent="0.25">
      <c r="A663" s="139"/>
      <c r="B663" s="139"/>
      <c r="C663" s="139"/>
    </row>
    <row r="664" spans="1:3" x14ac:dyDescent="0.25">
      <c r="A664" s="139"/>
      <c r="B664" s="139"/>
      <c r="C664" s="139"/>
    </row>
    <row r="665" spans="1:3" x14ac:dyDescent="0.25">
      <c r="A665" s="139"/>
      <c r="B665" s="139"/>
      <c r="C665" s="139"/>
    </row>
    <row r="666" spans="1:3" x14ac:dyDescent="0.25">
      <c r="A666" s="139"/>
      <c r="B666" s="139"/>
      <c r="C666" s="139"/>
    </row>
    <row r="667" spans="1:3" x14ac:dyDescent="0.25">
      <c r="A667" s="139"/>
      <c r="B667" s="139"/>
      <c r="C667" s="139"/>
    </row>
    <row r="668" spans="1:3" x14ac:dyDescent="0.25">
      <c r="A668" s="139"/>
      <c r="B668" s="139"/>
      <c r="C668" s="139"/>
    </row>
    <row r="669" spans="1:3" x14ac:dyDescent="0.25">
      <c r="A669" s="139"/>
      <c r="B669" s="139"/>
      <c r="C669" s="139"/>
    </row>
    <row r="670" spans="1:3" x14ac:dyDescent="0.25">
      <c r="A670" s="139"/>
      <c r="B670" s="139"/>
      <c r="C670" s="139"/>
    </row>
    <row r="671" spans="1:3" x14ac:dyDescent="0.25">
      <c r="A671" s="139"/>
      <c r="B671" s="139"/>
      <c r="C671" s="139"/>
    </row>
    <row r="672" spans="1:3" x14ac:dyDescent="0.25">
      <c r="A672" s="139"/>
      <c r="B672" s="139"/>
      <c r="C672" s="139"/>
    </row>
    <row r="673" spans="1:3" x14ac:dyDescent="0.25">
      <c r="A673" s="139"/>
      <c r="B673" s="139"/>
      <c r="C673" s="139"/>
    </row>
    <row r="674" spans="1:3" x14ac:dyDescent="0.25">
      <c r="A674" s="139"/>
      <c r="B674" s="139"/>
      <c r="C674" s="139"/>
    </row>
    <row r="675" spans="1:3" x14ac:dyDescent="0.25">
      <c r="A675" s="139"/>
      <c r="B675" s="139"/>
      <c r="C675" s="139"/>
    </row>
    <row r="676" spans="1:3" x14ac:dyDescent="0.25">
      <c r="A676" s="139"/>
      <c r="B676" s="139"/>
      <c r="C676" s="139"/>
    </row>
    <row r="677" spans="1:3" x14ac:dyDescent="0.25">
      <c r="A677" s="139"/>
      <c r="B677" s="139"/>
      <c r="C677" s="139"/>
    </row>
    <row r="678" spans="1:3" x14ac:dyDescent="0.25">
      <c r="A678" s="139"/>
      <c r="B678" s="139"/>
      <c r="C678" s="139"/>
    </row>
    <row r="679" spans="1:3" x14ac:dyDescent="0.25">
      <c r="A679" s="139"/>
      <c r="B679" s="139"/>
      <c r="C679" s="139"/>
    </row>
    <row r="680" spans="1:3" x14ac:dyDescent="0.25">
      <c r="A680" s="139"/>
      <c r="B680" s="139"/>
      <c r="C680" s="139"/>
    </row>
    <row r="681" spans="1:3" x14ac:dyDescent="0.25">
      <c r="A681" s="139"/>
      <c r="B681" s="139"/>
      <c r="C681" s="139"/>
    </row>
    <row r="682" spans="1:3" x14ac:dyDescent="0.25">
      <c r="A682" s="139"/>
      <c r="B682" s="139"/>
      <c r="C682" s="139"/>
    </row>
    <row r="683" spans="1:3" x14ac:dyDescent="0.25">
      <c r="A683" s="139"/>
      <c r="B683" s="139"/>
      <c r="C683" s="139"/>
    </row>
    <row r="684" spans="1:3" x14ac:dyDescent="0.25">
      <c r="A684" s="139"/>
      <c r="B684" s="139"/>
      <c r="C684" s="139"/>
    </row>
    <row r="685" spans="1:3" x14ac:dyDescent="0.25">
      <c r="A685" s="139"/>
      <c r="B685" s="139"/>
      <c r="C685" s="139"/>
    </row>
    <row r="686" spans="1:3" x14ac:dyDescent="0.25">
      <c r="A686" s="139"/>
      <c r="B686" s="139"/>
      <c r="C686" s="139"/>
    </row>
    <row r="687" spans="1:3" x14ac:dyDescent="0.25">
      <c r="A687" s="139"/>
      <c r="B687" s="139"/>
      <c r="C687" s="139"/>
    </row>
    <row r="688" spans="1:3" x14ac:dyDescent="0.25">
      <c r="A688" s="139"/>
      <c r="B688" s="139"/>
      <c r="C688" s="139"/>
    </row>
    <row r="689" spans="1:3" x14ac:dyDescent="0.25">
      <c r="A689" s="139"/>
      <c r="B689" s="139"/>
      <c r="C689" s="139"/>
    </row>
    <row r="690" spans="1:3" x14ac:dyDescent="0.25">
      <c r="A690" s="139"/>
      <c r="B690" s="139"/>
      <c r="C690" s="139"/>
    </row>
    <row r="691" spans="1:3" x14ac:dyDescent="0.25">
      <c r="A691" s="139"/>
      <c r="B691" s="139"/>
      <c r="C691" s="139"/>
    </row>
    <row r="692" spans="1:3" x14ac:dyDescent="0.25">
      <c r="A692" s="139"/>
      <c r="B692" s="139"/>
      <c r="C692" s="139"/>
    </row>
    <row r="693" spans="1:3" x14ac:dyDescent="0.25">
      <c r="A693" s="139"/>
      <c r="B693" s="139"/>
      <c r="C693" s="139"/>
    </row>
    <row r="694" spans="1:3" x14ac:dyDescent="0.25">
      <c r="A694" s="139"/>
      <c r="B694" s="139"/>
      <c r="C694" s="139"/>
    </row>
    <row r="695" spans="1:3" x14ac:dyDescent="0.25">
      <c r="A695" s="139"/>
      <c r="B695" s="139"/>
      <c r="C695" s="139"/>
    </row>
    <row r="696" spans="1:3" x14ac:dyDescent="0.25">
      <c r="A696" s="139"/>
      <c r="B696" s="139"/>
      <c r="C696" s="139"/>
    </row>
    <row r="697" spans="1:3" x14ac:dyDescent="0.25">
      <c r="A697" s="139"/>
      <c r="B697" s="139"/>
      <c r="C697" s="139"/>
    </row>
    <row r="698" spans="1:3" x14ac:dyDescent="0.25">
      <c r="A698" s="139"/>
      <c r="B698" s="139"/>
      <c r="C698" s="139"/>
    </row>
    <row r="699" spans="1:3" x14ac:dyDescent="0.25">
      <c r="A699" s="139"/>
      <c r="B699" s="139"/>
      <c r="C699" s="139"/>
    </row>
    <row r="700" spans="1:3" x14ac:dyDescent="0.25">
      <c r="A700" s="139"/>
      <c r="B700" s="139"/>
      <c r="C700" s="139"/>
    </row>
    <row r="701" spans="1:3" x14ac:dyDescent="0.25">
      <c r="A701" s="139"/>
      <c r="B701" s="139"/>
      <c r="C701" s="139"/>
    </row>
    <row r="702" spans="1:3" x14ac:dyDescent="0.25">
      <c r="A702" s="139"/>
      <c r="B702" s="139"/>
      <c r="C702" s="139"/>
    </row>
    <row r="703" spans="1:3" x14ac:dyDescent="0.25">
      <c r="A703" s="139"/>
      <c r="B703" s="139"/>
      <c r="C703" s="139"/>
    </row>
    <row r="704" spans="1:3" x14ac:dyDescent="0.25">
      <c r="A704" s="139"/>
      <c r="B704" s="139"/>
      <c r="C704" s="139"/>
    </row>
    <row r="705" spans="1:3" x14ac:dyDescent="0.25">
      <c r="A705" s="139"/>
      <c r="B705" s="139"/>
      <c r="C705" s="139"/>
    </row>
    <row r="706" spans="1:3" x14ac:dyDescent="0.25">
      <c r="A706" s="139"/>
      <c r="B706" s="139"/>
      <c r="C706" s="139"/>
    </row>
    <row r="707" spans="1:3" x14ac:dyDescent="0.25">
      <c r="A707" s="139"/>
      <c r="B707" s="139"/>
      <c r="C707" s="139"/>
    </row>
    <row r="708" spans="1:3" x14ac:dyDescent="0.25">
      <c r="A708" s="139"/>
      <c r="B708" s="139"/>
      <c r="C708" s="139"/>
    </row>
    <row r="709" spans="1:3" x14ac:dyDescent="0.25">
      <c r="A709" s="139"/>
      <c r="B709" s="139"/>
      <c r="C709" s="139"/>
    </row>
    <row r="710" spans="1:3" x14ac:dyDescent="0.25">
      <c r="A710" s="139"/>
      <c r="B710" s="139"/>
      <c r="C710" s="139"/>
    </row>
    <row r="711" spans="1:3" x14ac:dyDescent="0.25">
      <c r="A711" s="139"/>
      <c r="B711" s="139"/>
      <c r="C711" s="139"/>
    </row>
    <row r="712" spans="1:3" x14ac:dyDescent="0.25">
      <c r="A712" s="139"/>
      <c r="B712" s="139"/>
      <c r="C712" s="139"/>
    </row>
    <row r="713" spans="1:3" x14ac:dyDescent="0.25">
      <c r="A713" s="139"/>
      <c r="B713" s="139"/>
      <c r="C713" s="139"/>
    </row>
    <row r="714" spans="1:3" x14ac:dyDescent="0.25">
      <c r="A714" s="139"/>
      <c r="B714" s="139"/>
      <c r="C714" s="139"/>
    </row>
    <row r="715" spans="1:3" x14ac:dyDescent="0.25">
      <c r="A715" s="139"/>
      <c r="B715" s="139"/>
      <c r="C715" s="139"/>
    </row>
    <row r="716" spans="1:3" x14ac:dyDescent="0.25">
      <c r="A716" s="139"/>
      <c r="B716" s="139"/>
      <c r="C716" s="139"/>
    </row>
    <row r="717" spans="1:3" x14ac:dyDescent="0.25">
      <c r="A717" s="139"/>
      <c r="B717" s="139"/>
      <c r="C717" s="139"/>
    </row>
    <row r="718" spans="1:3" x14ac:dyDescent="0.25">
      <c r="A718" s="139"/>
      <c r="B718" s="139"/>
      <c r="C718" s="139"/>
    </row>
    <row r="719" spans="1:3" x14ac:dyDescent="0.25">
      <c r="A719" s="139"/>
      <c r="B719" s="139"/>
      <c r="C719" s="139"/>
    </row>
    <row r="720" spans="1:3" x14ac:dyDescent="0.25">
      <c r="A720" s="139"/>
      <c r="B720" s="139"/>
      <c r="C720" s="139"/>
    </row>
    <row r="721" spans="1:3" x14ac:dyDescent="0.25">
      <c r="A721" s="139"/>
      <c r="B721" s="139"/>
      <c r="C721" s="139"/>
    </row>
    <row r="722" spans="1:3" x14ac:dyDescent="0.25">
      <c r="A722" s="139"/>
      <c r="B722" s="139"/>
      <c r="C722" s="139"/>
    </row>
    <row r="723" spans="1:3" x14ac:dyDescent="0.25">
      <c r="A723" s="139"/>
      <c r="B723" s="139"/>
      <c r="C723" s="139"/>
    </row>
    <row r="724" spans="1:3" x14ac:dyDescent="0.25">
      <c r="A724" s="139"/>
      <c r="B724" s="139"/>
      <c r="C724" s="139"/>
    </row>
    <row r="725" spans="1:3" x14ac:dyDescent="0.25">
      <c r="A725" s="139"/>
      <c r="B725" s="139"/>
      <c r="C725" s="139"/>
    </row>
    <row r="726" spans="1:3" x14ac:dyDescent="0.25">
      <c r="A726" s="139"/>
      <c r="B726" s="139"/>
      <c r="C726" s="139"/>
    </row>
    <row r="727" spans="1:3" x14ac:dyDescent="0.25">
      <c r="A727" s="139"/>
      <c r="B727" s="139"/>
      <c r="C727" s="139"/>
    </row>
    <row r="728" spans="1:3" x14ac:dyDescent="0.25">
      <c r="A728" s="139"/>
      <c r="B728" s="139"/>
      <c r="C728" s="139"/>
    </row>
    <row r="729" spans="1:3" x14ac:dyDescent="0.25">
      <c r="A729" s="139"/>
      <c r="B729" s="139"/>
      <c r="C729" s="139"/>
    </row>
    <row r="730" spans="1:3" x14ac:dyDescent="0.25">
      <c r="A730" s="139"/>
      <c r="B730" s="139"/>
      <c r="C730" s="139"/>
    </row>
    <row r="731" spans="1:3" x14ac:dyDescent="0.25">
      <c r="A731" s="139"/>
      <c r="B731" s="139"/>
      <c r="C731" s="139"/>
    </row>
    <row r="732" spans="1:3" x14ac:dyDescent="0.25">
      <c r="A732" s="139"/>
      <c r="B732" s="139"/>
      <c r="C732" s="139"/>
    </row>
    <row r="733" spans="1:3" x14ac:dyDescent="0.25">
      <c r="A733" s="139"/>
      <c r="B733" s="139"/>
      <c r="C733" s="139"/>
    </row>
    <row r="734" spans="1:3" x14ac:dyDescent="0.25">
      <c r="A734" s="139"/>
      <c r="B734" s="139"/>
      <c r="C734" s="139"/>
    </row>
    <row r="735" spans="1:3" x14ac:dyDescent="0.25">
      <c r="A735" s="139"/>
      <c r="B735" s="139"/>
      <c r="C735" s="139"/>
    </row>
    <row r="736" spans="1:3" x14ac:dyDescent="0.25">
      <c r="A736" s="139"/>
      <c r="B736" s="139"/>
      <c r="C736" s="139"/>
    </row>
    <row r="737" spans="1:3" x14ac:dyDescent="0.25">
      <c r="A737" s="139"/>
      <c r="B737" s="139"/>
      <c r="C737" s="139"/>
    </row>
    <row r="738" spans="1:3" x14ac:dyDescent="0.25">
      <c r="A738" s="139"/>
      <c r="B738" s="139"/>
      <c r="C738" s="139"/>
    </row>
    <row r="739" spans="1:3" x14ac:dyDescent="0.25">
      <c r="A739" s="139"/>
      <c r="B739" s="139"/>
      <c r="C739" s="139"/>
    </row>
    <row r="740" spans="1:3" x14ac:dyDescent="0.25">
      <c r="A740" s="139"/>
      <c r="B740" s="139"/>
      <c r="C740" s="139"/>
    </row>
    <row r="741" spans="1:3" x14ac:dyDescent="0.25">
      <c r="A741" s="139"/>
      <c r="B741" s="139"/>
      <c r="C741" s="139"/>
    </row>
    <row r="742" spans="1:3" x14ac:dyDescent="0.25">
      <c r="A742" s="139"/>
      <c r="B742" s="139"/>
      <c r="C742" s="139"/>
    </row>
    <row r="743" spans="1:3" x14ac:dyDescent="0.25">
      <c r="A743" s="139"/>
      <c r="B743" s="139"/>
      <c r="C743" s="139"/>
    </row>
    <row r="744" spans="1:3" x14ac:dyDescent="0.25">
      <c r="A744" s="139"/>
      <c r="B744" s="139"/>
      <c r="C744" s="139"/>
    </row>
    <row r="745" spans="1:3" x14ac:dyDescent="0.25">
      <c r="A745" s="139"/>
      <c r="B745" s="139"/>
      <c r="C745" s="139"/>
    </row>
    <row r="746" spans="1:3" x14ac:dyDescent="0.25">
      <c r="A746" s="139"/>
      <c r="B746" s="139"/>
      <c r="C746" s="139"/>
    </row>
    <row r="747" spans="1:3" x14ac:dyDescent="0.25">
      <c r="A747" s="139"/>
      <c r="B747" s="139"/>
      <c r="C747" s="139"/>
    </row>
    <row r="748" spans="1:3" x14ac:dyDescent="0.25">
      <c r="A748" s="139"/>
      <c r="B748" s="139"/>
      <c r="C748" s="139"/>
    </row>
    <row r="749" spans="1:3" x14ac:dyDescent="0.25">
      <c r="A749" s="139"/>
      <c r="B749" s="139"/>
      <c r="C749" s="139"/>
    </row>
    <row r="750" spans="1:3" x14ac:dyDescent="0.25">
      <c r="A750" s="139"/>
      <c r="B750" s="139"/>
      <c r="C750" s="139"/>
    </row>
    <row r="751" spans="1:3" x14ac:dyDescent="0.25">
      <c r="A751" s="139"/>
      <c r="B751" s="139"/>
      <c r="C751" s="139"/>
    </row>
    <row r="752" spans="1:3" x14ac:dyDescent="0.25">
      <c r="A752" s="139"/>
      <c r="B752" s="139"/>
      <c r="C752" s="139"/>
    </row>
    <row r="753" spans="1:3" x14ac:dyDescent="0.25">
      <c r="A753" s="139"/>
      <c r="B753" s="139"/>
      <c r="C753" s="139"/>
    </row>
    <row r="754" spans="1:3" x14ac:dyDescent="0.25">
      <c r="A754" s="139"/>
      <c r="B754" s="139"/>
      <c r="C754" s="139"/>
    </row>
    <row r="755" spans="1:3" x14ac:dyDescent="0.25">
      <c r="A755" s="139"/>
      <c r="B755" s="139"/>
      <c r="C755" s="139"/>
    </row>
    <row r="756" spans="1:3" x14ac:dyDescent="0.25">
      <c r="A756" s="139"/>
      <c r="B756" s="139"/>
      <c r="C756" s="139"/>
    </row>
    <row r="757" spans="1:3" x14ac:dyDescent="0.25">
      <c r="A757" s="139"/>
      <c r="B757" s="139"/>
      <c r="C757" s="139"/>
    </row>
    <row r="758" spans="1:3" x14ac:dyDescent="0.25">
      <c r="A758" s="139"/>
      <c r="B758" s="139"/>
      <c r="C758" s="139"/>
    </row>
    <row r="759" spans="1:3" x14ac:dyDescent="0.25">
      <c r="A759" s="139"/>
      <c r="B759" s="139"/>
      <c r="C759" s="139"/>
    </row>
    <row r="760" spans="1:3" x14ac:dyDescent="0.25">
      <c r="A760" s="139"/>
      <c r="B760" s="139"/>
      <c r="C760" s="139"/>
    </row>
    <row r="761" spans="1:3" x14ac:dyDescent="0.25">
      <c r="A761" s="139"/>
      <c r="B761" s="139"/>
      <c r="C761" s="139"/>
    </row>
    <row r="762" spans="1:3" x14ac:dyDescent="0.25">
      <c r="A762" s="139"/>
      <c r="B762" s="139"/>
      <c r="C762" s="139"/>
    </row>
    <row r="763" spans="1:3" x14ac:dyDescent="0.25">
      <c r="A763" s="139"/>
      <c r="B763" s="139"/>
      <c r="C763" s="139"/>
    </row>
    <row r="764" spans="1:3" x14ac:dyDescent="0.25">
      <c r="A764" s="139"/>
      <c r="B764" s="139"/>
      <c r="C764" s="139"/>
    </row>
    <row r="765" spans="1:3" x14ac:dyDescent="0.25">
      <c r="A765" s="139"/>
      <c r="B765" s="139"/>
      <c r="C765" s="139"/>
    </row>
    <row r="766" spans="1:3" x14ac:dyDescent="0.25">
      <c r="A766" s="139"/>
      <c r="B766" s="139"/>
      <c r="C766" s="139"/>
    </row>
    <row r="767" spans="1:3" x14ac:dyDescent="0.25">
      <c r="A767" s="139"/>
      <c r="B767" s="139"/>
      <c r="C767" s="139"/>
    </row>
    <row r="768" spans="1:3" x14ac:dyDescent="0.25">
      <c r="A768" s="139"/>
      <c r="B768" s="139"/>
      <c r="C768" s="139"/>
    </row>
    <row r="769" spans="1:3" x14ac:dyDescent="0.25">
      <c r="A769" s="139"/>
      <c r="B769" s="139"/>
      <c r="C769" s="139"/>
    </row>
    <row r="770" spans="1:3" x14ac:dyDescent="0.25">
      <c r="A770" s="139"/>
      <c r="B770" s="139"/>
      <c r="C770" s="139"/>
    </row>
    <row r="771" spans="1:3" x14ac:dyDescent="0.25">
      <c r="A771" s="139"/>
      <c r="B771" s="139"/>
      <c r="C771" s="139"/>
    </row>
    <row r="772" spans="1:3" x14ac:dyDescent="0.25">
      <c r="A772" s="139"/>
      <c r="B772" s="139"/>
      <c r="C772" s="139"/>
    </row>
    <row r="773" spans="1:3" x14ac:dyDescent="0.25">
      <c r="A773" s="139"/>
      <c r="B773" s="139"/>
      <c r="C773" s="139"/>
    </row>
    <row r="774" spans="1:3" x14ac:dyDescent="0.25">
      <c r="A774" s="139"/>
      <c r="B774" s="139"/>
      <c r="C774" s="139"/>
    </row>
    <row r="775" spans="1:3" x14ac:dyDescent="0.25">
      <c r="A775" s="139"/>
      <c r="B775" s="139"/>
      <c r="C775" s="139"/>
    </row>
    <row r="776" spans="1:3" x14ac:dyDescent="0.25">
      <c r="A776" s="139"/>
      <c r="B776" s="139"/>
      <c r="C776" s="139"/>
    </row>
    <row r="777" spans="1:3" x14ac:dyDescent="0.25">
      <c r="A777" s="139"/>
      <c r="B777" s="139"/>
      <c r="C777" s="139"/>
    </row>
    <row r="778" spans="1:3" x14ac:dyDescent="0.25">
      <c r="A778" s="139"/>
      <c r="B778" s="139"/>
      <c r="C778" s="139"/>
    </row>
    <row r="779" spans="1:3" x14ac:dyDescent="0.25">
      <c r="A779" s="139"/>
      <c r="B779" s="139"/>
      <c r="C779" s="139"/>
    </row>
    <row r="780" spans="1:3" x14ac:dyDescent="0.25">
      <c r="A780" s="139"/>
      <c r="B780" s="139"/>
      <c r="C780" s="139"/>
    </row>
    <row r="781" spans="1:3" x14ac:dyDescent="0.25">
      <c r="A781" s="139"/>
      <c r="B781" s="139"/>
      <c r="C781" s="139"/>
    </row>
    <row r="782" spans="1:3" x14ac:dyDescent="0.25">
      <c r="A782" s="139"/>
      <c r="B782" s="139"/>
      <c r="C782" s="139"/>
    </row>
    <row r="783" spans="1:3" x14ac:dyDescent="0.25">
      <c r="A783" s="139"/>
      <c r="B783" s="139"/>
      <c r="C783" s="139"/>
    </row>
    <row r="784" spans="1:3" x14ac:dyDescent="0.25">
      <c r="A784" s="139"/>
      <c r="B784" s="139"/>
      <c r="C784" s="139"/>
    </row>
    <row r="785" spans="1:3" x14ac:dyDescent="0.25">
      <c r="A785" s="139"/>
      <c r="B785" s="139"/>
      <c r="C785" s="139"/>
    </row>
    <row r="786" spans="1:3" x14ac:dyDescent="0.25">
      <c r="A786" s="139"/>
      <c r="B786" s="139"/>
      <c r="C786" s="139"/>
    </row>
    <row r="787" spans="1:3" x14ac:dyDescent="0.25">
      <c r="A787" s="139"/>
      <c r="B787" s="139"/>
      <c r="C787" s="139"/>
    </row>
    <row r="788" spans="1:3" x14ac:dyDescent="0.25">
      <c r="A788" s="139"/>
      <c r="B788" s="139"/>
      <c r="C788" s="139"/>
    </row>
    <row r="789" spans="1:3" x14ac:dyDescent="0.25">
      <c r="A789" s="139"/>
      <c r="B789" s="139"/>
      <c r="C789" s="139"/>
    </row>
    <row r="790" spans="1:3" x14ac:dyDescent="0.25">
      <c r="A790" s="139"/>
      <c r="B790" s="139"/>
      <c r="C790" s="139"/>
    </row>
    <row r="791" spans="1:3" x14ac:dyDescent="0.25">
      <c r="A791" s="139"/>
      <c r="B791" s="139"/>
      <c r="C791" s="139"/>
    </row>
    <row r="792" spans="1:3" x14ac:dyDescent="0.25">
      <c r="A792" s="139"/>
      <c r="B792" s="139"/>
      <c r="C792" s="139"/>
    </row>
    <row r="793" spans="1:3" x14ac:dyDescent="0.25">
      <c r="A793" s="139"/>
      <c r="B793" s="139"/>
      <c r="C793" s="139"/>
    </row>
    <row r="794" spans="1:3" x14ac:dyDescent="0.25">
      <c r="A794" s="139"/>
      <c r="B794" s="139"/>
      <c r="C794" s="139"/>
    </row>
    <row r="795" spans="1:3" x14ac:dyDescent="0.25">
      <c r="A795" s="139"/>
      <c r="B795" s="139"/>
      <c r="C795" s="139"/>
    </row>
    <row r="796" spans="1:3" x14ac:dyDescent="0.25">
      <c r="A796" s="139"/>
      <c r="B796" s="139"/>
      <c r="C796" s="139"/>
    </row>
    <row r="797" spans="1:3" x14ac:dyDescent="0.25">
      <c r="A797" s="139"/>
      <c r="B797" s="139"/>
      <c r="C797" s="139"/>
    </row>
    <row r="798" spans="1:3" x14ac:dyDescent="0.25">
      <c r="A798" s="139"/>
      <c r="B798" s="139"/>
      <c r="C798" s="139"/>
    </row>
    <row r="799" spans="1:3" x14ac:dyDescent="0.25">
      <c r="A799" s="139"/>
      <c r="B799" s="139"/>
      <c r="C799" s="139"/>
    </row>
    <row r="800" spans="1:3" x14ac:dyDescent="0.25">
      <c r="A800" s="139"/>
      <c r="B800" s="139"/>
      <c r="C800" s="139"/>
    </row>
    <row r="801" spans="1:3" x14ac:dyDescent="0.25">
      <c r="A801" s="139"/>
      <c r="B801" s="139"/>
      <c r="C801" s="139"/>
    </row>
    <row r="802" spans="1:3" x14ac:dyDescent="0.25">
      <c r="A802" s="139"/>
      <c r="B802" s="139"/>
      <c r="C802" s="139"/>
    </row>
    <row r="803" spans="1:3" x14ac:dyDescent="0.25">
      <c r="A803" s="139"/>
      <c r="B803" s="139"/>
      <c r="C803" s="139"/>
    </row>
    <row r="804" spans="1:3" x14ac:dyDescent="0.25">
      <c r="A804" s="139"/>
      <c r="B804" s="139"/>
      <c r="C804" s="139"/>
    </row>
    <row r="805" spans="1:3" x14ac:dyDescent="0.25">
      <c r="A805" s="139"/>
      <c r="B805" s="139"/>
      <c r="C805" s="139"/>
    </row>
    <row r="806" spans="1:3" x14ac:dyDescent="0.25">
      <c r="A806" s="139"/>
      <c r="B806" s="139"/>
      <c r="C806" s="139"/>
    </row>
    <row r="807" spans="1:3" x14ac:dyDescent="0.25">
      <c r="A807" s="139"/>
      <c r="B807" s="139"/>
      <c r="C807" s="139"/>
    </row>
    <row r="808" spans="1:3" x14ac:dyDescent="0.25">
      <c r="A808" s="139"/>
      <c r="B808" s="139"/>
      <c r="C808" s="139"/>
    </row>
    <row r="809" spans="1:3" x14ac:dyDescent="0.25">
      <c r="A809" s="139"/>
      <c r="B809" s="139"/>
      <c r="C809" s="139"/>
    </row>
    <row r="810" spans="1:3" x14ac:dyDescent="0.25">
      <c r="A810" s="139"/>
      <c r="B810" s="139"/>
      <c r="C810" s="139"/>
    </row>
    <row r="811" spans="1:3" x14ac:dyDescent="0.25">
      <c r="A811" s="139"/>
      <c r="B811" s="139"/>
      <c r="C811" s="139"/>
    </row>
    <row r="812" spans="1:3" x14ac:dyDescent="0.25">
      <c r="A812" s="139"/>
      <c r="B812" s="139"/>
      <c r="C812" s="139"/>
    </row>
    <row r="813" spans="1:3" x14ac:dyDescent="0.25">
      <c r="A813" s="139"/>
      <c r="B813" s="139"/>
      <c r="C813" s="139"/>
    </row>
    <row r="814" spans="1:3" x14ac:dyDescent="0.25">
      <c r="A814" s="139"/>
      <c r="B814" s="139"/>
      <c r="C814" s="139"/>
    </row>
    <row r="815" spans="1:3" x14ac:dyDescent="0.25">
      <c r="A815" s="139"/>
      <c r="B815" s="139"/>
      <c r="C815" s="139"/>
    </row>
    <row r="816" spans="1:3" x14ac:dyDescent="0.25">
      <c r="A816" s="139"/>
      <c r="B816" s="139"/>
      <c r="C816" s="139"/>
    </row>
    <row r="817" spans="1:3" x14ac:dyDescent="0.25">
      <c r="A817" s="139"/>
      <c r="B817" s="139"/>
      <c r="C817" s="139"/>
    </row>
    <row r="818" spans="1:3" x14ac:dyDescent="0.25">
      <c r="A818" s="139"/>
      <c r="B818" s="139"/>
      <c r="C818" s="139"/>
    </row>
    <row r="819" spans="1:3" x14ac:dyDescent="0.25">
      <c r="A819" s="139"/>
      <c r="B819" s="139"/>
      <c r="C819" s="139"/>
    </row>
    <row r="820" spans="1:3" x14ac:dyDescent="0.25">
      <c r="A820" s="139"/>
      <c r="B820" s="139"/>
      <c r="C820" s="139"/>
    </row>
    <row r="821" spans="1:3" x14ac:dyDescent="0.25">
      <c r="A821" s="139"/>
      <c r="B821" s="139"/>
      <c r="C821" s="139"/>
    </row>
    <row r="822" spans="1:3" x14ac:dyDescent="0.25">
      <c r="A822" s="139"/>
      <c r="B822" s="139"/>
      <c r="C822" s="139"/>
    </row>
    <row r="823" spans="1:3" x14ac:dyDescent="0.25">
      <c r="A823" s="139"/>
      <c r="B823" s="139"/>
      <c r="C823" s="139"/>
    </row>
    <row r="824" spans="1:3" x14ac:dyDescent="0.25">
      <c r="A824" s="139"/>
      <c r="B824" s="139"/>
      <c r="C824" s="139"/>
    </row>
    <row r="825" spans="1:3" x14ac:dyDescent="0.25">
      <c r="A825" s="139"/>
      <c r="B825" s="139"/>
      <c r="C825" s="139"/>
    </row>
    <row r="826" spans="1:3" x14ac:dyDescent="0.25">
      <c r="A826" s="139"/>
      <c r="B826" s="139"/>
      <c r="C826" s="139"/>
    </row>
    <row r="827" spans="1:3" x14ac:dyDescent="0.25">
      <c r="A827" s="139"/>
      <c r="B827" s="139"/>
      <c r="C827" s="139"/>
    </row>
    <row r="828" spans="1:3" x14ac:dyDescent="0.25">
      <c r="A828" s="139"/>
      <c r="B828" s="139"/>
      <c r="C828" s="139"/>
    </row>
    <row r="829" spans="1:3" x14ac:dyDescent="0.25">
      <c r="A829" s="139"/>
      <c r="B829" s="139"/>
      <c r="C829" s="139"/>
    </row>
    <row r="830" spans="1:3" x14ac:dyDescent="0.25">
      <c r="A830" s="139"/>
      <c r="B830" s="139"/>
      <c r="C830" s="139"/>
    </row>
    <row r="831" spans="1:3" x14ac:dyDescent="0.25">
      <c r="A831" s="139"/>
      <c r="B831" s="139"/>
      <c r="C831" s="139"/>
    </row>
    <row r="832" spans="1:3" x14ac:dyDescent="0.25">
      <c r="A832" s="139"/>
      <c r="B832" s="139"/>
      <c r="C832" s="139"/>
    </row>
    <row r="833" spans="1:3" x14ac:dyDescent="0.25">
      <c r="A833" s="139"/>
      <c r="B833" s="139"/>
      <c r="C833" s="139"/>
    </row>
    <row r="834" spans="1:3" x14ac:dyDescent="0.25">
      <c r="A834" s="139"/>
      <c r="B834" s="139"/>
      <c r="C834" s="139"/>
    </row>
    <row r="835" spans="1:3" x14ac:dyDescent="0.25">
      <c r="A835" s="139"/>
      <c r="B835" s="139"/>
      <c r="C835" s="139"/>
    </row>
    <row r="836" spans="1:3" x14ac:dyDescent="0.25">
      <c r="A836" s="139"/>
      <c r="B836" s="139"/>
      <c r="C836" s="139"/>
    </row>
    <row r="837" spans="1:3" x14ac:dyDescent="0.25">
      <c r="A837" s="139"/>
      <c r="B837" s="139"/>
      <c r="C837" s="139"/>
    </row>
    <row r="838" spans="1:3" x14ac:dyDescent="0.25">
      <c r="A838" s="139"/>
      <c r="B838" s="139"/>
      <c r="C838" s="139"/>
    </row>
    <row r="839" spans="1:3" x14ac:dyDescent="0.25">
      <c r="A839" s="139"/>
      <c r="B839" s="139"/>
      <c r="C839" s="139"/>
    </row>
    <row r="840" spans="1:3" x14ac:dyDescent="0.25">
      <c r="A840" s="139"/>
      <c r="B840" s="139"/>
      <c r="C840" s="139"/>
    </row>
    <row r="841" spans="1:3" x14ac:dyDescent="0.25">
      <c r="A841" s="139"/>
      <c r="B841" s="139"/>
      <c r="C841" s="139"/>
    </row>
    <row r="842" spans="1:3" x14ac:dyDescent="0.25">
      <c r="A842" s="139"/>
      <c r="B842" s="139"/>
      <c r="C842" s="139"/>
    </row>
    <row r="843" spans="1:3" x14ac:dyDescent="0.25">
      <c r="A843" s="139"/>
      <c r="B843" s="139"/>
      <c r="C843" s="139"/>
    </row>
    <row r="844" spans="1:3" x14ac:dyDescent="0.25">
      <c r="A844" s="139"/>
      <c r="B844" s="139"/>
      <c r="C844" s="139"/>
    </row>
    <row r="845" spans="1:3" x14ac:dyDescent="0.25">
      <c r="A845" s="139"/>
      <c r="B845" s="139"/>
      <c r="C845" s="139"/>
    </row>
    <row r="846" spans="1:3" x14ac:dyDescent="0.25">
      <c r="A846" s="139"/>
      <c r="B846" s="139"/>
      <c r="C846" s="139"/>
    </row>
    <row r="847" spans="1:3" x14ac:dyDescent="0.25">
      <c r="A847" s="139"/>
      <c r="B847" s="139"/>
      <c r="C847" s="139"/>
    </row>
    <row r="848" spans="1:3" x14ac:dyDescent="0.25">
      <c r="A848" s="139"/>
      <c r="B848" s="139"/>
      <c r="C848" s="139"/>
    </row>
    <row r="849" spans="1:3" x14ac:dyDescent="0.25">
      <c r="A849" s="139"/>
      <c r="B849" s="139"/>
      <c r="C849" s="139"/>
    </row>
    <row r="850" spans="1:3" x14ac:dyDescent="0.25">
      <c r="A850" s="139"/>
      <c r="B850" s="139"/>
      <c r="C850" s="139"/>
    </row>
    <row r="851" spans="1:3" x14ac:dyDescent="0.25">
      <c r="A851" s="139"/>
      <c r="B851" s="139"/>
      <c r="C851" s="139"/>
    </row>
    <row r="852" spans="1:3" x14ac:dyDescent="0.25">
      <c r="A852" s="139"/>
      <c r="B852" s="139"/>
      <c r="C852" s="139"/>
    </row>
    <row r="853" spans="1:3" x14ac:dyDescent="0.25">
      <c r="A853" s="139"/>
      <c r="B853" s="139"/>
      <c r="C853" s="139"/>
    </row>
    <row r="854" spans="1:3" x14ac:dyDescent="0.25">
      <c r="A854" s="139"/>
      <c r="B854" s="139"/>
      <c r="C854" s="139"/>
    </row>
    <row r="855" spans="1:3" x14ac:dyDescent="0.25">
      <c r="A855" s="139"/>
      <c r="B855" s="139"/>
      <c r="C855" s="139"/>
    </row>
    <row r="856" spans="1:3" x14ac:dyDescent="0.25">
      <c r="A856" s="139"/>
      <c r="B856" s="139"/>
      <c r="C856" s="139"/>
    </row>
    <row r="857" spans="1:3" x14ac:dyDescent="0.25">
      <c r="A857" s="139"/>
      <c r="B857" s="139"/>
      <c r="C857" s="139"/>
    </row>
    <row r="858" spans="1:3" x14ac:dyDescent="0.25">
      <c r="A858" s="139"/>
      <c r="B858" s="139"/>
      <c r="C858" s="139"/>
    </row>
    <row r="859" spans="1:3" x14ac:dyDescent="0.25">
      <c r="A859" s="139"/>
      <c r="B859" s="139"/>
      <c r="C859" s="139"/>
    </row>
    <row r="860" spans="1:3" x14ac:dyDescent="0.25">
      <c r="A860" s="139"/>
      <c r="B860" s="139"/>
      <c r="C860" s="139"/>
    </row>
    <row r="861" spans="1:3" x14ac:dyDescent="0.25">
      <c r="A861" s="139"/>
      <c r="B861" s="139"/>
      <c r="C861" s="139"/>
    </row>
    <row r="862" spans="1:3" x14ac:dyDescent="0.25">
      <c r="A862" s="139"/>
      <c r="B862" s="139"/>
      <c r="C862" s="139"/>
    </row>
    <row r="863" spans="1:3" x14ac:dyDescent="0.25">
      <c r="A863" s="139"/>
      <c r="B863" s="139"/>
      <c r="C863" s="139"/>
    </row>
    <row r="864" spans="1:3" x14ac:dyDescent="0.25">
      <c r="A864" s="139"/>
      <c r="B864" s="139"/>
      <c r="C864" s="139"/>
    </row>
    <row r="865" spans="1:3" x14ac:dyDescent="0.25">
      <c r="A865" s="139"/>
      <c r="B865" s="139"/>
      <c r="C865" s="139"/>
    </row>
    <row r="866" spans="1:3" x14ac:dyDescent="0.25">
      <c r="A866" s="139"/>
      <c r="B866" s="139"/>
      <c r="C866" s="139"/>
    </row>
    <row r="867" spans="1:3" x14ac:dyDescent="0.25">
      <c r="A867" s="139"/>
      <c r="B867" s="139"/>
      <c r="C867" s="139"/>
    </row>
    <row r="868" spans="1:3" x14ac:dyDescent="0.25">
      <c r="A868" s="139"/>
      <c r="B868" s="139"/>
      <c r="C868" s="139"/>
    </row>
    <row r="869" spans="1:3" x14ac:dyDescent="0.25">
      <c r="A869" s="139"/>
      <c r="B869" s="139"/>
      <c r="C869" s="139"/>
    </row>
    <row r="870" spans="1:3" x14ac:dyDescent="0.25">
      <c r="A870" s="139"/>
      <c r="B870" s="139"/>
      <c r="C870" s="139"/>
    </row>
    <row r="871" spans="1:3" x14ac:dyDescent="0.25">
      <c r="A871" s="139"/>
      <c r="B871" s="139"/>
      <c r="C871" s="139"/>
    </row>
    <row r="872" spans="1:3" x14ac:dyDescent="0.25">
      <c r="A872" s="139"/>
      <c r="B872" s="139"/>
      <c r="C872" s="139"/>
    </row>
    <row r="873" spans="1:3" x14ac:dyDescent="0.25">
      <c r="A873" s="139"/>
      <c r="B873" s="139"/>
      <c r="C873" s="139"/>
    </row>
    <row r="874" spans="1:3" x14ac:dyDescent="0.25">
      <c r="A874" s="139"/>
      <c r="B874" s="139"/>
      <c r="C874" s="139"/>
    </row>
    <row r="875" spans="1:3" x14ac:dyDescent="0.25">
      <c r="A875" s="139"/>
      <c r="B875" s="139"/>
      <c r="C875" s="139"/>
    </row>
    <row r="876" spans="1:3" x14ac:dyDescent="0.25">
      <c r="A876" s="139"/>
      <c r="B876" s="139"/>
      <c r="C876" s="139"/>
    </row>
    <row r="877" spans="1:3" x14ac:dyDescent="0.25">
      <c r="A877" s="139"/>
      <c r="B877" s="139"/>
      <c r="C877" s="139"/>
    </row>
    <row r="878" spans="1:3" x14ac:dyDescent="0.25">
      <c r="A878" s="139"/>
      <c r="B878" s="139"/>
      <c r="C878" s="139"/>
    </row>
    <row r="879" spans="1:3" x14ac:dyDescent="0.25">
      <c r="A879" s="139"/>
      <c r="B879" s="139"/>
      <c r="C879" s="139"/>
    </row>
    <row r="880" spans="1:3" x14ac:dyDescent="0.25">
      <c r="A880" s="139"/>
      <c r="B880" s="139"/>
      <c r="C880" s="139"/>
    </row>
    <row r="881" spans="1:3" x14ac:dyDescent="0.25">
      <c r="A881" s="139"/>
      <c r="B881" s="139"/>
      <c r="C881" s="139"/>
    </row>
    <row r="882" spans="1:3" x14ac:dyDescent="0.25">
      <c r="A882" s="139"/>
      <c r="B882" s="139"/>
      <c r="C882" s="139"/>
    </row>
    <row r="883" spans="1:3" x14ac:dyDescent="0.25">
      <c r="A883" s="139"/>
      <c r="B883" s="139"/>
      <c r="C883" s="139"/>
    </row>
    <row r="884" spans="1:3" x14ac:dyDescent="0.25">
      <c r="A884" s="139"/>
      <c r="B884" s="139"/>
      <c r="C884" s="139"/>
    </row>
    <row r="885" spans="1:3" x14ac:dyDescent="0.25">
      <c r="A885" s="139"/>
      <c r="B885" s="139"/>
      <c r="C885" s="139"/>
    </row>
    <row r="886" spans="1:3" x14ac:dyDescent="0.25">
      <c r="A886" s="139"/>
      <c r="B886" s="139"/>
      <c r="C886" s="139"/>
    </row>
    <row r="887" spans="1:3" x14ac:dyDescent="0.25">
      <c r="A887" s="139"/>
      <c r="B887" s="139"/>
      <c r="C887" s="139"/>
    </row>
    <row r="888" spans="1:3" x14ac:dyDescent="0.25">
      <c r="A888" s="139"/>
      <c r="B888" s="139"/>
      <c r="C888" s="139"/>
    </row>
    <row r="889" spans="1:3" x14ac:dyDescent="0.25">
      <c r="A889" s="139"/>
      <c r="B889" s="139"/>
      <c r="C889" s="139"/>
    </row>
    <row r="890" spans="1:3" x14ac:dyDescent="0.25">
      <c r="A890" s="139"/>
      <c r="B890" s="139"/>
      <c r="C890" s="139"/>
    </row>
    <row r="891" spans="1:3" x14ac:dyDescent="0.25">
      <c r="A891" s="139"/>
      <c r="B891" s="139"/>
      <c r="C891" s="139"/>
    </row>
    <row r="892" spans="1:3" x14ac:dyDescent="0.25">
      <c r="A892" s="139"/>
      <c r="B892" s="139"/>
      <c r="C892" s="139"/>
    </row>
    <row r="893" spans="1:3" x14ac:dyDescent="0.25">
      <c r="A893" s="139"/>
      <c r="B893" s="139"/>
      <c r="C893" s="139"/>
    </row>
    <row r="894" spans="1:3" x14ac:dyDescent="0.25">
      <c r="A894" s="139"/>
      <c r="B894" s="139"/>
      <c r="C894" s="139"/>
    </row>
    <row r="895" spans="1:3" x14ac:dyDescent="0.25">
      <c r="A895" s="139"/>
      <c r="B895" s="139"/>
      <c r="C895" s="139"/>
    </row>
    <row r="896" spans="1:3" x14ac:dyDescent="0.25">
      <c r="A896" s="139"/>
      <c r="B896" s="139"/>
      <c r="C896" s="139"/>
    </row>
    <row r="897" spans="1:3" x14ac:dyDescent="0.25">
      <c r="A897" s="139"/>
      <c r="B897" s="139"/>
      <c r="C897" s="139"/>
    </row>
    <row r="898" spans="1:3" x14ac:dyDescent="0.25">
      <c r="A898" s="139"/>
      <c r="B898" s="139"/>
      <c r="C898" s="139"/>
    </row>
    <row r="899" spans="1:3" x14ac:dyDescent="0.25">
      <c r="A899" s="139"/>
      <c r="B899" s="139"/>
      <c r="C899" s="139"/>
    </row>
    <row r="900" spans="1:3" x14ac:dyDescent="0.25">
      <c r="A900" s="139"/>
      <c r="B900" s="139"/>
      <c r="C900" s="139"/>
    </row>
    <row r="901" spans="1:3" x14ac:dyDescent="0.25">
      <c r="A901" s="139"/>
      <c r="B901" s="139"/>
      <c r="C901" s="139"/>
    </row>
    <row r="902" spans="1:3" x14ac:dyDescent="0.25">
      <c r="A902" s="139"/>
      <c r="B902" s="139"/>
      <c r="C902" s="139"/>
    </row>
    <row r="903" spans="1:3" x14ac:dyDescent="0.25">
      <c r="A903" s="139"/>
      <c r="B903" s="139"/>
      <c r="C903" s="139"/>
    </row>
    <row r="904" spans="1:3" x14ac:dyDescent="0.25">
      <c r="A904" s="139"/>
      <c r="B904" s="139"/>
      <c r="C904" s="139"/>
    </row>
    <row r="905" spans="1:3" x14ac:dyDescent="0.25">
      <c r="A905" s="139"/>
      <c r="B905" s="139"/>
      <c r="C905" s="139"/>
    </row>
    <row r="906" spans="1:3" x14ac:dyDescent="0.25">
      <c r="A906" s="139"/>
      <c r="B906" s="139"/>
      <c r="C906" s="139"/>
    </row>
    <row r="907" spans="1:3" x14ac:dyDescent="0.25">
      <c r="A907" s="139"/>
      <c r="B907" s="139"/>
      <c r="C907" s="139"/>
    </row>
    <row r="908" spans="1:3" x14ac:dyDescent="0.25">
      <c r="A908" s="139"/>
      <c r="B908" s="139"/>
      <c r="C908" s="139"/>
    </row>
    <row r="909" spans="1:3" x14ac:dyDescent="0.25">
      <c r="A909" s="139"/>
      <c r="B909" s="139"/>
      <c r="C909" s="139"/>
    </row>
    <row r="910" spans="1:3" x14ac:dyDescent="0.25">
      <c r="A910" s="139"/>
      <c r="B910" s="139"/>
      <c r="C910" s="139"/>
    </row>
    <row r="911" spans="1:3" x14ac:dyDescent="0.25">
      <c r="A911" s="139"/>
      <c r="B911" s="139"/>
      <c r="C911" s="139"/>
    </row>
    <row r="912" spans="1:3" x14ac:dyDescent="0.25">
      <c r="A912" s="139"/>
      <c r="B912" s="139"/>
      <c r="C912" s="139"/>
    </row>
    <row r="913" spans="1:3" x14ac:dyDescent="0.25">
      <c r="A913" s="139"/>
      <c r="B913" s="139"/>
      <c r="C913" s="139"/>
    </row>
    <row r="914" spans="1:3" x14ac:dyDescent="0.25">
      <c r="A914" s="139"/>
      <c r="B914" s="139"/>
      <c r="C914" s="139"/>
    </row>
    <row r="915" spans="1:3" x14ac:dyDescent="0.25">
      <c r="A915" s="139"/>
      <c r="B915" s="139"/>
      <c r="C915" s="139"/>
    </row>
    <row r="916" spans="1:3" x14ac:dyDescent="0.25">
      <c r="A916" s="139"/>
      <c r="B916" s="139"/>
      <c r="C916" s="139"/>
    </row>
    <row r="917" spans="1:3" x14ac:dyDescent="0.25">
      <c r="A917" s="139"/>
      <c r="B917" s="139"/>
      <c r="C917" s="139"/>
    </row>
    <row r="918" spans="1:3" x14ac:dyDescent="0.25">
      <c r="A918" s="139"/>
      <c r="B918" s="139"/>
      <c r="C918" s="139"/>
    </row>
    <row r="919" spans="1:3" x14ac:dyDescent="0.25">
      <c r="A919" s="139"/>
      <c r="B919" s="139"/>
      <c r="C919" s="139"/>
    </row>
    <row r="920" spans="1:3" x14ac:dyDescent="0.25">
      <c r="A920" s="139"/>
      <c r="B920" s="139"/>
      <c r="C920" s="139"/>
    </row>
    <row r="921" spans="1:3" x14ac:dyDescent="0.25">
      <c r="A921" s="139"/>
      <c r="B921" s="139"/>
      <c r="C921" s="139"/>
    </row>
    <row r="922" spans="1:3" x14ac:dyDescent="0.25">
      <c r="A922" s="139"/>
      <c r="B922" s="139"/>
      <c r="C922" s="139"/>
    </row>
    <row r="923" spans="1:3" x14ac:dyDescent="0.25">
      <c r="A923" s="139"/>
      <c r="B923" s="139"/>
      <c r="C923" s="139"/>
    </row>
    <row r="924" spans="1:3" x14ac:dyDescent="0.25">
      <c r="A924" s="139"/>
      <c r="B924" s="139"/>
      <c r="C924" s="139"/>
    </row>
    <row r="925" spans="1:3" x14ac:dyDescent="0.25">
      <c r="A925" s="139"/>
      <c r="B925" s="139"/>
      <c r="C925" s="139"/>
    </row>
    <row r="926" spans="1:3" x14ac:dyDescent="0.25">
      <c r="A926" s="139"/>
      <c r="B926" s="139"/>
      <c r="C926" s="139"/>
    </row>
    <row r="927" spans="1:3" x14ac:dyDescent="0.25">
      <c r="A927" s="139"/>
      <c r="B927" s="139"/>
      <c r="C927" s="139"/>
    </row>
    <row r="928" spans="1:3" x14ac:dyDescent="0.25">
      <c r="A928" s="139"/>
      <c r="B928" s="139"/>
      <c r="C928" s="139"/>
    </row>
    <row r="929" spans="1:3" x14ac:dyDescent="0.25">
      <c r="A929" s="139"/>
      <c r="B929" s="139"/>
      <c r="C929" s="139"/>
    </row>
    <row r="930" spans="1:3" x14ac:dyDescent="0.25">
      <c r="A930" s="139"/>
      <c r="B930" s="139"/>
      <c r="C930" s="139"/>
    </row>
    <row r="931" spans="1:3" x14ac:dyDescent="0.25">
      <c r="A931" s="139"/>
      <c r="B931" s="139"/>
      <c r="C931" s="139"/>
    </row>
    <row r="932" spans="1:3" x14ac:dyDescent="0.25">
      <c r="A932" s="139"/>
      <c r="B932" s="139"/>
      <c r="C932" s="139"/>
    </row>
    <row r="933" spans="1:3" x14ac:dyDescent="0.25">
      <c r="A933" s="139"/>
      <c r="B933" s="139"/>
      <c r="C933" s="139"/>
    </row>
    <row r="934" spans="1:3" x14ac:dyDescent="0.25">
      <c r="A934" s="139"/>
      <c r="B934" s="139"/>
      <c r="C934" s="139"/>
    </row>
    <row r="935" spans="1:3" x14ac:dyDescent="0.25">
      <c r="A935" s="139"/>
      <c r="B935" s="139"/>
      <c r="C935" s="139"/>
    </row>
    <row r="936" spans="1:3" x14ac:dyDescent="0.25">
      <c r="A936" s="139"/>
      <c r="B936" s="139"/>
      <c r="C936" s="139"/>
    </row>
    <row r="937" spans="1:3" x14ac:dyDescent="0.25">
      <c r="A937" s="139"/>
      <c r="B937" s="139"/>
      <c r="C937" s="139"/>
    </row>
    <row r="938" spans="1:3" x14ac:dyDescent="0.25">
      <c r="A938" s="139"/>
      <c r="B938" s="139"/>
      <c r="C938" s="139"/>
    </row>
    <row r="939" spans="1:3" x14ac:dyDescent="0.25">
      <c r="A939" s="139"/>
      <c r="B939" s="139"/>
      <c r="C939" s="139"/>
    </row>
    <row r="940" spans="1:3" x14ac:dyDescent="0.25">
      <c r="A940" s="139"/>
      <c r="B940" s="139"/>
      <c r="C940" s="139"/>
    </row>
    <row r="941" spans="1:3" x14ac:dyDescent="0.25">
      <c r="A941" s="139"/>
      <c r="B941" s="139"/>
      <c r="C941" s="139"/>
    </row>
    <row r="942" spans="1:3" x14ac:dyDescent="0.25">
      <c r="A942" s="139"/>
      <c r="B942" s="139"/>
      <c r="C942" s="139"/>
    </row>
    <row r="943" spans="1:3" x14ac:dyDescent="0.25">
      <c r="A943" s="139"/>
      <c r="B943" s="139"/>
      <c r="C943" s="139"/>
    </row>
    <row r="944" spans="1:3" x14ac:dyDescent="0.25">
      <c r="A944" s="139"/>
      <c r="B944" s="139"/>
      <c r="C944" s="139"/>
    </row>
    <row r="945" spans="1:3" x14ac:dyDescent="0.25">
      <c r="A945" s="139"/>
      <c r="B945" s="139"/>
      <c r="C945" s="139"/>
    </row>
    <row r="946" spans="1:3" x14ac:dyDescent="0.25">
      <c r="A946" s="139"/>
      <c r="B946" s="139"/>
      <c r="C946" s="139"/>
    </row>
    <row r="947" spans="1:3" x14ac:dyDescent="0.25">
      <c r="A947" s="139"/>
      <c r="B947" s="139"/>
      <c r="C947" s="139"/>
    </row>
    <row r="948" spans="1:3" x14ac:dyDescent="0.25">
      <c r="A948" s="139"/>
      <c r="B948" s="139"/>
      <c r="C948" s="139"/>
    </row>
    <row r="949" spans="1:3" x14ac:dyDescent="0.25">
      <c r="A949" s="139"/>
      <c r="B949" s="139"/>
      <c r="C949" s="139"/>
    </row>
    <row r="950" spans="1:3" x14ac:dyDescent="0.25">
      <c r="A950" s="139"/>
      <c r="B950" s="139"/>
      <c r="C950" s="139"/>
    </row>
    <row r="951" spans="1:3" x14ac:dyDescent="0.25">
      <c r="A951" s="139"/>
      <c r="B951" s="139"/>
      <c r="C951" s="139"/>
    </row>
    <row r="952" spans="1:3" x14ac:dyDescent="0.25">
      <c r="A952" s="139"/>
      <c r="B952" s="139"/>
      <c r="C952" s="139"/>
    </row>
    <row r="953" spans="1:3" x14ac:dyDescent="0.25">
      <c r="A953" s="139"/>
      <c r="B953" s="139"/>
      <c r="C953" s="139"/>
    </row>
    <row r="954" spans="1:3" x14ac:dyDescent="0.25">
      <c r="A954" s="139"/>
      <c r="B954" s="139"/>
      <c r="C954" s="139"/>
    </row>
    <row r="955" spans="1:3" x14ac:dyDescent="0.25">
      <c r="A955" s="139"/>
      <c r="B955" s="139"/>
      <c r="C955" s="139"/>
    </row>
    <row r="956" spans="1:3" x14ac:dyDescent="0.25">
      <c r="A956" s="139"/>
      <c r="B956" s="139"/>
      <c r="C956" s="139"/>
    </row>
    <row r="957" spans="1:3" x14ac:dyDescent="0.25">
      <c r="A957" s="139"/>
      <c r="B957" s="139"/>
      <c r="C957" s="139"/>
    </row>
    <row r="958" spans="1:3" x14ac:dyDescent="0.25">
      <c r="A958" s="139"/>
      <c r="B958" s="139"/>
      <c r="C958" s="139"/>
    </row>
    <row r="959" spans="1:3" x14ac:dyDescent="0.25">
      <c r="A959" s="139"/>
      <c r="B959" s="139"/>
      <c r="C959" s="139"/>
    </row>
    <row r="960" spans="1:3" x14ac:dyDescent="0.25">
      <c r="A960" s="139"/>
      <c r="B960" s="139"/>
      <c r="C960" s="139"/>
    </row>
    <row r="961" spans="1:3" x14ac:dyDescent="0.25">
      <c r="A961" s="139"/>
      <c r="B961" s="139"/>
      <c r="C961" s="139"/>
    </row>
    <row r="962" spans="1:3" x14ac:dyDescent="0.25">
      <c r="A962" s="139"/>
      <c r="B962" s="139"/>
      <c r="C962" s="139"/>
    </row>
    <row r="963" spans="1:3" x14ac:dyDescent="0.25">
      <c r="A963" s="139"/>
      <c r="B963" s="139"/>
      <c r="C963" s="139"/>
    </row>
    <row r="964" spans="1:3" x14ac:dyDescent="0.25">
      <c r="A964" s="139"/>
      <c r="B964" s="139"/>
      <c r="C964" s="139"/>
    </row>
    <row r="965" spans="1:3" x14ac:dyDescent="0.25">
      <c r="A965" s="139"/>
      <c r="B965" s="139"/>
      <c r="C965" s="139"/>
    </row>
    <row r="966" spans="1:3" x14ac:dyDescent="0.25">
      <c r="A966" s="139"/>
      <c r="B966" s="139"/>
      <c r="C966" s="139"/>
    </row>
    <row r="967" spans="1:3" x14ac:dyDescent="0.25">
      <c r="A967" s="139"/>
      <c r="B967" s="139"/>
      <c r="C967" s="139"/>
    </row>
    <row r="968" spans="1:3" x14ac:dyDescent="0.25">
      <c r="A968" s="139"/>
      <c r="B968" s="139"/>
      <c r="C968" s="139"/>
    </row>
    <row r="969" spans="1:3" x14ac:dyDescent="0.25">
      <c r="A969" s="139"/>
      <c r="B969" s="139"/>
      <c r="C969" s="139"/>
    </row>
    <row r="970" spans="1:3" x14ac:dyDescent="0.25">
      <c r="A970" s="139"/>
      <c r="B970" s="139"/>
      <c r="C970" s="139"/>
    </row>
    <row r="971" spans="1:3" x14ac:dyDescent="0.25">
      <c r="A971" s="139"/>
      <c r="B971" s="139"/>
      <c r="C971" s="139"/>
    </row>
    <row r="972" spans="1:3" x14ac:dyDescent="0.25">
      <c r="A972" s="139"/>
      <c r="B972" s="139"/>
      <c r="C972" s="139"/>
    </row>
    <row r="973" spans="1:3" x14ac:dyDescent="0.25">
      <c r="A973" s="139"/>
      <c r="B973" s="139"/>
      <c r="C973" s="139"/>
    </row>
    <row r="974" spans="1:3" x14ac:dyDescent="0.25">
      <c r="A974" s="139"/>
      <c r="B974" s="139"/>
      <c r="C974" s="139"/>
    </row>
    <row r="975" spans="1:3" x14ac:dyDescent="0.25">
      <c r="A975" s="139"/>
      <c r="B975" s="139"/>
      <c r="C975" s="139"/>
    </row>
    <row r="976" spans="1:3" x14ac:dyDescent="0.25">
      <c r="A976" s="139"/>
      <c r="B976" s="139"/>
      <c r="C976" s="139"/>
    </row>
    <row r="977" spans="1:3" x14ac:dyDescent="0.25">
      <c r="A977" s="139"/>
      <c r="B977" s="139"/>
      <c r="C977" s="139"/>
    </row>
    <row r="978" spans="1:3" x14ac:dyDescent="0.25">
      <c r="A978" s="139"/>
      <c r="B978" s="139"/>
      <c r="C978" s="139"/>
    </row>
    <row r="979" spans="1:3" x14ac:dyDescent="0.25">
      <c r="A979" s="139"/>
      <c r="B979" s="139"/>
      <c r="C979" s="139"/>
    </row>
    <row r="980" spans="1:3" x14ac:dyDescent="0.25">
      <c r="A980" s="139"/>
      <c r="B980" s="139"/>
      <c r="C980" s="139"/>
    </row>
    <row r="981" spans="1:3" x14ac:dyDescent="0.25">
      <c r="A981" s="139"/>
      <c r="B981" s="139"/>
      <c r="C981" s="139"/>
    </row>
    <row r="982" spans="1:3" x14ac:dyDescent="0.25">
      <c r="A982" s="139"/>
      <c r="B982" s="139"/>
      <c r="C982" s="139"/>
    </row>
    <row r="983" spans="1:3" x14ac:dyDescent="0.25">
      <c r="A983" s="139"/>
      <c r="B983" s="139"/>
      <c r="C983" s="139"/>
    </row>
    <row r="984" spans="1:3" x14ac:dyDescent="0.25">
      <c r="A984" s="139"/>
      <c r="B984" s="139"/>
      <c r="C984" s="139"/>
    </row>
    <row r="985" spans="1:3" x14ac:dyDescent="0.25">
      <c r="A985" s="139"/>
      <c r="B985" s="139"/>
      <c r="C985" s="139"/>
    </row>
    <row r="986" spans="1:3" x14ac:dyDescent="0.25">
      <c r="A986" s="139"/>
      <c r="B986" s="139"/>
      <c r="C986" s="139"/>
    </row>
    <row r="987" spans="1:3" x14ac:dyDescent="0.25">
      <c r="A987" s="139"/>
      <c r="B987" s="139"/>
      <c r="C987" s="139"/>
    </row>
    <row r="988" spans="1:3" x14ac:dyDescent="0.25">
      <c r="A988" s="139"/>
      <c r="B988" s="139"/>
      <c r="C988" s="139"/>
    </row>
    <row r="989" spans="1:3" x14ac:dyDescent="0.25">
      <c r="A989" s="139"/>
      <c r="B989" s="139"/>
      <c r="C989" s="139"/>
    </row>
    <row r="990" spans="1:3" x14ac:dyDescent="0.25">
      <c r="A990" s="139"/>
      <c r="B990" s="139"/>
      <c r="C990" s="139"/>
    </row>
    <row r="991" spans="1:3" x14ac:dyDescent="0.25">
      <c r="A991" s="139"/>
      <c r="B991" s="139"/>
      <c r="C991" s="139"/>
    </row>
    <row r="992" spans="1:3" x14ac:dyDescent="0.25">
      <c r="A992" s="139"/>
      <c r="B992" s="139"/>
      <c r="C992" s="139"/>
    </row>
    <row r="993" spans="1:3" x14ac:dyDescent="0.25">
      <c r="A993" s="139"/>
      <c r="B993" s="139"/>
      <c r="C993" s="139"/>
    </row>
    <row r="994" spans="1:3" x14ac:dyDescent="0.25">
      <c r="A994" s="139"/>
      <c r="B994" s="139"/>
      <c r="C994" s="139"/>
    </row>
    <row r="995" spans="1:3" x14ac:dyDescent="0.25">
      <c r="A995" s="139"/>
      <c r="B995" s="139"/>
      <c r="C995" s="139"/>
    </row>
    <row r="996" spans="1:3" x14ac:dyDescent="0.25">
      <c r="A996" s="139"/>
      <c r="B996" s="139"/>
      <c r="C996" s="139"/>
    </row>
    <row r="997" spans="1:3" x14ac:dyDescent="0.25">
      <c r="A997" s="139"/>
      <c r="B997" s="139"/>
      <c r="C997" s="139"/>
    </row>
    <row r="998" spans="1:3" x14ac:dyDescent="0.25">
      <c r="A998" s="139"/>
      <c r="B998" s="139"/>
      <c r="C998" s="139"/>
    </row>
    <row r="999" spans="1:3" x14ac:dyDescent="0.25">
      <c r="A999" s="139"/>
      <c r="B999" s="139"/>
      <c r="C999" s="139"/>
    </row>
    <row r="1000" spans="1:3" x14ac:dyDescent="0.25">
      <c r="A1000" s="139"/>
      <c r="B1000" s="139"/>
      <c r="C1000" s="139"/>
    </row>
    <row r="1001" spans="1:3" x14ac:dyDescent="0.25">
      <c r="A1001" s="139"/>
      <c r="B1001" s="139"/>
      <c r="C1001" s="139"/>
    </row>
    <row r="1002" spans="1:3" x14ac:dyDescent="0.25">
      <c r="A1002" s="139"/>
      <c r="B1002" s="139"/>
      <c r="C1002" s="139"/>
    </row>
    <row r="1003" spans="1:3" x14ac:dyDescent="0.25">
      <c r="A1003" s="139"/>
      <c r="B1003" s="139"/>
      <c r="C1003" s="139"/>
    </row>
    <row r="1004" spans="1:3" x14ac:dyDescent="0.25">
      <c r="A1004" s="139"/>
      <c r="B1004" s="139"/>
      <c r="C1004" s="139"/>
    </row>
    <row r="1005" spans="1:3" x14ac:dyDescent="0.25">
      <c r="A1005" s="139"/>
      <c r="B1005" s="139"/>
      <c r="C1005" s="139"/>
    </row>
    <row r="1006" spans="1:3" x14ac:dyDescent="0.25">
      <c r="A1006" s="139"/>
      <c r="B1006" s="139"/>
      <c r="C1006" s="139"/>
    </row>
    <row r="1007" spans="1:3" x14ac:dyDescent="0.25">
      <c r="A1007" s="139"/>
      <c r="B1007" s="139"/>
      <c r="C1007" s="139"/>
    </row>
    <row r="1008" spans="1:3" x14ac:dyDescent="0.25">
      <c r="A1008" s="139"/>
      <c r="B1008" s="139"/>
      <c r="C1008" s="139"/>
    </row>
    <row r="1009" spans="1:3" x14ac:dyDescent="0.25">
      <c r="A1009" s="139"/>
      <c r="B1009" s="139"/>
      <c r="C1009" s="139"/>
    </row>
    <row r="1010" spans="1:3" x14ac:dyDescent="0.25">
      <c r="A1010" s="139"/>
      <c r="B1010" s="139"/>
      <c r="C1010" s="139"/>
    </row>
    <row r="1011" spans="1:3" x14ac:dyDescent="0.25">
      <c r="A1011" s="139"/>
      <c r="B1011" s="139"/>
      <c r="C1011" s="139"/>
    </row>
    <row r="1012" spans="1:3" x14ac:dyDescent="0.25">
      <c r="A1012" s="139"/>
      <c r="B1012" s="139"/>
      <c r="C1012" s="139"/>
    </row>
    <row r="1013" spans="1:3" x14ac:dyDescent="0.25">
      <c r="A1013" s="139"/>
      <c r="B1013" s="139"/>
      <c r="C1013" s="139"/>
    </row>
    <row r="1014" spans="1:3" x14ac:dyDescent="0.25">
      <c r="A1014" s="139"/>
      <c r="B1014" s="139"/>
      <c r="C1014" s="139"/>
    </row>
    <row r="1015" spans="1:3" x14ac:dyDescent="0.25">
      <c r="A1015" s="139"/>
      <c r="B1015" s="139"/>
      <c r="C1015" s="139"/>
    </row>
    <row r="1016" spans="1:3" x14ac:dyDescent="0.25">
      <c r="A1016" s="139"/>
      <c r="B1016" s="139"/>
      <c r="C1016" s="139"/>
    </row>
    <row r="1017" spans="1:3" x14ac:dyDescent="0.25">
      <c r="A1017" s="139"/>
      <c r="B1017" s="139"/>
      <c r="C1017" s="139"/>
    </row>
    <row r="1018" spans="1:3" x14ac:dyDescent="0.25">
      <c r="A1018" s="139"/>
      <c r="B1018" s="139"/>
      <c r="C1018" s="139"/>
    </row>
    <row r="1019" spans="1:3" x14ac:dyDescent="0.25">
      <c r="A1019" s="139"/>
      <c r="B1019" s="139"/>
      <c r="C1019" s="139"/>
    </row>
    <row r="1020" spans="1:3" x14ac:dyDescent="0.25">
      <c r="A1020" s="139"/>
      <c r="B1020" s="139"/>
      <c r="C1020" s="139"/>
    </row>
    <row r="1021" spans="1:3" x14ac:dyDescent="0.25">
      <c r="A1021" s="139"/>
      <c r="B1021" s="139"/>
      <c r="C1021" s="139"/>
    </row>
    <row r="1022" spans="1:3" x14ac:dyDescent="0.25">
      <c r="A1022" s="139"/>
      <c r="B1022" s="139"/>
      <c r="C1022" s="139"/>
    </row>
    <row r="1023" spans="1:3" x14ac:dyDescent="0.25">
      <c r="A1023" s="139"/>
      <c r="B1023" s="139"/>
      <c r="C1023" s="139"/>
    </row>
    <row r="1024" spans="1:3" x14ac:dyDescent="0.25">
      <c r="A1024" s="139"/>
      <c r="B1024" s="139"/>
      <c r="C1024" s="139"/>
    </row>
    <row r="1025" spans="1:3" x14ac:dyDescent="0.25">
      <c r="A1025" s="139"/>
      <c r="B1025" s="139"/>
      <c r="C1025" s="139"/>
    </row>
    <row r="1026" spans="1:3" x14ac:dyDescent="0.25">
      <c r="A1026" s="139"/>
      <c r="B1026" s="139"/>
      <c r="C1026" s="139"/>
    </row>
    <row r="1027" spans="1:3" x14ac:dyDescent="0.25">
      <c r="A1027" s="139"/>
      <c r="B1027" s="139"/>
      <c r="C1027" s="139"/>
    </row>
    <row r="1028" spans="1:3" x14ac:dyDescent="0.25">
      <c r="A1028" s="139"/>
      <c r="B1028" s="139"/>
      <c r="C1028" s="139"/>
    </row>
    <row r="1029" spans="1:3" x14ac:dyDescent="0.25">
      <c r="A1029" s="139"/>
      <c r="B1029" s="139"/>
      <c r="C1029" s="139"/>
    </row>
    <row r="1030" spans="1:3" x14ac:dyDescent="0.25">
      <c r="A1030" s="139"/>
      <c r="B1030" s="139"/>
      <c r="C1030" s="139"/>
    </row>
    <row r="1031" spans="1:3" x14ac:dyDescent="0.25">
      <c r="A1031" s="139"/>
      <c r="B1031" s="139"/>
      <c r="C1031" s="139"/>
    </row>
    <row r="1032" spans="1:3" x14ac:dyDescent="0.25">
      <c r="A1032" s="139"/>
      <c r="B1032" s="139"/>
      <c r="C1032" s="139"/>
    </row>
    <row r="1033" spans="1:3" x14ac:dyDescent="0.25">
      <c r="A1033" s="139"/>
      <c r="B1033" s="139"/>
      <c r="C1033" s="139"/>
    </row>
    <row r="1034" spans="1:3" x14ac:dyDescent="0.25">
      <c r="A1034" s="139"/>
      <c r="B1034" s="139"/>
      <c r="C1034" s="139"/>
    </row>
    <row r="1035" spans="1:3" x14ac:dyDescent="0.25">
      <c r="A1035" s="139"/>
      <c r="B1035" s="139"/>
      <c r="C1035" s="139"/>
    </row>
    <row r="1036" spans="1:3" x14ac:dyDescent="0.25">
      <c r="A1036" s="139"/>
      <c r="B1036" s="139"/>
      <c r="C1036" s="139"/>
    </row>
    <row r="1037" spans="1:3" x14ac:dyDescent="0.25">
      <c r="A1037" s="139"/>
      <c r="B1037" s="139"/>
      <c r="C1037" s="139"/>
    </row>
    <row r="1038" spans="1:3" x14ac:dyDescent="0.25">
      <c r="A1038" s="139"/>
      <c r="B1038" s="139"/>
      <c r="C1038" s="139"/>
    </row>
    <row r="1039" spans="1:3" x14ac:dyDescent="0.25">
      <c r="A1039" s="139"/>
      <c r="B1039" s="139"/>
      <c r="C1039" s="139"/>
    </row>
    <row r="1040" spans="1:3" x14ac:dyDescent="0.25">
      <c r="A1040" s="139"/>
      <c r="B1040" s="139"/>
      <c r="C1040" s="139"/>
    </row>
    <row r="1041" spans="1:3" x14ac:dyDescent="0.25">
      <c r="A1041" s="139"/>
      <c r="B1041" s="139"/>
      <c r="C1041" s="139"/>
    </row>
    <row r="1042" spans="1:3" x14ac:dyDescent="0.25">
      <c r="A1042" s="139"/>
      <c r="B1042" s="139"/>
      <c r="C1042" s="139"/>
    </row>
    <row r="1043" spans="1:3" x14ac:dyDescent="0.25">
      <c r="A1043" s="139"/>
      <c r="B1043" s="139"/>
      <c r="C1043" s="139"/>
    </row>
    <row r="1044" spans="1:3" x14ac:dyDescent="0.25">
      <c r="A1044" s="139"/>
      <c r="B1044" s="139"/>
      <c r="C1044" s="139"/>
    </row>
    <row r="1045" spans="1:3" x14ac:dyDescent="0.25">
      <c r="A1045" s="139"/>
      <c r="B1045" s="139"/>
      <c r="C1045" s="139"/>
    </row>
    <row r="1046" spans="1:3" x14ac:dyDescent="0.25">
      <c r="A1046" s="139"/>
      <c r="B1046" s="139"/>
      <c r="C1046" s="139"/>
    </row>
    <row r="1047" spans="1:3" x14ac:dyDescent="0.25">
      <c r="A1047" s="139"/>
      <c r="B1047" s="139"/>
      <c r="C1047" s="139"/>
    </row>
    <row r="1048" spans="1:3" x14ac:dyDescent="0.25">
      <c r="A1048" s="139"/>
      <c r="B1048" s="139"/>
      <c r="C1048" s="139"/>
    </row>
    <row r="1049" spans="1:3" x14ac:dyDescent="0.25">
      <c r="A1049" s="139"/>
      <c r="B1049" s="139"/>
      <c r="C1049" s="139"/>
    </row>
    <row r="1050" spans="1:3" x14ac:dyDescent="0.25">
      <c r="A1050" s="139"/>
      <c r="B1050" s="139"/>
      <c r="C1050" s="139"/>
    </row>
    <row r="1051" spans="1:3" x14ac:dyDescent="0.25">
      <c r="A1051" s="139"/>
      <c r="B1051" s="139"/>
      <c r="C1051" s="139"/>
    </row>
    <row r="1052" spans="1:3" x14ac:dyDescent="0.25">
      <c r="A1052" s="139"/>
      <c r="B1052" s="139"/>
      <c r="C1052" s="139"/>
    </row>
    <row r="1053" spans="1:3" x14ac:dyDescent="0.25">
      <c r="A1053" s="139"/>
      <c r="B1053" s="139"/>
      <c r="C1053" s="139"/>
    </row>
    <row r="1054" spans="1:3" x14ac:dyDescent="0.25">
      <c r="A1054" s="139"/>
      <c r="B1054" s="139"/>
      <c r="C1054" s="139"/>
    </row>
    <row r="1055" spans="1:3" x14ac:dyDescent="0.25">
      <c r="A1055" s="139"/>
      <c r="B1055" s="139"/>
      <c r="C1055" s="139"/>
    </row>
    <row r="1056" spans="1:3" x14ac:dyDescent="0.25">
      <c r="A1056" s="139"/>
      <c r="B1056" s="139"/>
      <c r="C1056" s="139"/>
    </row>
    <row r="1057" spans="1:3" x14ac:dyDescent="0.25">
      <c r="A1057" s="139"/>
      <c r="B1057" s="139"/>
      <c r="C1057" s="139"/>
    </row>
    <row r="1058" spans="1:3" x14ac:dyDescent="0.25">
      <c r="A1058" s="139"/>
      <c r="B1058" s="139"/>
      <c r="C1058" s="139"/>
    </row>
    <row r="1059" spans="1:3" x14ac:dyDescent="0.25">
      <c r="A1059" s="139"/>
      <c r="B1059" s="139"/>
      <c r="C1059" s="139"/>
    </row>
    <row r="1060" spans="1:3" x14ac:dyDescent="0.25">
      <c r="A1060" s="139"/>
      <c r="B1060" s="139"/>
      <c r="C1060" s="139"/>
    </row>
    <row r="1061" spans="1:3" x14ac:dyDescent="0.25">
      <c r="A1061" s="139"/>
      <c r="B1061" s="139"/>
      <c r="C1061" s="139"/>
    </row>
    <row r="1062" spans="1:3" x14ac:dyDescent="0.25">
      <c r="A1062" s="139"/>
      <c r="B1062" s="139"/>
      <c r="C1062" s="139"/>
    </row>
    <row r="1063" spans="1:3" x14ac:dyDescent="0.25">
      <c r="A1063" s="139"/>
      <c r="B1063" s="139"/>
      <c r="C1063" s="139"/>
    </row>
    <row r="1064" spans="1:3" x14ac:dyDescent="0.25">
      <c r="A1064" s="139"/>
      <c r="B1064" s="139"/>
      <c r="C1064" s="139"/>
    </row>
    <row r="1065" spans="1:3" x14ac:dyDescent="0.25">
      <c r="A1065" s="139"/>
      <c r="B1065" s="139"/>
      <c r="C1065" s="139"/>
    </row>
    <row r="1066" spans="1:3" x14ac:dyDescent="0.25">
      <c r="A1066" s="139"/>
      <c r="B1066" s="139"/>
      <c r="C1066" s="139"/>
    </row>
    <row r="1067" spans="1:3" x14ac:dyDescent="0.25">
      <c r="A1067" s="139"/>
      <c r="B1067" s="139"/>
      <c r="C1067" s="139"/>
    </row>
    <row r="1068" spans="1:3" x14ac:dyDescent="0.25">
      <c r="A1068" s="139"/>
      <c r="B1068" s="139"/>
      <c r="C1068" s="139"/>
    </row>
    <row r="1069" spans="1:3" x14ac:dyDescent="0.25">
      <c r="A1069" s="139"/>
      <c r="B1069" s="139"/>
      <c r="C1069" s="139"/>
    </row>
    <row r="1070" spans="1:3" x14ac:dyDescent="0.25">
      <c r="A1070" s="139"/>
      <c r="B1070" s="139"/>
      <c r="C1070" s="139"/>
    </row>
    <row r="1071" spans="1:3" x14ac:dyDescent="0.25">
      <c r="A1071" s="139"/>
      <c r="B1071" s="139"/>
      <c r="C1071" s="139"/>
    </row>
    <row r="1072" spans="1:3" x14ac:dyDescent="0.25">
      <c r="A1072" s="139"/>
      <c r="B1072" s="139"/>
      <c r="C1072" s="139"/>
    </row>
    <row r="1073" spans="1:3" x14ac:dyDescent="0.25">
      <c r="A1073" s="139"/>
      <c r="B1073" s="139"/>
      <c r="C1073" s="139"/>
    </row>
    <row r="1074" spans="1:3" x14ac:dyDescent="0.25">
      <c r="A1074" s="139"/>
      <c r="B1074" s="139"/>
      <c r="C1074" s="139"/>
    </row>
    <row r="1075" spans="1:3" x14ac:dyDescent="0.25">
      <c r="A1075" s="139"/>
      <c r="B1075" s="139"/>
      <c r="C1075" s="139"/>
    </row>
    <row r="1076" spans="1:3" x14ac:dyDescent="0.25">
      <c r="A1076" s="139"/>
      <c r="B1076" s="139"/>
      <c r="C1076" s="139"/>
    </row>
    <row r="1077" spans="1:3" x14ac:dyDescent="0.25">
      <c r="A1077" s="139"/>
      <c r="B1077" s="139"/>
      <c r="C1077" s="139"/>
    </row>
    <row r="1078" spans="1:3" x14ac:dyDescent="0.25">
      <c r="A1078" s="139"/>
      <c r="B1078" s="139"/>
      <c r="C1078" s="139"/>
    </row>
    <row r="1079" spans="1:3" x14ac:dyDescent="0.25">
      <c r="A1079" s="139"/>
      <c r="B1079" s="139"/>
      <c r="C1079" s="139"/>
    </row>
    <row r="1080" spans="1:3" x14ac:dyDescent="0.25">
      <c r="A1080" s="139"/>
      <c r="B1080" s="139"/>
      <c r="C1080" s="139"/>
    </row>
    <row r="1081" spans="1:3" x14ac:dyDescent="0.25">
      <c r="A1081" s="139"/>
      <c r="B1081" s="139"/>
      <c r="C1081" s="139"/>
    </row>
    <row r="1082" spans="1:3" x14ac:dyDescent="0.25">
      <c r="A1082" s="139"/>
      <c r="B1082" s="139"/>
      <c r="C1082" s="139"/>
    </row>
    <row r="1083" spans="1:3" x14ac:dyDescent="0.25">
      <c r="A1083" s="139"/>
      <c r="B1083" s="139"/>
      <c r="C1083" s="139"/>
    </row>
    <row r="1084" spans="1:3" x14ac:dyDescent="0.25">
      <c r="A1084" s="139"/>
      <c r="B1084" s="139"/>
      <c r="C1084" s="139"/>
    </row>
    <row r="1085" spans="1:3" x14ac:dyDescent="0.25">
      <c r="A1085" s="139"/>
      <c r="B1085" s="139"/>
      <c r="C1085" s="139"/>
    </row>
    <row r="1086" spans="1:3" x14ac:dyDescent="0.25">
      <c r="A1086" s="139"/>
      <c r="B1086" s="139"/>
      <c r="C1086" s="139"/>
    </row>
    <row r="1087" spans="1:3" x14ac:dyDescent="0.25">
      <c r="A1087" s="139"/>
      <c r="B1087" s="139"/>
      <c r="C1087" s="139"/>
    </row>
    <row r="1088" spans="1:3" x14ac:dyDescent="0.25">
      <c r="A1088" s="139"/>
      <c r="B1088" s="139"/>
      <c r="C1088" s="139"/>
    </row>
    <row r="1089" spans="1:3" x14ac:dyDescent="0.25">
      <c r="A1089" s="139"/>
      <c r="B1089" s="139"/>
      <c r="C1089" s="139"/>
    </row>
    <row r="1090" spans="1:3" x14ac:dyDescent="0.25">
      <c r="A1090" s="139"/>
      <c r="B1090" s="139"/>
      <c r="C1090" s="139"/>
    </row>
    <row r="1091" spans="1:3" x14ac:dyDescent="0.25">
      <c r="A1091" s="139"/>
      <c r="B1091" s="139"/>
      <c r="C1091" s="139"/>
    </row>
    <row r="1092" spans="1:3" x14ac:dyDescent="0.25">
      <c r="A1092" s="139"/>
      <c r="B1092" s="139"/>
      <c r="C1092" s="139"/>
    </row>
    <row r="1093" spans="1:3" x14ac:dyDescent="0.25">
      <c r="A1093" s="139"/>
      <c r="B1093" s="139"/>
      <c r="C1093" s="139"/>
    </row>
    <row r="1094" spans="1:3" x14ac:dyDescent="0.25">
      <c r="A1094" s="139"/>
      <c r="B1094" s="139"/>
      <c r="C1094" s="139"/>
    </row>
    <row r="1095" spans="1:3" x14ac:dyDescent="0.25">
      <c r="A1095" s="139"/>
      <c r="B1095" s="139"/>
      <c r="C1095" s="139"/>
    </row>
    <row r="1096" spans="1:3" x14ac:dyDescent="0.25">
      <c r="A1096" s="139"/>
      <c r="B1096" s="139"/>
      <c r="C1096" s="139"/>
    </row>
    <row r="1097" spans="1:3" x14ac:dyDescent="0.25">
      <c r="A1097" s="139"/>
      <c r="B1097" s="139"/>
      <c r="C1097" s="139"/>
    </row>
    <row r="1098" spans="1:3" x14ac:dyDescent="0.25">
      <c r="A1098" s="139"/>
      <c r="B1098" s="139"/>
      <c r="C1098" s="139"/>
    </row>
    <row r="1099" spans="1:3" x14ac:dyDescent="0.25">
      <c r="A1099" s="139"/>
      <c r="B1099" s="139"/>
      <c r="C1099" s="139"/>
    </row>
    <row r="1100" spans="1:3" x14ac:dyDescent="0.25">
      <c r="A1100" s="139"/>
      <c r="B1100" s="139"/>
      <c r="C1100" s="139"/>
    </row>
    <row r="1101" spans="1:3" x14ac:dyDescent="0.25">
      <c r="A1101" s="139"/>
      <c r="B1101" s="139"/>
      <c r="C1101" s="139"/>
    </row>
    <row r="1102" spans="1:3" x14ac:dyDescent="0.25">
      <c r="A1102" s="139"/>
      <c r="B1102" s="139"/>
      <c r="C1102" s="139"/>
    </row>
    <row r="1103" spans="1:3" x14ac:dyDescent="0.25">
      <c r="A1103" s="139"/>
      <c r="B1103" s="139"/>
      <c r="C1103" s="139"/>
    </row>
    <row r="1104" spans="1:3" x14ac:dyDescent="0.25">
      <c r="A1104" s="139"/>
      <c r="B1104" s="139"/>
      <c r="C1104" s="139"/>
    </row>
    <row r="1105" spans="1:3" x14ac:dyDescent="0.25">
      <c r="A1105" s="139"/>
      <c r="B1105" s="139"/>
      <c r="C1105" s="139"/>
    </row>
    <row r="1106" spans="1:3" x14ac:dyDescent="0.25">
      <c r="A1106" s="139"/>
      <c r="B1106" s="139"/>
      <c r="C1106" s="139"/>
    </row>
    <row r="1107" spans="1:3" x14ac:dyDescent="0.25">
      <c r="A1107" s="139"/>
      <c r="B1107" s="139"/>
      <c r="C1107" s="139"/>
    </row>
    <row r="1108" spans="1:3" x14ac:dyDescent="0.25">
      <c r="A1108" s="139"/>
      <c r="B1108" s="139"/>
      <c r="C1108" s="139"/>
    </row>
    <row r="1109" spans="1:3" x14ac:dyDescent="0.25">
      <c r="A1109" s="139"/>
      <c r="B1109" s="139"/>
      <c r="C1109" s="139"/>
    </row>
    <row r="1110" spans="1:3" x14ac:dyDescent="0.25">
      <c r="A1110" s="139"/>
      <c r="B1110" s="139"/>
      <c r="C1110" s="139"/>
    </row>
    <row r="1111" spans="1:3" x14ac:dyDescent="0.25">
      <c r="A1111" s="139"/>
      <c r="B1111" s="139"/>
      <c r="C1111" s="139"/>
    </row>
    <row r="1112" spans="1:3" x14ac:dyDescent="0.25">
      <c r="A1112" s="139"/>
      <c r="B1112" s="139"/>
      <c r="C1112" s="139"/>
    </row>
    <row r="1113" spans="1:3" x14ac:dyDescent="0.25">
      <c r="A1113" s="139"/>
      <c r="B1113" s="139"/>
      <c r="C1113" s="139"/>
    </row>
    <row r="1114" spans="1:3" x14ac:dyDescent="0.25">
      <c r="A1114" s="139"/>
      <c r="B1114" s="139"/>
      <c r="C1114" s="139"/>
    </row>
    <row r="1115" spans="1:3" x14ac:dyDescent="0.25">
      <c r="A1115" s="139"/>
      <c r="B1115" s="139"/>
      <c r="C1115" s="139"/>
    </row>
    <row r="1116" spans="1:3" x14ac:dyDescent="0.25">
      <c r="A1116" s="139"/>
      <c r="B1116" s="139"/>
      <c r="C1116" s="139"/>
    </row>
    <row r="1117" spans="1:3" x14ac:dyDescent="0.25">
      <c r="A1117" s="139"/>
      <c r="B1117" s="139"/>
      <c r="C1117" s="139"/>
    </row>
    <row r="1118" spans="1:3" x14ac:dyDescent="0.25">
      <c r="A1118" s="139"/>
      <c r="B1118" s="139"/>
      <c r="C1118" s="139"/>
    </row>
    <row r="1119" spans="1:3" x14ac:dyDescent="0.25">
      <c r="A1119" s="139"/>
      <c r="B1119" s="139"/>
      <c r="C1119" s="139"/>
    </row>
    <row r="1120" spans="1:3" x14ac:dyDescent="0.25">
      <c r="A1120" s="139"/>
      <c r="B1120" s="139"/>
      <c r="C1120" s="139"/>
    </row>
    <row r="1121" spans="1:3" x14ac:dyDescent="0.25">
      <c r="A1121" s="139"/>
      <c r="B1121" s="139"/>
      <c r="C1121" s="139"/>
    </row>
    <row r="1122" spans="1:3" x14ac:dyDescent="0.25">
      <c r="A1122" s="139"/>
      <c r="B1122" s="139"/>
      <c r="C1122" s="139"/>
    </row>
    <row r="1123" spans="1:3" x14ac:dyDescent="0.25">
      <c r="A1123" s="139"/>
      <c r="B1123" s="139"/>
      <c r="C1123" s="139"/>
    </row>
    <row r="1124" spans="1:3" x14ac:dyDescent="0.25">
      <c r="A1124" s="139"/>
      <c r="B1124" s="139"/>
      <c r="C1124" s="139"/>
    </row>
    <row r="1125" spans="1:3" x14ac:dyDescent="0.25">
      <c r="A1125" s="139"/>
      <c r="B1125" s="139"/>
      <c r="C1125" s="139"/>
    </row>
    <row r="1126" spans="1:3" x14ac:dyDescent="0.25">
      <c r="A1126" s="139"/>
      <c r="B1126" s="139"/>
      <c r="C1126" s="139"/>
    </row>
    <row r="1127" spans="1:3" x14ac:dyDescent="0.25">
      <c r="A1127" s="139"/>
      <c r="B1127" s="139"/>
      <c r="C1127" s="139"/>
    </row>
    <row r="1128" spans="1:3" x14ac:dyDescent="0.25">
      <c r="A1128" s="139"/>
      <c r="B1128" s="139"/>
      <c r="C1128" s="139"/>
    </row>
    <row r="1129" spans="1:3" x14ac:dyDescent="0.25">
      <c r="A1129" s="139"/>
      <c r="B1129" s="139"/>
      <c r="C1129" s="139"/>
    </row>
    <row r="1130" spans="1:3" x14ac:dyDescent="0.25">
      <c r="A1130" s="139"/>
      <c r="B1130" s="139"/>
      <c r="C1130" s="139"/>
    </row>
    <row r="1131" spans="1:3" x14ac:dyDescent="0.25">
      <c r="A1131" s="139"/>
      <c r="B1131" s="139"/>
      <c r="C1131" s="139"/>
    </row>
    <row r="1132" spans="1:3" x14ac:dyDescent="0.25">
      <c r="A1132" s="139"/>
      <c r="B1132" s="139"/>
      <c r="C1132" s="139"/>
    </row>
    <row r="1133" spans="1:3" x14ac:dyDescent="0.25">
      <c r="A1133" s="139"/>
      <c r="B1133" s="139"/>
      <c r="C1133" s="139"/>
    </row>
    <row r="1134" spans="1:3" x14ac:dyDescent="0.25">
      <c r="A1134" s="139"/>
      <c r="B1134" s="139"/>
      <c r="C1134" s="139"/>
    </row>
    <row r="1135" spans="1:3" x14ac:dyDescent="0.25">
      <c r="A1135" s="139"/>
      <c r="B1135" s="139"/>
      <c r="C1135" s="139"/>
    </row>
    <row r="1136" spans="1:3" x14ac:dyDescent="0.25">
      <c r="A1136" s="139"/>
      <c r="B1136" s="139"/>
      <c r="C1136" s="139"/>
    </row>
    <row r="1137" spans="1:3" x14ac:dyDescent="0.25">
      <c r="A1137" s="139"/>
      <c r="B1137" s="139"/>
      <c r="C1137" s="139"/>
    </row>
    <row r="1138" spans="1:3" x14ac:dyDescent="0.25">
      <c r="A1138" s="139"/>
      <c r="B1138" s="139"/>
      <c r="C1138" s="139"/>
    </row>
    <row r="1139" spans="1:3" x14ac:dyDescent="0.25">
      <c r="A1139" s="139"/>
      <c r="B1139" s="139"/>
      <c r="C1139" s="139"/>
    </row>
    <row r="1140" spans="1:3" x14ac:dyDescent="0.25">
      <c r="A1140" s="139"/>
      <c r="B1140" s="139"/>
      <c r="C1140" s="139"/>
    </row>
    <row r="1141" spans="1:3" x14ac:dyDescent="0.25">
      <c r="A1141" s="139"/>
      <c r="B1141" s="139"/>
      <c r="C1141" s="139"/>
    </row>
    <row r="1142" spans="1:3" x14ac:dyDescent="0.25">
      <c r="A1142" s="139"/>
      <c r="B1142" s="139"/>
      <c r="C1142" s="139"/>
    </row>
    <row r="1143" spans="1:3" x14ac:dyDescent="0.25">
      <c r="A1143" s="139"/>
      <c r="B1143" s="139"/>
      <c r="C1143" s="139"/>
    </row>
    <row r="1144" spans="1:3" x14ac:dyDescent="0.25">
      <c r="A1144" s="139"/>
      <c r="B1144" s="139"/>
      <c r="C1144" s="139"/>
    </row>
    <row r="1145" spans="1:3" x14ac:dyDescent="0.25">
      <c r="A1145" s="139"/>
      <c r="B1145" s="139"/>
      <c r="C1145" s="139"/>
    </row>
    <row r="1146" spans="1:3" x14ac:dyDescent="0.25">
      <c r="A1146" s="139"/>
      <c r="B1146" s="139"/>
      <c r="C1146" s="139"/>
    </row>
    <row r="1147" spans="1:3" x14ac:dyDescent="0.25">
      <c r="A1147" s="139"/>
      <c r="B1147" s="139"/>
      <c r="C1147" s="139"/>
    </row>
    <row r="1148" spans="1:3" x14ac:dyDescent="0.25">
      <c r="A1148" s="139"/>
      <c r="B1148" s="139"/>
      <c r="C1148" s="139"/>
    </row>
    <row r="1149" spans="1:3" x14ac:dyDescent="0.25">
      <c r="A1149" s="139"/>
      <c r="B1149" s="139"/>
      <c r="C1149" s="139"/>
    </row>
    <row r="1150" spans="1:3" x14ac:dyDescent="0.25">
      <c r="A1150" s="139"/>
      <c r="B1150" s="139"/>
      <c r="C1150" s="139"/>
    </row>
    <row r="1151" spans="1:3" x14ac:dyDescent="0.25">
      <c r="A1151" s="139"/>
      <c r="B1151" s="139"/>
      <c r="C1151" s="139"/>
    </row>
    <row r="1152" spans="1:3" x14ac:dyDescent="0.25">
      <c r="A1152" s="139"/>
      <c r="B1152" s="139"/>
      <c r="C1152" s="139"/>
    </row>
    <row r="1153" spans="1:3" x14ac:dyDescent="0.25">
      <c r="A1153" s="139"/>
      <c r="B1153" s="139"/>
      <c r="C1153" s="139"/>
    </row>
    <row r="1154" spans="1:3" x14ac:dyDescent="0.25">
      <c r="A1154" s="139"/>
      <c r="B1154" s="139"/>
      <c r="C1154" s="139"/>
    </row>
    <row r="1155" spans="1:3" x14ac:dyDescent="0.25">
      <c r="A1155" s="139"/>
      <c r="B1155" s="139"/>
      <c r="C1155" s="139"/>
    </row>
    <row r="1156" spans="1:3" x14ac:dyDescent="0.25">
      <c r="A1156" s="139"/>
      <c r="B1156" s="139"/>
      <c r="C1156" s="139"/>
    </row>
    <row r="1157" spans="1:3" x14ac:dyDescent="0.25">
      <c r="A1157" s="139"/>
      <c r="B1157" s="139"/>
      <c r="C1157" s="139"/>
    </row>
    <row r="1158" spans="1:3" x14ac:dyDescent="0.25">
      <c r="A1158" s="139"/>
      <c r="B1158" s="139"/>
      <c r="C1158" s="139"/>
    </row>
    <row r="1159" spans="1:3" x14ac:dyDescent="0.25">
      <c r="A1159" s="139"/>
      <c r="B1159" s="139"/>
      <c r="C1159" s="139"/>
    </row>
    <row r="1160" spans="1:3" x14ac:dyDescent="0.25">
      <c r="A1160" s="139"/>
      <c r="B1160" s="139"/>
      <c r="C1160" s="139"/>
    </row>
    <row r="1161" spans="1:3" x14ac:dyDescent="0.25">
      <c r="A1161" s="139"/>
      <c r="B1161" s="139"/>
      <c r="C1161" s="139"/>
    </row>
    <row r="1162" spans="1:3" x14ac:dyDescent="0.25">
      <c r="A1162" s="139"/>
      <c r="B1162" s="139"/>
      <c r="C1162" s="139"/>
    </row>
    <row r="1163" spans="1:3" x14ac:dyDescent="0.25">
      <c r="A1163" s="139"/>
      <c r="B1163" s="139"/>
      <c r="C1163" s="139"/>
    </row>
    <row r="1164" spans="1:3" x14ac:dyDescent="0.25">
      <c r="A1164" s="139"/>
      <c r="B1164" s="139"/>
      <c r="C1164" s="139"/>
    </row>
    <row r="1165" spans="1:3" x14ac:dyDescent="0.25">
      <c r="A1165" s="139"/>
      <c r="B1165" s="139"/>
      <c r="C1165" s="139"/>
    </row>
    <row r="1166" spans="1:3" x14ac:dyDescent="0.25">
      <c r="A1166" s="139"/>
      <c r="B1166" s="139"/>
      <c r="C1166" s="139"/>
    </row>
    <row r="1167" spans="1:3" x14ac:dyDescent="0.25">
      <c r="A1167" s="139"/>
      <c r="B1167" s="139"/>
      <c r="C1167" s="139"/>
    </row>
    <row r="1168" spans="1:3" x14ac:dyDescent="0.25">
      <c r="A1168" s="139"/>
      <c r="B1168" s="139"/>
      <c r="C1168" s="139"/>
    </row>
    <row r="1169" spans="1:3" x14ac:dyDescent="0.25">
      <c r="A1169" s="139"/>
      <c r="B1169" s="139"/>
      <c r="C1169" s="139"/>
    </row>
    <row r="1170" spans="1:3" x14ac:dyDescent="0.25">
      <c r="A1170" s="139"/>
      <c r="B1170" s="139"/>
      <c r="C1170" s="139"/>
    </row>
    <row r="1171" spans="1:3" x14ac:dyDescent="0.25">
      <c r="A1171" s="139"/>
      <c r="B1171" s="139"/>
      <c r="C1171" s="139"/>
    </row>
    <row r="1172" spans="1:3" x14ac:dyDescent="0.25">
      <c r="A1172" s="139"/>
      <c r="B1172" s="139"/>
      <c r="C1172" s="139"/>
    </row>
    <row r="1173" spans="1:3" x14ac:dyDescent="0.25">
      <c r="A1173" s="139"/>
      <c r="B1173" s="139"/>
      <c r="C1173" s="139"/>
    </row>
    <row r="1174" spans="1:3" x14ac:dyDescent="0.25">
      <c r="A1174" s="139"/>
      <c r="B1174" s="139"/>
      <c r="C1174" s="139"/>
    </row>
    <row r="1175" spans="1:3" x14ac:dyDescent="0.25">
      <c r="A1175" s="139"/>
      <c r="B1175" s="139"/>
      <c r="C1175" s="139"/>
    </row>
    <row r="1176" spans="1:3" x14ac:dyDescent="0.25">
      <c r="A1176" s="139"/>
      <c r="B1176" s="139"/>
      <c r="C1176" s="139"/>
    </row>
    <row r="1177" spans="1:3" x14ac:dyDescent="0.25">
      <c r="A1177" s="139"/>
      <c r="B1177" s="139"/>
      <c r="C1177" s="139"/>
    </row>
    <row r="1178" spans="1:3" x14ac:dyDescent="0.25">
      <c r="A1178" s="139"/>
      <c r="B1178" s="139"/>
      <c r="C1178" s="139"/>
    </row>
    <row r="1179" spans="1:3" x14ac:dyDescent="0.25">
      <c r="A1179" s="139"/>
      <c r="B1179" s="139"/>
      <c r="C1179" s="139"/>
    </row>
    <row r="1180" spans="1:3" x14ac:dyDescent="0.25">
      <c r="A1180" s="139"/>
      <c r="B1180" s="139"/>
      <c r="C1180" s="139"/>
    </row>
    <row r="1181" spans="1:3" x14ac:dyDescent="0.25">
      <c r="A1181" s="139"/>
      <c r="B1181" s="139"/>
      <c r="C1181" s="139"/>
    </row>
    <row r="1182" spans="1:3" x14ac:dyDescent="0.25">
      <c r="A1182" s="139"/>
      <c r="B1182" s="139"/>
      <c r="C1182" s="139"/>
    </row>
    <row r="1183" spans="1:3" x14ac:dyDescent="0.25">
      <c r="A1183" s="139"/>
      <c r="B1183" s="139"/>
      <c r="C1183" s="139"/>
    </row>
    <row r="1184" spans="1:3" x14ac:dyDescent="0.25">
      <c r="A1184" s="139"/>
      <c r="B1184" s="139"/>
      <c r="C1184" s="139"/>
    </row>
    <row r="1185" spans="1:3" x14ac:dyDescent="0.25">
      <c r="A1185" s="139"/>
      <c r="B1185" s="139"/>
      <c r="C1185" s="139"/>
    </row>
    <row r="1186" spans="1:3" x14ac:dyDescent="0.25">
      <c r="A1186" s="139"/>
      <c r="B1186" s="139"/>
      <c r="C1186" s="139"/>
    </row>
    <row r="1187" spans="1:3" x14ac:dyDescent="0.25">
      <c r="A1187" s="139"/>
      <c r="B1187" s="139"/>
      <c r="C1187" s="139"/>
    </row>
    <row r="1188" spans="1:3" x14ac:dyDescent="0.25">
      <c r="A1188" s="139"/>
      <c r="B1188" s="139"/>
      <c r="C1188" s="139"/>
    </row>
    <row r="1189" spans="1:3" x14ac:dyDescent="0.25">
      <c r="A1189" s="139"/>
      <c r="B1189" s="139"/>
      <c r="C1189" s="139"/>
    </row>
    <row r="1190" spans="1:3" x14ac:dyDescent="0.25">
      <c r="A1190" s="139"/>
      <c r="B1190" s="139"/>
      <c r="C1190" s="139"/>
    </row>
    <row r="1191" spans="1:3" x14ac:dyDescent="0.25">
      <c r="A1191" s="139"/>
      <c r="B1191" s="139"/>
      <c r="C1191" s="139"/>
    </row>
    <row r="1192" spans="1:3" x14ac:dyDescent="0.25">
      <c r="A1192" s="139"/>
      <c r="B1192" s="139"/>
      <c r="C1192" s="139"/>
    </row>
    <row r="1193" spans="1:3" x14ac:dyDescent="0.25">
      <c r="A1193" s="139"/>
      <c r="B1193" s="139"/>
      <c r="C1193" s="139"/>
    </row>
    <row r="1194" spans="1:3" x14ac:dyDescent="0.25">
      <c r="A1194" s="139"/>
      <c r="B1194" s="139"/>
      <c r="C1194" s="139"/>
    </row>
    <row r="1195" spans="1:3" x14ac:dyDescent="0.25">
      <c r="A1195" s="139"/>
      <c r="B1195" s="139"/>
      <c r="C1195" s="139"/>
    </row>
    <row r="1196" spans="1:3" x14ac:dyDescent="0.25">
      <c r="A1196" s="139"/>
      <c r="B1196" s="139"/>
      <c r="C1196" s="139"/>
    </row>
    <row r="1197" spans="1:3" x14ac:dyDescent="0.25">
      <c r="A1197" s="139"/>
      <c r="B1197" s="139"/>
      <c r="C1197" s="139"/>
    </row>
    <row r="1198" spans="1:3" x14ac:dyDescent="0.25">
      <c r="A1198" s="139"/>
      <c r="B1198" s="139"/>
      <c r="C1198" s="139"/>
    </row>
    <row r="1199" spans="1:3" x14ac:dyDescent="0.25">
      <c r="A1199" s="139"/>
      <c r="B1199" s="139"/>
      <c r="C1199" s="139"/>
    </row>
    <row r="1200" spans="1:3" x14ac:dyDescent="0.25">
      <c r="A1200" s="139"/>
      <c r="B1200" s="139"/>
      <c r="C1200" s="139"/>
    </row>
    <row r="1201" spans="1:3" x14ac:dyDescent="0.25">
      <c r="A1201" s="139"/>
      <c r="B1201" s="139"/>
      <c r="C1201" s="139"/>
    </row>
    <row r="1202" spans="1:3" x14ac:dyDescent="0.25">
      <c r="A1202" s="139"/>
      <c r="B1202" s="139"/>
      <c r="C1202" s="139"/>
    </row>
    <row r="1203" spans="1:3" x14ac:dyDescent="0.25">
      <c r="A1203" s="139"/>
      <c r="B1203" s="139"/>
      <c r="C1203" s="139"/>
    </row>
    <row r="1204" spans="1:3" x14ac:dyDescent="0.25">
      <c r="A1204" s="139"/>
      <c r="B1204" s="139"/>
      <c r="C1204" s="139"/>
    </row>
    <row r="1205" spans="1:3" x14ac:dyDescent="0.25">
      <c r="A1205" s="139"/>
      <c r="B1205" s="139"/>
      <c r="C1205" s="139"/>
    </row>
    <row r="1206" spans="1:3" x14ac:dyDescent="0.25">
      <c r="A1206" s="139"/>
      <c r="B1206" s="139"/>
      <c r="C1206" s="139"/>
    </row>
    <row r="1207" spans="1:3" x14ac:dyDescent="0.25">
      <c r="A1207" s="139"/>
      <c r="B1207" s="139"/>
      <c r="C1207" s="139"/>
    </row>
    <row r="1208" spans="1:3" x14ac:dyDescent="0.25">
      <c r="A1208" s="139"/>
      <c r="B1208" s="139"/>
      <c r="C1208" s="139"/>
    </row>
    <row r="1209" spans="1:3" x14ac:dyDescent="0.25">
      <c r="A1209" s="139"/>
      <c r="B1209" s="139"/>
      <c r="C1209" s="139"/>
    </row>
    <row r="1210" spans="1:3" x14ac:dyDescent="0.25">
      <c r="A1210" s="139"/>
      <c r="B1210" s="139"/>
      <c r="C1210" s="139"/>
    </row>
    <row r="1211" spans="1:3" x14ac:dyDescent="0.25">
      <c r="A1211" s="139"/>
      <c r="B1211" s="139"/>
      <c r="C1211" s="139"/>
    </row>
    <row r="1212" spans="1:3" x14ac:dyDescent="0.25">
      <c r="A1212" s="139"/>
      <c r="B1212" s="139"/>
      <c r="C1212" s="139"/>
    </row>
    <row r="1213" spans="1:3" x14ac:dyDescent="0.25">
      <c r="A1213" s="139"/>
      <c r="B1213" s="139"/>
      <c r="C1213" s="139"/>
    </row>
    <row r="1214" spans="1:3" x14ac:dyDescent="0.25">
      <c r="A1214" s="139"/>
      <c r="B1214" s="139"/>
      <c r="C1214" s="139"/>
    </row>
    <row r="1215" spans="1:3" x14ac:dyDescent="0.25">
      <c r="A1215" s="139"/>
      <c r="B1215" s="139"/>
      <c r="C1215" s="139"/>
    </row>
    <row r="1216" spans="1:3" x14ac:dyDescent="0.25">
      <c r="A1216" s="139"/>
      <c r="B1216" s="139"/>
      <c r="C1216" s="139"/>
    </row>
    <row r="1217" spans="1:3" x14ac:dyDescent="0.25">
      <c r="A1217" s="139"/>
      <c r="B1217" s="139"/>
      <c r="C1217" s="139"/>
    </row>
    <row r="1218" spans="1:3" x14ac:dyDescent="0.25">
      <c r="A1218" s="139"/>
      <c r="B1218" s="139"/>
      <c r="C1218" s="139"/>
    </row>
    <row r="1219" spans="1:3" x14ac:dyDescent="0.25">
      <c r="A1219" s="139"/>
      <c r="B1219" s="139"/>
      <c r="C1219" s="139"/>
    </row>
    <row r="1220" spans="1:3" x14ac:dyDescent="0.25">
      <c r="A1220" s="139"/>
      <c r="B1220" s="139"/>
      <c r="C1220" s="139"/>
    </row>
    <row r="1221" spans="1:3" x14ac:dyDescent="0.25">
      <c r="A1221" s="139"/>
      <c r="B1221" s="139"/>
      <c r="C1221" s="139"/>
    </row>
    <row r="1222" spans="1:3" x14ac:dyDescent="0.25">
      <c r="A1222" s="139"/>
      <c r="B1222" s="139"/>
      <c r="C1222" s="139"/>
    </row>
    <row r="1223" spans="1:3" x14ac:dyDescent="0.25">
      <c r="A1223" s="139"/>
      <c r="B1223" s="139"/>
      <c r="C1223" s="139"/>
    </row>
    <row r="1224" spans="1:3" x14ac:dyDescent="0.25">
      <c r="A1224" s="139"/>
      <c r="B1224" s="139"/>
      <c r="C1224" s="139"/>
    </row>
    <row r="1225" spans="1:3" x14ac:dyDescent="0.25">
      <c r="A1225" s="139"/>
      <c r="B1225" s="139"/>
      <c r="C1225" s="139"/>
    </row>
    <row r="1226" spans="1:3" x14ac:dyDescent="0.25">
      <c r="A1226" s="139"/>
      <c r="B1226" s="139"/>
      <c r="C1226" s="139"/>
    </row>
    <row r="1227" spans="1:3" x14ac:dyDescent="0.25">
      <c r="A1227" s="139"/>
      <c r="B1227" s="139"/>
      <c r="C1227" s="139"/>
    </row>
    <row r="1228" spans="1:3" x14ac:dyDescent="0.25">
      <c r="A1228" s="139"/>
      <c r="B1228" s="139"/>
      <c r="C1228" s="139"/>
    </row>
    <row r="1229" spans="1:3" x14ac:dyDescent="0.25">
      <c r="A1229" s="139"/>
      <c r="B1229" s="139"/>
      <c r="C1229" s="139"/>
    </row>
    <row r="1230" spans="1:3" x14ac:dyDescent="0.25">
      <c r="A1230" s="139"/>
      <c r="B1230" s="139"/>
      <c r="C1230" s="139"/>
    </row>
    <row r="1231" spans="1:3" x14ac:dyDescent="0.25">
      <c r="A1231" s="139"/>
      <c r="B1231" s="139"/>
      <c r="C1231" s="139"/>
    </row>
    <row r="1232" spans="1:3" x14ac:dyDescent="0.25">
      <c r="A1232" s="139"/>
      <c r="B1232" s="139"/>
      <c r="C1232" s="139"/>
    </row>
    <row r="1233" spans="1:3" x14ac:dyDescent="0.25">
      <c r="A1233" s="139"/>
      <c r="B1233" s="139"/>
      <c r="C1233" s="139"/>
    </row>
    <row r="1234" spans="1:3" x14ac:dyDescent="0.25">
      <c r="A1234" s="139"/>
      <c r="B1234" s="139"/>
      <c r="C1234" s="139"/>
    </row>
    <row r="1235" spans="1:3" x14ac:dyDescent="0.25">
      <c r="A1235" s="139"/>
      <c r="B1235" s="139"/>
      <c r="C1235" s="139"/>
    </row>
    <row r="1236" spans="1:3" x14ac:dyDescent="0.25">
      <c r="A1236" s="139"/>
      <c r="B1236" s="139"/>
      <c r="C1236" s="139"/>
    </row>
    <row r="1237" spans="1:3" x14ac:dyDescent="0.25">
      <c r="A1237" s="139"/>
      <c r="B1237" s="139"/>
      <c r="C1237" s="139"/>
    </row>
    <row r="1238" spans="1:3" x14ac:dyDescent="0.25">
      <c r="A1238" s="139"/>
      <c r="B1238" s="139"/>
      <c r="C1238" s="139"/>
    </row>
    <row r="1239" spans="1:3" x14ac:dyDescent="0.25">
      <c r="A1239" s="139"/>
      <c r="B1239" s="139"/>
      <c r="C1239" s="139"/>
    </row>
    <row r="1240" spans="1:3" x14ac:dyDescent="0.25">
      <c r="A1240" s="139"/>
      <c r="B1240" s="139"/>
      <c r="C1240" s="139"/>
    </row>
    <row r="1241" spans="1:3" x14ac:dyDescent="0.25">
      <c r="A1241" s="139"/>
      <c r="B1241" s="139"/>
      <c r="C1241" s="139"/>
    </row>
    <row r="1242" spans="1:3" x14ac:dyDescent="0.25">
      <c r="A1242" s="139"/>
      <c r="B1242" s="139"/>
      <c r="C1242" s="139"/>
    </row>
    <row r="1243" spans="1:3" x14ac:dyDescent="0.25">
      <c r="A1243" s="139"/>
      <c r="B1243" s="139"/>
      <c r="C1243" s="139"/>
    </row>
    <row r="1244" spans="1:3" x14ac:dyDescent="0.25">
      <c r="A1244" s="139"/>
      <c r="B1244" s="139"/>
      <c r="C1244" s="139"/>
    </row>
    <row r="1245" spans="1:3" x14ac:dyDescent="0.25">
      <c r="A1245" s="139"/>
      <c r="B1245" s="139"/>
      <c r="C1245" s="139"/>
    </row>
    <row r="1246" spans="1:3" x14ac:dyDescent="0.25">
      <c r="A1246" s="139"/>
      <c r="B1246" s="139"/>
      <c r="C1246" s="139"/>
    </row>
    <row r="1247" spans="1:3" x14ac:dyDescent="0.25">
      <c r="A1247" s="139"/>
      <c r="B1247" s="139"/>
      <c r="C1247" s="139"/>
    </row>
    <row r="1248" spans="1:3" x14ac:dyDescent="0.25">
      <c r="A1248" s="139"/>
      <c r="B1248" s="139"/>
      <c r="C1248" s="139"/>
    </row>
    <row r="1249" spans="1:3" x14ac:dyDescent="0.25">
      <c r="A1249" s="139"/>
      <c r="B1249" s="139"/>
      <c r="C1249" s="139"/>
    </row>
    <row r="1250" spans="1:3" x14ac:dyDescent="0.25">
      <c r="A1250" s="139"/>
      <c r="B1250" s="139"/>
      <c r="C1250" s="139"/>
    </row>
    <row r="1251" spans="1:3" x14ac:dyDescent="0.25">
      <c r="A1251" s="139"/>
      <c r="B1251" s="139"/>
      <c r="C1251" s="139"/>
    </row>
    <row r="1252" spans="1:3" x14ac:dyDescent="0.25">
      <c r="A1252" s="139"/>
      <c r="B1252" s="139"/>
      <c r="C1252" s="139"/>
    </row>
    <row r="1253" spans="1:3" x14ac:dyDescent="0.25">
      <c r="A1253" s="139"/>
      <c r="B1253" s="139"/>
      <c r="C1253" s="139"/>
    </row>
    <row r="1254" spans="1:3" x14ac:dyDescent="0.25">
      <c r="A1254" s="139"/>
      <c r="B1254" s="139"/>
      <c r="C1254" s="139"/>
    </row>
    <row r="1255" spans="1:3" x14ac:dyDescent="0.25">
      <c r="A1255" s="139"/>
      <c r="B1255" s="139"/>
      <c r="C1255" s="139"/>
    </row>
    <row r="1256" spans="1:3" x14ac:dyDescent="0.25">
      <c r="A1256" s="139"/>
      <c r="B1256" s="139"/>
      <c r="C1256" s="139"/>
    </row>
    <row r="1257" spans="1:3" x14ac:dyDescent="0.25">
      <c r="A1257" s="139"/>
      <c r="B1257" s="139"/>
      <c r="C1257" s="139"/>
    </row>
    <row r="1258" spans="1:3" x14ac:dyDescent="0.25">
      <c r="A1258" s="139"/>
      <c r="B1258" s="139"/>
      <c r="C1258" s="139"/>
    </row>
    <row r="1259" spans="1:3" x14ac:dyDescent="0.25">
      <c r="A1259" s="139"/>
      <c r="B1259" s="139"/>
      <c r="C1259" s="139"/>
    </row>
    <row r="1260" spans="1:3" x14ac:dyDescent="0.25">
      <c r="A1260" s="139"/>
      <c r="B1260" s="139"/>
      <c r="C1260" s="139"/>
    </row>
    <row r="1261" spans="1:3" x14ac:dyDescent="0.25">
      <c r="A1261" s="139"/>
      <c r="B1261" s="139"/>
      <c r="C1261" s="139"/>
    </row>
    <row r="1262" spans="1:3" x14ac:dyDescent="0.25">
      <c r="A1262" s="139"/>
      <c r="B1262" s="139"/>
      <c r="C1262" s="139"/>
    </row>
    <row r="1263" spans="1:3" x14ac:dyDescent="0.25">
      <c r="A1263" s="139"/>
      <c r="B1263" s="139"/>
      <c r="C1263" s="139"/>
    </row>
    <row r="1264" spans="1:3" x14ac:dyDescent="0.25">
      <c r="A1264" s="139"/>
      <c r="B1264" s="139"/>
      <c r="C1264" s="139"/>
    </row>
    <row r="1265" spans="1:3" x14ac:dyDescent="0.25">
      <c r="A1265" s="139"/>
      <c r="B1265" s="139"/>
      <c r="C1265" s="139"/>
    </row>
    <row r="1266" spans="1:3" x14ac:dyDescent="0.25">
      <c r="A1266" s="139"/>
      <c r="B1266" s="139"/>
      <c r="C1266" s="139"/>
    </row>
    <row r="1267" spans="1:3" x14ac:dyDescent="0.25">
      <c r="A1267" s="139"/>
      <c r="B1267" s="139"/>
      <c r="C1267" s="139"/>
    </row>
    <row r="1268" spans="1:3" x14ac:dyDescent="0.25">
      <c r="A1268" s="139"/>
      <c r="B1268" s="139"/>
      <c r="C1268" s="139"/>
    </row>
    <row r="1269" spans="1:3" x14ac:dyDescent="0.25">
      <c r="A1269" s="139"/>
      <c r="B1269" s="139"/>
      <c r="C1269" s="139"/>
    </row>
    <row r="1270" spans="1:3" x14ac:dyDescent="0.25">
      <c r="A1270" s="139"/>
      <c r="B1270" s="139"/>
      <c r="C1270" s="139"/>
    </row>
    <row r="1271" spans="1:3" x14ac:dyDescent="0.25">
      <c r="A1271" s="139"/>
      <c r="B1271" s="139"/>
      <c r="C1271" s="139"/>
    </row>
    <row r="1272" spans="1:3" x14ac:dyDescent="0.25">
      <c r="A1272" s="139"/>
      <c r="B1272" s="139"/>
      <c r="C1272" s="139"/>
    </row>
    <row r="1273" spans="1:3" x14ac:dyDescent="0.25">
      <c r="A1273" s="139"/>
      <c r="B1273" s="139"/>
      <c r="C1273" s="139"/>
    </row>
    <row r="1274" spans="1:3" x14ac:dyDescent="0.25">
      <c r="A1274" s="139"/>
      <c r="B1274" s="139"/>
      <c r="C1274" s="139"/>
    </row>
    <row r="1275" spans="1:3" x14ac:dyDescent="0.25">
      <c r="A1275" s="139"/>
      <c r="B1275" s="139"/>
      <c r="C1275" s="139"/>
    </row>
    <row r="1276" spans="1:3" x14ac:dyDescent="0.25">
      <c r="A1276" s="139"/>
      <c r="B1276" s="139"/>
      <c r="C1276" s="139"/>
    </row>
    <row r="1277" spans="1:3" x14ac:dyDescent="0.25">
      <c r="A1277" s="139"/>
      <c r="B1277" s="139"/>
      <c r="C1277" s="139"/>
    </row>
    <row r="1278" spans="1:3" x14ac:dyDescent="0.25">
      <c r="A1278" s="139"/>
      <c r="B1278" s="139"/>
      <c r="C1278" s="139"/>
    </row>
    <row r="1279" spans="1:3" x14ac:dyDescent="0.25">
      <c r="A1279" s="139"/>
      <c r="B1279" s="139"/>
      <c r="C1279" s="139"/>
    </row>
    <row r="1280" spans="1:3" x14ac:dyDescent="0.25">
      <c r="A1280" s="139"/>
      <c r="B1280" s="139"/>
      <c r="C1280" s="139"/>
    </row>
    <row r="1281" spans="1:3" x14ac:dyDescent="0.25">
      <c r="A1281" s="139"/>
      <c r="B1281" s="139"/>
      <c r="C1281" s="139"/>
    </row>
    <row r="1282" spans="1:3" x14ac:dyDescent="0.25">
      <c r="A1282" s="139"/>
      <c r="B1282" s="139"/>
      <c r="C1282" s="139"/>
    </row>
    <row r="1283" spans="1:3" x14ac:dyDescent="0.25">
      <c r="A1283" s="139"/>
      <c r="B1283" s="139"/>
      <c r="C1283" s="139"/>
    </row>
    <row r="1284" spans="1:3" x14ac:dyDescent="0.25">
      <c r="A1284" s="139"/>
      <c r="B1284" s="139"/>
      <c r="C1284" s="139"/>
    </row>
    <row r="1285" spans="1:3" x14ac:dyDescent="0.25">
      <c r="A1285" s="139"/>
      <c r="B1285" s="139"/>
      <c r="C1285" s="139"/>
    </row>
    <row r="1286" spans="1:3" x14ac:dyDescent="0.25">
      <c r="A1286" s="139"/>
      <c r="B1286" s="139"/>
      <c r="C1286" s="139"/>
    </row>
    <row r="1287" spans="1:3" x14ac:dyDescent="0.25">
      <c r="A1287" s="139"/>
      <c r="B1287" s="139"/>
      <c r="C1287" s="139"/>
    </row>
    <row r="1288" spans="1:3" x14ac:dyDescent="0.25">
      <c r="A1288" s="139"/>
      <c r="B1288" s="139"/>
      <c r="C1288" s="139"/>
    </row>
    <row r="1289" spans="1:3" x14ac:dyDescent="0.25">
      <c r="A1289" s="139"/>
      <c r="B1289" s="139"/>
      <c r="C1289" s="139"/>
    </row>
    <row r="1290" spans="1:3" x14ac:dyDescent="0.25">
      <c r="A1290" s="139"/>
      <c r="B1290" s="139"/>
      <c r="C1290" s="139"/>
    </row>
    <row r="1291" spans="1:3" x14ac:dyDescent="0.25">
      <c r="A1291" s="139"/>
      <c r="B1291" s="139"/>
      <c r="C1291" s="139"/>
    </row>
    <row r="1292" spans="1:3" x14ac:dyDescent="0.25">
      <c r="A1292" s="139"/>
      <c r="B1292" s="139"/>
      <c r="C1292" s="139"/>
    </row>
    <row r="1293" spans="1:3" x14ac:dyDescent="0.25">
      <c r="A1293" s="139"/>
      <c r="B1293" s="139"/>
      <c r="C1293" s="139"/>
    </row>
    <row r="1294" spans="1:3" x14ac:dyDescent="0.25">
      <c r="A1294" s="139"/>
      <c r="B1294" s="139"/>
      <c r="C1294" s="139"/>
    </row>
    <row r="1295" spans="1:3" x14ac:dyDescent="0.25">
      <c r="A1295" s="139"/>
      <c r="B1295" s="139"/>
      <c r="C1295" s="139"/>
    </row>
    <row r="1296" spans="1:3" x14ac:dyDescent="0.25">
      <c r="A1296" s="139"/>
      <c r="B1296" s="139"/>
      <c r="C1296" s="139"/>
    </row>
    <row r="1297" spans="1:3" x14ac:dyDescent="0.25">
      <c r="A1297" s="139"/>
      <c r="B1297" s="139"/>
      <c r="C1297" s="139"/>
    </row>
    <row r="1298" spans="1:3" x14ac:dyDescent="0.25">
      <c r="A1298" s="139"/>
      <c r="B1298" s="139"/>
      <c r="C1298" s="139"/>
    </row>
    <row r="1299" spans="1:3" x14ac:dyDescent="0.25">
      <c r="A1299" s="139"/>
      <c r="B1299" s="139"/>
      <c r="C1299" s="139"/>
    </row>
    <row r="1300" spans="1:3" x14ac:dyDescent="0.25">
      <c r="A1300" s="139"/>
      <c r="B1300" s="139"/>
      <c r="C1300" s="139"/>
    </row>
    <row r="1301" spans="1:3" x14ac:dyDescent="0.25">
      <c r="A1301" s="139"/>
      <c r="B1301" s="139"/>
      <c r="C1301" s="139"/>
    </row>
    <row r="1302" spans="1:3" x14ac:dyDescent="0.25">
      <c r="A1302" s="139"/>
      <c r="B1302" s="139"/>
      <c r="C1302" s="139"/>
    </row>
    <row r="1303" spans="1:3" x14ac:dyDescent="0.25">
      <c r="A1303" s="139"/>
      <c r="B1303" s="139"/>
      <c r="C1303" s="139"/>
    </row>
    <row r="1304" spans="1:3" x14ac:dyDescent="0.25">
      <c r="A1304" s="139"/>
      <c r="B1304" s="139"/>
      <c r="C1304" s="139"/>
    </row>
    <row r="1305" spans="1:3" x14ac:dyDescent="0.25">
      <c r="A1305" s="139"/>
      <c r="B1305" s="139"/>
      <c r="C1305" s="139"/>
    </row>
    <row r="1306" spans="1:3" x14ac:dyDescent="0.25">
      <c r="A1306" s="139"/>
      <c r="B1306" s="139"/>
      <c r="C1306" s="139"/>
    </row>
    <row r="1307" spans="1:3" x14ac:dyDescent="0.25">
      <c r="A1307" s="139"/>
      <c r="B1307" s="139"/>
      <c r="C1307" s="139"/>
    </row>
    <row r="1308" spans="1:3" x14ac:dyDescent="0.25">
      <c r="A1308" s="139"/>
      <c r="B1308" s="139"/>
      <c r="C1308" s="139"/>
    </row>
    <row r="1309" spans="1:3" x14ac:dyDescent="0.25">
      <c r="A1309" s="139"/>
      <c r="B1309" s="139"/>
      <c r="C1309" s="139"/>
    </row>
    <row r="1310" spans="1:3" x14ac:dyDescent="0.25">
      <c r="A1310" s="139"/>
      <c r="B1310" s="139"/>
      <c r="C1310" s="139"/>
    </row>
    <row r="1311" spans="1:3" x14ac:dyDescent="0.25">
      <c r="A1311" s="139"/>
      <c r="B1311" s="139"/>
      <c r="C1311" s="139"/>
    </row>
    <row r="1312" spans="1:3" x14ac:dyDescent="0.25">
      <c r="A1312" s="139"/>
      <c r="B1312" s="139"/>
      <c r="C1312" s="139"/>
    </row>
    <row r="1313" spans="1:3" x14ac:dyDescent="0.25">
      <c r="A1313" s="139"/>
      <c r="B1313" s="139"/>
      <c r="C1313" s="139"/>
    </row>
    <row r="1314" spans="1:3" x14ac:dyDescent="0.25">
      <c r="A1314" s="139"/>
      <c r="B1314" s="139"/>
      <c r="C1314" s="139"/>
    </row>
    <row r="1315" spans="1:3" x14ac:dyDescent="0.25">
      <c r="A1315" s="139"/>
      <c r="B1315" s="139"/>
      <c r="C1315" s="139"/>
    </row>
    <row r="1316" spans="1:3" x14ac:dyDescent="0.25">
      <c r="A1316" s="139"/>
      <c r="B1316" s="139"/>
      <c r="C1316" s="139"/>
    </row>
    <row r="1317" spans="1:3" x14ac:dyDescent="0.25">
      <c r="A1317" s="139"/>
      <c r="B1317" s="139"/>
      <c r="C1317" s="139"/>
    </row>
    <row r="1318" spans="1:3" x14ac:dyDescent="0.25">
      <c r="A1318" s="139"/>
      <c r="B1318" s="139"/>
      <c r="C1318" s="139"/>
    </row>
    <row r="1319" spans="1:3" x14ac:dyDescent="0.25">
      <c r="A1319" s="139"/>
      <c r="B1319" s="139"/>
      <c r="C1319" s="139"/>
    </row>
    <row r="1320" spans="1:3" x14ac:dyDescent="0.25">
      <c r="A1320" s="139"/>
      <c r="B1320" s="139"/>
      <c r="C1320" s="139"/>
    </row>
    <row r="1321" spans="1:3" x14ac:dyDescent="0.25">
      <c r="A1321" s="139"/>
      <c r="B1321" s="139"/>
      <c r="C1321" s="139"/>
    </row>
    <row r="1322" spans="1:3" x14ac:dyDescent="0.25">
      <c r="A1322" s="139"/>
      <c r="B1322" s="139"/>
      <c r="C1322" s="139"/>
    </row>
    <row r="1323" spans="1:3" x14ac:dyDescent="0.25">
      <c r="A1323" s="139"/>
      <c r="B1323" s="139"/>
      <c r="C1323" s="139"/>
    </row>
    <row r="1324" spans="1:3" x14ac:dyDescent="0.25">
      <c r="A1324" s="139"/>
      <c r="B1324" s="139"/>
      <c r="C1324" s="139"/>
    </row>
    <row r="1325" spans="1:3" x14ac:dyDescent="0.25">
      <c r="A1325" s="139"/>
      <c r="B1325" s="139"/>
      <c r="C1325" s="139"/>
    </row>
    <row r="1326" spans="1:3" x14ac:dyDescent="0.25">
      <c r="A1326" s="139"/>
      <c r="B1326" s="139"/>
      <c r="C1326" s="139"/>
    </row>
    <row r="1327" spans="1:3" x14ac:dyDescent="0.25">
      <c r="A1327" s="139"/>
      <c r="B1327" s="139"/>
      <c r="C1327" s="139"/>
    </row>
    <row r="1328" spans="1:3" x14ac:dyDescent="0.25">
      <c r="A1328" s="139"/>
      <c r="B1328" s="139"/>
      <c r="C1328" s="139"/>
    </row>
    <row r="1329" spans="1:3" x14ac:dyDescent="0.25">
      <c r="A1329" s="139"/>
      <c r="B1329" s="139"/>
      <c r="C1329" s="139"/>
    </row>
    <row r="1330" spans="1:3" x14ac:dyDescent="0.25">
      <c r="A1330" s="139"/>
      <c r="B1330" s="139"/>
      <c r="C1330" s="139"/>
    </row>
    <row r="1331" spans="1:3" x14ac:dyDescent="0.25">
      <c r="A1331" s="139"/>
      <c r="B1331" s="139"/>
      <c r="C1331" s="139"/>
    </row>
    <row r="1332" spans="1:3" x14ac:dyDescent="0.25">
      <c r="A1332" s="139"/>
      <c r="B1332" s="139"/>
      <c r="C1332" s="139"/>
    </row>
    <row r="1333" spans="1:3" x14ac:dyDescent="0.25">
      <c r="A1333" s="139"/>
      <c r="B1333" s="139"/>
      <c r="C1333" s="139"/>
    </row>
    <row r="1334" spans="1:3" x14ac:dyDescent="0.25">
      <c r="A1334" s="139"/>
      <c r="B1334" s="139"/>
      <c r="C1334" s="139"/>
    </row>
    <row r="1335" spans="1:3" x14ac:dyDescent="0.25">
      <c r="A1335" s="139"/>
      <c r="B1335" s="139"/>
      <c r="C1335" s="139"/>
    </row>
    <row r="1336" spans="1:3" x14ac:dyDescent="0.25">
      <c r="A1336" s="139"/>
      <c r="B1336" s="139"/>
      <c r="C1336" s="139"/>
    </row>
    <row r="1337" spans="1:3" x14ac:dyDescent="0.25">
      <c r="A1337" s="139"/>
      <c r="B1337" s="139"/>
      <c r="C1337" s="139"/>
    </row>
    <row r="1338" spans="1:3" x14ac:dyDescent="0.25">
      <c r="A1338" s="139"/>
      <c r="B1338" s="139"/>
      <c r="C1338" s="139"/>
    </row>
    <row r="1339" spans="1:3" x14ac:dyDescent="0.25">
      <c r="A1339" s="139"/>
      <c r="B1339" s="139"/>
      <c r="C1339" s="139"/>
    </row>
    <row r="1340" spans="1:3" x14ac:dyDescent="0.25">
      <c r="A1340" s="139"/>
      <c r="B1340" s="139"/>
      <c r="C1340" s="139"/>
    </row>
    <row r="1341" spans="1:3" x14ac:dyDescent="0.25">
      <c r="A1341" s="139"/>
      <c r="B1341" s="139"/>
      <c r="C1341" s="139"/>
    </row>
    <row r="1342" spans="1:3" x14ac:dyDescent="0.25">
      <c r="A1342" s="139"/>
      <c r="B1342" s="139"/>
      <c r="C1342" s="139"/>
    </row>
    <row r="1343" spans="1:3" x14ac:dyDescent="0.25">
      <c r="A1343" s="139"/>
      <c r="B1343" s="139"/>
      <c r="C1343" s="139"/>
    </row>
    <row r="1344" spans="1:3" x14ac:dyDescent="0.25">
      <c r="A1344" s="139"/>
      <c r="B1344" s="139"/>
      <c r="C1344" s="139"/>
    </row>
    <row r="1345" spans="1:3" x14ac:dyDescent="0.25">
      <c r="A1345" s="139"/>
      <c r="B1345" s="139"/>
      <c r="C1345" s="139"/>
    </row>
    <row r="1346" spans="1:3" x14ac:dyDescent="0.25">
      <c r="A1346" s="139"/>
      <c r="B1346" s="139"/>
      <c r="C1346" s="139"/>
    </row>
    <row r="1347" spans="1:3" x14ac:dyDescent="0.25">
      <c r="A1347" s="139"/>
      <c r="B1347" s="139"/>
      <c r="C1347" s="139"/>
    </row>
    <row r="1348" spans="1:3" x14ac:dyDescent="0.25">
      <c r="A1348" s="139"/>
      <c r="B1348" s="139"/>
      <c r="C1348" s="139"/>
    </row>
    <row r="1349" spans="1:3" x14ac:dyDescent="0.25">
      <c r="A1349" s="139"/>
      <c r="B1349" s="139"/>
      <c r="C1349" s="139"/>
    </row>
    <row r="1350" spans="1:3" x14ac:dyDescent="0.25">
      <c r="A1350" s="139"/>
      <c r="B1350" s="139"/>
      <c r="C1350" s="139"/>
    </row>
    <row r="1351" spans="1:3" x14ac:dyDescent="0.25">
      <c r="A1351" s="139"/>
      <c r="B1351" s="139"/>
      <c r="C1351" s="139"/>
    </row>
    <row r="1352" spans="1:3" x14ac:dyDescent="0.25">
      <c r="A1352" s="139"/>
      <c r="B1352" s="139"/>
      <c r="C1352" s="139"/>
    </row>
    <row r="1353" spans="1:3" x14ac:dyDescent="0.25">
      <c r="A1353" s="139"/>
      <c r="B1353" s="139"/>
      <c r="C1353" s="139"/>
    </row>
    <row r="1354" spans="1:3" x14ac:dyDescent="0.25">
      <c r="A1354" s="139"/>
      <c r="B1354" s="139"/>
      <c r="C1354" s="139"/>
    </row>
    <row r="1355" spans="1:3" x14ac:dyDescent="0.25">
      <c r="A1355" s="139"/>
      <c r="B1355" s="139"/>
      <c r="C1355" s="139"/>
    </row>
    <row r="1356" spans="1:3" x14ac:dyDescent="0.25">
      <c r="A1356" s="139"/>
      <c r="B1356" s="139"/>
      <c r="C1356" s="139"/>
    </row>
    <row r="1357" spans="1:3" x14ac:dyDescent="0.25">
      <c r="A1357" s="139"/>
      <c r="B1357" s="139"/>
      <c r="C1357" s="139"/>
    </row>
    <row r="1358" spans="1:3" x14ac:dyDescent="0.25">
      <c r="A1358" s="139"/>
      <c r="B1358" s="139"/>
      <c r="C1358" s="139"/>
    </row>
    <row r="1359" spans="1:3" x14ac:dyDescent="0.25">
      <c r="A1359" s="139"/>
      <c r="B1359" s="139"/>
      <c r="C1359" s="139"/>
    </row>
    <row r="1360" spans="1:3" x14ac:dyDescent="0.25">
      <c r="A1360" s="139"/>
      <c r="B1360" s="139"/>
      <c r="C1360" s="139"/>
    </row>
    <row r="1361" spans="1:3" x14ac:dyDescent="0.25">
      <c r="A1361" s="139"/>
      <c r="B1361" s="139"/>
      <c r="C1361" s="139"/>
    </row>
    <row r="1362" spans="1:3" x14ac:dyDescent="0.25">
      <c r="A1362" s="139"/>
      <c r="B1362" s="139"/>
      <c r="C1362" s="139"/>
    </row>
    <row r="1363" spans="1:3" x14ac:dyDescent="0.25">
      <c r="A1363" s="139"/>
      <c r="B1363" s="139"/>
      <c r="C1363" s="139"/>
    </row>
    <row r="1364" spans="1:3" x14ac:dyDescent="0.25">
      <c r="A1364" s="139"/>
      <c r="B1364" s="139"/>
      <c r="C1364" s="139"/>
    </row>
    <row r="1365" spans="1:3" x14ac:dyDescent="0.25">
      <c r="A1365" s="139"/>
      <c r="B1365" s="139"/>
      <c r="C1365" s="139"/>
    </row>
    <row r="1366" spans="1:3" x14ac:dyDescent="0.25">
      <c r="A1366" s="139"/>
      <c r="B1366" s="139"/>
      <c r="C1366" s="139"/>
    </row>
    <row r="1367" spans="1:3" x14ac:dyDescent="0.25">
      <c r="A1367" s="139"/>
      <c r="B1367" s="139"/>
      <c r="C1367" s="139"/>
    </row>
    <row r="1368" spans="1:3" x14ac:dyDescent="0.25">
      <c r="A1368" s="139"/>
      <c r="B1368" s="139"/>
      <c r="C1368" s="139"/>
    </row>
    <row r="1369" spans="1:3" x14ac:dyDescent="0.25">
      <c r="A1369" s="139"/>
      <c r="B1369" s="139"/>
      <c r="C1369" s="139"/>
    </row>
    <row r="1370" spans="1:3" x14ac:dyDescent="0.25">
      <c r="A1370" s="139"/>
      <c r="B1370" s="139"/>
      <c r="C1370" s="139"/>
    </row>
    <row r="1371" spans="1:3" x14ac:dyDescent="0.25">
      <c r="A1371" s="139"/>
      <c r="B1371" s="139"/>
      <c r="C1371" s="139"/>
    </row>
    <row r="1372" spans="1:3" x14ac:dyDescent="0.25">
      <c r="A1372" s="139"/>
      <c r="B1372" s="139"/>
      <c r="C1372" s="139"/>
    </row>
    <row r="1373" spans="1:3" x14ac:dyDescent="0.25">
      <c r="A1373" s="139"/>
      <c r="B1373" s="139"/>
      <c r="C1373" s="139"/>
    </row>
    <row r="1374" spans="1:3" x14ac:dyDescent="0.25">
      <c r="A1374" s="139"/>
      <c r="B1374" s="139"/>
      <c r="C1374" s="139"/>
    </row>
    <row r="1375" spans="1:3" x14ac:dyDescent="0.25">
      <c r="A1375" s="139"/>
      <c r="B1375" s="139"/>
      <c r="C1375" s="139"/>
    </row>
    <row r="1376" spans="1:3" x14ac:dyDescent="0.25">
      <c r="A1376" s="139"/>
      <c r="B1376" s="139"/>
      <c r="C1376" s="139"/>
    </row>
    <row r="1377" spans="1:3" x14ac:dyDescent="0.25">
      <c r="A1377" s="139"/>
      <c r="B1377" s="139"/>
      <c r="C1377" s="139"/>
    </row>
    <row r="1378" spans="1:3" x14ac:dyDescent="0.25">
      <c r="A1378" s="139"/>
      <c r="B1378" s="139"/>
      <c r="C1378" s="139"/>
    </row>
    <row r="1379" spans="1:3" x14ac:dyDescent="0.25">
      <c r="A1379" s="139"/>
      <c r="B1379" s="139"/>
      <c r="C1379" s="139"/>
    </row>
    <row r="1380" spans="1:3" x14ac:dyDescent="0.25">
      <c r="A1380" s="139"/>
      <c r="B1380" s="139"/>
      <c r="C1380" s="139"/>
    </row>
    <row r="1381" spans="1:3" x14ac:dyDescent="0.25">
      <c r="A1381" s="139"/>
      <c r="B1381" s="139"/>
      <c r="C1381" s="139"/>
    </row>
    <row r="1382" spans="1:3" x14ac:dyDescent="0.25">
      <c r="A1382" s="139"/>
      <c r="B1382" s="139"/>
      <c r="C1382" s="139"/>
    </row>
    <row r="1383" spans="1:3" x14ac:dyDescent="0.25">
      <c r="A1383" s="139"/>
      <c r="B1383" s="139"/>
      <c r="C1383" s="139"/>
    </row>
    <row r="1384" spans="1:3" x14ac:dyDescent="0.25">
      <c r="A1384" s="139"/>
      <c r="B1384" s="139"/>
      <c r="C1384" s="139"/>
    </row>
    <row r="1385" spans="1:3" x14ac:dyDescent="0.25">
      <c r="A1385" s="139"/>
      <c r="B1385" s="139"/>
      <c r="C1385" s="139"/>
    </row>
    <row r="1386" spans="1:3" x14ac:dyDescent="0.25">
      <c r="A1386" s="139"/>
      <c r="B1386" s="139"/>
      <c r="C1386" s="139"/>
    </row>
    <row r="1387" spans="1:3" x14ac:dyDescent="0.25">
      <c r="A1387" s="139"/>
      <c r="B1387" s="139"/>
      <c r="C1387" s="139"/>
    </row>
    <row r="1388" spans="1:3" x14ac:dyDescent="0.25">
      <c r="A1388" s="139"/>
      <c r="B1388" s="139"/>
      <c r="C1388" s="139"/>
    </row>
    <row r="1389" spans="1:3" x14ac:dyDescent="0.25">
      <c r="A1389" s="139"/>
      <c r="B1389" s="139"/>
      <c r="C1389" s="139"/>
    </row>
    <row r="1390" spans="1:3" x14ac:dyDescent="0.25">
      <c r="A1390" s="139"/>
      <c r="B1390" s="139"/>
      <c r="C1390" s="139"/>
    </row>
    <row r="1391" spans="1:3" x14ac:dyDescent="0.25">
      <c r="A1391" s="139"/>
      <c r="B1391" s="139"/>
      <c r="C1391" s="139"/>
    </row>
    <row r="1392" spans="1:3" x14ac:dyDescent="0.25">
      <c r="A1392" s="139"/>
      <c r="B1392" s="139"/>
      <c r="C1392" s="139"/>
    </row>
    <row r="1393" spans="1:3" x14ac:dyDescent="0.25">
      <c r="A1393" s="139"/>
      <c r="B1393" s="139"/>
      <c r="C1393" s="139"/>
    </row>
    <row r="1394" spans="1:3" x14ac:dyDescent="0.25">
      <c r="A1394" s="139"/>
      <c r="B1394" s="139"/>
      <c r="C1394" s="139"/>
    </row>
    <row r="1395" spans="1:3" x14ac:dyDescent="0.25">
      <c r="A1395" s="139"/>
      <c r="B1395" s="139"/>
      <c r="C1395" s="139"/>
    </row>
    <row r="1396" spans="1:3" x14ac:dyDescent="0.25">
      <c r="A1396" s="139"/>
      <c r="B1396" s="139"/>
      <c r="C1396" s="139"/>
    </row>
    <row r="1397" spans="1:3" x14ac:dyDescent="0.25">
      <c r="A1397" s="139"/>
      <c r="B1397" s="139"/>
      <c r="C1397" s="139"/>
    </row>
    <row r="1398" spans="1:3" x14ac:dyDescent="0.25">
      <c r="A1398" s="139"/>
      <c r="B1398" s="139"/>
      <c r="C1398" s="139"/>
    </row>
    <row r="1399" spans="1:3" x14ac:dyDescent="0.25">
      <c r="A1399" s="139"/>
      <c r="B1399" s="139"/>
      <c r="C1399" s="139"/>
    </row>
    <row r="1400" spans="1:3" x14ac:dyDescent="0.25">
      <c r="A1400" s="139"/>
      <c r="B1400" s="139"/>
      <c r="C1400" s="139"/>
    </row>
    <row r="1401" spans="1:3" x14ac:dyDescent="0.25">
      <c r="A1401" s="139"/>
      <c r="B1401" s="139"/>
      <c r="C1401" s="139"/>
    </row>
    <row r="1402" spans="1:3" x14ac:dyDescent="0.25">
      <c r="A1402" s="139"/>
      <c r="B1402" s="139"/>
      <c r="C1402" s="139"/>
    </row>
    <row r="1403" spans="1:3" x14ac:dyDescent="0.25">
      <c r="A1403" s="139"/>
      <c r="B1403" s="139"/>
      <c r="C1403" s="139"/>
    </row>
    <row r="1404" spans="1:3" x14ac:dyDescent="0.25">
      <c r="A1404" s="139"/>
      <c r="B1404" s="139"/>
      <c r="C1404" s="139"/>
    </row>
    <row r="1405" spans="1:3" x14ac:dyDescent="0.25">
      <c r="A1405" s="139"/>
      <c r="B1405" s="139"/>
      <c r="C1405" s="139"/>
    </row>
    <row r="1406" spans="1:3" x14ac:dyDescent="0.25">
      <c r="A1406" s="139"/>
      <c r="B1406" s="139"/>
      <c r="C1406" s="139"/>
    </row>
    <row r="1407" spans="1:3" x14ac:dyDescent="0.25">
      <c r="A1407" s="139"/>
      <c r="B1407" s="139"/>
      <c r="C1407" s="139"/>
    </row>
    <row r="1408" spans="1:3" x14ac:dyDescent="0.25">
      <c r="A1408" s="139"/>
      <c r="B1408" s="139"/>
      <c r="C1408" s="139"/>
    </row>
    <row r="1409" spans="1:3" x14ac:dyDescent="0.25">
      <c r="A1409" s="139"/>
      <c r="B1409" s="139"/>
      <c r="C1409" s="139"/>
    </row>
    <row r="1410" spans="1:3" x14ac:dyDescent="0.25">
      <c r="A1410" s="139"/>
      <c r="B1410" s="139"/>
      <c r="C1410" s="139"/>
    </row>
    <row r="1411" spans="1:3" x14ac:dyDescent="0.25">
      <c r="A1411" s="139"/>
      <c r="B1411" s="139"/>
      <c r="C1411" s="139"/>
    </row>
    <row r="1412" spans="1:3" x14ac:dyDescent="0.25">
      <c r="A1412" s="139"/>
      <c r="B1412" s="139"/>
      <c r="C1412" s="139"/>
    </row>
    <row r="1413" spans="1:3" x14ac:dyDescent="0.25">
      <c r="A1413" s="139"/>
      <c r="B1413" s="139"/>
      <c r="C1413" s="139"/>
    </row>
    <row r="1414" spans="1:3" x14ac:dyDescent="0.25">
      <c r="A1414" s="139"/>
      <c r="B1414" s="139"/>
      <c r="C1414" s="139"/>
    </row>
    <row r="1415" spans="1:3" x14ac:dyDescent="0.25">
      <c r="A1415" s="139"/>
      <c r="B1415" s="139"/>
      <c r="C1415" s="139"/>
    </row>
    <row r="1416" spans="1:3" x14ac:dyDescent="0.25">
      <c r="A1416" s="139"/>
      <c r="B1416" s="139"/>
      <c r="C1416" s="139"/>
    </row>
    <row r="1417" spans="1:3" x14ac:dyDescent="0.25">
      <c r="A1417" s="139"/>
      <c r="B1417" s="139"/>
      <c r="C1417" s="139"/>
    </row>
    <row r="1418" spans="1:3" x14ac:dyDescent="0.25">
      <c r="A1418" s="139"/>
      <c r="B1418" s="139"/>
      <c r="C1418" s="139"/>
    </row>
    <row r="1419" spans="1:3" x14ac:dyDescent="0.25">
      <c r="A1419" s="139"/>
      <c r="B1419" s="139"/>
      <c r="C1419" s="139"/>
    </row>
    <row r="1420" spans="1:3" x14ac:dyDescent="0.25">
      <c r="A1420" s="139"/>
      <c r="B1420" s="139"/>
      <c r="C1420" s="139"/>
    </row>
    <row r="1421" spans="1:3" x14ac:dyDescent="0.25">
      <c r="A1421" s="139"/>
      <c r="B1421" s="139"/>
      <c r="C1421" s="139"/>
    </row>
    <row r="1422" spans="1:3" x14ac:dyDescent="0.25">
      <c r="A1422" s="139"/>
      <c r="B1422" s="139"/>
      <c r="C1422" s="139"/>
    </row>
    <row r="1423" spans="1:3" x14ac:dyDescent="0.25">
      <c r="A1423" s="139"/>
      <c r="B1423" s="139"/>
      <c r="C1423" s="139"/>
    </row>
    <row r="1424" spans="1:3" x14ac:dyDescent="0.25">
      <c r="A1424" s="139"/>
      <c r="B1424" s="139"/>
      <c r="C1424" s="139"/>
    </row>
    <row r="1425" spans="1:3" x14ac:dyDescent="0.25">
      <c r="A1425" s="139"/>
      <c r="B1425" s="139"/>
      <c r="C1425" s="139"/>
    </row>
    <row r="1426" spans="1:3" x14ac:dyDescent="0.25">
      <c r="A1426" s="139"/>
      <c r="B1426" s="139"/>
      <c r="C1426" s="139"/>
    </row>
    <row r="1427" spans="1:3" x14ac:dyDescent="0.25">
      <c r="A1427" s="139"/>
      <c r="B1427" s="139"/>
      <c r="C1427" s="139"/>
    </row>
    <row r="1428" spans="1:3" x14ac:dyDescent="0.25">
      <c r="A1428" s="139"/>
      <c r="B1428" s="139"/>
      <c r="C1428" s="139"/>
    </row>
    <row r="1429" spans="1:3" x14ac:dyDescent="0.25">
      <c r="A1429" s="139"/>
      <c r="B1429" s="139"/>
      <c r="C1429" s="139"/>
    </row>
    <row r="1430" spans="1:3" x14ac:dyDescent="0.25">
      <c r="A1430" s="139"/>
      <c r="B1430" s="139"/>
      <c r="C1430" s="139"/>
    </row>
    <row r="1431" spans="1:3" x14ac:dyDescent="0.25">
      <c r="A1431" s="139"/>
      <c r="B1431" s="139"/>
      <c r="C1431" s="139"/>
    </row>
    <row r="1432" spans="1:3" x14ac:dyDescent="0.25">
      <c r="A1432" s="139"/>
      <c r="B1432" s="139"/>
      <c r="C1432" s="139"/>
    </row>
    <row r="1433" spans="1:3" x14ac:dyDescent="0.25">
      <c r="A1433" s="139"/>
      <c r="B1433" s="139"/>
      <c r="C1433" s="139"/>
    </row>
    <row r="1434" spans="1:3" x14ac:dyDescent="0.25">
      <c r="A1434" s="139"/>
      <c r="B1434" s="139"/>
      <c r="C1434" s="139"/>
    </row>
    <row r="1435" spans="1:3" x14ac:dyDescent="0.25">
      <c r="A1435" s="139"/>
      <c r="B1435" s="139"/>
      <c r="C1435" s="139"/>
    </row>
    <row r="1436" spans="1:3" x14ac:dyDescent="0.25">
      <c r="A1436" s="139"/>
      <c r="B1436" s="139"/>
      <c r="C1436" s="139"/>
    </row>
    <row r="1437" spans="1:3" x14ac:dyDescent="0.25">
      <c r="A1437" s="139"/>
      <c r="B1437" s="139"/>
      <c r="C1437" s="139"/>
    </row>
    <row r="1438" spans="1:3" x14ac:dyDescent="0.25">
      <c r="A1438" s="139"/>
      <c r="B1438" s="139"/>
      <c r="C1438" s="139"/>
    </row>
    <row r="1439" spans="1:3" x14ac:dyDescent="0.25">
      <c r="A1439" s="139"/>
      <c r="B1439" s="139"/>
      <c r="C1439" s="139"/>
    </row>
    <row r="1440" spans="1:3" x14ac:dyDescent="0.25">
      <c r="A1440" s="139"/>
      <c r="B1440" s="139"/>
      <c r="C1440" s="139"/>
    </row>
    <row r="1441" spans="1:3" x14ac:dyDescent="0.25">
      <c r="A1441" s="139"/>
      <c r="B1441" s="139"/>
      <c r="C1441" s="139"/>
    </row>
    <row r="1442" spans="1:3" x14ac:dyDescent="0.25">
      <c r="A1442" s="139"/>
      <c r="B1442" s="139"/>
      <c r="C1442" s="139"/>
    </row>
    <row r="1443" spans="1:3" x14ac:dyDescent="0.25">
      <c r="A1443" s="139"/>
      <c r="B1443" s="139"/>
      <c r="C1443" s="139"/>
    </row>
    <row r="1444" spans="1:3" x14ac:dyDescent="0.25">
      <c r="A1444" s="139"/>
      <c r="B1444" s="139"/>
      <c r="C1444" s="139"/>
    </row>
    <row r="1445" spans="1:3" x14ac:dyDescent="0.25">
      <c r="A1445" s="139"/>
      <c r="B1445" s="139"/>
      <c r="C1445" s="139"/>
    </row>
    <row r="1446" spans="1:3" x14ac:dyDescent="0.25">
      <c r="A1446" s="139"/>
      <c r="B1446" s="139"/>
      <c r="C1446" s="139"/>
    </row>
    <row r="1447" spans="1:3" x14ac:dyDescent="0.25">
      <c r="A1447" s="139"/>
      <c r="B1447" s="139"/>
      <c r="C1447" s="139"/>
    </row>
    <row r="1448" spans="1:3" x14ac:dyDescent="0.25">
      <c r="A1448" s="139"/>
      <c r="B1448" s="139"/>
      <c r="C1448" s="139"/>
    </row>
    <row r="1449" spans="1:3" x14ac:dyDescent="0.25">
      <c r="A1449" s="139"/>
      <c r="B1449" s="139"/>
      <c r="C1449" s="139"/>
    </row>
    <row r="1450" spans="1:3" x14ac:dyDescent="0.25">
      <c r="A1450" s="139"/>
      <c r="B1450" s="139"/>
      <c r="C1450" s="139"/>
    </row>
    <row r="1451" spans="1:3" x14ac:dyDescent="0.25">
      <c r="A1451" s="139"/>
      <c r="B1451" s="139"/>
      <c r="C1451" s="139"/>
    </row>
    <row r="1452" spans="1:3" x14ac:dyDescent="0.25">
      <c r="A1452" s="139"/>
      <c r="B1452" s="139"/>
      <c r="C1452" s="139"/>
    </row>
    <row r="1453" spans="1:3" x14ac:dyDescent="0.25">
      <c r="A1453" s="139"/>
      <c r="B1453" s="139"/>
      <c r="C1453" s="139"/>
    </row>
    <row r="1454" spans="1:3" x14ac:dyDescent="0.25">
      <c r="A1454" s="139"/>
      <c r="B1454" s="139"/>
      <c r="C1454" s="139"/>
    </row>
    <row r="1455" spans="1:3" x14ac:dyDescent="0.25">
      <c r="A1455" s="139"/>
      <c r="B1455" s="139"/>
      <c r="C1455" s="139"/>
    </row>
    <row r="1456" spans="1:3" x14ac:dyDescent="0.25">
      <c r="A1456" s="139"/>
      <c r="B1456" s="139"/>
      <c r="C1456" s="139"/>
    </row>
    <row r="1457" spans="1:3" x14ac:dyDescent="0.25">
      <c r="A1457" s="139"/>
      <c r="B1457" s="139"/>
      <c r="C1457" s="139"/>
    </row>
    <row r="1458" spans="1:3" x14ac:dyDescent="0.25">
      <c r="A1458" s="139"/>
      <c r="B1458" s="139"/>
      <c r="C1458" s="139"/>
    </row>
    <row r="1459" spans="1:3" x14ac:dyDescent="0.25">
      <c r="A1459" s="139"/>
      <c r="B1459" s="139"/>
      <c r="C1459" s="139"/>
    </row>
    <row r="1460" spans="1:3" x14ac:dyDescent="0.25">
      <c r="A1460" s="139"/>
      <c r="B1460" s="139"/>
      <c r="C1460" s="139"/>
    </row>
    <row r="1461" spans="1:3" x14ac:dyDescent="0.25">
      <c r="A1461" s="139"/>
      <c r="B1461" s="139"/>
      <c r="C1461" s="139"/>
    </row>
    <row r="1462" spans="1:3" x14ac:dyDescent="0.25">
      <c r="A1462" s="139"/>
      <c r="B1462" s="139"/>
      <c r="C1462" s="139"/>
    </row>
    <row r="1463" spans="1:3" x14ac:dyDescent="0.25">
      <c r="A1463" s="139"/>
      <c r="B1463" s="139"/>
      <c r="C1463" s="139"/>
    </row>
    <row r="1464" spans="1:3" x14ac:dyDescent="0.25">
      <c r="A1464" s="139"/>
      <c r="B1464" s="139"/>
      <c r="C1464" s="139"/>
    </row>
    <row r="1465" spans="1:3" x14ac:dyDescent="0.25">
      <c r="A1465" s="139"/>
      <c r="B1465" s="139"/>
      <c r="C1465" s="139"/>
    </row>
    <row r="1466" spans="1:3" x14ac:dyDescent="0.25">
      <c r="A1466" s="139"/>
      <c r="B1466" s="139"/>
      <c r="C1466" s="139"/>
    </row>
    <row r="1467" spans="1:3" x14ac:dyDescent="0.25">
      <c r="A1467" s="139"/>
      <c r="B1467" s="139"/>
      <c r="C1467" s="139"/>
    </row>
    <row r="1468" spans="1:3" x14ac:dyDescent="0.25">
      <c r="A1468" s="139"/>
      <c r="B1468" s="139"/>
      <c r="C1468" s="139"/>
    </row>
    <row r="1469" spans="1:3" x14ac:dyDescent="0.25">
      <c r="A1469" s="139"/>
      <c r="B1469" s="139"/>
      <c r="C1469" s="139"/>
    </row>
    <row r="1470" spans="1:3" x14ac:dyDescent="0.25">
      <c r="A1470" s="139"/>
      <c r="B1470" s="139"/>
      <c r="C1470" s="139"/>
    </row>
    <row r="1471" spans="1:3" x14ac:dyDescent="0.25">
      <c r="A1471" s="139"/>
      <c r="B1471" s="139"/>
      <c r="C1471" s="139"/>
    </row>
    <row r="1472" spans="1:3" x14ac:dyDescent="0.25">
      <c r="A1472" s="139"/>
      <c r="B1472" s="139"/>
      <c r="C1472" s="139"/>
    </row>
    <row r="1473" spans="1:3" x14ac:dyDescent="0.25">
      <c r="A1473" s="139"/>
      <c r="B1473" s="139"/>
      <c r="C1473" s="139"/>
    </row>
    <row r="1474" spans="1:3" x14ac:dyDescent="0.25">
      <c r="A1474" s="139"/>
      <c r="B1474" s="139"/>
      <c r="C1474" s="139"/>
    </row>
    <row r="1475" spans="1:3" x14ac:dyDescent="0.25">
      <c r="A1475" s="139"/>
      <c r="B1475" s="139"/>
      <c r="C1475" s="139"/>
    </row>
    <row r="1476" spans="1:3" x14ac:dyDescent="0.25">
      <c r="A1476" s="139"/>
      <c r="B1476" s="139"/>
      <c r="C1476" s="139"/>
    </row>
    <row r="1477" spans="1:3" x14ac:dyDescent="0.25">
      <c r="A1477" s="139"/>
      <c r="B1477" s="139"/>
      <c r="C1477" s="139"/>
    </row>
    <row r="1478" spans="1:3" x14ac:dyDescent="0.25">
      <c r="A1478" s="139"/>
      <c r="B1478" s="139"/>
      <c r="C1478" s="139"/>
    </row>
    <row r="1479" spans="1:3" x14ac:dyDescent="0.25">
      <c r="A1479" s="139"/>
      <c r="B1479" s="139"/>
      <c r="C1479" s="139"/>
    </row>
    <row r="1480" spans="1:3" x14ac:dyDescent="0.25">
      <c r="A1480" s="139"/>
      <c r="B1480" s="139"/>
      <c r="C1480" s="139"/>
    </row>
    <row r="1481" spans="1:3" x14ac:dyDescent="0.25">
      <c r="A1481" s="139"/>
      <c r="B1481" s="139"/>
      <c r="C1481" s="139"/>
    </row>
    <row r="1482" spans="1:3" x14ac:dyDescent="0.25">
      <c r="A1482" s="139"/>
      <c r="B1482" s="139"/>
      <c r="C1482" s="139"/>
    </row>
    <row r="1483" spans="1:3" x14ac:dyDescent="0.25">
      <c r="A1483" s="139"/>
      <c r="B1483" s="139"/>
      <c r="C1483" s="139"/>
    </row>
    <row r="1484" spans="1:3" x14ac:dyDescent="0.25">
      <c r="A1484" s="139"/>
      <c r="B1484" s="139"/>
      <c r="C1484" s="139"/>
    </row>
    <row r="1485" spans="1:3" x14ac:dyDescent="0.25">
      <c r="A1485" s="139"/>
      <c r="B1485" s="139"/>
      <c r="C1485" s="139"/>
    </row>
    <row r="1486" spans="1:3" x14ac:dyDescent="0.25">
      <c r="A1486" s="139"/>
      <c r="B1486" s="139"/>
      <c r="C1486" s="139"/>
    </row>
    <row r="1487" spans="1:3" x14ac:dyDescent="0.25">
      <c r="A1487" s="139"/>
      <c r="B1487" s="139"/>
      <c r="C1487" s="139"/>
    </row>
    <row r="1488" spans="1:3" x14ac:dyDescent="0.25">
      <c r="A1488" s="139"/>
      <c r="B1488" s="139"/>
      <c r="C1488" s="139"/>
    </row>
    <row r="1489" spans="1:3" x14ac:dyDescent="0.25">
      <c r="A1489" s="139"/>
      <c r="B1489" s="139"/>
      <c r="C1489" s="139"/>
    </row>
    <row r="1490" spans="1:3" x14ac:dyDescent="0.25">
      <c r="A1490" s="139"/>
      <c r="B1490" s="139"/>
      <c r="C1490" s="139"/>
    </row>
    <row r="1491" spans="1:3" x14ac:dyDescent="0.25">
      <c r="A1491" s="139"/>
      <c r="B1491" s="139"/>
      <c r="C1491" s="139"/>
    </row>
    <row r="1492" spans="1:3" x14ac:dyDescent="0.25">
      <c r="A1492" s="139"/>
      <c r="B1492" s="139"/>
      <c r="C1492" s="139"/>
    </row>
    <row r="1493" spans="1:3" x14ac:dyDescent="0.25">
      <c r="A1493" s="139"/>
      <c r="B1493" s="139"/>
      <c r="C1493" s="139"/>
    </row>
    <row r="1494" spans="1:3" x14ac:dyDescent="0.25">
      <c r="A1494" s="139"/>
      <c r="B1494" s="139"/>
      <c r="C1494" s="139"/>
    </row>
    <row r="1495" spans="1:3" x14ac:dyDescent="0.25">
      <c r="A1495" s="139"/>
      <c r="B1495" s="139"/>
      <c r="C1495" s="139"/>
    </row>
    <row r="1496" spans="1:3" x14ac:dyDescent="0.25">
      <c r="A1496" s="139"/>
      <c r="B1496" s="139"/>
      <c r="C1496" s="139"/>
    </row>
    <row r="1497" spans="1:3" x14ac:dyDescent="0.25">
      <c r="A1497" s="139"/>
      <c r="B1497" s="139"/>
      <c r="C1497" s="139"/>
    </row>
    <row r="1498" spans="1:3" x14ac:dyDescent="0.25">
      <c r="A1498" s="139"/>
      <c r="B1498" s="139"/>
      <c r="C1498" s="139"/>
    </row>
    <row r="1499" spans="1:3" x14ac:dyDescent="0.25">
      <c r="A1499" s="139"/>
      <c r="B1499" s="139"/>
      <c r="C1499" s="139"/>
    </row>
    <row r="1500" spans="1:3" x14ac:dyDescent="0.25">
      <c r="A1500" s="139"/>
      <c r="B1500" s="139"/>
      <c r="C1500" s="139"/>
    </row>
    <row r="1501" spans="1:3" x14ac:dyDescent="0.25">
      <c r="A1501" s="139"/>
      <c r="B1501" s="139"/>
      <c r="C1501" s="139"/>
    </row>
    <row r="1502" spans="1:3" x14ac:dyDescent="0.25">
      <c r="A1502" s="139"/>
      <c r="B1502" s="139"/>
      <c r="C1502" s="139"/>
    </row>
    <row r="1503" spans="1:3" x14ac:dyDescent="0.25">
      <c r="A1503" s="139"/>
      <c r="B1503" s="139"/>
      <c r="C1503" s="139"/>
    </row>
    <row r="1504" spans="1:3" x14ac:dyDescent="0.25">
      <c r="A1504" s="139"/>
      <c r="B1504" s="139"/>
      <c r="C1504" s="139"/>
    </row>
    <row r="1505" spans="1:3" x14ac:dyDescent="0.25">
      <c r="A1505" s="139"/>
      <c r="B1505" s="139"/>
      <c r="C1505" s="139"/>
    </row>
    <row r="1506" spans="1:3" x14ac:dyDescent="0.25">
      <c r="A1506" s="139"/>
      <c r="B1506" s="139"/>
      <c r="C1506" s="139"/>
    </row>
    <row r="1507" spans="1:3" x14ac:dyDescent="0.25">
      <c r="A1507" s="139"/>
      <c r="B1507" s="139"/>
      <c r="C1507" s="139"/>
    </row>
    <row r="1508" spans="1:3" x14ac:dyDescent="0.25">
      <c r="A1508" s="139"/>
      <c r="B1508" s="139"/>
      <c r="C1508" s="139"/>
    </row>
    <row r="1509" spans="1:3" x14ac:dyDescent="0.25">
      <c r="A1509" s="139"/>
      <c r="B1509" s="139"/>
      <c r="C1509" s="139"/>
    </row>
    <row r="1510" spans="1:3" x14ac:dyDescent="0.25">
      <c r="A1510" s="139"/>
      <c r="B1510" s="139"/>
      <c r="C1510" s="139"/>
    </row>
    <row r="1511" spans="1:3" x14ac:dyDescent="0.25">
      <c r="A1511" s="139"/>
      <c r="B1511" s="139"/>
      <c r="C1511" s="139"/>
    </row>
    <row r="1512" spans="1:3" x14ac:dyDescent="0.25">
      <c r="A1512" s="139"/>
      <c r="B1512" s="139"/>
      <c r="C1512" s="139"/>
    </row>
    <row r="1513" spans="1:3" x14ac:dyDescent="0.25">
      <c r="A1513" s="139"/>
      <c r="B1513" s="139"/>
      <c r="C1513" s="139"/>
    </row>
    <row r="1514" spans="1:3" x14ac:dyDescent="0.25">
      <c r="A1514" s="139"/>
      <c r="B1514" s="139"/>
      <c r="C1514" s="139"/>
    </row>
    <row r="1515" spans="1:3" x14ac:dyDescent="0.25">
      <c r="A1515" s="139"/>
      <c r="B1515" s="139"/>
      <c r="C1515" s="139"/>
    </row>
    <row r="1516" spans="1:3" x14ac:dyDescent="0.25">
      <c r="A1516" s="139"/>
      <c r="B1516" s="139"/>
      <c r="C1516" s="139"/>
    </row>
    <row r="1517" spans="1:3" x14ac:dyDescent="0.25">
      <c r="A1517" s="139"/>
      <c r="B1517" s="139"/>
      <c r="C1517" s="139"/>
    </row>
    <row r="1518" spans="1:3" x14ac:dyDescent="0.25">
      <c r="A1518" s="139"/>
      <c r="B1518" s="139"/>
      <c r="C1518" s="139"/>
    </row>
    <row r="1519" spans="1:3" x14ac:dyDescent="0.25">
      <c r="A1519" s="139"/>
      <c r="B1519" s="139"/>
      <c r="C1519" s="139"/>
    </row>
    <row r="1520" spans="1:3" x14ac:dyDescent="0.25">
      <c r="A1520" s="139"/>
      <c r="B1520" s="139"/>
      <c r="C1520" s="139"/>
    </row>
    <row r="1521" spans="1:3" x14ac:dyDescent="0.25">
      <c r="A1521" s="139"/>
      <c r="B1521" s="139"/>
      <c r="C1521" s="139"/>
    </row>
    <row r="1522" spans="1:3" x14ac:dyDescent="0.25">
      <c r="A1522" s="139"/>
      <c r="B1522" s="139"/>
      <c r="C1522" s="139"/>
    </row>
    <row r="1523" spans="1:3" x14ac:dyDescent="0.25">
      <c r="A1523" s="139"/>
      <c r="B1523" s="139"/>
      <c r="C1523" s="139"/>
    </row>
    <row r="1524" spans="1:3" x14ac:dyDescent="0.25">
      <c r="A1524" s="139"/>
      <c r="B1524" s="139"/>
      <c r="C1524" s="139"/>
    </row>
    <row r="1525" spans="1:3" x14ac:dyDescent="0.25">
      <c r="A1525" s="139"/>
      <c r="B1525" s="139"/>
      <c r="C1525" s="139"/>
    </row>
    <row r="1526" spans="1:3" x14ac:dyDescent="0.25">
      <c r="A1526" s="139"/>
      <c r="B1526" s="139"/>
      <c r="C1526" s="139"/>
    </row>
    <row r="1527" spans="1:3" x14ac:dyDescent="0.25">
      <c r="A1527" s="139"/>
      <c r="B1527" s="139"/>
      <c r="C1527" s="139"/>
    </row>
    <row r="1528" spans="1:3" x14ac:dyDescent="0.25">
      <c r="A1528" s="139"/>
      <c r="B1528" s="139"/>
      <c r="C1528" s="139"/>
    </row>
    <row r="1529" spans="1:3" x14ac:dyDescent="0.25">
      <c r="A1529" s="139"/>
      <c r="B1529" s="139"/>
      <c r="C1529" s="139"/>
    </row>
    <row r="1530" spans="1:3" x14ac:dyDescent="0.25">
      <c r="A1530" s="139"/>
      <c r="B1530" s="139"/>
      <c r="C1530" s="139"/>
    </row>
    <row r="1531" spans="1:3" x14ac:dyDescent="0.25">
      <c r="A1531" s="139"/>
      <c r="B1531" s="139"/>
      <c r="C1531" s="139"/>
    </row>
    <row r="1532" spans="1:3" x14ac:dyDescent="0.25">
      <c r="A1532" s="139"/>
      <c r="B1532" s="139"/>
      <c r="C1532" s="139"/>
    </row>
    <row r="1533" spans="1:3" x14ac:dyDescent="0.25">
      <c r="A1533" s="139"/>
      <c r="B1533" s="139"/>
      <c r="C1533" s="139"/>
    </row>
    <row r="1534" spans="1:3" x14ac:dyDescent="0.25">
      <c r="A1534" s="139"/>
      <c r="B1534" s="139"/>
      <c r="C1534" s="139"/>
    </row>
    <row r="1535" spans="1:3" x14ac:dyDescent="0.25">
      <c r="A1535" s="139"/>
      <c r="B1535" s="139"/>
      <c r="C1535" s="139"/>
    </row>
    <row r="1536" spans="1:3" x14ac:dyDescent="0.25">
      <c r="A1536" s="139"/>
      <c r="B1536" s="139"/>
      <c r="C1536" s="139"/>
    </row>
    <row r="1537" spans="1:3" x14ac:dyDescent="0.25">
      <c r="A1537" s="139"/>
      <c r="B1537" s="139"/>
      <c r="C1537" s="139"/>
    </row>
    <row r="1538" spans="1:3" x14ac:dyDescent="0.25">
      <c r="A1538" s="139"/>
      <c r="B1538" s="139"/>
      <c r="C1538" s="139"/>
    </row>
    <row r="1539" spans="1:3" x14ac:dyDescent="0.25">
      <c r="A1539" s="139"/>
      <c r="B1539" s="139"/>
      <c r="C1539" s="139"/>
    </row>
    <row r="1540" spans="1:3" x14ac:dyDescent="0.25">
      <c r="A1540" s="139"/>
      <c r="B1540" s="139"/>
      <c r="C1540" s="139"/>
    </row>
    <row r="1541" spans="1:3" x14ac:dyDescent="0.25">
      <c r="A1541" s="139"/>
      <c r="B1541" s="139"/>
      <c r="C1541" s="139"/>
    </row>
    <row r="1542" spans="1:3" x14ac:dyDescent="0.25">
      <c r="A1542" s="139"/>
      <c r="B1542" s="139"/>
      <c r="C1542" s="139"/>
    </row>
    <row r="1543" spans="1:3" x14ac:dyDescent="0.25">
      <c r="A1543" s="139"/>
      <c r="B1543" s="139"/>
      <c r="C1543" s="139"/>
    </row>
    <row r="1544" spans="1:3" x14ac:dyDescent="0.25">
      <c r="A1544" s="139"/>
      <c r="B1544" s="139"/>
      <c r="C1544" s="139"/>
    </row>
    <row r="1545" spans="1:3" x14ac:dyDescent="0.25">
      <c r="A1545" s="139"/>
      <c r="B1545" s="139"/>
      <c r="C1545" s="139"/>
    </row>
    <row r="1546" spans="1:3" x14ac:dyDescent="0.25">
      <c r="A1546" s="139"/>
      <c r="B1546" s="139"/>
      <c r="C1546" s="139"/>
    </row>
    <row r="1547" spans="1:3" x14ac:dyDescent="0.25">
      <c r="A1547" s="139"/>
      <c r="B1547" s="139"/>
      <c r="C1547" s="139"/>
    </row>
    <row r="1548" spans="1:3" x14ac:dyDescent="0.25">
      <c r="A1548" s="139"/>
      <c r="B1548" s="139"/>
      <c r="C1548" s="139"/>
    </row>
    <row r="1549" spans="1:3" x14ac:dyDescent="0.25">
      <c r="A1549" s="139"/>
      <c r="B1549" s="139"/>
      <c r="C1549" s="139"/>
    </row>
    <row r="1550" spans="1:3" x14ac:dyDescent="0.25">
      <c r="A1550" s="139"/>
      <c r="B1550" s="139"/>
      <c r="C1550" s="139"/>
    </row>
    <row r="1551" spans="1:3" x14ac:dyDescent="0.25">
      <c r="A1551" s="139"/>
      <c r="B1551" s="139"/>
      <c r="C1551" s="139"/>
    </row>
    <row r="1552" spans="1:3" x14ac:dyDescent="0.25">
      <c r="A1552" s="139"/>
      <c r="B1552" s="139"/>
      <c r="C1552" s="139"/>
    </row>
    <row r="1553" spans="1:3" x14ac:dyDescent="0.25">
      <c r="A1553" s="139"/>
      <c r="B1553" s="139"/>
      <c r="C1553" s="139"/>
    </row>
    <row r="1554" spans="1:3" x14ac:dyDescent="0.25">
      <c r="A1554" s="139"/>
      <c r="B1554" s="139"/>
      <c r="C1554" s="139"/>
    </row>
    <row r="1555" spans="1:3" x14ac:dyDescent="0.25">
      <c r="A1555" s="139"/>
      <c r="B1555" s="139"/>
      <c r="C1555" s="139"/>
    </row>
    <row r="1556" spans="1:3" x14ac:dyDescent="0.25">
      <c r="A1556" s="139"/>
      <c r="B1556" s="139"/>
      <c r="C1556" s="139"/>
    </row>
    <row r="1557" spans="1:3" x14ac:dyDescent="0.25">
      <c r="A1557" s="139"/>
      <c r="B1557" s="139"/>
      <c r="C1557" s="139"/>
    </row>
    <row r="1558" spans="1:3" x14ac:dyDescent="0.25">
      <c r="A1558" s="139"/>
      <c r="B1558" s="139"/>
      <c r="C1558" s="139"/>
    </row>
    <row r="1559" spans="1:3" x14ac:dyDescent="0.25">
      <c r="A1559" s="139"/>
      <c r="B1559" s="139"/>
      <c r="C1559" s="139"/>
    </row>
    <row r="1560" spans="1:3" x14ac:dyDescent="0.25">
      <c r="A1560" s="139"/>
      <c r="B1560" s="139"/>
      <c r="C1560" s="139"/>
    </row>
    <row r="1561" spans="1:3" x14ac:dyDescent="0.25">
      <c r="A1561" s="139"/>
      <c r="B1561" s="139"/>
      <c r="C1561" s="139"/>
    </row>
    <row r="1562" spans="1:3" x14ac:dyDescent="0.25">
      <c r="A1562" s="139"/>
      <c r="B1562" s="139"/>
      <c r="C1562" s="139"/>
    </row>
    <row r="1563" spans="1:3" x14ac:dyDescent="0.25">
      <c r="A1563" s="139"/>
      <c r="B1563" s="139"/>
      <c r="C1563" s="139"/>
    </row>
    <row r="1564" spans="1:3" x14ac:dyDescent="0.25">
      <c r="A1564" s="139"/>
      <c r="B1564" s="139"/>
      <c r="C1564" s="139"/>
    </row>
    <row r="1565" spans="1:3" x14ac:dyDescent="0.25">
      <c r="A1565" s="139"/>
      <c r="B1565" s="139"/>
      <c r="C1565" s="139"/>
    </row>
    <row r="1566" spans="1:3" x14ac:dyDescent="0.25">
      <c r="A1566" s="139"/>
      <c r="B1566" s="139"/>
      <c r="C1566" s="139"/>
    </row>
    <row r="1567" spans="1:3" x14ac:dyDescent="0.25">
      <c r="A1567" s="139"/>
      <c r="B1567" s="139"/>
      <c r="C1567" s="139"/>
    </row>
    <row r="1568" spans="1:3" x14ac:dyDescent="0.25">
      <c r="A1568" s="139"/>
      <c r="B1568" s="139"/>
      <c r="C1568" s="139"/>
    </row>
    <row r="1569" spans="1:3" x14ac:dyDescent="0.25">
      <c r="A1569" s="139"/>
      <c r="B1569" s="139"/>
      <c r="C1569" s="139"/>
    </row>
    <row r="1570" spans="1:3" x14ac:dyDescent="0.25">
      <c r="A1570" s="139"/>
      <c r="B1570" s="139"/>
      <c r="C1570" s="139"/>
    </row>
    <row r="1571" spans="1:3" x14ac:dyDescent="0.25">
      <c r="A1571" s="139"/>
      <c r="B1571" s="139"/>
      <c r="C1571" s="139"/>
    </row>
    <row r="1572" spans="1:3" x14ac:dyDescent="0.25">
      <c r="A1572" s="139"/>
      <c r="B1572" s="139"/>
      <c r="C1572" s="139"/>
    </row>
    <row r="1573" spans="1:3" x14ac:dyDescent="0.25">
      <c r="A1573" s="139"/>
      <c r="B1573" s="139"/>
      <c r="C1573" s="139"/>
    </row>
    <row r="1574" spans="1:3" x14ac:dyDescent="0.25">
      <c r="A1574" s="139"/>
      <c r="B1574" s="139"/>
      <c r="C1574" s="139"/>
    </row>
    <row r="1575" spans="1:3" x14ac:dyDescent="0.25">
      <c r="A1575" s="139"/>
      <c r="B1575" s="139"/>
      <c r="C1575" s="139"/>
    </row>
    <row r="1576" spans="1:3" x14ac:dyDescent="0.25">
      <c r="A1576" s="139"/>
      <c r="B1576" s="139"/>
      <c r="C1576" s="139"/>
    </row>
    <row r="1577" spans="1:3" x14ac:dyDescent="0.25">
      <c r="A1577" s="139"/>
      <c r="B1577" s="139"/>
      <c r="C1577" s="139"/>
    </row>
    <row r="1578" spans="1:3" x14ac:dyDescent="0.25">
      <c r="A1578" s="139"/>
      <c r="B1578" s="139"/>
      <c r="C1578" s="139"/>
    </row>
    <row r="1579" spans="1:3" x14ac:dyDescent="0.25">
      <c r="A1579" s="139"/>
      <c r="B1579" s="139"/>
      <c r="C1579" s="139"/>
    </row>
    <row r="1580" spans="1:3" x14ac:dyDescent="0.25">
      <c r="A1580" s="139"/>
      <c r="B1580" s="139"/>
      <c r="C1580" s="139"/>
    </row>
    <row r="1581" spans="1:3" x14ac:dyDescent="0.25">
      <c r="A1581" s="139"/>
      <c r="B1581" s="139"/>
      <c r="C1581" s="139"/>
    </row>
    <row r="1582" spans="1:3" x14ac:dyDescent="0.25">
      <c r="A1582" s="139"/>
      <c r="B1582" s="139"/>
      <c r="C1582" s="139"/>
    </row>
    <row r="1583" spans="1:3" x14ac:dyDescent="0.25">
      <c r="A1583" s="139"/>
      <c r="B1583" s="139"/>
      <c r="C1583" s="139"/>
    </row>
    <row r="1584" spans="1:3" x14ac:dyDescent="0.25">
      <c r="A1584" s="139"/>
      <c r="B1584" s="139"/>
      <c r="C1584" s="139"/>
    </row>
    <row r="1585" spans="1:3" x14ac:dyDescent="0.25">
      <c r="A1585" s="139"/>
      <c r="B1585" s="139"/>
      <c r="C1585" s="139"/>
    </row>
    <row r="1586" spans="1:3" x14ac:dyDescent="0.25">
      <c r="A1586" s="139"/>
      <c r="B1586" s="139"/>
      <c r="C1586" s="139"/>
    </row>
    <row r="1587" spans="1:3" x14ac:dyDescent="0.25">
      <c r="A1587" s="139"/>
      <c r="B1587" s="139"/>
      <c r="C1587" s="139"/>
    </row>
    <row r="1588" spans="1:3" x14ac:dyDescent="0.25">
      <c r="A1588" s="139"/>
      <c r="B1588" s="139"/>
      <c r="C1588" s="139"/>
    </row>
    <row r="1589" spans="1:3" x14ac:dyDescent="0.25">
      <c r="A1589" s="139"/>
      <c r="B1589" s="139"/>
      <c r="C1589" s="139"/>
    </row>
    <row r="1590" spans="1:3" x14ac:dyDescent="0.25">
      <c r="A1590" s="139"/>
      <c r="B1590" s="139"/>
      <c r="C1590" s="139"/>
    </row>
    <row r="1591" spans="1:3" x14ac:dyDescent="0.25">
      <c r="A1591" s="139"/>
      <c r="B1591" s="139"/>
      <c r="C1591" s="139"/>
    </row>
    <row r="1592" spans="1:3" x14ac:dyDescent="0.25">
      <c r="A1592" s="139"/>
      <c r="B1592" s="139"/>
      <c r="C1592" s="139"/>
    </row>
    <row r="1593" spans="1:3" x14ac:dyDescent="0.25">
      <c r="A1593" s="139"/>
      <c r="B1593" s="139"/>
      <c r="C1593" s="139"/>
    </row>
    <row r="1594" spans="1:3" x14ac:dyDescent="0.25">
      <c r="A1594" s="139"/>
      <c r="B1594" s="139"/>
      <c r="C1594" s="139"/>
    </row>
    <row r="1595" spans="1:3" x14ac:dyDescent="0.25">
      <c r="A1595" s="139"/>
      <c r="B1595" s="139"/>
      <c r="C1595" s="139"/>
    </row>
    <row r="1596" spans="1:3" x14ac:dyDescent="0.25">
      <c r="A1596" s="139"/>
      <c r="B1596" s="139"/>
      <c r="C1596" s="139"/>
    </row>
    <row r="1597" spans="1:3" x14ac:dyDescent="0.25">
      <c r="A1597" s="139"/>
      <c r="B1597" s="139"/>
      <c r="C1597" s="139"/>
    </row>
    <row r="1598" spans="1:3" x14ac:dyDescent="0.25">
      <c r="A1598" s="139"/>
      <c r="B1598" s="139"/>
      <c r="C1598" s="139"/>
    </row>
    <row r="1599" spans="1:3" x14ac:dyDescent="0.25">
      <c r="A1599" s="139"/>
      <c r="B1599" s="139"/>
      <c r="C1599" s="139"/>
    </row>
    <row r="1600" spans="1:3" x14ac:dyDescent="0.25">
      <c r="A1600" s="139"/>
      <c r="B1600" s="139"/>
      <c r="C1600" s="139"/>
    </row>
    <row r="1601" spans="1:3" x14ac:dyDescent="0.25">
      <c r="A1601" s="139"/>
      <c r="B1601" s="139"/>
      <c r="C1601" s="139"/>
    </row>
    <row r="1602" spans="1:3" x14ac:dyDescent="0.25">
      <c r="A1602" s="139"/>
      <c r="B1602" s="139"/>
      <c r="C1602" s="139"/>
    </row>
    <row r="1603" spans="1:3" x14ac:dyDescent="0.25">
      <c r="A1603" s="139"/>
      <c r="B1603" s="139"/>
      <c r="C1603" s="139"/>
    </row>
    <row r="1604" spans="1:3" x14ac:dyDescent="0.25">
      <c r="A1604" s="139"/>
      <c r="B1604" s="139"/>
      <c r="C1604" s="139"/>
    </row>
    <row r="1605" spans="1:3" x14ac:dyDescent="0.25">
      <c r="A1605" s="139"/>
      <c r="B1605" s="139"/>
      <c r="C1605" s="139"/>
    </row>
    <row r="1606" spans="1:3" x14ac:dyDescent="0.25">
      <c r="A1606" s="139"/>
      <c r="B1606" s="139"/>
      <c r="C1606" s="139"/>
    </row>
    <row r="1607" spans="1:3" x14ac:dyDescent="0.25">
      <c r="A1607" s="139"/>
      <c r="B1607" s="139"/>
      <c r="C1607" s="139"/>
    </row>
    <row r="1608" spans="1:3" x14ac:dyDescent="0.25">
      <c r="A1608" s="139"/>
      <c r="B1608" s="139"/>
      <c r="C1608" s="139"/>
    </row>
    <row r="1609" spans="1:3" x14ac:dyDescent="0.25">
      <c r="A1609" s="139"/>
      <c r="B1609" s="139"/>
      <c r="C1609" s="139"/>
    </row>
    <row r="1610" spans="1:3" x14ac:dyDescent="0.25">
      <c r="A1610" s="139"/>
      <c r="B1610" s="139"/>
      <c r="C1610" s="139"/>
    </row>
    <row r="1611" spans="1:3" x14ac:dyDescent="0.25">
      <c r="A1611" s="139"/>
      <c r="B1611" s="139"/>
      <c r="C1611" s="139"/>
    </row>
    <row r="1612" spans="1:3" x14ac:dyDescent="0.25">
      <c r="A1612" s="139"/>
      <c r="B1612" s="139"/>
      <c r="C1612" s="139"/>
    </row>
    <row r="1613" spans="1:3" x14ac:dyDescent="0.25">
      <c r="A1613" s="139"/>
      <c r="B1613" s="139"/>
      <c r="C1613" s="139"/>
    </row>
    <row r="1614" spans="1:3" x14ac:dyDescent="0.25">
      <c r="A1614" s="139"/>
      <c r="B1614" s="139"/>
      <c r="C1614" s="139"/>
    </row>
    <row r="1615" spans="1:3" x14ac:dyDescent="0.25">
      <c r="A1615" s="139"/>
      <c r="B1615" s="139"/>
      <c r="C1615" s="139"/>
    </row>
    <row r="1616" spans="1:3" x14ac:dyDescent="0.25">
      <c r="A1616" s="139"/>
      <c r="B1616" s="139"/>
      <c r="C1616" s="139"/>
    </row>
    <row r="1617" spans="1:3" x14ac:dyDescent="0.25">
      <c r="A1617" s="139"/>
      <c r="B1617" s="139"/>
      <c r="C1617" s="139"/>
    </row>
    <row r="1618" spans="1:3" x14ac:dyDescent="0.25">
      <c r="A1618" s="139"/>
      <c r="B1618" s="139"/>
      <c r="C1618" s="139"/>
    </row>
    <row r="1619" spans="1:3" x14ac:dyDescent="0.25">
      <c r="A1619" s="139"/>
      <c r="B1619" s="139"/>
      <c r="C1619" s="139"/>
    </row>
    <row r="1620" spans="1:3" x14ac:dyDescent="0.25">
      <c r="A1620" s="139"/>
      <c r="B1620" s="139"/>
      <c r="C1620" s="139"/>
    </row>
    <row r="1621" spans="1:3" x14ac:dyDescent="0.25">
      <c r="A1621" s="139"/>
      <c r="B1621" s="139"/>
      <c r="C1621" s="139"/>
    </row>
    <row r="1622" spans="1:3" x14ac:dyDescent="0.25">
      <c r="A1622" s="139"/>
      <c r="B1622" s="139"/>
      <c r="C1622" s="139"/>
    </row>
    <row r="1623" spans="1:3" x14ac:dyDescent="0.25">
      <c r="A1623" s="139"/>
      <c r="B1623" s="139"/>
      <c r="C1623" s="139"/>
    </row>
    <row r="1624" spans="1:3" x14ac:dyDescent="0.25">
      <c r="A1624" s="139"/>
      <c r="B1624" s="139"/>
      <c r="C1624" s="139"/>
    </row>
    <row r="1625" spans="1:3" x14ac:dyDescent="0.25">
      <c r="A1625" s="139"/>
      <c r="B1625" s="139"/>
      <c r="C1625" s="139"/>
    </row>
    <row r="1626" spans="1:3" x14ac:dyDescent="0.25">
      <c r="A1626" s="139"/>
      <c r="B1626" s="139"/>
      <c r="C1626" s="139"/>
    </row>
    <row r="1627" spans="1:3" x14ac:dyDescent="0.25">
      <c r="A1627" s="139"/>
      <c r="B1627" s="139"/>
      <c r="C1627" s="139"/>
    </row>
    <row r="1628" spans="1:3" x14ac:dyDescent="0.25">
      <c r="A1628" s="139"/>
      <c r="B1628" s="139"/>
      <c r="C1628" s="139"/>
    </row>
    <row r="1629" spans="1:3" x14ac:dyDescent="0.25">
      <c r="A1629" s="139"/>
      <c r="B1629" s="139"/>
      <c r="C1629" s="139"/>
    </row>
    <row r="1630" spans="1:3" x14ac:dyDescent="0.25">
      <c r="A1630" s="139"/>
      <c r="B1630" s="139"/>
      <c r="C1630" s="139"/>
    </row>
    <row r="1631" spans="1:3" x14ac:dyDescent="0.25">
      <c r="A1631" s="139"/>
      <c r="B1631" s="139"/>
      <c r="C1631" s="139"/>
    </row>
    <row r="1632" spans="1:3" x14ac:dyDescent="0.25">
      <c r="A1632" s="139"/>
      <c r="B1632" s="139"/>
      <c r="C1632" s="139"/>
    </row>
    <row r="1633" spans="1:3" x14ac:dyDescent="0.25">
      <c r="A1633" s="139"/>
      <c r="B1633" s="139"/>
      <c r="C1633" s="139"/>
    </row>
    <row r="1634" spans="1:3" x14ac:dyDescent="0.25">
      <c r="A1634" s="139"/>
      <c r="B1634" s="139"/>
      <c r="C1634" s="139"/>
    </row>
    <row r="1635" spans="1:3" x14ac:dyDescent="0.25">
      <c r="A1635" s="139"/>
      <c r="B1635" s="139"/>
      <c r="C1635" s="139"/>
    </row>
    <row r="1636" spans="1:3" x14ac:dyDescent="0.25">
      <c r="A1636" s="139"/>
      <c r="B1636" s="139"/>
      <c r="C1636" s="139"/>
    </row>
    <row r="1637" spans="1:3" x14ac:dyDescent="0.25">
      <c r="A1637" s="139"/>
      <c r="B1637" s="139"/>
      <c r="C1637" s="139"/>
    </row>
    <row r="1638" spans="1:3" x14ac:dyDescent="0.25">
      <c r="A1638" s="139"/>
      <c r="B1638" s="139"/>
      <c r="C1638" s="139"/>
    </row>
    <row r="1639" spans="1:3" x14ac:dyDescent="0.25">
      <c r="A1639" s="139"/>
      <c r="B1639" s="139"/>
      <c r="C1639" s="139"/>
    </row>
    <row r="1640" spans="1:3" x14ac:dyDescent="0.25">
      <c r="A1640" s="139"/>
      <c r="B1640" s="139"/>
      <c r="C1640" s="139"/>
    </row>
    <row r="1641" spans="1:3" x14ac:dyDescent="0.25">
      <c r="A1641" s="139"/>
      <c r="B1641" s="139"/>
      <c r="C1641" s="139"/>
    </row>
    <row r="1642" spans="1:3" x14ac:dyDescent="0.25">
      <c r="A1642" s="139"/>
      <c r="B1642" s="139"/>
      <c r="C1642" s="139"/>
    </row>
    <row r="1643" spans="1:3" x14ac:dyDescent="0.25">
      <c r="A1643" s="139"/>
      <c r="B1643" s="139"/>
      <c r="C1643" s="139"/>
    </row>
    <row r="1644" spans="1:3" x14ac:dyDescent="0.25">
      <c r="A1644" s="139"/>
      <c r="B1644" s="139"/>
      <c r="C1644" s="139"/>
    </row>
    <row r="1645" spans="1:3" x14ac:dyDescent="0.25">
      <c r="A1645" s="139"/>
      <c r="B1645" s="139"/>
      <c r="C1645" s="139"/>
    </row>
    <row r="1646" spans="1:3" x14ac:dyDescent="0.25">
      <c r="A1646" s="139"/>
      <c r="B1646" s="139"/>
      <c r="C1646" s="139"/>
    </row>
    <row r="1647" spans="1:3" x14ac:dyDescent="0.25">
      <c r="A1647" s="139"/>
      <c r="B1647" s="139"/>
      <c r="C1647" s="139"/>
    </row>
    <row r="1648" spans="1:3" x14ac:dyDescent="0.25">
      <c r="A1648" s="139"/>
      <c r="B1648" s="139"/>
      <c r="C1648" s="139"/>
    </row>
    <row r="1649" spans="1:3" x14ac:dyDescent="0.25">
      <c r="A1649" s="139"/>
      <c r="B1649" s="139"/>
      <c r="C1649" s="139"/>
    </row>
    <row r="1650" spans="1:3" x14ac:dyDescent="0.25">
      <c r="A1650" s="139"/>
      <c r="B1650" s="139"/>
      <c r="C1650" s="139"/>
    </row>
    <row r="1651" spans="1:3" x14ac:dyDescent="0.25">
      <c r="A1651" s="139"/>
      <c r="B1651" s="139"/>
      <c r="C1651" s="139"/>
    </row>
    <row r="1652" spans="1:3" x14ac:dyDescent="0.25">
      <c r="A1652" s="139"/>
      <c r="B1652" s="139"/>
      <c r="C1652" s="139"/>
    </row>
    <row r="1653" spans="1:3" x14ac:dyDescent="0.25">
      <c r="A1653" s="139"/>
      <c r="B1653" s="139"/>
      <c r="C1653" s="139"/>
    </row>
    <row r="1654" spans="1:3" x14ac:dyDescent="0.25">
      <c r="A1654" s="139"/>
      <c r="B1654" s="139"/>
      <c r="C1654" s="139"/>
    </row>
    <row r="1655" spans="1:3" x14ac:dyDescent="0.25">
      <c r="A1655" s="139"/>
      <c r="B1655" s="139"/>
      <c r="C1655" s="139"/>
    </row>
    <row r="1656" spans="1:3" x14ac:dyDescent="0.25">
      <c r="A1656" s="139"/>
      <c r="B1656" s="139"/>
      <c r="C1656" s="139"/>
    </row>
    <row r="1657" spans="1:3" x14ac:dyDescent="0.25">
      <c r="A1657" s="139"/>
      <c r="B1657" s="139"/>
      <c r="C1657" s="139"/>
    </row>
    <row r="1658" spans="1:3" x14ac:dyDescent="0.25">
      <c r="A1658" s="139"/>
      <c r="B1658" s="139"/>
      <c r="C1658" s="139"/>
    </row>
    <row r="1659" spans="1:3" x14ac:dyDescent="0.25">
      <c r="A1659" s="139"/>
      <c r="B1659" s="139"/>
      <c r="C1659" s="139"/>
    </row>
    <row r="1660" spans="1:3" x14ac:dyDescent="0.25">
      <c r="A1660" s="139"/>
      <c r="B1660" s="139"/>
      <c r="C1660" s="139"/>
    </row>
    <row r="1661" spans="1:3" x14ac:dyDescent="0.25">
      <c r="A1661" s="139"/>
      <c r="B1661" s="139"/>
      <c r="C1661" s="139"/>
    </row>
    <row r="1662" spans="1:3" x14ac:dyDescent="0.25">
      <c r="A1662" s="139"/>
      <c r="B1662" s="139"/>
      <c r="C1662" s="139"/>
    </row>
    <row r="1663" spans="1:3" x14ac:dyDescent="0.25">
      <c r="A1663" s="139"/>
      <c r="B1663" s="139"/>
      <c r="C1663" s="139"/>
    </row>
    <row r="1664" spans="1:3" x14ac:dyDescent="0.25">
      <c r="A1664" s="139"/>
      <c r="B1664" s="139"/>
      <c r="C1664" s="139"/>
    </row>
    <row r="1665" spans="1:3" x14ac:dyDescent="0.25">
      <c r="A1665" s="139"/>
      <c r="B1665" s="139"/>
      <c r="C1665" s="139"/>
    </row>
    <row r="1666" spans="1:3" x14ac:dyDescent="0.25">
      <c r="A1666" s="139"/>
      <c r="B1666" s="139"/>
      <c r="C1666" s="139"/>
    </row>
    <row r="1667" spans="1:3" x14ac:dyDescent="0.25">
      <c r="A1667" s="139"/>
      <c r="B1667" s="139"/>
      <c r="C1667" s="139"/>
    </row>
    <row r="1668" spans="1:3" x14ac:dyDescent="0.25">
      <c r="A1668" s="139"/>
      <c r="B1668" s="139"/>
      <c r="C1668" s="139"/>
    </row>
    <row r="1669" spans="1:3" x14ac:dyDescent="0.25">
      <c r="A1669" s="139"/>
      <c r="B1669" s="139"/>
      <c r="C1669" s="139"/>
    </row>
    <row r="1670" spans="1:3" x14ac:dyDescent="0.25">
      <c r="A1670" s="139"/>
      <c r="B1670" s="139"/>
      <c r="C1670" s="139"/>
    </row>
    <row r="1671" spans="1:3" x14ac:dyDescent="0.25">
      <c r="A1671" s="139"/>
      <c r="B1671" s="139"/>
      <c r="C1671" s="139"/>
    </row>
    <row r="1672" spans="1:3" x14ac:dyDescent="0.25">
      <c r="A1672" s="139"/>
      <c r="B1672" s="139"/>
      <c r="C1672" s="139"/>
    </row>
    <row r="1673" spans="1:3" x14ac:dyDescent="0.25">
      <c r="A1673" s="139"/>
      <c r="B1673" s="139"/>
      <c r="C1673" s="139"/>
    </row>
    <row r="1674" spans="1:3" x14ac:dyDescent="0.25">
      <c r="A1674" s="139"/>
      <c r="B1674" s="139"/>
      <c r="C1674" s="139"/>
    </row>
    <row r="1675" spans="1:3" x14ac:dyDescent="0.25">
      <c r="A1675" s="139"/>
      <c r="B1675" s="139"/>
      <c r="C1675" s="139"/>
    </row>
    <row r="1676" spans="1:3" x14ac:dyDescent="0.25">
      <c r="A1676" s="139"/>
      <c r="B1676" s="139"/>
      <c r="C1676" s="139"/>
    </row>
    <row r="1677" spans="1:3" x14ac:dyDescent="0.25">
      <c r="A1677" s="139"/>
      <c r="B1677" s="139"/>
      <c r="C1677" s="139"/>
    </row>
    <row r="1678" spans="1:3" x14ac:dyDescent="0.25">
      <c r="A1678" s="139"/>
      <c r="B1678" s="139"/>
      <c r="C1678" s="139"/>
    </row>
    <row r="1679" spans="1:3" x14ac:dyDescent="0.25">
      <c r="A1679" s="139"/>
      <c r="B1679" s="139"/>
      <c r="C1679" s="139"/>
    </row>
    <row r="1680" spans="1:3" x14ac:dyDescent="0.25">
      <c r="A1680" s="139"/>
      <c r="B1680" s="139"/>
      <c r="C1680" s="139"/>
    </row>
    <row r="1681" spans="1:3" x14ac:dyDescent="0.25">
      <c r="A1681" s="139"/>
      <c r="B1681" s="139"/>
      <c r="C1681" s="139"/>
    </row>
    <row r="1682" spans="1:3" x14ac:dyDescent="0.25">
      <c r="A1682" s="139"/>
      <c r="B1682" s="139"/>
      <c r="C1682" s="139"/>
    </row>
    <row r="1683" spans="1:3" x14ac:dyDescent="0.25">
      <c r="A1683" s="139"/>
      <c r="B1683" s="139"/>
      <c r="C1683" s="139"/>
    </row>
    <row r="1684" spans="1:3" x14ac:dyDescent="0.25">
      <c r="A1684" s="139"/>
      <c r="B1684" s="139"/>
      <c r="C1684" s="139"/>
    </row>
    <row r="1685" spans="1:3" x14ac:dyDescent="0.25">
      <c r="A1685" s="139"/>
      <c r="B1685" s="139"/>
      <c r="C1685" s="139"/>
    </row>
    <row r="1686" spans="1:3" x14ac:dyDescent="0.25">
      <c r="A1686" s="139"/>
      <c r="B1686" s="139"/>
      <c r="C1686" s="139"/>
    </row>
    <row r="1687" spans="1:3" x14ac:dyDescent="0.25">
      <c r="A1687" s="139"/>
      <c r="B1687" s="139"/>
      <c r="C1687" s="139"/>
    </row>
    <row r="1688" spans="1:3" x14ac:dyDescent="0.25">
      <c r="A1688" s="139"/>
      <c r="B1688" s="139"/>
      <c r="C1688" s="139"/>
    </row>
    <row r="1689" spans="1:3" x14ac:dyDescent="0.25">
      <c r="A1689" s="139"/>
      <c r="B1689" s="139"/>
      <c r="C1689" s="139"/>
    </row>
    <row r="1690" spans="1:3" x14ac:dyDescent="0.25">
      <c r="A1690" s="139"/>
      <c r="B1690" s="139"/>
      <c r="C1690" s="139"/>
    </row>
    <row r="1691" spans="1:3" x14ac:dyDescent="0.25">
      <c r="A1691" s="139"/>
      <c r="B1691" s="139"/>
      <c r="C1691" s="139"/>
    </row>
    <row r="1692" spans="1:3" x14ac:dyDescent="0.25">
      <c r="A1692" s="139"/>
      <c r="B1692" s="139"/>
      <c r="C1692" s="139"/>
    </row>
    <row r="1693" spans="1:3" x14ac:dyDescent="0.25">
      <c r="A1693" s="139"/>
      <c r="B1693" s="139"/>
      <c r="C1693" s="139"/>
    </row>
    <row r="1694" spans="1:3" x14ac:dyDescent="0.25">
      <c r="A1694" s="139"/>
      <c r="B1694" s="139"/>
      <c r="C1694" s="139"/>
    </row>
    <row r="1695" spans="1:3" x14ac:dyDescent="0.25">
      <c r="A1695" s="139"/>
      <c r="B1695" s="139"/>
      <c r="C1695" s="139"/>
    </row>
    <row r="1696" spans="1:3" x14ac:dyDescent="0.25">
      <c r="A1696" s="139"/>
      <c r="B1696" s="139"/>
      <c r="C1696" s="139"/>
    </row>
    <row r="1697" spans="1:3" x14ac:dyDescent="0.25">
      <c r="A1697" s="139"/>
      <c r="B1697" s="139"/>
      <c r="C1697" s="139"/>
    </row>
    <row r="1698" spans="1:3" x14ac:dyDescent="0.25">
      <c r="A1698" s="139"/>
      <c r="B1698" s="139"/>
      <c r="C1698" s="139"/>
    </row>
    <row r="1699" spans="1:3" x14ac:dyDescent="0.25">
      <c r="A1699" s="139"/>
      <c r="B1699" s="139"/>
      <c r="C1699" s="139"/>
    </row>
    <row r="1700" spans="1:3" x14ac:dyDescent="0.25">
      <c r="A1700" s="139"/>
      <c r="B1700" s="139"/>
      <c r="C1700" s="139"/>
    </row>
    <row r="1701" spans="1:3" x14ac:dyDescent="0.25">
      <c r="A1701" s="139"/>
      <c r="B1701" s="139"/>
      <c r="C1701" s="139"/>
    </row>
    <row r="1702" spans="1:3" x14ac:dyDescent="0.25">
      <c r="A1702" s="139"/>
      <c r="B1702" s="139"/>
      <c r="C1702" s="139"/>
    </row>
    <row r="1703" spans="1:3" x14ac:dyDescent="0.25">
      <c r="A1703" s="139"/>
      <c r="B1703" s="139"/>
      <c r="C1703" s="139"/>
    </row>
    <row r="1704" spans="1:3" x14ac:dyDescent="0.25">
      <c r="A1704" s="139"/>
      <c r="B1704" s="139"/>
      <c r="C1704" s="139"/>
    </row>
    <row r="1705" spans="1:3" x14ac:dyDescent="0.25">
      <c r="A1705" s="139"/>
      <c r="B1705" s="139"/>
      <c r="C1705" s="139"/>
    </row>
    <row r="1706" spans="1:3" x14ac:dyDescent="0.25">
      <c r="A1706" s="139"/>
      <c r="B1706" s="139"/>
      <c r="C1706" s="139"/>
    </row>
    <row r="1707" spans="1:3" x14ac:dyDescent="0.25">
      <c r="A1707" s="139"/>
      <c r="B1707" s="139"/>
      <c r="C1707" s="139"/>
    </row>
    <row r="1708" spans="1:3" x14ac:dyDescent="0.25">
      <c r="A1708" s="139"/>
      <c r="B1708" s="139"/>
      <c r="C1708" s="139"/>
    </row>
    <row r="1709" spans="1:3" x14ac:dyDescent="0.25">
      <c r="A1709" s="139"/>
      <c r="B1709" s="139"/>
      <c r="C1709" s="139"/>
    </row>
    <row r="1710" spans="1:3" x14ac:dyDescent="0.25">
      <c r="A1710" s="139"/>
      <c r="B1710" s="139"/>
      <c r="C1710" s="139"/>
    </row>
    <row r="1711" spans="1:3" x14ac:dyDescent="0.25">
      <c r="A1711" s="139"/>
      <c r="B1711" s="139"/>
      <c r="C1711" s="139"/>
    </row>
    <row r="1712" spans="1:3" x14ac:dyDescent="0.25">
      <c r="A1712" s="139"/>
      <c r="B1712" s="139"/>
      <c r="C1712" s="139"/>
    </row>
    <row r="1713" spans="1:3" x14ac:dyDescent="0.25">
      <c r="A1713" s="139"/>
      <c r="B1713" s="139"/>
      <c r="C1713" s="139"/>
    </row>
    <row r="1714" spans="1:3" x14ac:dyDescent="0.25">
      <c r="A1714" s="139"/>
      <c r="B1714" s="139"/>
      <c r="C1714" s="139"/>
    </row>
    <row r="1715" spans="1:3" x14ac:dyDescent="0.25">
      <c r="A1715" s="139"/>
      <c r="B1715" s="139"/>
      <c r="C1715" s="139"/>
    </row>
    <row r="1716" spans="1:3" x14ac:dyDescent="0.25">
      <c r="A1716" s="139"/>
      <c r="B1716" s="139"/>
      <c r="C1716" s="139"/>
    </row>
    <row r="1717" spans="1:3" x14ac:dyDescent="0.25">
      <c r="A1717" s="139"/>
      <c r="B1717" s="139"/>
      <c r="C1717" s="139"/>
    </row>
    <row r="1718" spans="1:3" x14ac:dyDescent="0.25">
      <c r="A1718" s="139"/>
      <c r="B1718" s="139"/>
      <c r="C1718" s="139"/>
    </row>
    <row r="1719" spans="1:3" x14ac:dyDescent="0.25">
      <c r="A1719" s="139"/>
      <c r="B1719" s="139"/>
      <c r="C1719" s="139"/>
    </row>
    <row r="1720" spans="1:3" x14ac:dyDescent="0.25">
      <c r="A1720" s="139"/>
      <c r="B1720" s="139"/>
      <c r="C1720" s="139"/>
    </row>
    <row r="1721" spans="1:3" x14ac:dyDescent="0.25">
      <c r="A1721" s="139"/>
      <c r="B1721" s="139"/>
      <c r="C1721" s="139"/>
    </row>
    <row r="1722" spans="1:3" x14ac:dyDescent="0.25">
      <c r="A1722" s="139"/>
      <c r="B1722" s="139"/>
      <c r="C1722" s="139"/>
    </row>
    <row r="1723" spans="1:3" x14ac:dyDescent="0.25">
      <c r="A1723" s="139"/>
      <c r="B1723" s="139"/>
      <c r="C1723" s="139"/>
    </row>
    <row r="1724" spans="1:3" x14ac:dyDescent="0.25">
      <c r="A1724" s="139"/>
      <c r="B1724" s="139"/>
      <c r="C1724" s="139"/>
    </row>
    <row r="1725" spans="1:3" x14ac:dyDescent="0.25">
      <c r="A1725" s="139"/>
      <c r="B1725" s="139"/>
      <c r="C1725" s="139"/>
    </row>
    <row r="1726" spans="1:3" x14ac:dyDescent="0.25">
      <c r="A1726" s="139"/>
      <c r="B1726" s="139"/>
      <c r="C1726" s="139"/>
    </row>
    <row r="1727" spans="1:3" x14ac:dyDescent="0.25">
      <c r="A1727" s="139"/>
      <c r="B1727" s="139"/>
      <c r="C1727" s="139"/>
    </row>
    <row r="1728" spans="1:3" x14ac:dyDescent="0.25">
      <c r="A1728" s="139"/>
      <c r="B1728" s="139"/>
      <c r="C1728" s="139"/>
    </row>
    <row r="1729" spans="1:3" x14ac:dyDescent="0.25">
      <c r="A1729" s="139"/>
      <c r="B1729" s="139"/>
      <c r="C1729" s="139"/>
    </row>
    <row r="1730" spans="1:3" x14ac:dyDescent="0.25">
      <c r="A1730" s="139"/>
      <c r="B1730" s="139"/>
      <c r="C1730" s="139"/>
    </row>
    <row r="1731" spans="1:3" x14ac:dyDescent="0.25">
      <c r="A1731" s="139"/>
      <c r="B1731" s="139"/>
      <c r="C1731" s="139"/>
    </row>
    <row r="1732" spans="1:3" x14ac:dyDescent="0.25">
      <c r="A1732" s="139"/>
      <c r="B1732" s="139"/>
      <c r="C1732" s="139"/>
    </row>
    <row r="1733" spans="1:3" x14ac:dyDescent="0.25">
      <c r="A1733" s="139"/>
      <c r="B1733" s="139"/>
      <c r="C1733" s="139"/>
    </row>
    <row r="1734" spans="1:3" x14ac:dyDescent="0.25">
      <c r="A1734" s="139"/>
      <c r="B1734" s="139"/>
      <c r="C1734" s="139"/>
    </row>
    <row r="1735" spans="1:3" x14ac:dyDescent="0.25">
      <c r="A1735" s="139"/>
      <c r="B1735" s="139"/>
      <c r="C1735" s="139"/>
    </row>
    <row r="1736" spans="1:3" x14ac:dyDescent="0.25">
      <c r="A1736" s="139"/>
      <c r="B1736" s="139"/>
      <c r="C1736" s="139"/>
    </row>
    <row r="1737" spans="1:3" x14ac:dyDescent="0.25">
      <c r="A1737" s="139"/>
      <c r="B1737" s="139"/>
      <c r="C1737" s="139"/>
    </row>
    <row r="1738" spans="1:3" x14ac:dyDescent="0.25">
      <c r="A1738" s="139"/>
      <c r="B1738" s="139"/>
      <c r="C1738" s="139"/>
    </row>
    <row r="1739" spans="1:3" x14ac:dyDescent="0.25">
      <c r="A1739" s="139"/>
      <c r="B1739" s="139"/>
      <c r="C1739" s="139"/>
    </row>
    <row r="1740" spans="1:3" x14ac:dyDescent="0.25">
      <c r="A1740" s="139"/>
      <c r="B1740" s="139"/>
      <c r="C1740" s="139"/>
    </row>
    <row r="1741" spans="1:3" x14ac:dyDescent="0.25">
      <c r="A1741" s="139"/>
      <c r="B1741" s="139"/>
      <c r="C1741" s="139"/>
    </row>
    <row r="1742" spans="1:3" x14ac:dyDescent="0.25">
      <c r="A1742" s="139"/>
      <c r="B1742" s="139"/>
      <c r="C1742" s="139"/>
    </row>
    <row r="1743" spans="1:3" x14ac:dyDescent="0.25">
      <c r="A1743" s="139"/>
      <c r="B1743" s="139"/>
      <c r="C1743" s="139"/>
    </row>
    <row r="1744" spans="1:3" x14ac:dyDescent="0.25">
      <c r="A1744" s="139"/>
      <c r="B1744" s="139"/>
      <c r="C1744" s="139"/>
    </row>
    <row r="1745" spans="1:3" x14ac:dyDescent="0.25">
      <c r="A1745" s="139"/>
      <c r="B1745" s="139"/>
      <c r="C1745" s="139"/>
    </row>
    <row r="1746" spans="1:3" x14ac:dyDescent="0.25">
      <c r="A1746" s="139"/>
      <c r="B1746" s="139"/>
      <c r="C1746" s="139"/>
    </row>
    <row r="1747" spans="1:3" x14ac:dyDescent="0.25">
      <c r="A1747" s="139"/>
      <c r="B1747" s="139"/>
      <c r="C1747" s="139"/>
    </row>
    <row r="1748" spans="1:3" x14ac:dyDescent="0.25">
      <c r="A1748" s="139"/>
      <c r="B1748" s="139"/>
      <c r="C1748" s="139"/>
    </row>
    <row r="1749" spans="1:3" x14ac:dyDescent="0.25">
      <c r="A1749" s="139"/>
      <c r="B1749" s="139"/>
      <c r="C1749" s="139"/>
    </row>
    <row r="1750" spans="1:3" x14ac:dyDescent="0.25">
      <c r="A1750" s="139"/>
      <c r="B1750" s="139"/>
      <c r="C1750" s="139"/>
    </row>
    <row r="1751" spans="1:3" x14ac:dyDescent="0.25">
      <c r="A1751" s="139"/>
      <c r="B1751" s="139"/>
      <c r="C1751" s="139"/>
    </row>
    <row r="1752" spans="1:3" x14ac:dyDescent="0.25">
      <c r="A1752" s="139"/>
      <c r="B1752" s="139"/>
      <c r="C1752" s="139"/>
    </row>
    <row r="1753" spans="1:3" x14ac:dyDescent="0.25">
      <c r="A1753" s="139"/>
      <c r="B1753" s="139"/>
      <c r="C1753" s="139"/>
    </row>
    <row r="1754" spans="1:3" x14ac:dyDescent="0.25">
      <c r="A1754" s="139"/>
      <c r="B1754" s="139"/>
      <c r="C1754" s="139"/>
    </row>
    <row r="1755" spans="1:3" x14ac:dyDescent="0.25">
      <c r="A1755" s="139"/>
      <c r="B1755" s="139"/>
      <c r="C1755" s="139"/>
    </row>
    <row r="1756" spans="1:3" x14ac:dyDescent="0.25">
      <c r="A1756" s="139"/>
      <c r="B1756" s="139"/>
      <c r="C1756" s="139"/>
    </row>
    <row r="1757" spans="1:3" x14ac:dyDescent="0.25">
      <c r="A1757" s="139"/>
      <c r="B1757" s="139"/>
      <c r="C1757" s="139"/>
    </row>
    <row r="1758" spans="1:3" x14ac:dyDescent="0.25">
      <c r="A1758" s="139"/>
      <c r="B1758" s="139"/>
      <c r="C1758" s="139"/>
    </row>
    <row r="1759" spans="1:3" x14ac:dyDescent="0.25">
      <c r="A1759" s="139"/>
      <c r="B1759" s="139"/>
      <c r="C1759" s="139"/>
    </row>
    <row r="1760" spans="1:3" x14ac:dyDescent="0.25">
      <c r="A1760" s="139"/>
      <c r="B1760" s="139"/>
      <c r="C1760" s="139"/>
    </row>
    <row r="1761" spans="1:3" x14ac:dyDescent="0.25">
      <c r="A1761" s="139"/>
      <c r="B1761" s="139"/>
      <c r="C1761" s="139"/>
    </row>
    <row r="1762" spans="1:3" x14ac:dyDescent="0.25">
      <c r="A1762" s="139"/>
      <c r="B1762" s="139"/>
      <c r="C1762" s="139"/>
    </row>
    <row r="1763" spans="1:3" x14ac:dyDescent="0.25">
      <c r="A1763" s="139"/>
      <c r="B1763" s="139"/>
      <c r="C1763" s="139"/>
    </row>
    <row r="1764" spans="1:3" x14ac:dyDescent="0.25">
      <c r="A1764" s="139"/>
      <c r="B1764" s="139"/>
      <c r="C1764" s="139"/>
    </row>
    <row r="1765" spans="1:3" x14ac:dyDescent="0.25">
      <c r="A1765" s="139"/>
      <c r="B1765" s="139"/>
      <c r="C1765" s="139"/>
    </row>
    <row r="1766" spans="1:3" x14ac:dyDescent="0.25">
      <c r="A1766" s="139"/>
      <c r="B1766" s="139"/>
      <c r="C1766" s="139"/>
    </row>
    <row r="1767" spans="1:3" x14ac:dyDescent="0.25">
      <c r="A1767" s="139"/>
      <c r="B1767" s="139"/>
      <c r="C1767" s="139"/>
    </row>
    <row r="1768" spans="1:3" x14ac:dyDescent="0.25">
      <c r="A1768" s="139"/>
      <c r="B1768" s="139"/>
      <c r="C1768" s="139"/>
    </row>
    <row r="1769" spans="1:3" x14ac:dyDescent="0.25">
      <c r="A1769" s="139"/>
      <c r="B1769" s="139"/>
      <c r="C1769" s="139"/>
    </row>
    <row r="1770" spans="1:3" x14ac:dyDescent="0.25">
      <c r="A1770" s="139"/>
      <c r="B1770" s="139"/>
      <c r="C1770" s="139"/>
    </row>
    <row r="1771" spans="1:3" x14ac:dyDescent="0.25">
      <c r="A1771" s="139"/>
      <c r="B1771" s="139"/>
      <c r="C1771" s="139"/>
    </row>
    <row r="1772" spans="1:3" x14ac:dyDescent="0.25">
      <c r="A1772" s="139"/>
      <c r="B1772" s="139"/>
      <c r="C1772" s="139"/>
    </row>
    <row r="1773" spans="1:3" x14ac:dyDescent="0.25">
      <c r="A1773" s="139"/>
      <c r="B1773" s="139"/>
      <c r="C1773" s="139"/>
    </row>
    <row r="1774" spans="1:3" x14ac:dyDescent="0.25">
      <c r="A1774" s="139"/>
      <c r="B1774" s="139"/>
      <c r="C1774" s="139"/>
    </row>
    <row r="1775" spans="1:3" x14ac:dyDescent="0.25">
      <c r="A1775" s="139"/>
      <c r="B1775" s="139"/>
      <c r="C1775" s="139"/>
    </row>
    <row r="1776" spans="1:3" x14ac:dyDescent="0.25">
      <c r="A1776" s="139"/>
      <c r="B1776" s="139"/>
      <c r="C1776" s="139"/>
    </row>
    <row r="1777" spans="1:3" x14ac:dyDescent="0.25">
      <c r="A1777" s="139"/>
      <c r="B1777" s="139"/>
      <c r="C1777" s="139"/>
    </row>
    <row r="1778" spans="1:3" x14ac:dyDescent="0.25">
      <c r="A1778" s="139"/>
      <c r="B1778" s="139"/>
      <c r="C1778" s="139"/>
    </row>
    <row r="1779" spans="1:3" x14ac:dyDescent="0.25">
      <c r="A1779" s="139"/>
      <c r="B1779" s="139"/>
      <c r="C1779" s="139"/>
    </row>
    <row r="1780" spans="1:3" x14ac:dyDescent="0.25">
      <c r="A1780" s="139"/>
      <c r="B1780" s="139"/>
      <c r="C1780" s="139"/>
    </row>
    <row r="1781" spans="1:3" x14ac:dyDescent="0.25">
      <c r="A1781" s="139"/>
      <c r="B1781" s="139"/>
      <c r="C1781" s="139"/>
    </row>
    <row r="1782" spans="1:3" x14ac:dyDescent="0.25">
      <c r="A1782" s="139"/>
      <c r="B1782" s="139"/>
      <c r="C1782" s="139"/>
    </row>
    <row r="1783" spans="1:3" x14ac:dyDescent="0.25">
      <c r="A1783" s="139"/>
      <c r="B1783" s="139"/>
      <c r="C1783" s="139"/>
    </row>
    <row r="1784" spans="1:3" x14ac:dyDescent="0.25">
      <c r="A1784" s="139"/>
      <c r="B1784" s="139"/>
      <c r="C1784" s="139"/>
    </row>
    <row r="1785" spans="1:3" x14ac:dyDescent="0.25">
      <c r="A1785" s="139"/>
      <c r="B1785" s="139"/>
      <c r="C1785" s="139"/>
    </row>
    <row r="1786" spans="1:3" x14ac:dyDescent="0.25">
      <c r="A1786" s="139"/>
      <c r="B1786" s="139"/>
      <c r="C1786" s="139"/>
    </row>
    <row r="1787" spans="1:3" x14ac:dyDescent="0.25">
      <c r="A1787" s="139"/>
      <c r="B1787" s="139"/>
      <c r="C1787" s="139"/>
    </row>
    <row r="1788" spans="1:3" x14ac:dyDescent="0.25">
      <c r="A1788" s="139"/>
      <c r="B1788" s="139"/>
      <c r="C1788" s="139"/>
    </row>
    <row r="1789" spans="1:3" x14ac:dyDescent="0.25">
      <c r="A1789" s="139"/>
      <c r="B1789" s="139"/>
      <c r="C1789" s="139"/>
    </row>
    <row r="1790" spans="1:3" x14ac:dyDescent="0.25">
      <c r="A1790" s="139"/>
      <c r="B1790" s="139"/>
      <c r="C1790" s="139"/>
    </row>
    <row r="1791" spans="1:3" x14ac:dyDescent="0.25">
      <c r="A1791" s="139"/>
      <c r="B1791" s="139"/>
      <c r="C1791" s="139"/>
    </row>
    <row r="1792" spans="1:3" x14ac:dyDescent="0.25">
      <c r="A1792" s="139"/>
      <c r="B1792" s="139"/>
      <c r="C1792" s="139"/>
    </row>
    <row r="1793" spans="1:3" x14ac:dyDescent="0.25">
      <c r="A1793" s="139"/>
      <c r="B1793" s="139"/>
      <c r="C1793" s="139"/>
    </row>
    <row r="1794" spans="1:3" x14ac:dyDescent="0.25">
      <c r="A1794" s="139"/>
      <c r="B1794" s="139"/>
      <c r="C1794" s="139"/>
    </row>
    <row r="1795" spans="1:3" x14ac:dyDescent="0.25">
      <c r="A1795" s="139"/>
      <c r="B1795" s="139"/>
      <c r="C1795" s="139"/>
    </row>
    <row r="1796" spans="1:3" x14ac:dyDescent="0.25">
      <c r="A1796" s="139"/>
      <c r="B1796" s="139"/>
      <c r="C1796" s="139"/>
    </row>
    <row r="1797" spans="1:3" x14ac:dyDescent="0.25">
      <c r="A1797" s="139"/>
      <c r="B1797" s="139"/>
      <c r="C1797" s="139"/>
    </row>
    <row r="1798" spans="1:3" x14ac:dyDescent="0.25">
      <c r="A1798" s="139"/>
      <c r="B1798" s="139"/>
      <c r="C1798" s="139"/>
    </row>
    <row r="1799" spans="1:3" x14ac:dyDescent="0.25">
      <c r="A1799" s="139"/>
      <c r="B1799" s="139"/>
      <c r="C1799" s="139"/>
    </row>
    <row r="1800" spans="1:3" x14ac:dyDescent="0.25">
      <c r="A1800" s="139"/>
      <c r="B1800" s="139"/>
      <c r="C1800" s="139"/>
    </row>
    <row r="1801" spans="1:3" x14ac:dyDescent="0.25">
      <c r="A1801" s="139"/>
      <c r="B1801" s="139"/>
      <c r="C1801" s="139"/>
    </row>
    <row r="1802" spans="1:3" x14ac:dyDescent="0.25">
      <c r="A1802" s="139"/>
      <c r="B1802" s="139"/>
      <c r="C1802" s="139"/>
    </row>
    <row r="1803" spans="1:3" x14ac:dyDescent="0.25">
      <c r="A1803" s="139"/>
      <c r="B1803" s="139"/>
      <c r="C1803" s="139"/>
    </row>
    <row r="1804" spans="1:3" x14ac:dyDescent="0.25">
      <c r="A1804" s="139"/>
      <c r="B1804" s="139"/>
      <c r="C1804" s="139"/>
    </row>
    <row r="1805" spans="1:3" x14ac:dyDescent="0.25">
      <c r="A1805" s="139"/>
      <c r="B1805" s="139"/>
      <c r="C1805" s="139"/>
    </row>
    <row r="1806" spans="1:3" x14ac:dyDescent="0.25">
      <c r="A1806" s="139"/>
      <c r="B1806" s="139"/>
      <c r="C1806" s="139"/>
    </row>
    <row r="1807" spans="1:3" x14ac:dyDescent="0.25">
      <c r="A1807" s="139"/>
      <c r="B1807" s="139"/>
      <c r="C1807" s="139"/>
    </row>
    <row r="1808" spans="1:3" x14ac:dyDescent="0.25">
      <c r="A1808" s="139"/>
      <c r="B1808" s="139"/>
      <c r="C1808" s="139"/>
    </row>
    <row r="1809" spans="1:3" x14ac:dyDescent="0.25">
      <c r="A1809" s="139"/>
      <c r="B1809" s="139"/>
      <c r="C1809" s="139"/>
    </row>
    <row r="1810" spans="1:3" x14ac:dyDescent="0.25">
      <c r="A1810" s="139"/>
      <c r="B1810" s="139"/>
      <c r="C1810" s="139"/>
    </row>
    <row r="1811" spans="1:3" x14ac:dyDescent="0.25">
      <c r="A1811" s="139"/>
      <c r="B1811" s="139"/>
      <c r="C1811" s="139"/>
    </row>
    <row r="1812" spans="1:3" x14ac:dyDescent="0.25">
      <c r="A1812" s="139"/>
      <c r="B1812" s="139"/>
      <c r="C1812" s="139"/>
    </row>
    <row r="1813" spans="1:3" x14ac:dyDescent="0.25">
      <c r="A1813" s="139"/>
      <c r="B1813" s="139"/>
      <c r="C1813" s="139"/>
    </row>
    <row r="1814" spans="1:3" x14ac:dyDescent="0.25">
      <c r="A1814" s="139"/>
      <c r="B1814" s="139"/>
      <c r="C1814" s="139"/>
    </row>
    <row r="1815" spans="1:3" x14ac:dyDescent="0.25">
      <c r="A1815" s="139"/>
      <c r="B1815" s="139"/>
      <c r="C1815" s="139"/>
    </row>
    <row r="1816" spans="1:3" x14ac:dyDescent="0.25">
      <c r="A1816" s="139"/>
      <c r="B1816" s="139"/>
      <c r="C1816" s="139"/>
    </row>
    <row r="1817" spans="1:3" x14ac:dyDescent="0.25">
      <c r="A1817" s="139"/>
      <c r="B1817" s="139"/>
      <c r="C1817" s="139"/>
    </row>
    <row r="1818" spans="1:3" x14ac:dyDescent="0.25">
      <c r="A1818" s="139"/>
      <c r="B1818" s="139"/>
      <c r="C1818" s="139"/>
    </row>
    <row r="1819" spans="1:3" x14ac:dyDescent="0.25">
      <c r="A1819" s="139"/>
      <c r="B1819" s="139"/>
      <c r="C1819" s="139"/>
    </row>
    <row r="1820" spans="1:3" x14ac:dyDescent="0.25">
      <c r="A1820" s="139"/>
      <c r="B1820" s="139"/>
      <c r="C1820" s="139"/>
    </row>
    <row r="1821" spans="1:3" x14ac:dyDescent="0.25">
      <c r="A1821" s="139"/>
      <c r="B1821" s="139"/>
      <c r="C1821" s="139"/>
    </row>
    <row r="1822" spans="1:3" x14ac:dyDescent="0.25">
      <c r="A1822" s="139"/>
      <c r="B1822" s="139"/>
      <c r="C1822" s="139"/>
    </row>
    <row r="1823" spans="1:3" x14ac:dyDescent="0.25">
      <c r="A1823" s="139"/>
      <c r="B1823" s="139"/>
      <c r="C1823" s="139"/>
    </row>
    <row r="1824" spans="1:3" x14ac:dyDescent="0.25">
      <c r="A1824" s="139"/>
      <c r="B1824" s="139"/>
      <c r="C1824" s="139"/>
    </row>
    <row r="1825" spans="1:3" x14ac:dyDescent="0.25">
      <c r="A1825" s="139"/>
      <c r="B1825" s="139"/>
      <c r="C1825" s="139"/>
    </row>
    <row r="1826" spans="1:3" x14ac:dyDescent="0.25">
      <c r="A1826" s="139"/>
      <c r="B1826" s="139"/>
      <c r="C1826" s="139"/>
    </row>
    <row r="1827" spans="1:3" x14ac:dyDescent="0.25">
      <c r="A1827" s="139"/>
      <c r="B1827" s="139"/>
      <c r="C1827" s="139"/>
    </row>
    <row r="1828" spans="1:3" x14ac:dyDescent="0.25">
      <c r="A1828" s="139"/>
      <c r="B1828" s="139"/>
      <c r="C1828" s="139"/>
    </row>
    <row r="1829" spans="1:3" x14ac:dyDescent="0.25">
      <c r="A1829" s="139"/>
      <c r="B1829" s="139"/>
      <c r="C1829" s="139"/>
    </row>
    <row r="1830" spans="1:3" x14ac:dyDescent="0.25">
      <c r="A1830" s="139"/>
      <c r="B1830" s="139"/>
      <c r="C1830" s="139"/>
    </row>
    <row r="1831" spans="1:3" x14ac:dyDescent="0.25">
      <c r="A1831" s="139"/>
      <c r="B1831" s="139"/>
      <c r="C1831" s="139"/>
    </row>
    <row r="1832" spans="1:3" x14ac:dyDescent="0.25">
      <c r="A1832" s="139"/>
      <c r="B1832" s="139"/>
      <c r="C1832" s="139"/>
    </row>
    <row r="1833" spans="1:3" x14ac:dyDescent="0.25">
      <c r="A1833" s="139"/>
      <c r="B1833" s="139"/>
      <c r="C1833" s="139"/>
    </row>
    <row r="1834" spans="1:3" x14ac:dyDescent="0.25">
      <c r="A1834" s="139"/>
      <c r="B1834" s="139"/>
      <c r="C1834" s="139"/>
    </row>
    <row r="1835" spans="1:3" x14ac:dyDescent="0.25">
      <c r="A1835" s="139"/>
      <c r="B1835" s="139"/>
      <c r="C1835" s="139"/>
    </row>
    <row r="1836" spans="1:3" x14ac:dyDescent="0.25">
      <c r="A1836" s="139"/>
      <c r="B1836" s="139"/>
      <c r="C1836" s="139"/>
    </row>
    <row r="1837" spans="1:3" x14ac:dyDescent="0.25">
      <c r="A1837" s="139"/>
      <c r="B1837" s="139"/>
      <c r="C1837" s="139"/>
    </row>
    <row r="1838" spans="1:3" x14ac:dyDescent="0.25">
      <c r="A1838" s="139"/>
      <c r="B1838" s="139"/>
      <c r="C1838" s="139"/>
    </row>
    <row r="1839" spans="1:3" x14ac:dyDescent="0.25">
      <c r="A1839" s="139"/>
      <c r="B1839" s="139"/>
      <c r="C1839" s="139"/>
    </row>
    <row r="1840" spans="1:3" x14ac:dyDescent="0.25">
      <c r="A1840" s="139"/>
      <c r="B1840" s="139"/>
      <c r="C1840" s="139"/>
    </row>
    <row r="1841" spans="1:3" x14ac:dyDescent="0.25">
      <c r="A1841" s="139"/>
      <c r="B1841" s="139"/>
      <c r="C1841" s="139"/>
    </row>
    <row r="1842" spans="1:3" x14ac:dyDescent="0.25">
      <c r="A1842" s="139"/>
      <c r="B1842" s="139"/>
      <c r="C1842" s="139"/>
    </row>
    <row r="1843" spans="1:3" x14ac:dyDescent="0.25">
      <c r="A1843" s="139"/>
      <c r="B1843" s="139"/>
      <c r="C1843" s="139"/>
    </row>
    <row r="1844" spans="1:3" x14ac:dyDescent="0.25">
      <c r="A1844" s="139"/>
      <c r="B1844" s="139"/>
      <c r="C1844" s="139"/>
    </row>
    <row r="1845" spans="1:3" x14ac:dyDescent="0.25">
      <c r="A1845" s="139"/>
      <c r="B1845" s="139"/>
      <c r="C1845" s="139"/>
    </row>
    <row r="1846" spans="1:3" x14ac:dyDescent="0.25">
      <c r="A1846" s="139"/>
      <c r="B1846" s="139"/>
      <c r="C1846" s="139"/>
    </row>
    <row r="1847" spans="1:3" x14ac:dyDescent="0.25">
      <c r="A1847" s="139"/>
      <c r="B1847" s="139"/>
      <c r="C1847" s="139"/>
    </row>
    <row r="1848" spans="1:3" x14ac:dyDescent="0.25">
      <c r="A1848" s="139"/>
      <c r="B1848" s="139"/>
      <c r="C1848" s="139"/>
    </row>
    <row r="1849" spans="1:3" x14ac:dyDescent="0.25">
      <c r="A1849" s="139"/>
      <c r="B1849" s="139"/>
      <c r="C1849" s="139"/>
    </row>
    <row r="1850" spans="1:3" x14ac:dyDescent="0.25">
      <c r="A1850" s="139"/>
      <c r="B1850" s="139"/>
      <c r="C1850" s="139"/>
    </row>
    <row r="1851" spans="1:3" x14ac:dyDescent="0.25">
      <c r="A1851" s="139"/>
      <c r="B1851" s="139"/>
      <c r="C1851" s="139"/>
    </row>
    <row r="1852" spans="1:3" x14ac:dyDescent="0.25">
      <c r="A1852" s="139"/>
      <c r="B1852" s="139"/>
      <c r="C1852" s="139"/>
    </row>
    <row r="1853" spans="1:3" x14ac:dyDescent="0.25">
      <c r="A1853" s="139"/>
      <c r="B1853" s="139"/>
      <c r="C1853" s="139"/>
    </row>
    <row r="1854" spans="1:3" x14ac:dyDescent="0.25">
      <c r="A1854" s="139"/>
      <c r="B1854" s="139"/>
      <c r="C1854" s="139"/>
    </row>
    <row r="1855" spans="1:3" x14ac:dyDescent="0.25">
      <c r="A1855" s="139"/>
      <c r="B1855" s="139"/>
      <c r="C1855" s="139"/>
    </row>
    <row r="1856" spans="1:3" x14ac:dyDescent="0.25">
      <c r="A1856" s="139"/>
      <c r="B1856" s="139"/>
      <c r="C1856" s="139"/>
    </row>
    <row r="1857" spans="1:3" x14ac:dyDescent="0.25">
      <c r="A1857" s="139"/>
      <c r="B1857" s="139"/>
      <c r="C1857" s="139"/>
    </row>
    <row r="1858" spans="1:3" x14ac:dyDescent="0.25">
      <c r="A1858" s="139"/>
      <c r="B1858" s="139"/>
      <c r="C1858" s="139"/>
    </row>
    <row r="1859" spans="1:3" x14ac:dyDescent="0.25">
      <c r="A1859" s="139"/>
      <c r="B1859" s="139"/>
      <c r="C1859" s="139"/>
    </row>
    <row r="1860" spans="1:3" x14ac:dyDescent="0.25">
      <c r="A1860" s="139"/>
      <c r="B1860" s="139"/>
      <c r="C1860" s="139"/>
    </row>
    <row r="1861" spans="1:3" x14ac:dyDescent="0.25">
      <c r="A1861" s="139"/>
      <c r="B1861" s="139"/>
      <c r="C1861" s="139"/>
    </row>
    <row r="1862" spans="1:3" x14ac:dyDescent="0.25">
      <c r="A1862" s="139"/>
      <c r="B1862" s="139"/>
      <c r="C1862" s="139"/>
    </row>
    <row r="1863" spans="1:3" x14ac:dyDescent="0.25">
      <c r="A1863" s="139"/>
      <c r="B1863" s="139"/>
      <c r="C1863" s="139"/>
    </row>
    <row r="1864" spans="1:3" x14ac:dyDescent="0.25">
      <c r="A1864" s="139"/>
      <c r="B1864" s="139"/>
      <c r="C1864" s="139"/>
    </row>
    <row r="1865" spans="1:3" x14ac:dyDescent="0.25">
      <c r="A1865" s="139"/>
      <c r="B1865" s="139"/>
      <c r="C1865" s="139"/>
    </row>
    <row r="1866" spans="1:3" x14ac:dyDescent="0.25">
      <c r="A1866" s="139"/>
      <c r="B1866" s="139"/>
      <c r="C1866" s="139"/>
    </row>
    <row r="1867" spans="1:3" x14ac:dyDescent="0.25">
      <c r="A1867" s="139"/>
      <c r="B1867" s="139"/>
      <c r="C1867" s="139"/>
    </row>
    <row r="1868" spans="1:3" x14ac:dyDescent="0.25">
      <c r="A1868" s="139"/>
      <c r="B1868" s="139"/>
      <c r="C1868" s="139"/>
    </row>
    <row r="1869" spans="1:3" x14ac:dyDescent="0.25">
      <c r="A1869" s="139"/>
      <c r="B1869" s="139"/>
      <c r="C1869" s="139"/>
    </row>
    <row r="1870" spans="1:3" x14ac:dyDescent="0.25">
      <c r="A1870" s="139"/>
      <c r="B1870" s="139"/>
      <c r="C1870" s="139"/>
    </row>
    <row r="1871" spans="1:3" x14ac:dyDescent="0.25">
      <c r="A1871" s="139"/>
      <c r="B1871" s="139"/>
      <c r="C1871" s="139"/>
    </row>
    <row r="1872" spans="1:3" x14ac:dyDescent="0.25">
      <c r="A1872" s="139"/>
      <c r="B1872" s="139"/>
      <c r="C1872" s="139"/>
    </row>
    <row r="1873" spans="1:3" x14ac:dyDescent="0.25">
      <c r="A1873" s="139"/>
      <c r="B1873" s="139"/>
      <c r="C1873" s="139"/>
    </row>
    <row r="1874" spans="1:3" x14ac:dyDescent="0.25">
      <c r="A1874" s="139"/>
      <c r="B1874" s="139"/>
      <c r="C1874" s="139"/>
    </row>
    <row r="1875" spans="1:3" x14ac:dyDescent="0.25">
      <c r="A1875" s="139"/>
      <c r="B1875" s="139"/>
      <c r="C1875" s="139"/>
    </row>
    <row r="1876" spans="1:3" x14ac:dyDescent="0.25">
      <c r="A1876" s="139"/>
      <c r="B1876" s="139"/>
      <c r="C1876" s="139"/>
    </row>
    <row r="1877" spans="1:3" x14ac:dyDescent="0.25">
      <c r="A1877" s="139"/>
      <c r="B1877" s="139"/>
      <c r="C1877" s="139"/>
    </row>
    <row r="1878" spans="1:3" x14ac:dyDescent="0.25">
      <c r="A1878" s="139"/>
      <c r="B1878" s="139"/>
      <c r="C1878" s="139"/>
    </row>
    <row r="1879" spans="1:3" x14ac:dyDescent="0.25">
      <c r="A1879" s="139"/>
      <c r="B1879" s="139"/>
      <c r="C1879" s="139"/>
    </row>
    <row r="1880" spans="1:3" x14ac:dyDescent="0.25">
      <c r="A1880" s="139"/>
      <c r="B1880" s="139"/>
      <c r="C1880" s="139"/>
    </row>
    <row r="1881" spans="1:3" x14ac:dyDescent="0.25">
      <c r="A1881" s="139"/>
      <c r="B1881" s="139"/>
      <c r="C1881" s="139"/>
    </row>
    <row r="1882" spans="1:3" x14ac:dyDescent="0.25">
      <c r="A1882" s="139"/>
      <c r="B1882" s="139"/>
      <c r="C1882" s="139"/>
    </row>
    <row r="1883" spans="1:3" x14ac:dyDescent="0.25">
      <c r="A1883" s="139"/>
      <c r="B1883" s="139"/>
      <c r="C1883" s="139"/>
    </row>
    <row r="1884" spans="1:3" x14ac:dyDescent="0.25">
      <c r="A1884" s="139"/>
      <c r="B1884" s="139"/>
      <c r="C1884" s="139"/>
    </row>
    <row r="1885" spans="1:3" x14ac:dyDescent="0.25">
      <c r="A1885" s="139"/>
      <c r="B1885" s="139"/>
      <c r="C1885" s="139"/>
    </row>
    <row r="1886" spans="1:3" x14ac:dyDescent="0.25">
      <c r="A1886" s="139"/>
      <c r="B1886" s="139"/>
      <c r="C1886" s="139"/>
    </row>
    <row r="1887" spans="1:3" x14ac:dyDescent="0.25">
      <c r="A1887" s="139"/>
      <c r="B1887" s="139"/>
      <c r="C1887" s="139"/>
    </row>
    <row r="1888" spans="1:3" x14ac:dyDescent="0.25">
      <c r="A1888" s="139"/>
      <c r="B1888" s="139"/>
      <c r="C1888" s="139"/>
    </row>
    <row r="1889" spans="1:3" x14ac:dyDescent="0.25">
      <c r="A1889" s="139"/>
      <c r="B1889" s="139"/>
      <c r="C1889" s="139"/>
    </row>
    <row r="1890" spans="1:3" x14ac:dyDescent="0.25">
      <c r="A1890" s="139"/>
      <c r="B1890" s="139"/>
      <c r="C1890" s="139"/>
    </row>
    <row r="1891" spans="1:3" x14ac:dyDescent="0.25">
      <c r="A1891" s="139"/>
      <c r="B1891" s="139"/>
      <c r="C1891" s="139"/>
    </row>
    <row r="1892" spans="1:3" x14ac:dyDescent="0.25">
      <c r="A1892" s="139"/>
      <c r="B1892" s="139"/>
      <c r="C1892" s="139"/>
    </row>
    <row r="1893" spans="1:3" x14ac:dyDescent="0.25">
      <c r="A1893" s="139"/>
      <c r="B1893" s="139"/>
      <c r="C1893" s="139"/>
    </row>
    <row r="1894" spans="1:3" x14ac:dyDescent="0.25">
      <c r="A1894" s="139"/>
      <c r="B1894" s="139"/>
      <c r="C1894" s="139"/>
    </row>
    <row r="1895" spans="1:3" x14ac:dyDescent="0.25">
      <c r="A1895" s="139"/>
      <c r="B1895" s="139"/>
      <c r="C1895" s="139"/>
    </row>
    <row r="1896" spans="1:3" x14ac:dyDescent="0.25">
      <c r="A1896" s="139"/>
      <c r="B1896" s="139"/>
      <c r="C1896" s="139"/>
    </row>
    <row r="1897" spans="1:3" x14ac:dyDescent="0.25">
      <c r="A1897" s="139"/>
      <c r="B1897" s="139"/>
      <c r="C1897" s="139"/>
    </row>
    <row r="1898" spans="1:3" x14ac:dyDescent="0.25">
      <c r="A1898" s="139"/>
      <c r="B1898" s="139"/>
      <c r="C1898" s="139"/>
    </row>
    <row r="1899" spans="1:3" x14ac:dyDescent="0.25">
      <c r="A1899" s="139"/>
      <c r="B1899" s="139"/>
      <c r="C1899" s="139"/>
    </row>
    <row r="1900" spans="1:3" x14ac:dyDescent="0.25">
      <c r="A1900" s="139"/>
      <c r="B1900" s="139"/>
      <c r="C1900" s="139"/>
    </row>
    <row r="1901" spans="1:3" x14ac:dyDescent="0.25">
      <c r="A1901" s="139"/>
      <c r="B1901" s="139"/>
      <c r="C1901" s="139"/>
    </row>
    <row r="1902" spans="1:3" x14ac:dyDescent="0.25">
      <c r="A1902" s="139"/>
      <c r="B1902" s="139"/>
      <c r="C1902" s="139"/>
    </row>
    <row r="1903" spans="1:3" x14ac:dyDescent="0.25">
      <c r="A1903" s="139"/>
      <c r="B1903" s="139"/>
      <c r="C1903" s="139"/>
    </row>
    <row r="1904" spans="1:3" x14ac:dyDescent="0.25">
      <c r="A1904" s="139"/>
      <c r="B1904" s="139"/>
      <c r="C1904" s="139"/>
    </row>
    <row r="1905" spans="1:3" x14ac:dyDescent="0.25">
      <c r="A1905" s="139"/>
      <c r="B1905" s="139"/>
      <c r="C1905" s="139"/>
    </row>
    <row r="1906" spans="1:3" x14ac:dyDescent="0.25">
      <c r="A1906" s="139"/>
      <c r="B1906" s="139"/>
      <c r="C1906" s="139"/>
    </row>
    <row r="1907" spans="1:3" x14ac:dyDescent="0.25">
      <c r="A1907" s="139"/>
      <c r="B1907" s="139"/>
      <c r="C1907" s="139"/>
    </row>
    <row r="1908" spans="1:3" x14ac:dyDescent="0.25">
      <c r="A1908" s="139"/>
      <c r="B1908" s="139"/>
      <c r="C1908" s="139"/>
    </row>
    <row r="1909" spans="1:3" x14ac:dyDescent="0.25">
      <c r="A1909" s="139"/>
      <c r="B1909" s="139"/>
      <c r="C1909" s="139"/>
    </row>
    <row r="1910" spans="1:3" x14ac:dyDescent="0.25">
      <c r="A1910" s="139"/>
      <c r="B1910" s="139"/>
      <c r="C1910" s="139"/>
    </row>
    <row r="1911" spans="1:3" x14ac:dyDescent="0.25">
      <c r="A1911" s="139"/>
      <c r="B1911" s="139"/>
      <c r="C1911" s="139"/>
    </row>
    <row r="1912" spans="1:3" x14ac:dyDescent="0.25">
      <c r="A1912" s="139"/>
      <c r="B1912" s="139"/>
      <c r="C1912" s="139"/>
    </row>
    <row r="1913" spans="1:3" x14ac:dyDescent="0.25">
      <c r="A1913" s="139"/>
      <c r="B1913" s="139"/>
      <c r="C1913" s="139"/>
    </row>
    <row r="1914" spans="1:3" x14ac:dyDescent="0.25">
      <c r="A1914" s="139"/>
      <c r="B1914" s="139"/>
      <c r="C1914" s="139"/>
    </row>
    <row r="1915" spans="1:3" x14ac:dyDescent="0.25">
      <c r="A1915" s="139"/>
      <c r="B1915" s="139"/>
      <c r="C1915" s="139"/>
    </row>
    <row r="1916" spans="1:3" x14ac:dyDescent="0.25">
      <c r="A1916" s="139"/>
      <c r="B1916" s="139"/>
      <c r="C1916" s="139"/>
    </row>
    <row r="1917" spans="1:3" x14ac:dyDescent="0.25">
      <c r="A1917" s="139"/>
      <c r="B1917" s="139"/>
      <c r="C1917" s="139"/>
    </row>
    <row r="1918" spans="1:3" x14ac:dyDescent="0.25">
      <c r="A1918" s="139"/>
      <c r="B1918" s="139"/>
      <c r="C1918" s="139"/>
    </row>
    <row r="1919" spans="1:3" x14ac:dyDescent="0.25">
      <c r="A1919" s="139"/>
      <c r="B1919" s="139"/>
      <c r="C1919" s="139"/>
    </row>
    <row r="1920" spans="1:3" x14ac:dyDescent="0.25">
      <c r="A1920" s="139"/>
      <c r="B1920" s="139"/>
      <c r="C1920" s="139"/>
    </row>
    <row r="1921" spans="1:3" x14ac:dyDescent="0.25">
      <c r="A1921" s="139"/>
      <c r="B1921" s="139"/>
      <c r="C1921" s="139"/>
    </row>
    <row r="1922" spans="1:3" x14ac:dyDescent="0.25">
      <c r="A1922" s="139"/>
      <c r="B1922" s="139"/>
      <c r="C1922" s="139"/>
    </row>
    <row r="1923" spans="1:3" x14ac:dyDescent="0.25">
      <c r="A1923" s="139"/>
      <c r="B1923" s="139"/>
      <c r="C1923" s="139"/>
    </row>
    <row r="1924" spans="1:3" x14ac:dyDescent="0.25">
      <c r="A1924" s="139"/>
      <c r="B1924" s="139"/>
      <c r="C1924" s="139"/>
    </row>
    <row r="1925" spans="1:3" x14ac:dyDescent="0.25">
      <c r="A1925" s="139"/>
      <c r="B1925" s="139"/>
      <c r="C1925" s="139"/>
    </row>
    <row r="1926" spans="1:3" x14ac:dyDescent="0.25">
      <c r="A1926" s="139"/>
      <c r="B1926" s="139"/>
      <c r="C1926" s="139"/>
    </row>
    <row r="1927" spans="1:3" x14ac:dyDescent="0.25">
      <c r="A1927" s="139"/>
      <c r="B1927" s="139"/>
      <c r="C1927" s="139"/>
    </row>
    <row r="1928" spans="1:3" x14ac:dyDescent="0.25">
      <c r="A1928" s="139"/>
      <c r="B1928" s="139"/>
      <c r="C1928" s="139"/>
    </row>
    <row r="1929" spans="1:3" x14ac:dyDescent="0.25">
      <c r="A1929" s="139"/>
      <c r="B1929" s="139"/>
      <c r="C1929" s="139"/>
    </row>
    <row r="1930" spans="1:3" x14ac:dyDescent="0.25">
      <c r="A1930" s="139"/>
      <c r="B1930" s="139"/>
      <c r="C1930" s="139"/>
    </row>
    <row r="1931" spans="1:3" x14ac:dyDescent="0.25">
      <c r="A1931" s="139"/>
      <c r="B1931" s="139"/>
      <c r="C1931" s="139"/>
    </row>
    <row r="1932" spans="1:3" x14ac:dyDescent="0.25">
      <c r="A1932" s="139"/>
      <c r="B1932" s="139"/>
      <c r="C1932" s="139"/>
    </row>
    <row r="1933" spans="1:3" x14ac:dyDescent="0.25">
      <c r="A1933" s="139"/>
      <c r="B1933" s="139"/>
      <c r="C1933" s="139"/>
    </row>
    <row r="1934" spans="1:3" x14ac:dyDescent="0.25">
      <c r="A1934" s="139"/>
      <c r="B1934" s="139"/>
      <c r="C1934" s="139"/>
    </row>
    <row r="1935" spans="1:3" x14ac:dyDescent="0.25">
      <c r="A1935" s="139"/>
      <c r="B1935" s="139"/>
      <c r="C1935" s="139"/>
    </row>
    <row r="1936" spans="1:3" x14ac:dyDescent="0.25">
      <c r="A1936" s="139"/>
      <c r="B1936" s="139"/>
      <c r="C1936" s="139"/>
    </row>
    <row r="1937" spans="1:3" x14ac:dyDescent="0.25">
      <c r="A1937" s="139"/>
      <c r="B1937" s="139"/>
      <c r="C1937" s="139"/>
    </row>
    <row r="1938" spans="1:3" x14ac:dyDescent="0.25">
      <c r="A1938" s="139"/>
      <c r="B1938" s="139"/>
      <c r="C1938" s="139"/>
    </row>
    <row r="1939" spans="1:3" x14ac:dyDescent="0.25">
      <c r="A1939" s="139"/>
      <c r="B1939" s="139"/>
      <c r="C1939" s="139"/>
    </row>
    <row r="1940" spans="1:3" x14ac:dyDescent="0.25">
      <c r="A1940" s="139"/>
      <c r="B1940" s="139"/>
      <c r="C1940" s="139"/>
    </row>
    <row r="1941" spans="1:3" x14ac:dyDescent="0.25">
      <c r="A1941" s="139"/>
      <c r="B1941" s="139"/>
      <c r="C1941" s="139"/>
    </row>
    <row r="1942" spans="1:3" x14ac:dyDescent="0.25">
      <c r="A1942" s="139"/>
      <c r="B1942" s="139"/>
      <c r="C1942" s="139"/>
    </row>
    <row r="1943" spans="1:3" x14ac:dyDescent="0.25">
      <c r="A1943" s="139"/>
      <c r="B1943" s="139"/>
      <c r="C1943" s="139"/>
    </row>
    <row r="1944" spans="1:3" x14ac:dyDescent="0.25">
      <c r="A1944" s="139"/>
      <c r="B1944" s="139"/>
      <c r="C1944" s="139"/>
    </row>
    <row r="1945" spans="1:3" x14ac:dyDescent="0.25">
      <c r="A1945" s="139"/>
      <c r="B1945" s="139"/>
      <c r="C1945" s="139"/>
    </row>
    <row r="1946" spans="1:3" x14ac:dyDescent="0.25">
      <c r="A1946" s="139"/>
      <c r="B1946" s="139"/>
      <c r="C1946" s="139"/>
    </row>
    <row r="1947" spans="1:3" x14ac:dyDescent="0.25">
      <c r="A1947" s="139"/>
      <c r="B1947" s="139"/>
      <c r="C1947" s="139"/>
    </row>
    <row r="1948" spans="1:3" x14ac:dyDescent="0.25">
      <c r="A1948" s="139"/>
      <c r="B1948" s="139"/>
      <c r="C1948" s="139"/>
    </row>
    <row r="1949" spans="1:3" x14ac:dyDescent="0.25">
      <c r="A1949" s="139"/>
      <c r="B1949" s="139"/>
      <c r="C1949" s="139"/>
    </row>
    <row r="1950" spans="1:3" x14ac:dyDescent="0.25">
      <c r="A1950" s="139"/>
      <c r="B1950" s="139"/>
      <c r="C1950" s="139"/>
    </row>
    <row r="1951" spans="1:3" x14ac:dyDescent="0.25">
      <c r="A1951" s="139"/>
      <c r="B1951" s="139"/>
      <c r="C1951" s="139"/>
    </row>
    <row r="1952" spans="1:3" x14ac:dyDescent="0.25">
      <c r="A1952" s="139"/>
      <c r="B1952" s="139"/>
      <c r="C1952" s="139"/>
    </row>
    <row r="1953" spans="1:3" x14ac:dyDescent="0.25">
      <c r="A1953" s="139"/>
      <c r="B1953" s="139"/>
      <c r="C1953" s="139"/>
    </row>
    <row r="1954" spans="1:3" x14ac:dyDescent="0.25">
      <c r="A1954" s="139"/>
      <c r="B1954" s="139"/>
      <c r="C1954" s="139"/>
    </row>
    <row r="1955" spans="1:3" x14ac:dyDescent="0.25">
      <c r="A1955" s="139"/>
      <c r="B1955" s="139"/>
      <c r="C1955" s="139"/>
    </row>
    <row r="1956" spans="1:3" x14ac:dyDescent="0.25">
      <c r="A1956" s="139"/>
      <c r="B1956" s="139"/>
      <c r="C1956" s="139"/>
    </row>
    <row r="1957" spans="1:3" x14ac:dyDescent="0.25">
      <c r="A1957" s="139"/>
      <c r="B1957" s="139"/>
      <c r="C1957" s="139"/>
    </row>
    <row r="1958" spans="1:3" x14ac:dyDescent="0.25">
      <c r="A1958" s="139"/>
      <c r="B1958" s="139"/>
      <c r="C1958" s="139"/>
    </row>
    <row r="1959" spans="1:3" x14ac:dyDescent="0.25">
      <c r="A1959" s="139"/>
      <c r="B1959" s="139"/>
      <c r="C1959" s="139"/>
    </row>
    <row r="1960" spans="1:3" x14ac:dyDescent="0.25">
      <c r="A1960" s="139"/>
      <c r="B1960" s="139"/>
      <c r="C1960" s="139"/>
    </row>
    <row r="1961" spans="1:3" x14ac:dyDescent="0.25">
      <c r="A1961" s="139"/>
      <c r="B1961" s="139"/>
      <c r="C1961" s="139"/>
    </row>
    <row r="1962" spans="1:3" x14ac:dyDescent="0.25">
      <c r="A1962" s="139"/>
      <c r="B1962" s="139"/>
      <c r="C1962" s="139"/>
    </row>
    <row r="1963" spans="1:3" x14ac:dyDescent="0.25">
      <c r="A1963" s="139"/>
      <c r="B1963" s="139"/>
      <c r="C1963" s="139"/>
    </row>
    <row r="1964" spans="1:3" x14ac:dyDescent="0.25">
      <c r="A1964" s="139"/>
      <c r="B1964" s="139"/>
      <c r="C1964" s="139"/>
    </row>
    <row r="1965" spans="1:3" x14ac:dyDescent="0.25">
      <c r="A1965" s="139"/>
      <c r="B1965" s="139"/>
      <c r="C1965" s="139"/>
    </row>
    <row r="1966" spans="1:3" x14ac:dyDescent="0.25">
      <c r="A1966" s="139"/>
      <c r="B1966" s="139"/>
      <c r="C1966" s="139"/>
    </row>
    <row r="1967" spans="1:3" x14ac:dyDescent="0.25">
      <c r="A1967" s="139"/>
      <c r="B1967" s="139"/>
      <c r="C1967" s="139"/>
    </row>
    <row r="1968" spans="1:3" x14ac:dyDescent="0.25">
      <c r="A1968" s="139"/>
      <c r="B1968" s="139"/>
      <c r="C1968" s="139"/>
    </row>
    <row r="1969" spans="1:3" x14ac:dyDescent="0.25">
      <c r="A1969" s="139"/>
      <c r="B1969" s="139"/>
      <c r="C1969" s="139"/>
    </row>
  </sheetData>
  <autoFilter ref="A1:C614" xr:uid="{4E0AC169-E59B-41AA-A136-218B6BE5D1AA}">
    <sortState xmlns:xlrd2="http://schemas.microsoft.com/office/spreadsheetml/2017/richdata2" ref="A2:C621">
      <sortCondition ref="C1:C614"/>
    </sortState>
  </autoFilter>
  <hyperlinks>
    <hyperlink ref="A35" r:id="rId1" display="callto:1060879942" xr:uid="{9518B324-1680-4697-90D2-953554E8122F}"/>
    <hyperlink ref="A242" r:id="rId2" display="callto:1144049657" xr:uid="{5EA55FE8-CB24-44C4-B512-75EF7BCB0C88}"/>
    <hyperlink ref="A244" r:id="rId3" display="callto:1144166571" xr:uid="{B1D95D3F-77C0-4358-9ED8-E1072D4CD2AD}"/>
    <hyperlink ref="A251" r:id="rId4" display="callto:1107520714" xr:uid="{2B357205-EC6C-44DF-9D80-476D6B11A8B4}"/>
    <hyperlink ref="A253" r:id="rId5" display="callto:1130647397" xr:uid="{ADCE06CE-5DA2-4D6D-8AA2-0FA8E0707E67}"/>
    <hyperlink ref="A255" r:id="rId6" display="callto:1110594018" xr:uid="{05A53817-01DF-488F-9035-138338A9FCDB}"/>
    <hyperlink ref="A254" r:id="rId7" display="callto:1143932535" xr:uid="{4AB6E1D9-F2C5-4C94-8907-C83A7528D02B}"/>
    <hyperlink ref="A257" r:id="rId8" display="callto:1109114953" xr:uid="{11BEBD15-734D-4CFD-8AF2-6ECCCC71A93D}"/>
    <hyperlink ref="A260" r:id="rId9" display="callto:1112968766" xr:uid="{E7D5B27D-B9ED-4C06-84A4-FED285C288FD}"/>
    <hyperlink ref="A258" r:id="rId10" display="callto:1130584242" xr:uid="{27FDBDE4-8989-45DA-9424-D40E853687AE}"/>
    <hyperlink ref="A259" r:id="rId11" display="callto:1130584800" xr:uid="{5E75EB3F-F68C-4316-B93F-90A85387AC25}"/>
    <hyperlink ref="A264" r:id="rId12" display="callto:1130639321" xr:uid="{13FE0C4B-A31C-408F-B87B-B6826AD1BE53}"/>
    <hyperlink ref="A265" r:id="rId13" display="callto:1143861821" xr:uid="{D48A0FBE-F023-4F03-AB71-39F2DCE3E86A}"/>
    <hyperlink ref="A268" r:id="rId14" display="callto:1143839064" xr:uid="{0A71BB29-6173-422D-AAFA-AF2A4468C27D}"/>
    <hyperlink ref="A270" r:id="rId15" display="callto:1144042314" xr:uid="{8ACFABD3-FB08-4157-890E-824765CF5553}"/>
    <hyperlink ref="A289" r:id="rId16" display="callto:1193591266" xr:uid="{B2998666-47D2-4D36-8AA9-9ECF9586BC32}"/>
    <hyperlink ref="A290" r:id="rId17" display="callto:1143944069" xr:uid="{0AA1DD0F-64D4-45C9-AA2E-B409C33BCB1E}"/>
    <hyperlink ref="A318" r:id="rId18" display="callto:1234197950" xr:uid="{F744BEBC-69DD-4305-8D90-C99A54297923}"/>
    <hyperlink ref="A348" r:id="rId19" display="callto:1143974781" xr:uid="{4565636E-6395-40D9-8ADD-F6FD6527CA08}"/>
    <hyperlink ref="A349" r:id="rId20" display="callto:1144165943" xr:uid="{C57AAAA3-34F1-45FB-9680-E3C3E4C17531}"/>
    <hyperlink ref="A350" r:id="rId21" display="callto:1107508291" xr:uid="{9277F725-B843-431D-B1C0-68E20B49CBA2}"/>
    <hyperlink ref="A351" r:id="rId22" display="callto:1107074876" xr:uid="{C91EEA0D-312E-4313-A583-7EC868A828C2}"/>
    <hyperlink ref="A352" r:id="rId23" display="callto:1108640299" xr:uid="{9B183771-AE7D-4FB8-BA05-A2F8055E5420}"/>
    <hyperlink ref="A353" r:id="rId24" display="callto:1006235611" xr:uid="{826D0D1C-5644-4B7C-9479-844690B62439}"/>
    <hyperlink ref="A354" r:id="rId25" display="callto:1151941634" xr:uid="{23725F01-4332-4410-A55A-632F6EC129FD}"/>
    <hyperlink ref="A357" r:id="rId26" display="callto:1144175605" xr:uid="{68A0A044-AE0D-476C-80A4-53A828A286CA}"/>
    <hyperlink ref="A360" r:id="rId27" display="callto:1006228843" xr:uid="{1A917698-8E17-4510-AC50-B1BC26EFBB55}"/>
    <hyperlink ref="A362" r:id="rId28" display="callto:1005706794" xr:uid="{A6E7C5FB-AB06-413F-9B6C-CAC731ABCA96}"/>
    <hyperlink ref="A363" r:id="rId29" display="callto:1107097892" xr:uid="{6A243B83-02A8-4ADC-8CC8-DB88E07ED128}"/>
    <hyperlink ref="A364" r:id="rId30" display="callto:1107507170" xr:uid="{85D2448F-EE9C-4E27-961E-B6A1219C9468}"/>
    <hyperlink ref="A368" r:id="rId31" display="callto:1143963960" xr:uid="{CD9AD91A-99F6-41AD-BAAD-356C13AEDC98}"/>
    <hyperlink ref="A373" r:id="rId32" display="callto:1107836503" xr:uid="{C3621D6A-35E5-4D7C-97A6-89886B1514F3}"/>
    <hyperlink ref="A375" r:id="rId33" display="callto:1113534968" xr:uid="{6C304F33-BC65-4D12-8BB2-F514365EE197}"/>
    <hyperlink ref="A376" r:id="rId34" display="callto:1143871439" xr:uid="{1676DEBE-4665-4A79-99B1-DC1C8EF4A999}"/>
    <hyperlink ref="A377" r:id="rId35" display="callto:1118286905" xr:uid="{8FE326A4-F587-427D-90D9-1B3602A3D510}"/>
    <hyperlink ref="A378" r:id="rId36" display="callto:1007628885" xr:uid="{2E35D73D-56D1-4EEE-BD1A-42204D798EF4}"/>
    <hyperlink ref="A380" r:id="rId37" display="callto:1107105298" xr:uid="{F44CC2E6-5015-4758-BA70-C2002F828EFC}"/>
    <hyperlink ref="A385" r:id="rId38" display="callto:1143936843" xr:uid="{15EA8556-0D7C-4ABD-86F1-F89D258FE842}"/>
    <hyperlink ref="A386" r:id="rId39" display="callto:1114734751" xr:uid="{E91F23A2-5C75-44DD-8611-135115A25098}"/>
    <hyperlink ref="A388" r:id="rId40" display="callto:1006048645" xr:uid="{F324BDFF-36AE-4F9A-AA5D-8A8B05920181}"/>
    <hyperlink ref="A390" r:id="rId41" display="callto:1053874883" xr:uid="{09EF5C71-A00D-416B-A130-384DA0C38D8D}"/>
    <hyperlink ref="A396" r:id="rId42" display="callto:1107095950" xr:uid="{CE925BFE-D3E9-488D-9A9D-5DF934459808}"/>
    <hyperlink ref="A394" r:id="rId43" display="callto:1134759040" xr:uid="{C2363AD9-087E-440D-A775-7D3F959FC301}"/>
    <hyperlink ref="A395" r:id="rId44" display="callto:1006208275" xr:uid="{65986064-D0EF-4760-A504-23BB86D93E3A}"/>
    <hyperlink ref="A398" r:id="rId45" display="callto:1130665636" xr:uid="{6A508A55-A50C-4019-A2E3-961D74F7E1E4}"/>
    <hyperlink ref="A393" r:id="rId46" display="callto:1001912767" xr:uid="{79798F33-90A2-415C-A6A8-C6AC70074E43}"/>
    <hyperlink ref="A406" r:id="rId47" display="callto:1151963026" xr:uid="{C670F874-FAAC-43C9-90F7-4938349D7584}"/>
    <hyperlink ref="A407" r:id="rId48" display="callto:1144202730" xr:uid="{C1A4C1C7-13B0-4ACC-A61D-8C040F6E8A15}"/>
    <hyperlink ref="A412" r:id="rId49" display="callto:1005872140" xr:uid="{1007F02A-EE8A-42B2-BD80-AA6F50575FCB}"/>
    <hyperlink ref="A409" r:id="rId50" display="callto:1144152376" xr:uid="{3BFEA689-68E8-4DF1-A6D2-51CE167079FD}"/>
    <hyperlink ref="A413" r:id="rId51" display="callto:1144027294" xr:uid="{F7F136A9-75D7-4011-86F4-8DB4EA381A7D}"/>
    <hyperlink ref="A417" r:id="rId52" display="callto:1130663174" xr:uid="{4A6ED502-1609-4BFF-BCA5-FB4A46945E0C}"/>
    <hyperlink ref="A419" r:id="rId53" display="callto:1130623009" xr:uid="{8B63B8F6-F3D3-41B4-8469-8FA0A762AD10}"/>
    <hyperlink ref="A416" r:id="rId54" display="callto:1130590251" xr:uid="{DB2C7B67-7C44-4191-907A-59DD176AAB33}"/>
    <hyperlink ref="A421" r:id="rId55" display="callto:1144206938" xr:uid="{860E222A-0713-4E89-890B-FE5E2B3A3200}"/>
    <hyperlink ref="A452" r:id="rId56" display="callto:1192784570" xr:uid="{768D0494-A476-4805-B05E-40A6C07D74D5}"/>
    <hyperlink ref="A457" r:id="rId57" display="callto:1006169483" xr:uid="{BA694478-9341-48CB-9E44-7E8290145454}"/>
    <hyperlink ref="A458" r:id="rId58" display="callto:1118306623" xr:uid="{E71D03CA-3D1E-402B-A76C-47CA15D90DEA}"/>
    <hyperlink ref="A460" r:id="rId59" display="callto:1151941373" xr:uid="{3D3E7493-9996-472B-99DF-3E863EE05853}"/>
    <hyperlink ref="A461" r:id="rId60" display="callto:1143837079" xr:uid="{0789821D-85A1-4A01-8E6B-CA2BBC42ED6E}"/>
    <hyperlink ref="A462" r:id="rId61" display="callto:1113695657" xr:uid="{3A76D63F-90DA-43FD-86A8-E452637661AB}"/>
    <hyperlink ref="A467" r:id="rId62" display="callto:1118284356" xr:uid="{3B6F475E-B4D9-4A19-8D32-10EA844A4F19}"/>
    <hyperlink ref="A471" r:id="rId63" display="callto:1130637921" xr:uid="{FECCE122-A56C-43ED-822D-4E793E8535BE}"/>
    <hyperlink ref="A473" r:id="rId64" display="callto:1109666346" xr:uid="{4A03863F-FA57-4E8A-AA7B-55583FCBC58F}"/>
    <hyperlink ref="A474" r:id="rId65" display="callto:1144108443" xr:uid="{298CB5BB-1DBF-4197-949A-A0E83693E384}"/>
    <hyperlink ref="A475" r:id="rId66" display="callto:1130621039" xr:uid="{3FEB7A11-3B3E-437E-939F-3F10DDFF817A}"/>
    <hyperlink ref="A481" r:id="rId67" display="callto:1193235703" xr:uid="{D746683D-1046-40D1-8AC8-F02D03F7BDB6}"/>
    <hyperlink ref="A478" r:id="rId68" display="callto:1130946234" xr:uid="{1E06616C-88C8-4C15-A343-CC4A9416BCEC}"/>
    <hyperlink ref="A486" r:id="rId69" display="callto:1107514099" xr:uid="{C7F58B83-2BF1-4A0C-A1A3-056C90B5BE85}"/>
    <hyperlink ref="A490" r:id="rId70" display="callto:1144163761" xr:uid="{7E22DDA0-A928-4238-96FC-72A151363CD1}"/>
    <hyperlink ref="A495" r:id="rId71" display="callto:1143983319" xr:uid="{E8C508C8-C836-4C0A-A434-C08823C1A70E}"/>
    <hyperlink ref="A496" r:id="rId72" display="callto:1192909409" xr:uid="{71E44684-E944-40C4-8670-AE3B56F02448}"/>
    <hyperlink ref="A499" r:id="rId73" display="callto:1118297799" xr:uid="{E4E23499-2388-4693-8105-D216BADC91BF}"/>
    <hyperlink ref="A507" r:id="rId74" display="callto:1005869162" xr:uid="{1D5C8E87-FCB2-4447-9968-665E4841A8A6}"/>
    <hyperlink ref="A509" r:id="rId75" display="callto:1113648558" xr:uid="{F947204C-AA7E-4B42-A9B4-B39C09339B76}"/>
    <hyperlink ref="A510" r:id="rId76" display="callto:1129502437" xr:uid="{4FE12C54-D954-4414-AB61-490D49BBFAD4}"/>
    <hyperlink ref="A511" r:id="rId77" display="callto:1144159641" xr:uid="{90203605-691F-4D6F-8C2D-929EE640271F}"/>
    <hyperlink ref="A514" r:id="rId78" display="callto:1143959206" xr:uid="{7FEE1E53-895B-4698-A66E-DCE4E4A2DBE5}"/>
    <hyperlink ref="A515" r:id="rId79" display="callto:1107050834" xr:uid="{74B6FFFB-911C-4BF0-80B7-B97585380FE6}"/>
    <hyperlink ref="A516" r:id="rId80" display="callto:1130622846" xr:uid="{8BE5A4E3-191E-472F-96B3-40ADB1C4D939}"/>
    <hyperlink ref="A518" r:id="rId81" display="callto:1112477767" xr:uid="{3DD26A00-BDAB-4025-81B7-5F00B74AB4EB}"/>
    <hyperlink ref="A519" r:id="rId82" display="callto:1107519027" xr:uid="{774474C4-0A99-41FC-8483-469C62869AF5}"/>
    <hyperlink ref="A517" r:id="rId83" display="callto:1004610891" xr:uid="{5C467017-84A3-49F3-A73F-54C4001F56B9}"/>
    <hyperlink ref="A521" r:id="rId84" display="callto:1061545079" xr:uid="{6BDBCC07-DA8D-4ADF-8FAA-D1012B3EA82F}"/>
    <hyperlink ref="A520" r:id="rId85" display="callto:1144162912" xr:uid="{13BA5B47-AE37-4D81-8EB6-DBAF35FE755E}"/>
    <hyperlink ref="A522" r:id="rId86" display="callto:1107069415" xr:uid="{49160FEF-BCE1-4DEB-AD35-86C8806856EC}"/>
    <hyperlink ref="A523" r:id="rId87" display="callto:1143981322" xr:uid="{8DE0C17C-46E2-473B-B8E6-6E3DB61617B4}"/>
    <hyperlink ref="A524" r:id="rId88" display="callto:1143997195" xr:uid="{7111AAEE-C5D0-4AFF-A621-BF846DDD5F89}"/>
    <hyperlink ref="A529" r:id="rId89" display="callto:1234190715" xr:uid="{04F8F69C-61AE-444F-852A-43396143B0B4}"/>
    <hyperlink ref="A534" r:id="rId90" display="callto:1006073522" xr:uid="{C5DD798D-EA70-46A9-B60A-ED2070C0EC32}"/>
    <hyperlink ref="A537" r:id="rId91" display="callto:1115184232" xr:uid="{EC7028F5-099F-44BF-A4B3-B0EB8DE3587E}"/>
    <hyperlink ref="A536" r:id="rId92" display="callto:1107089947" xr:uid="{E1535AF4-825A-4D27-BBDC-3A43C2CEC24B}"/>
    <hyperlink ref="A540" r:id="rId93" display="callto:1144086451" xr:uid="{75ACFDA9-1279-47C0-A61E-8F6703604652}"/>
    <hyperlink ref="A541" r:id="rId94" display="callto:1130679848" xr:uid="{E748E68E-1AD2-4C9E-9BD9-6BC436B72A5B}"/>
    <hyperlink ref="A547" r:id="rId95" display="callto:1111659179" xr:uid="{5E3B4352-FBB6-4A06-95DD-40E6CFEF07C4}"/>
    <hyperlink ref="A548" r:id="rId96" display="callto:1109660444" xr:uid="{52D1F8F2-E68D-413F-8CAB-71229883DD79}"/>
    <hyperlink ref="A549" r:id="rId97" display="callto:1144142140" xr:uid="{93A37978-85E7-4B3A-886D-369A7AD5305C}"/>
    <hyperlink ref="A551" r:id="rId98" display="callto:1143940549" xr:uid="{557B9FEF-4A5D-4364-8730-8401624AD572}"/>
    <hyperlink ref="A553" r:id="rId99" display="callto:1113690322" xr:uid="{EAB39806-5E81-400D-91CB-AAFE3421FA77}"/>
    <hyperlink ref="A555" r:id="rId100" display="callto:1144159265" xr:uid="{331DB207-50A0-46C7-9AC9-8255D0E3335E}"/>
    <hyperlink ref="A557" r:id="rId101" display="callto:1116279226" xr:uid="{0DBE4490-F441-4BE4-9686-6BF4B709D996}"/>
    <hyperlink ref="A558" r:id="rId102" display="callto:1143879692" xr:uid="{2EFBBCBE-1A48-4505-8CA1-E5973B963B1C}"/>
    <hyperlink ref="A563" r:id="rId103" display="callto:1151963482" xr:uid="{E996C2A3-6988-4709-8389-22B1D278E748}"/>
    <hyperlink ref="A567" r:id="rId104" display="callto:1062282728" xr:uid="{29442F43-514E-444A-8770-60C2EA02069F}"/>
    <hyperlink ref="A568" r:id="rId105" display="callto:1192730973" xr:uid="{FC64EA89-AF6E-42E4-AFDB-5E45BC39BE33}"/>
    <hyperlink ref="A569" r:id="rId106" display="callto:3127284537" xr:uid="{9E8BD973-AA29-4276-8B3A-A081FD92A7D1}"/>
    <hyperlink ref="A572" r:id="rId107" display="callto:1151954025" xr:uid="{43CBC1D6-8924-4257-88F6-BF933B37EF5D}"/>
    <hyperlink ref="A580" r:id="rId108" display="callto:1006332401" xr:uid="{B8AC5BA0-055F-473D-AB1E-1EC1F4EBC79D}"/>
    <hyperlink ref="A581" r:id="rId109" display="callto:1081512229" xr:uid="{43F59D16-7235-4853-9EC8-F859EF7FDDEA}"/>
    <hyperlink ref="A590" r:id="rId110" display="callto:1010127678" xr:uid="{573CD032-7902-41B8-97E6-22725FCE93DE}"/>
    <hyperlink ref="A582" r:id="rId111" display="callto:1107103572" xr:uid="{72D803E2-773A-4852-A24C-22DD002C2721}"/>
    <hyperlink ref="A583" r:id="rId112" display="callto:1144068550" xr:uid="{9ED7D25B-B8ED-4AEF-8F84-850250666B83}"/>
    <hyperlink ref="A584" r:id="rId113" display="callto:1118289653" xr:uid="{BD9BF417-612F-48B0-A9C9-A132530FA387}"/>
    <hyperlink ref="A585" r:id="rId114" display="callto:1143852363" xr:uid="{B020C3E9-DD6A-450D-8FBD-CE8C211E250D}"/>
    <hyperlink ref="A596" r:id="rId115" display="callto:1109665116" xr:uid="{B086C8CC-20FC-48B2-A0A7-198ACEEE2080}"/>
    <hyperlink ref="A586" r:id="rId116" display="callto:1143854945" xr:uid="{65E24C05-BCE5-4D78-8574-F02C101B9069}"/>
    <hyperlink ref="A587" r:id="rId117" display="callto:1130621344" xr:uid="{954113F1-F9A4-4C58-A13E-F4BDCDA2D488}"/>
    <hyperlink ref="A588" r:id="rId118" display="callto:1113519894" xr:uid="{AF3C207C-20CA-4AC3-A1EA-BAE13D977DB5}"/>
    <hyperlink ref="A597" r:id="rId119" display="callto:1112879043" xr:uid="{71549303-C60D-4CB7-98D2-3F0C4E0D03A0}"/>
    <hyperlink ref="A604" r:id="rId120" display="callto:1151934729" xr:uid="{E8F78A88-2E51-49E6-AF8E-02A9BF92489A}"/>
    <hyperlink ref="A593" r:id="rId121" display="callto:1144048022" xr:uid="{F8E719F9-DAB7-44F0-9E29-552814BDE947}"/>
    <hyperlink ref="A594" r:id="rId122" display="callto:1000117096" xr:uid="{896DB65E-B475-4D4C-A6F9-2D77A1526772}"/>
    <hyperlink ref="A598" r:id="rId123" display="callto:1113537106" xr:uid="{A2D52BEF-4E8D-4D33-98B3-5B2B384E6F80}"/>
    <hyperlink ref="A599" r:id="rId124" display="callto:1143953694" xr:uid="{7DE95019-9E4F-40B1-B66C-8367DFE3BA8C}"/>
    <hyperlink ref="A601" r:id="rId125" display="callto:1143825522" xr:uid="{2F38BB15-D67F-4DE2-ACDA-4B32CEDAF612}"/>
    <hyperlink ref="A600" r:id="rId126" display="callto:1114873900" xr:uid="{199BBB0D-025E-4DA4-BDC3-6705F9ABB41A}"/>
    <hyperlink ref="A602" r:id="rId127" display="callto:1130628573" xr:uid="{1EA91BEC-E164-4B5F-806E-825E8F243030}"/>
    <hyperlink ref="A603" r:id="rId128" display="callto:1144165711" xr:uid="{5FFE0BB2-F19A-436C-928E-BB4AFDCC473D}"/>
    <hyperlink ref="A605" r:id="rId129" display="callto:1085281488" xr:uid="{B43785F3-291F-4DD1-9E41-6E07F38C7A4C}"/>
    <hyperlink ref="A606" r:id="rId130" display="callto:1233891149" xr:uid="{39E8853C-89DF-4A7E-A8BB-2A8748F3BCE6}"/>
    <hyperlink ref="A608" r:id="rId131" display="callto:1144195420" xr:uid="{2004B13C-B880-4BC7-9813-3D80354C846E}"/>
    <hyperlink ref="A609" r:id="rId132" display="callto:1130624698" xr:uid="{0A228A00-9807-4C62-8D2A-AF9A3DEB8798}"/>
    <hyperlink ref="A607" r:id="rId133" display="callto:1130604175" xr:uid="{F7255ACF-D691-4A4B-A971-E84562AE033B}"/>
    <hyperlink ref="A614" r:id="rId134" display="callto:1112878767" xr:uid="{C15B1078-F339-4844-A6A1-CA05FA67889F}"/>
    <hyperlink ref="A615" r:id="rId135" display="callto:1107843094" xr:uid="{B4381E51-17AB-49E2-A37E-5CA22D54DD3A}"/>
    <hyperlink ref="A619" r:id="rId136" display="callto:1061784710" xr:uid="{925BDA54-0B61-411F-9271-4491159358F7}"/>
    <hyperlink ref="A616" r:id="rId137" display="callto:1005966349" xr:uid="{13C67E78-D43D-489C-8FC3-9BD11EE32B9C}"/>
  </hyperlinks>
  <pageMargins left="0.7" right="0.7" top="0.75" bottom="0.75" header="0.3" footer="0.3"/>
  <pageSetup scale="66" orientation="portrait" r:id="rId138"/>
  <legacyDrawing r:id="rId13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5EB9AF-AE8F-4D69-8DB4-CB5A16D72BE2}">
  <sheetPr filterMode="1"/>
  <dimension ref="A1:J134"/>
  <sheetViews>
    <sheetView zoomScale="90" zoomScaleNormal="90" workbookViewId="0">
      <pane ySplit="1" topLeftCell="A16" activePane="bottomLeft" state="frozen"/>
      <selection pane="bottomLeft" activeCell="A77" sqref="A77"/>
    </sheetView>
  </sheetViews>
  <sheetFormatPr baseColWidth="10" defaultRowHeight="15" x14ac:dyDescent="0.25"/>
  <cols>
    <col min="1" max="1" width="19.85546875" style="5" customWidth="1"/>
    <col min="2" max="2" width="11.42578125" style="5"/>
    <col min="3" max="3" width="110.140625" style="433" customWidth="1"/>
    <col min="4" max="4" width="15.140625" style="430" customWidth="1"/>
    <col min="5" max="5" width="14" style="5" customWidth="1"/>
    <col min="6" max="6" width="13.42578125" style="5" customWidth="1"/>
    <col min="7" max="7" width="23.28515625" style="432" customWidth="1"/>
    <col min="8" max="16384" width="11.42578125" style="432"/>
  </cols>
  <sheetData>
    <row r="1" spans="1:10" ht="63" x14ac:dyDescent="0.25">
      <c r="A1" s="434" t="s">
        <v>7873</v>
      </c>
      <c r="B1" s="434" t="s">
        <v>7600</v>
      </c>
      <c r="C1" s="434" t="s">
        <v>7601</v>
      </c>
      <c r="D1" s="435" t="s">
        <v>7602</v>
      </c>
      <c r="E1" s="434" t="s">
        <v>7603</v>
      </c>
      <c r="F1" s="436" t="s">
        <v>7604</v>
      </c>
    </row>
    <row r="2" spans="1:10" hidden="1" x14ac:dyDescent="0.25">
      <c r="A2" s="5">
        <f>COUNTIF(ACTIVOS!AN10:$AN$768,B2)</f>
        <v>0</v>
      </c>
      <c r="B2" s="5" t="s">
        <v>7576</v>
      </c>
      <c r="C2" s="433" t="s">
        <v>7577</v>
      </c>
      <c r="D2" s="438">
        <v>168900</v>
      </c>
      <c r="E2" s="437">
        <v>84450</v>
      </c>
      <c r="F2" s="437">
        <v>126675</v>
      </c>
      <c r="G2" s="470" t="s">
        <v>7605</v>
      </c>
      <c r="I2" s="432" t="s">
        <v>7863</v>
      </c>
      <c r="J2" s="432" t="s">
        <v>7865</v>
      </c>
    </row>
    <row r="3" spans="1:10" hidden="1" x14ac:dyDescent="0.25">
      <c r="A3" s="5">
        <f>COUNTIF(ACTIVOS!AN11:$AN$768,B3)</f>
        <v>0</v>
      </c>
      <c r="B3" s="5" t="s">
        <v>7578</v>
      </c>
      <c r="C3" s="433" t="s">
        <v>7579</v>
      </c>
      <c r="D3" s="438">
        <v>168900</v>
      </c>
      <c r="E3" s="437">
        <v>84450</v>
      </c>
      <c r="F3" s="437">
        <v>126675</v>
      </c>
      <c r="G3" s="471"/>
      <c r="I3" s="432" t="s">
        <v>7864</v>
      </c>
      <c r="J3" s="432" t="s">
        <v>7867</v>
      </c>
    </row>
    <row r="4" spans="1:10" hidden="1" x14ac:dyDescent="0.25">
      <c r="A4" s="5">
        <f>COUNTIF(ACTIVOS!AN12:$AN$768,B4)</f>
        <v>0</v>
      </c>
      <c r="B4" s="5" t="s">
        <v>7580</v>
      </c>
      <c r="C4" s="433" t="s">
        <v>7581</v>
      </c>
      <c r="D4" s="438">
        <v>168900</v>
      </c>
      <c r="E4" s="437">
        <v>84450</v>
      </c>
      <c r="F4" s="437">
        <v>126675</v>
      </c>
      <c r="G4" s="471"/>
      <c r="J4" s="432" t="s">
        <v>7866</v>
      </c>
    </row>
    <row r="5" spans="1:10" hidden="1" x14ac:dyDescent="0.25">
      <c r="A5" s="5">
        <f>COUNTIF(ACTIVOS!AN13:$AN$768,B5)</f>
        <v>0</v>
      </c>
      <c r="B5" s="5" t="s">
        <v>7582</v>
      </c>
      <c r="C5" s="433" t="s">
        <v>7583</v>
      </c>
      <c r="D5" s="438">
        <v>168900</v>
      </c>
      <c r="E5" s="437">
        <v>84450</v>
      </c>
      <c r="F5" s="437">
        <v>126675</v>
      </c>
      <c r="G5" s="471"/>
    </row>
    <row r="6" spans="1:10" hidden="1" x14ac:dyDescent="0.25">
      <c r="A6" s="5">
        <f>COUNTIF(ACTIVOS!AN14:$AN$768,B6)</f>
        <v>0</v>
      </c>
      <c r="B6" s="5" t="s">
        <v>7584</v>
      </c>
      <c r="C6" s="433" t="s">
        <v>7585</v>
      </c>
      <c r="D6" s="438">
        <v>168900</v>
      </c>
      <c r="E6" s="437">
        <v>84450</v>
      </c>
      <c r="F6" s="437">
        <v>126675</v>
      </c>
      <c r="G6" s="471"/>
    </row>
    <row r="7" spans="1:10" hidden="1" x14ac:dyDescent="0.25">
      <c r="A7" s="5">
        <f>COUNTIF(ACTIVOS!AN15:$AN$768,B7)</f>
        <v>0</v>
      </c>
      <c r="B7" s="5" t="s">
        <v>7586</v>
      </c>
      <c r="C7" s="433" t="s">
        <v>7587</v>
      </c>
      <c r="D7" s="438">
        <v>168900</v>
      </c>
      <c r="E7" s="437">
        <v>84450</v>
      </c>
      <c r="F7" s="437">
        <v>126675</v>
      </c>
      <c r="G7" s="471"/>
    </row>
    <row r="8" spans="1:10" hidden="1" x14ac:dyDescent="0.25">
      <c r="A8" s="5">
        <f>COUNTIF(ACTIVOS!AN16:$AN$768,B8)</f>
        <v>0</v>
      </c>
      <c r="B8" s="5" t="s">
        <v>7588</v>
      </c>
      <c r="C8" s="433" t="s">
        <v>7589</v>
      </c>
      <c r="D8" s="438">
        <v>168900</v>
      </c>
      <c r="E8" s="437">
        <v>84450</v>
      </c>
      <c r="F8" s="437">
        <v>126675</v>
      </c>
      <c r="G8" s="471"/>
    </row>
    <row r="9" spans="1:10" ht="30" hidden="1" x14ac:dyDescent="0.25">
      <c r="A9" s="5">
        <f>COUNTIF(ACTIVOS!AN17:$AN$768,B9)</f>
        <v>0</v>
      </c>
      <c r="B9" s="5" t="s">
        <v>7590</v>
      </c>
      <c r="C9" s="433" t="s">
        <v>7591</v>
      </c>
      <c r="D9" s="438">
        <v>168900</v>
      </c>
      <c r="E9" s="437">
        <v>84450</v>
      </c>
      <c r="F9" s="437">
        <v>126675</v>
      </c>
      <c r="G9" s="471"/>
    </row>
    <row r="10" spans="1:10" hidden="1" x14ac:dyDescent="0.25">
      <c r="A10" s="5">
        <f>COUNTIF(ACTIVOS!AN18:$AN$768,B10)</f>
        <v>0</v>
      </c>
      <c r="B10" s="5" t="s">
        <v>7592</v>
      </c>
      <c r="C10" s="433" t="s">
        <v>7593</v>
      </c>
      <c r="D10" s="438">
        <v>168900</v>
      </c>
      <c r="E10" s="437">
        <v>84450</v>
      </c>
      <c r="F10" s="437">
        <v>126675</v>
      </c>
      <c r="G10" s="471"/>
    </row>
    <row r="11" spans="1:10" hidden="1" x14ac:dyDescent="0.25">
      <c r="A11" s="5">
        <f>COUNTIF(ACTIVOS!AN19:$AN$768,B11)</f>
        <v>0</v>
      </c>
      <c r="B11" s="5" t="s">
        <v>7594</v>
      </c>
      <c r="C11" s="433" t="s">
        <v>7595</v>
      </c>
      <c r="D11" s="438">
        <v>168900</v>
      </c>
      <c r="E11" s="437">
        <v>84450</v>
      </c>
      <c r="F11" s="437">
        <v>126675</v>
      </c>
      <c r="G11" s="471"/>
    </row>
    <row r="12" spans="1:10" ht="30" hidden="1" x14ac:dyDescent="0.25">
      <c r="A12" s="5">
        <f>COUNTIF(ACTIVOS!AN20:$AN$768,B12)</f>
        <v>0</v>
      </c>
      <c r="B12" s="5" t="s">
        <v>7596</v>
      </c>
      <c r="C12" s="433" t="s">
        <v>7597</v>
      </c>
      <c r="D12" s="438">
        <v>168900</v>
      </c>
      <c r="E12" s="437">
        <v>84450</v>
      </c>
      <c r="F12" s="437">
        <v>126675</v>
      </c>
      <c r="G12" s="471"/>
    </row>
    <row r="13" spans="1:10" ht="30" hidden="1" x14ac:dyDescent="0.25">
      <c r="A13" s="5">
        <f>COUNTIF(ACTIVOS!AN21:$AN$768,B13)</f>
        <v>0</v>
      </c>
      <c r="B13" s="5" t="s">
        <v>7598</v>
      </c>
      <c r="C13" s="433" t="s">
        <v>7599</v>
      </c>
      <c r="D13" s="438">
        <v>168900</v>
      </c>
      <c r="E13" s="437">
        <v>84450</v>
      </c>
      <c r="F13" s="437">
        <v>126675</v>
      </c>
      <c r="G13" s="471"/>
    </row>
    <row r="14" spans="1:10" hidden="1" x14ac:dyDescent="0.25">
      <c r="A14" s="5">
        <f>COUNTIF(ACTIVOS!AN22:$AN$768,B14)</f>
        <v>0</v>
      </c>
      <c r="B14" s="5" t="s">
        <v>7609</v>
      </c>
      <c r="C14" s="433" t="s">
        <v>7610</v>
      </c>
      <c r="D14" s="438">
        <v>337400</v>
      </c>
      <c r="E14" s="437">
        <v>168700</v>
      </c>
      <c r="F14" s="437">
        <v>253050</v>
      </c>
      <c r="G14" s="470" t="s">
        <v>7655</v>
      </c>
    </row>
    <row r="15" spans="1:10" ht="105" hidden="1" x14ac:dyDescent="0.25">
      <c r="A15" s="5">
        <f>COUNTIF(ACTIVOS!AN23:$AN$768,B15)</f>
        <v>0</v>
      </c>
      <c r="B15" s="5" t="s">
        <v>7611</v>
      </c>
      <c r="C15" s="433" t="s">
        <v>7648</v>
      </c>
      <c r="D15" s="438">
        <v>337400</v>
      </c>
      <c r="E15" s="437">
        <v>168700</v>
      </c>
      <c r="F15" s="437">
        <v>253050</v>
      </c>
      <c r="G15" s="470"/>
    </row>
    <row r="16" spans="1:10" ht="90" x14ac:dyDescent="0.25">
      <c r="A16" s="5">
        <f>COUNTIF(ACTIVOS!AN24:$AN$768,B16)</f>
        <v>0</v>
      </c>
      <c r="B16" s="5" t="s">
        <v>7612</v>
      </c>
      <c r="C16" s="433" t="s">
        <v>7649</v>
      </c>
      <c r="D16" s="438">
        <v>337400</v>
      </c>
      <c r="E16" s="437">
        <v>168700</v>
      </c>
      <c r="F16" s="437">
        <v>253050</v>
      </c>
      <c r="G16" s="470"/>
    </row>
    <row r="17" spans="1:7" ht="30" hidden="1" x14ac:dyDescent="0.25">
      <c r="A17" s="5">
        <f>COUNTIF(ACTIVOS!AN25:$AN$768,B17)</f>
        <v>0</v>
      </c>
      <c r="B17" s="5" t="s">
        <v>7613</v>
      </c>
      <c r="C17" s="433" t="s">
        <v>7650</v>
      </c>
      <c r="D17" s="438">
        <v>337400</v>
      </c>
      <c r="E17" s="437">
        <v>168700</v>
      </c>
      <c r="F17" s="437">
        <v>253050</v>
      </c>
      <c r="G17" s="470"/>
    </row>
    <row r="18" spans="1:7" ht="30" hidden="1" x14ac:dyDescent="0.25">
      <c r="A18" s="5">
        <f>COUNTIF(ACTIVOS!AN26:$AN$768,B18)</f>
        <v>0</v>
      </c>
      <c r="B18" s="5" t="s">
        <v>7614</v>
      </c>
      <c r="C18" s="433" t="s">
        <v>7652</v>
      </c>
      <c r="D18" s="438">
        <v>337400</v>
      </c>
      <c r="E18" s="437">
        <v>168700</v>
      </c>
      <c r="F18" s="437">
        <v>253050</v>
      </c>
      <c r="G18" s="470"/>
    </row>
    <row r="19" spans="1:7" ht="30" hidden="1" x14ac:dyDescent="0.25">
      <c r="A19" s="5">
        <f>COUNTIF(ACTIVOS!AN27:$AN$768,B19)</f>
        <v>0</v>
      </c>
      <c r="B19" s="5" t="s">
        <v>7615</v>
      </c>
      <c r="C19" s="433" t="s">
        <v>7651</v>
      </c>
      <c r="D19" s="438">
        <v>337400</v>
      </c>
      <c r="E19" s="437">
        <v>168700</v>
      </c>
      <c r="F19" s="437">
        <v>253050</v>
      </c>
      <c r="G19" s="470"/>
    </row>
    <row r="20" spans="1:7" ht="45" hidden="1" x14ac:dyDescent="0.25">
      <c r="A20" s="5">
        <f>COUNTIF(ACTIVOS!AN28:$AN$768,B20)</f>
        <v>0</v>
      </c>
      <c r="B20" s="5" t="s">
        <v>7616</v>
      </c>
      <c r="C20" s="433" t="s">
        <v>7653</v>
      </c>
      <c r="D20" s="438">
        <v>337400</v>
      </c>
      <c r="E20" s="437">
        <v>168700</v>
      </c>
      <c r="F20" s="437">
        <v>253050</v>
      </c>
      <c r="G20" s="470"/>
    </row>
    <row r="21" spans="1:7" hidden="1" x14ac:dyDescent="0.25">
      <c r="A21" s="5">
        <f>COUNTIF(ACTIVOS!AN29:$AN$768,B21)</f>
        <v>0</v>
      </c>
      <c r="B21" s="5" t="s">
        <v>7617</v>
      </c>
      <c r="C21" s="433" t="s">
        <v>7618</v>
      </c>
      <c r="D21" s="438">
        <v>337400</v>
      </c>
      <c r="E21" s="437">
        <v>168700</v>
      </c>
      <c r="F21" s="437">
        <v>253050</v>
      </c>
      <c r="G21" s="470"/>
    </row>
    <row r="22" spans="1:7" hidden="1" x14ac:dyDescent="0.25">
      <c r="A22" s="5">
        <f>COUNTIF(ACTIVOS!AN30:$AN$768,B22)</f>
        <v>0</v>
      </c>
      <c r="B22" s="5" t="s">
        <v>7619</v>
      </c>
      <c r="C22" s="433" t="s">
        <v>7620</v>
      </c>
      <c r="D22" s="438">
        <v>337400</v>
      </c>
      <c r="E22" s="437">
        <v>168700</v>
      </c>
      <c r="F22" s="437">
        <v>253050</v>
      </c>
      <c r="G22" s="470"/>
    </row>
    <row r="23" spans="1:7" ht="45" hidden="1" x14ac:dyDescent="0.25">
      <c r="A23" s="5">
        <f>COUNTIF(ACTIVOS!AN31:$AN$768,B23)</f>
        <v>0</v>
      </c>
      <c r="B23" s="5" t="s">
        <v>7621</v>
      </c>
      <c r="C23" s="433" t="s">
        <v>7622</v>
      </c>
      <c r="D23" s="438">
        <v>337400</v>
      </c>
      <c r="E23" s="437">
        <v>168700</v>
      </c>
      <c r="F23" s="437">
        <v>253050</v>
      </c>
      <c r="G23" s="470"/>
    </row>
    <row r="24" spans="1:7" hidden="1" x14ac:dyDescent="0.25">
      <c r="A24" s="5">
        <f>COUNTIF(ACTIVOS!AN32:$AN$768,B24)</f>
        <v>0</v>
      </c>
      <c r="B24" s="5" t="s">
        <v>7623</v>
      </c>
      <c r="C24" s="433" t="s">
        <v>7624</v>
      </c>
      <c r="D24" s="438">
        <v>337400</v>
      </c>
      <c r="E24" s="437">
        <v>168700</v>
      </c>
      <c r="F24" s="437">
        <v>253050</v>
      </c>
      <c r="G24" s="470"/>
    </row>
    <row r="25" spans="1:7" hidden="1" x14ac:dyDescent="0.25">
      <c r="A25" s="5">
        <f>COUNTIF(ACTIVOS!AN33:$AN$768,B25)</f>
        <v>0</v>
      </c>
      <c r="B25" s="5" t="s">
        <v>7625</v>
      </c>
      <c r="C25" s="433" t="s">
        <v>7626</v>
      </c>
      <c r="D25" s="438">
        <v>337400</v>
      </c>
      <c r="E25" s="437">
        <v>168700</v>
      </c>
      <c r="F25" s="437">
        <v>253050</v>
      </c>
      <c r="G25" s="470"/>
    </row>
    <row r="26" spans="1:7" ht="30" hidden="1" x14ac:dyDescent="0.25">
      <c r="A26" s="5">
        <f>COUNTIF(ACTIVOS!AN34:$AN$768,B26)</f>
        <v>0</v>
      </c>
      <c r="B26" s="5" t="s">
        <v>7627</v>
      </c>
      <c r="C26" s="433" t="s">
        <v>7628</v>
      </c>
      <c r="D26" s="438">
        <v>337400</v>
      </c>
      <c r="E26" s="437">
        <v>168700</v>
      </c>
      <c r="F26" s="437">
        <v>253050</v>
      </c>
      <c r="G26" s="470"/>
    </row>
    <row r="27" spans="1:7" ht="165" hidden="1" x14ac:dyDescent="0.25">
      <c r="A27" s="5">
        <f>COUNTIF(ACTIVOS!AN35:$AN$768,B27)</f>
        <v>0</v>
      </c>
      <c r="B27" s="5" t="s">
        <v>7629</v>
      </c>
      <c r="C27" s="433" t="s">
        <v>7654</v>
      </c>
      <c r="D27" s="438">
        <v>337400</v>
      </c>
      <c r="E27" s="437">
        <v>168700</v>
      </c>
      <c r="F27" s="437">
        <v>253050</v>
      </c>
      <c r="G27" s="470"/>
    </row>
    <row r="28" spans="1:7" ht="30" hidden="1" x14ac:dyDescent="0.25">
      <c r="A28" s="5">
        <f>COUNTIF(ACTIVOS!AN36:$AN$768,B28)</f>
        <v>0</v>
      </c>
      <c r="B28" s="5" t="s">
        <v>7630</v>
      </c>
      <c r="C28" s="433" t="s">
        <v>7631</v>
      </c>
      <c r="D28" s="438">
        <v>337400</v>
      </c>
      <c r="E28" s="437">
        <v>168700</v>
      </c>
      <c r="F28" s="437">
        <v>253050</v>
      </c>
      <c r="G28" s="470"/>
    </row>
    <row r="29" spans="1:7" ht="30" hidden="1" x14ac:dyDescent="0.25">
      <c r="A29" s="5">
        <f>COUNTIF(ACTIVOS!AN37:$AN$768,B29)</f>
        <v>0</v>
      </c>
      <c r="B29" s="5" t="s">
        <v>7632</v>
      </c>
      <c r="C29" s="433" t="s">
        <v>7633</v>
      </c>
      <c r="D29" s="438">
        <v>337400</v>
      </c>
      <c r="E29" s="437">
        <v>168700</v>
      </c>
      <c r="F29" s="437">
        <v>253050</v>
      </c>
      <c r="G29" s="470"/>
    </row>
    <row r="30" spans="1:7" hidden="1" x14ac:dyDescent="0.25">
      <c r="A30" s="5">
        <f>COUNTIF(ACTIVOS!AN38:$AN$768,B30)</f>
        <v>0</v>
      </c>
      <c r="B30" s="5" t="s">
        <v>7634</v>
      </c>
      <c r="C30" s="433" t="s">
        <v>7635</v>
      </c>
      <c r="D30" s="438">
        <v>337400</v>
      </c>
      <c r="E30" s="437">
        <v>168700</v>
      </c>
      <c r="F30" s="437">
        <v>253050</v>
      </c>
      <c r="G30" s="470"/>
    </row>
    <row r="31" spans="1:7" ht="30" hidden="1" x14ac:dyDescent="0.25">
      <c r="A31" s="5">
        <f>COUNTIF(ACTIVOS!AN39:$AN$768,B31)</f>
        <v>0</v>
      </c>
      <c r="B31" s="5" t="s">
        <v>7636</v>
      </c>
      <c r="C31" s="433" t="s">
        <v>7637</v>
      </c>
      <c r="D31" s="438">
        <v>337400</v>
      </c>
      <c r="E31" s="437">
        <v>168700</v>
      </c>
      <c r="F31" s="437">
        <v>253050</v>
      </c>
      <c r="G31" s="470"/>
    </row>
    <row r="32" spans="1:7" ht="30" hidden="1" x14ac:dyDescent="0.25">
      <c r="A32" s="5">
        <f>COUNTIF(ACTIVOS!AN40:$AN$768,B32)</f>
        <v>0</v>
      </c>
      <c r="B32" s="5" t="s">
        <v>7638</v>
      </c>
      <c r="C32" s="433" t="s">
        <v>7639</v>
      </c>
      <c r="D32" s="438">
        <v>337400</v>
      </c>
      <c r="E32" s="437">
        <v>168700</v>
      </c>
      <c r="F32" s="437">
        <v>253050</v>
      </c>
      <c r="G32" s="470"/>
    </row>
    <row r="33" spans="1:7" ht="30" hidden="1" x14ac:dyDescent="0.25">
      <c r="A33" s="5">
        <f>COUNTIF(ACTIVOS!AN41:$AN$768,B33)</f>
        <v>0</v>
      </c>
      <c r="B33" s="5" t="s">
        <v>7640</v>
      </c>
      <c r="C33" s="433" t="s">
        <v>7641</v>
      </c>
      <c r="D33" s="438">
        <v>337400</v>
      </c>
      <c r="E33" s="437">
        <v>168700</v>
      </c>
      <c r="F33" s="437">
        <v>253050</v>
      </c>
      <c r="G33" s="470"/>
    </row>
    <row r="34" spans="1:7" hidden="1" x14ac:dyDescent="0.25">
      <c r="A34" s="5">
        <f>COUNTIF(ACTIVOS!AN42:$AN$768,B34)</f>
        <v>0</v>
      </c>
      <c r="B34" s="5" t="s">
        <v>7642</v>
      </c>
      <c r="C34" s="433" t="s">
        <v>7643</v>
      </c>
      <c r="D34" s="438">
        <v>337400</v>
      </c>
      <c r="E34" s="437">
        <v>168700</v>
      </c>
      <c r="F34" s="437">
        <v>253050</v>
      </c>
      <c r="G34" s="470"/>
    </row>
    <row r="35" spans="1:7" hidden="1" x14ac:dyDescent="0.25">
      <c r="A35" s="5">
        <f>COUNTIF(ACTIVOS!AN43:$AN$768,B35)</f>
        <v>0</v>
      </c>
      <c r="B35" s="5" t="s">
        <v>7644</v>
      </c>
      <c r="C35" s="433" t="s">
        <v>7645</v>
      </c>
      <c r="D35" s="438">
        <v>337400</v>
      </c>
      <c r="E35" s="437">
        <v>168700</v>
      </c>
      <c r="F35" s="437">
        <v>253050</v>
      </c>
      <c r="G35" s="470"/>
    </row>
    <row r="36" spans="1:7" ht="45" hidden="1" x14ac:dyDescent="0.25">
      <c r="A36" s="5">
        <f>COUNTIF(ACTIVOS!AN44:$AN$768,B36)</f>
        <v>0</v>
      </c>
      <c r="B36" s="5" t="s">
        <v>7646</v>
      </c>
      <c r="C36" s="433" t="s">
        <v>7647</v>
      </c>
      <c r="D36" s="438">
        <v>337400</v>
      </c>
      <c r="E36" s="437">
        <v>168700</v>
      </c>
      <c r="F36" s="437">
        <v>253050</v>
      </c>
      <c r="G36" s="470"/>
    </row>
    <row r="37" spans="1:7" ht="45" hidden="1" x14ac:dyDescent="0.25">
      <c r="A37" s="5">
        <f>COUNTIF(ACTIVOS!AN45:$AN$768,B37)</f>
        <v>0</v>
      </c>
      <c r="B37" s="5" t="s">
        <v>7656</v>
      </c>
      <c r="C37" s="433" t="s">
        <v>7719</v>
      </c>
      <c r="D37" s="438">
        <v>633200</v>
      </c>
      <c r="E37" s="437">
        <v>316600</v>
      </c>
      <c r="F37" s="437">
        <v>474900</v>
      </c>
      <c r="G37" s="470" t="s">
        <v>7736</v>
      </c>
    </row>
    <row r="38" spans="1:7" ht="300" x14ac:dyDescent="0.25">
      <c r="A38" s="5">
        <f>COUNTIF(ACTIVOS!AN46:$AN$768,B38)</f>
        <v>0</v>
      </c>
      <c r="B38" s="5" t="s">
        <v>7657</v>
      </c>
      <c r="C38" s="433" t="s">
        <v>7720</v>
      </c>
      <c r="D38" s="438">
        <v>633200</v>
      </c>
      <c r="E38" s="437">
        <v>316600</v>
      </c>
      <c r="F38" s="437">
        <v>474900</v>
      </c>
      <c r="G38" s="470"/>
    </row>
    <row r="39" spans="1:7" ht="30" hidden="1" x14ac:dyDescent="0.25">
      <c r="A39" s="5">
        <f>COUNTIF(ACTIVOS!AN47:$AN$768,B39)</f>
        <v>0</v>
      </c>
      <c r="B39" s="5" t="s">
        <v>7658</v>
      </c>
      <c r="C39" s="433" t="s">
        <v>7659</v>
      </c>
      <c r="D39" s="438">
        <v>633200</v>
      </c>
      <c r="E39" s="437">
        <v>316600</v>
      </c>
      <c r="F39" s="437">
        <v>474900</v>
      </c>
      <c r="G39" s="470"/>
    </row>
    <row r="40" spans="1:7" ht="135" hidden="1" x14ac:dyDescent="0.25">
      <c r="A40" s="5">
        <f>COUNTIF(ACTIVOS!AN48:$AN$768,B40)</f>
        <v>0</v>
      </c>
      <c r="B40" s="5" t="s">
        <v>7660</v>
      </c>
      <c r="C40" s="433" t="s">
        <v>7721</v>
      </c>
      <c r="D40" s="438">
        <v>633200</v>
      </c>
      <c r="E40" s="437">
        <v>316600</v>
      </c>
      <c r="F40" s="437">
        <v>474900</v>
      </c>
      <c r="G40" s="470"/>
    </row>
    <row r="41" spans="1:7" ht="75" hidden="1" x14ac:dyDescent="0.25">
      <c r="A41" s="5">
        <f>COUNTIF(ACTIVOS!AN49:$AN$768,B41)</f>
        <v>0</v>
      </c>
      <c r="B41" s="5" t="s">
        <v>7661</v>
      </c>
      <c r="C41" s="433" t="s">
        <v>7722</v>
      </c>
      <c r="D41" s="438">
        <v>633200</v>
      </c>
      <c r="E41" s="437">
        <v>316600</v>
      </c>
      <c r="F41" s="437">
        <v>474900</v>
      </c>
      <c r="G41" s="470"/>
    </row>
    <row r="42" spans="1:7" ht="30" hidden="1" x14ac:dyDescent="0.25">
      <c r="A42" s="5">
        <f>COUNTIF(ACTIVOS!AN50:$AN$768,B42)</f>
        <v>0</v>
      </c>
      <c r="B42" s="5" t="s">
        <v>7662</v>
      </c>
      <c r="C42" s="433" t="s">
        <v>7663</v>
      </c>
      <c r="D42" s="438">
        <v>633200</v>
      </c>
      <c r="E42" s="437">
        <v>316600</v>
      </c>
      <c r="F42" s="437">
        <v>474900</v>
      </c>
      <c r="G42" s="470"/>
    </row>
    <row r="43" spans="1:7" ht="180" hidden="1" x14ac:dyDescent="0.25">
      <c r="A43" s="5">
        <f>COUNTIF(ACTIVOS!AN51:$AN$768,B43)</f>
        <v>0</v>
      </c>
      <c r="B43" s="5" t="s">
        <v>7664</v>
      </c>
      <c r="C43" s="433" t="s">
        <v>7723</v>
      </c>
      <c r="D43" s="438">
        <v>633200</v>
      </c>
      <c r="E43" s="437">
        <v>316600</v>
      </c>
      <c r="F43" s="437">
        <v>474900</v>
      </c>
      <c r="G43" s="470"/>
    </row>
    <row r="44" spans="1:7" ht="60" hidden="1" x14ac:dyDescent="0.25">
      <c r="A44" s="5">
        <f>COUNTIF(ACTIVOS!AN52:$AN$768,B44)</f>
        <v>0</v>
      </c>
      <c r="B44" s="5" t="s">
        <v>7665</v>
      </c>
      <c r="C44" s="433" t="s">
        <v>7666</v>
      </c>
      <c r="D44" s="438">
        <v>633200</v>
      </c>
      <c r="E44" s="437">
        <v>316600</v>
      </c>
      <c r="F44" s="437">
        <v>474900</v>
      </c>
      <c r="G44" s="470"/>
    </row>
    <row r="45" spans="1:7" ht="30" hidden="1" x14ac:dyDescent="0.25">
      <c r="A45" s="5">
        <f>COUNTIF(ACTIVOS!AN53:$AN$768,B45)</f>
        <v>0</v>
      </c>
      <c r="B45" s="5" t="s">
        <v>7667</v>
      </c>
      <c r="C45" s="433" t="s">
        <v>7668</v>
      </c>
      <c r="D45" s="438">
        <v>633200</v>
      </c>
      <c r="E45" s="437">
        <v>316600</v>
      </c>
      <c r="F45" s="437">
        <v>474900</v>
      </c>
      <c r="G45" s="470"/>
    </row>
    <row r="46" spans="1:7" hidden="1" x14ac:dyDescent="0.25">
      <c r="A46" s="5">
        <f>COUNTIF(ACTIVOS!AN54:$AN$768,B46)</f>
        <v>0</v>
      </c>
      <c r="B46" s="5" t="s">
        <v>7669</v>
      </c>
      <c r="C46" s="433" t="s">
        <v>7670</v>
      </c>
      <c r="D46" s="438">
        <v>633200</v>
      </c>
      <c r="E46" s="437">
        <v>316600</v>
      </c>
      <c r="F46" s="437">
        <v>474900</v>
      </c>
      <c r="G46" s="470"/>
    </row>
    <row r="47" spans="1:7" ht="90" hidden="1" x14ac:dyDescent="0.25">
      <c r="A47" s="5">
        <f>COUNTIF(ACTIVOS!AN55:$AN$768,B47)</f>
        <v>0</v>
      </c>
      <c r="B47" s="5" t="s">
        <v>7671</v>
      </c>
      <c r="C47" s="433" t="s">
        <v>7724</v>
      </c>
      <c r="D47" s="438">
        <v>633200</v>
      </c>
      <c r="E47" s="437">
        <v>316600</v>
      </c>
      <c r="F47" s="437">
        <v>474900</v>
      </c>
      <c r="G47" s="470"/>
    </row>
    <row r="48" spans="1:7" ht="45" hidden="1" x14ac:dyDescent="0.25">
      <c r="A48" s="5">
        <f>COUNTIF(ACTIVOS!AN56:$AN$768,B48)</f>
        <v>0</v>
      </c>
      <c r="B48" s="5" t="s">
        <v>7672</v>
      </c>
      <c r="C48" s="433" t="s">
        <v>7673</v>
      </c>
      <c r="D48" s="438">
        <v>633200</v>
      </c>
      <c r="E48" s="437">
        <v>316600</v>
      </c>
      <c r="F48" s="437">
        <v>474900</v>
      </c>
      <c r="G48" s="470"/>
    </row>
    <row r="49" spans="1:7" hidden="1" x14ac:dyDescent="0.25">
      <c r="A49" s="5">
        <f>COUNTIF(ACTIVOS!AN57:$AN$768,B49)</f>
        <v>0</v>
      </c>
      <c r="B49" s="5" t="s">
        <v>7674</v>
      </c>
      <c r="C49" s="433" t="s">
        <v>7675</v>
      </c>
      <c r="D49" s="438">
        <v>633200</v>
      </c>
      <c r="E49" s="437">
        <v>316600</v>
      </c>
      <c r="F49" s="437">
        <v>474900</v>
      </c>
      <c r="G49" s="470"/>
    </row>
    <row r="50" spans="1:7" ht="75" hidden="1" x14ac:dyDescent="0.25">
      <c r="A50" s="5">
        <f>COUNTIF(ACTIVOS!AN58:$AN$768,B50)</f>
        <v>0</v>
      </c>
      <c r="B50" s="5" t="s">
        <v>7676</v>
      </c>
      <c r="C50" s="433" t="s">
        <v>7725</v>
      </c>
      <c r="D50" s="438">
        <v>633200</v>
      </c>
      <c r="E50" s="437">
        <v>316600</v>
      </c>
      <c r="F50" s="437">
        <v>474900</v>
      </c>
      <c r="G50" s="470"/>
    </row>
    <row r="51" spans="1:7" ht="30" hidden="1" x14ac:dyDescent="0.25">
      <c r="A51" s="5">
        <f>COUNTIF(ACTIVOS!AN59:$AN$768,B51)</f>
        <v>0</v>
      </c>
      <c r="B51" s="5" t="s">
        <v>7677</v>
      </c>
      <c r="C51" s="433" t="s">
        <v>7678</v>
      </c>
      <c r="D51" s="438">
        <v>633200</v>
      </c>
      <c r="E51" s="437">
        <v>316600</v>
      </c>
      <c r="F51" s="437">
        <v>474900</v>
      </c>
      <c r="G51" s="470"/>
    </row>
    <row r="52" spans="1:7" ht="75" hidden="1" x14ac:dyDescent="0.25">
      <c r="A52" s="5">
        <f>COUNTIF(ACTIVOS!AN60:$AN$768,B52)</f>
        <v>0</v>
      </c>
      <c r="B52" s="5" t="s">
        <v>7679</v>
      </c>
      <c r="C52" s="433" t="s">
        <v>7726</v>
      </c>
      <c r="D52" s="438">
        <v>633200</v>
      </c>
      <c r="E52" s="437">
        <v>316600</v>
      </c>
      <c r="F52" s="437">
        <v>474900</v>
      </c>
      <c r="G52" s="470"/>
    </row>
    <row r="53" spans="1:7" ht="30" hidden="1" x14ac:dyDescent="0.25">
      <c r="A53" s="5">
        <f>COUNTIF(ACTIVOS!AN61:$AN$768,B53)</f>
        <v>0</v>
      </c>
      <c r="B53" s="5" t="s">
        <v>7680</v>
      </c>
      <c r="C53" s="433" t="s">
        <v>7681</v>
      </c>
      <c r="D53" s="438">
        <v>633200</v>
      </c>
      <c r="E53" s="437">
        <v>316600</v>
      </c>
      <c r="F53" s="437">
        <v>474900</v>
      </c>
      <c r="G53" s="470"/>
    </row>
    <row r="54" spans="1:7" ht="60" hidden="1" x14ac:dyDescent="0.25">
      <c r="A54" s="5">
        <f>COUNTIF(ACTIVOS!AN62:$AN$768,B54)</f>
        <v>0</v>
      </c>
      <c r="B54" s="5" t="s">
        <v>7682</v>
      </c>
      <c r="C54" s="433" t="s">
        <v>7727</v>
      </c>
      <c r="D54" s="438">
        <v>633200</v>
      </c>
      <c r="E54" s="437">
        <v>316600</v>
      </c>
      <c r="F54" s="437">
        <v>474900</v>
      </c>
      <c r="G54" s="470"/>
    </row>
    <row r="55" spans="1:7" ht="45" hidden="1" x14ac:dyDescent="0.25">
      <c r="A55" s="5">
        <f>COUNTIF(ACTIVOS!AN63:$AN$768,B55)</f>
        <v>0</v>
      </c>
      <c r="B55" s="5" t="s">
        <v>7683</v>
      </c>
      <c r="C55" s="433" t="s">
        <v>7684</v>
      </c>
      <c r="D55" s="438">
        <v>633200</v>
      </c>
      <c r="E55" s="437">
        <v>316600</v>
      </c>
      <c r="F55" s="437">
        <v>474900</v>
      </c>
      <c r="G55" s="470"/>
    </row>
    <row r="56" spans="1:7" ht="75" hidden="1" x14ac:dyDescent="0.25">
      <c r="A56" s="5">
        <f>COUNTIF(ACTIVOS!AN64:$AN$768,B56)</f>
        <v>0</v>
      </c>
      <c r="B56" s="5" t="s">
        <v>7685</v>
      </c>
      <c r="C56" s="433" t="s">
        <v>7728</v>
      </c>
      <c r="D56" s="438">
        <v>633200</v>
      </c>
      <c r="E56" s="437">
        <v>316600</v>
      </c>
      <c r="F56" s="437">
        <v>474900</v>
      </c>
      <c r="G56" s="470"/>
    </row>
    <row r="57" spans="1:7" ht="30" hidden="1" x14ac:dyDescent="0.25">
      <c r="A57" s="5">
        <f>COUNTIF(ACTIVOS!AN65:$AN$768,B57)</f>
        <v>0</v>
      </c>
      <c r="B57" s="5" t="s">
        <v>7686</v>
      </c>
      <c r="C57" s="433" t="s">
        <v>7729</v>
      </c>
      <c r="D57" s="438">
        <v>633200</v>
      </c>
      <c r="E57" s="437">
        <v>316600</v>
      </c>
      <c r="F57" s="437">
        <v>474900</v>
      </c>
      <c r="G57" s="470"/>
    </row>
    <row r="58" spans="1:7" ht="30" hidden="1" x14ac:dyDescent="0.25">
      <c r="A58" s="5">
        <f>COUNTIF(ACTIVOS!AN66:$AN$768,B58)</f>
        <v>0</v>
      </c>
      <c r="B58" s="5" t="s">
        <v>7687</v>
      </c>
      <c r="C58" s="433" t="s">
        <v>7688</v>
      </c>
      <c r="D58" s="438">
        <v>633200</v>
      </c>
      <c r="E58" s="437">
        <v>316600</v>
      </c>
      <c r="F58" s="437">
        <v>474900</v>
      </c>
      <c r="G58" s="470"/>
    </row>
    <row r="59" spans="1:7" hidden="1" x14ac:dyDescent="0.25">
      <c r="A59" s="5">
        <f>COUNTIF(ACTIVOS!AN67:$AN$768,B59)</f>
        <v>0</v>
      </c>
      <c r="B59" s="5" t="s">
        <v>7689</v>
      </c>
      <c r="C59" s="433" t="s">
        <v>7690</v>
      </c>
      <c r="D59" s="438">
        <v>633200</v>
      </c>
      <c r="E59" s="437">
        <v>316600</v>
      </c>
      <c r="F59" s="437">
        <v>474900</v>
      </c>
      <c r="G59" s="470"/>
    </row>
    <row r="60" spans="1:7" ht="409.5" x14ac:dyDescent="0.25">
      <c r="A60" s="5">
        <f>COUNTIF(ACTIVOS!AN68:$AN$768,B60)</f>
        <v>0</v>
      </c>
      <c r="B60" s="5" t="s">
        <v>7691</v>
      </c>
      <c r="C60" s="433" t="s">
        <v>7730</v>
      </c>
      <c r="D60" s="438">
        <v>633200</v>
      </c>
      <c r="E60" s="437">
        <v>316600</v>
      </c>
      <c r="F60" s="437">
        <v>474900</v>
      </c>
      <c r="G60" s="470"/>
    </row>
    <row r="61" spans="1:7" ht="180" hidden="1" x14ac:dyDescent="0.25">
      <c r="A61" s="5">
        <f>COUNTIF(ACTIVOS!AN69:$AN$768,B61)</f>
        <v>0</v>
      </c>
      <c r="B61" s="5" t="s">
        <v>7692</v>
      </c>
      <c r="C61" s="433" t="s">
        <v>7731</v>
      </c>
      <c r="D61" s="438">
        <v>633200</v>
      </c>
      <c r="E61" s="437">
        <v>316600</v>
      </c>
      <c r="F61" s="437">
        <v>474900</v>
      </c>
      <c r="G61" s="470"/>
    </row>
    <row r="62" spans="1:7" hidden="1" x14ac:dyDescent="0.25">
      <c r="A62" s="5">
        <f>COUNTIF(ACTIVOS!AN70:$AN$768,B62)</f>
        <v>0</v>
      </c>
      <c r="B62" s="5" t="s">
        <v>7693</v>
      </c>
      <c r="C62" s="433" t="s">
        <v>7694</v>
      </c>
      <c r="D62" s="438">
        <v>633200</v>
      </c>
      <c r="E62" s="437">
        <v>316600</v>
      </c>
      <c r="F62" s="437">
        <v>474900</v>
      </c>
      <c r="G62" s="470"/>
    </row>
    <row r="63" spans="1:7" ht="45" hidden="1" x14ac:dyDescent="0.25">
      <c r="A63" s="5">
        <f>COUNTIF(ACTIVOS!AN71:$AN$768,B63)</f>
        <v>0</v>
      </c>
      <c r="B63" s="5" t="s">
        <v>7695</v>
      </c>
      <c r="C63" s="433" t="s">
        <v>7696</v>
      </c>
      <c r="D63" s="438">
        <v>633200</v>
      </c>
      <c r="E63" s="437">
        <v>316600</v>
      </c>
      <c r="F63" s="437">
        <v>474900</v>
      </c>
      <c r="G63" s="470"/>
    </row>
    <row r="64" spans="1:7" ht="105" hidden="1" x14ac:dyDescent="0.25">
      <c r="A64" s="5">
        <f>COUNTIF(ACTIVOS!AN72:$AN$768,B64)</f>
        <v>0</v>
      </c>
      <c r="B64" s="5" t="s">
        <v>7697</v>
      </c>
      <c r="C64" s="433" t="s">
        <v>7698</v>
      </c>
      <c r="D64" s="438">
        <v>633200</v>
      </c>
      <c r="E64" s="437">
        <v>316600</v>
      </c>
      <c r="F64" s="437">
        <v>474900</v>
      </c>
      <c r="G64" s="470"/>
    </row>
    <row r="65" spans="1:7" ht="105" x14ac:dyDescent="0.25">
      <c r="A65" s="5">
        <f>COUNTIF(ACTIVOS!AN73:$AN$768,B65)</f>
        <v>0</v>
      </c>
      <c r="B65" s="5" t="s">
        <v>7699</v>
      </c>
      <c r="C65" s="433" t="s">
        <v>7732</v>
      </c>
      <c r="D65" s="438">
        <v>633200</v>
      </c>
      <c r="E65" s="437">
        <v>316600</v>
      </c>
      <c r="F65" s="437">
        <v>474900</v>
      </c>
      <c r="G65" s="470"/>
    </row>
    <row r="66" spans="1:7" hidden="1" x14ac:dyDescent="0.25">
      <c r="A66" s="5">
        <f>COUNTIF(ACTIVOS!AN74:$AN$768,B66)</f>
        <v>0</v>
      </c>
      <c r="B66" s="5" t="s">
        <v>7700</v>
      </c>
      <c r="C66" s="433" t="s">
        <v>7701</v>
      </c>
      <c r="D66" s="438">
        <v>633200</v>
      </c>
      <c r="E66" s="437">
        <v>316600</v>
      </c>
      <c r="F66" s="437">
        <v>474900</v>
      </c>
      <c r="G66" s="470"/>
    </row>
    <row r="67" spans="1:7" x14ac:dyDescent="0.25">
      <c r="A67" s="5">
        <f>COUNTIF(ACTIVOS!AN75:$AN$768,B67)</f>
        <v>0</v>
      </c>
      <c r="B67" s="5" t="s">
        <v>7702</v>
      </c>
      <c r="C67" s="433" t="s">
        <v>7703</v>
      </c>
      <c r="D67" s="438">
        <v>633200</v>
      </c>
      <c r="E67" s="437">
        <v>316600</v>
      </c>
      <c r="F67" s="437">
        <v>474900</v>
      </c>
      <c r="G67" s="470"/>
    </row>
    <row r="68" spans="1:7" ht="30" hidden="1" x14ac:dyDescent="0.25">
      <c r="A68" s="5">
        <f>COUNTIF(ACTIVOS!AN76:$AN$768,B68)</f>
        <v>0</v>
      </c>
      <c r="B68" s="5" t="s">
        <v>7704</v>
      </c>
      <c r="C68" s="433" t="s">
        <v>7705</v>
      </c>
      <c r="D68" s="438">
        <v>633200</v>
      </c>
      <c r="E68" s="437">
        <v>316600</v>
      </c>
      <c r="F68" s="437">
        <v>474900</v>
      </c>
      <c r="G68" s="470"/>
    </row>
    <row r="69" spans="1:7" hidden="1" x14ac:dyDescent="0.25">
      <c r="A69" s="5">
        <f>COUNTIF(ACTIVOS!AN77:$AN$768,B69)</f>
        <v>0</v>
      </c>
      <c r="B69" s="5" t="s">
        <v>7706</v>
      </c>
      <c r="C69" s="433" t="s">
        <v>7707</v>
      </c>
      <c r="D69" s="438">
        <v>633200</v>
      </c>
      <c r="E69" s="437">
        <v>316600</v>
      </c>
      <c r="F69" s="437">
        <v>474900</v>
      </c>
      <c r="G69" s="470"/>
    </row>
    <row r="70" spans="1:7" ht="45" hidden="1" x14ac:dyDescent="0.25">
      <c r="A70" s="5">
        <f>COUNTIF(ACTIVOS!AN78:$AN$768,B70)</f>
        <v>0</v>
      </c>
      <c r="B70" s="5" t="s">
        <v>7708</v>
      </c>
      <c r="C70" s="433" t="s">
        <v>7709</v>
      </c>
      <c r="D70" s="438">
        <v>633200</v>
      </c>
      <c r="E70" s="437">
        <v>316600</v>
      </c>
      <c r="F70" s="437">
        <v>474900</v>
      </c>
      <c r="G70" s="470"/>
    </row>
    <row r="71" spans="1:7" ht="195" x14ac:dyDescent="0.25">
      <c r="A71" s="5">
        <f>COUNTIF(ACTIVOS!AN79:$AN$768,B71)</f>
        <v>0</v>
      </c>
      <c r="B71" s="5" t="s">
        <v>7710</v>
      </c>
      <c r="C71" s="433" t="s">
        <v>7733</v>
      </c>
      <c r="D71" s="438">
        <v>633200</v>
      </c>
      <c r="E71" s="437">
        <v>316600</v>
      </c>
      <c r="F71" s="437">
        <v>474900</v>
      </c>
      <c r="G71" s="470"/>
    </row>
    <row r="72" spans="1:7" ht="30" hidden="1" x14ac:dyDescent="0.25">
      <c r="A72" s="5">
        <f>COUNTIF(ACTIVOS!AN80:$AN$768,B72)</f>
        <v>0</v>
      </c>
      <c r="B72" s="5" t="s">
        <v>7711</v>
      </c>
      <c r="C72" s="433" t="s">
        <v>7734</v>
      </c>
      <c r="D72" s="438">
        <v>633200</v>
      </c>
      <c r="E72" s="437">
        <v>316600</v>
      </c>
      <c r="F72" s="437">
        <v>474900</v>
      </c>
      <c r="G72" s="470"/>
    </row>
    <row r="73" spans="1:7" ht="30" hidden="1" x14ac:dyDescent="0.25">
      <c r="A73" s="5">
        <f>COUNTIF(ACTIVOS!AN81:$AN$768,B73)</f>
        <v>0</v>
      </c>
      <c r="B73" s="5" t="s">
        <v>7712</v>
      </c>
      <c r="C73" s="433" t="s">
        <v>7713</v>
      </c>
      <c r="D73" s="438">
        <v>633200</v>
      </c>
      <c r="E73" s="437">
        <v>316600</v>
      </c>
      <c r="F73" s="437">
        <v>474900</v>
      </c>
      <c r="G73" s="470"/>
    </row>
    <row r="74" spans="1:7" ht="30" hidden="1" x14ac:dyDescent="0.25">
      <c r="A74" s="5">
        <f>COUNTIF(ACTIVOS!AN82:$AN$768,B74)</f>
        <v>0</v>
      </c>
      <c r="B74" s="5" t="s">
        <v>7714</v>
      </c>
      <c r="C74" s="433" t="s">
        <v>7715</v>
      </c>
      <c r="D74" s="438">
        <v>633200</v>
      </c>
      <c r="E74" s="437">
        <v>316600</v>
      </c>
      <c r="F74" s="437">
        <v>474900</v>
      </c>
      <c r="G74" s="470"/>
    </row>
    <row r="75" spans="1:7" ht="45" hidden="1" x14ac:dyDescent="0.25">
      <c r="A75" s="5">
        <f>COUNTIF(ACTIVOS!AN83:$AN$768,B75)</f>
        <v>0</v>
      </c>
      <c r="B75" s="5" t="s">
        <v>7716</v>
      </c>
      <c r="C75" s="433" t="s">
        <v>7735</v>
      </c>
      <c r="D75" s="438">
        <v>633200</v>
      </c>
      <c r="E75" s="437">
        <v>316600</v>
      </c>
      <c r="F75" s="437">
        <v>474900</v>
      </c>
      <c r="G75" s="470"/>
    </row>
    <row r="76" spans="1:7" ht="60" hidden="1" x14ac:dyDescent="0.25">
      <c r="A76" s="5">
        <f>COUNTIF(ACTIVOS!AN84:$AN$768,B76)</f>
        <v>0</v>
      </c>
      <c r="B76" s="5" t="s">
        <v>7717</v>
      </c>
      <c r="C76" s="433" t="s">
        <v>7718</v>
      </c>
      <c r="D76" s="438">
        <v>633200</v>
      </c>
      <c r="E76" s="437">
        <v>316600</v>
      </c>
      <c r="F76" s="437">
        <v>474900</v>
      </c>
      <c r="G76" s="470"/>
    </row>
    <row r="77" spans="1:7" ht="45" x14ac:dyDescent="0.25">
      <c r="A77" s="5">
        <f>COUNTIF(ACTIVOS!AN85:$AN$768,B77)</f>
        <v>0</v>
      </c>
      <c r="B77" s="5" t="s">
        <v>7737</v>
      </c>
      <c r="C77" s="433" t="s">
        <v>7760</v>
      </c>
      <c r="D77" s="438">
        <v>1266100</v>
      </c>
      <c r="E77" s="437">
        <v>633050</v>
      </c>
      <c r="F77" s="437">
        <v>949575</v>
      </c>
      <c r="G77" s="470" t="s">
        <v>7736</v>
      </c>
    </row>
    <row r="78" spans="1:7" ht="30" hidden="1" x14ac:dyDescent="0.25">
      <c r="A78" s="5">
        <f>COUNTIF(ACTIVOS!AN86:$AN$768,B78)</f>
        <v>0</v>
      </c>
      <c r="B78" s="5" t="s">
        <v>7738</v>
      </c>
      <c r="C78" s="433" t="s">
        <v>7761</v>
      </c>
      <c r="D78" s="438">
        <v>1266100</v>
      </c>
      <c r="E78" s="437">
        <v>633050</v>
      </c>
      <c r="F78" s="437">
        <v>949575</v>
      </c>
      <c r="G78" s="470"/>
    </row>
    <row r="79" spans="1:7" ht="45" hidden="1" x14ac:dyDescent="0.25">
      <c r="A79" s="5">
        <f>COUNTIF(ACTIVOS!AN87:$AN$768,B79)</f>
        <v>0</v>
      </c>
      <c r="B79" s="5" t="s">
        <v>7739</v>
      </c>
      <c r="C79" s="433" t="s">
        <v>7762</v>
      </c>
      <c r="D79" s="438">
        <v>1266100</v>
      </c>
      <c r="E79" s="437">
        <v>633050</v>
      </c>
      <c r="F79" s="437">
        <v>949575</v>
      </c>
      <c r="G79" s="470"/>
    </row>
    <row r="80" spans="1:7" ht="60" hidden="1" x14ac:dyDescent="0.25">
      <c r="A80" s="5">
        <f>COUNTIF(ACTIVOS!AN88:$AN$768,B80)</f>
        <v>0</v>
      </c>
      <c r="B80" s="5" t="s">
        <v>7740</v>
      </c>
      <c r="C80" s="433" t="s">
        <v>7763</v>
      </c>
      <c r="D80" s="438">
        <v>1266100</v>
      </c>
      <c r="E80" s="437">
        <v>633050</v>
      </c>
      <c r="F80" s="437">
        <v>949575</v>
      </c>
      <c r="G80" s="470"/>
    </row>
    <row r="81" spans="1:7" ht="60" hidden="1" x14ac:dyDescent="0.25">
      <c r="A81" s="5">
        <f>COUNTIF(ACTIVOS!AN89:$AN$768,B81)</f>
        <v>0</v>
      </c>
      <c r="B81" s="5" t="s">
        <v>7741</v>
      </c>
      <c r="C81" s="433" t="s">
        <v>7764</v>
      </c>
      <c r="D81" s="438">
        <v>1266100</v>
      </c>
      <c r="E81" s="437">
        <v>633050</v>
      </c>
      <c r="F81" s="437">
        <v>949575</v>
      </c>
      <c r="G81" s="470"/>
    </row>
    <row r="82" spans="1:7" ht="60" hidden="1" x14ac:dyDescent="0.25">
      <c r="A82" s="5">
        <f>COUNTIF(ACTIVOS!AN90:$AN$768,B82)</f>
        <v>0</v>
      </c>
      <c r="B82" s="5" t="s">
        <v>7743</v>
      </c>
      <c r="C82" s="433" t="s">
        <v>7765</v>
      </c>
      <c r="D82" s="438">
        <v>1266100</v>
      </c>
      <c r="E82" s="437">
        <v>633050</v>
      </c>
      <c r="F82" s="437">
        <v>949575</v>
      </c>
      <c r="G82" s="470"/>
    </row>
    <row r="83" spans="1:7" ht="75" hidden="1" x14ac:dyDescent="0.25">
      <c r="A83" s="5">
        <f>COUNTIF(ACTIVOS!AN91:$AN$768,B83)</f>
        <v>0</v>
      </c>
      <c r="B83" s="5" t="s">
        <v>7744</v>
      </c>
      <c r="C83" s="433" t="s">
        <v>7766</v>
      </c>
      <c r="D83" s="438">
        <v>1266100</v>
      </c>
      <c r="E83" s="437">
        <v>633050</v>
      </c>
      <c r="F83" s="437">
        <v>949575</v>
      </c>
      <c r="G83" s="470"/>
    </row>
    <row r="84" spans="1:7" ht="210" hidden="1" x14ac:dyDescent="0.25">
      <c r="A84" s="5">
        <f>COUNTIF(ACTIVOS!AN92:$AN$768,B84)</f>
        <v>0</v>
      </c>
      <c r="B84" s="5" t="s">
        <v>7745</v>
      </c>
      <c r="C84" s="433" t="s">
        <v>7767</v>
      </c>
      <c r="D84" s="438">
        <v>1266100</v>
      </c>
      <c r="E84" s="437">
        <v>633050</v>
      </c>
      <c r="F84" s="437">
        <v>949575</v>
      </c>
      <c r="G84" s="470"/>
    </row>
    <row r="85" spans="1:7" ht="60" hidden="1" x14ac:dyDescent="0.25">
      <c r="A85" s="5">
        <f>COUNTIF(ACTIVOS!AN93:$AN$768,B85)</f>
        <v>0</v>
      </c>
      <c r="B85" s="5" t="s">
        <v>7746</v>
      </c>
      <c r="C85" s="433" t="s">
        <v>7747</v>
      </c>
      <c r="D85" s="438">
        <v>1266100</v>
      </c>
      <c r="E85" s="437">
        <v>633050</v>
      </c>
      <c r="F85" s="437">
        <v>949575</v>
      </c>
      <c r="G85" s="470"/>
    </row>
    <row r="86" spans="1:7" ht="60" hidden="1" x14ac:dyDescent="0.25">
      <c r="A86" s="5">
        <f>COUNTIF(ACTIVOS!AN94:$AN$768,B86)</f>
        <v>0</v>
      </c>
      <c r="B86" s="5" t="s">
        <v>7748</v>
      </c>
      <c r="C86" s="433" t="s">
        <v>7749</v>
      </c>
      <c r="D86" s="438">
        <v>1266100</v>
      </c>
      <c r="E86" s="437">
        <v>633050</v>
      </c>
      <c r="F86" s="437">
        <v>949575</v>
      </c>
      <c r="G86" s="470"/>
    </row>
    <row r="87" spans="1:7" ht="60" hidden="1" x14ac:dyDescent="0.25">
      <c r="A87" s="5">
        <f>COUNTIF(ACTIVOS!AN95:$AN$768,B87)</f>
        <v>0</v>
      </c>
      <c r="B87" s="5" t="s">
        <v>7750</v>
      </c>
      <c r="C87" s="433" t="s">
        <v>7751</v>
      </c>
      <c r="D87" s="438">
        <v>1266100</v>
      </c>
      <c r="E87" s="437">
        <v>633050</v>
      </c>
      <c r="F87" s="437">
        <v>949575</v>
      </c>
      <c r="G87" s="470"/>
    </row>
    <row r="88" spans="1:7" ht="45" hidden="1" x14ac:dyDescent="0.25">
      <c r="A88" s="5">
        <f>COUNTIF(ACTIVOS!AN96:$AN$768,B88)</f>
        <v>0</v>
      </c>
      <c r="B88" s="5" t="s">
        <v>7752</v>
      </c>
      <c r="C88" s="433" t="s">
        <v>7768</v>
      </c>
      <c r="D88" s="438">
        <v>1266100</v>
      </c>
      <c r="E88" s="437">
        <v>633050</v>
      </c>
      <c r="F88" s="437">
        <v>949575</v>
      </c>
      <c r="G88" s="470"/>
    </row>
    <row r="89" spans="1:7" ht="30" hidden="1" x14ac:dyDescent="0.25">
      <c r="A89" s="5">
        <f>COUNTIF(ACTIVOS!AN97:$AN$768,B89)</f>
        <v>0</v>
      </c>
      <c r="B89" s="5" t="s">
        <v>7753</v>
      </c>
      <c r="C89" s="433" t="s">
        <v>7769</v>
      </c>
      <c r="D89" s="438">
        <v>1266100</v>
      </c>
      <c r="E89" s="437">
        <v>633050</v>
      </c>
      <c r="F89" s="437">
        <v>949575</v>
      </c>
      <c r="G89" s="470"/>
    </row>
    <row r="90" spans="1:7" ht="45" hidden="1" x14ac:dyDescent="0.25">
      <c r="A90" s="5">
        <f>COUNTIF(ACTIVOS!AN98:$AN$768,B90)</f>
        <v>0</v>
      </c>
      <c r="B90" s="5" t="s">
        <v>7754</v>
      </c>
      <c r="C90" s="433" t="s">
        <v>7770</v>
      </c>
      <c r="D90" s="438">
        <v>1266100</v>
      </c>
      <c r="E90" s="437">
        <v>633050</v>
      </c>
      <c r="F90" s="437">
        <v>949575</v>
      </c>
      <c r="G90" s="470"/>
    </row>
    <row r="91" spans="1:7" ht="60" hidden="1" x14ac:dyDescent="0.25">
      <c r="A91" s="5">
        <f>COUNTIF(ACTIVOS!AN99:$AN$768,B91)</f>
        <v>0</v>
      </c>
      <c r="B91" s="5" t="s">
        <v>7755</v>
      </c>
      <c r="C91" s="433" t="s">
        <v>7771</v>
      </c>
      <c r="D91" s="438">
        <v>1266100</v>
      </c>
      <c r="E91" s="437">
        <v>633050</v>
      </c>
      <c r="F91" s="437">
        <v>949575</v>
      </c>
      <c r="G91" s="470"/>
    </row>
    <row r="92" spans="1:7" ht="30" hidden="1" x14ac:dyDescent="0.25">
      <c r="A92" s="5">
        <f>COUNTIF(ACTIVOS!AN100:$AN$768,B92)</f>
        <v>0</v>
      </c>
      <c r="B92" s="5" t="s">
        <v>7756</v>
      </c>
      <c r="C92" s="433" t="s">
        <v>7757</v>
      </c>
      <c r="D92" s="438">
        <v>1266100</v>
      </c>
      <c r="E92" s="437">
        <v>633050</v>
      </c>
      <c r="F92" s="437">
        <v>949575</v>
      </c>
      <c r="G92" s="470"/>
    </row>
    <row r="93" spans="1:7" ht="30" hidden="1" x14ac:dyDescent="0.25">
      <c r="A93" s="5">
        <f>COUNTIF(ACTIVOS!AN101:$AN$768,B93)</f>
        <v>0</v>
      </c>
      <c r="B93" s="5" t="s">
        <v>7758</v>
      </c>
      <c r="C93" s="433" t="s">
        <v>7759</v>
      </c>
      <c r="D93" s="438">
        <v>1266100</v>
      </c>
      <c r="E93" s="437">
        <v>633050</v>
      </c>
      <c r="F93" s="437">
        <v>949575</v>
      </c>
      <c r="G93" s="470"/>
    </row>
    <row r="94" spans="1:7" hidden="1" x14ac:dyDescent="0.25">
      <c r="A94" s="5">
        <f>COUNTIF(ACTIVOS!AN102:$AN$768,B94)</f>
        <v>0</v>
      </c>
      <c r="B94" s="5" t="s">
        <v>7772</v>
      </c>
      <c r="C94" s="433" t="s">
        <v>7773</v>
      </c>
      <c r="D94" s="438">
        <v>1899300</v>
      </c>
      <c r="E94" s="437">
        <v>949650</v>
      </c>
      <c r="F94" s="437">
        <v>1424475</v>
      </c>
      <c r="G94" s="470" t="s">
        <v>7736</v>
      </c>
    </row>
    <row r="95" spans="1:7" hidden="1" x14ac:dyDescent="0.25">
      <c r="A95" s="5">
        <f>COUNTIF(ACTIVOS!AN103:$AN$768,B95)</f>
        <v>0</v>
      </c>
      <c r="B95" s="5" t="s">
        <v>7774</v>
      </c>
      <c r="C95" s="433" t="s">
        <v>7775</v>
      </c>
      <c r="D95" s="438">
        <v>1899300</v>
      </c>
      <c r="E95" s="437">
        <v>949650</v>
      </c>
      <c r="F95" s="437">
        <v>1424475</v>
      </c>
      <c r="G95" s="470"/>
    </row>
    <row r="96" spans="1:7" ht="45" hidden="1" x14ac:dyDescent="0.25">
      <c r="A96" s="5">
        <f>COUNTIF(ACTIVOS!AN104:$AN$768,B96)</f>
        <v>0</v>
      </c>
      <c r="B96" s="5" t="s">
        <v>7776</v>
      </c>
      <c r="C96" s="433" t="s">
        <v>7778</v>
      </c>
      <c r="D96" s="438">
        <v>1899300</v>
      </c>
      <c r="E96" s="437">
        <v>949650</v>
      </c>
      <c r="F96" s="437">
        <v>1424475</v>
      </c>
      <c r="G96" s="470"/>
    </row>
    <row r="97" spans="1:7" ht="60" hidden="1" x14ac:dyDescent="0.25">
      <c r="A97" s="5">
        <f>COUNTIF(ACTIVOS!AN105:$AN$768,B97)</f>
        <v>0</v>
      </c>
      <c r="B97" s="5" t="s">
        <v>7777</v>
      </c>
      <c r="C97" s="433" t="s">
        <v>7742</v>
      </c>
      <c r="D97" s="438">
        <v>1899300</v>
      </c>
      <c r="E97" s="437">
        <v>949650</v>
      </c>
      <c r="F97" s="437">
        <v>1424475</v>
      </c>
      <c r="G97" s="470"/>
    </row>
    <row r="98" spans="1:7" hidden="1" x14ac:dyDescent="0.25">
      <c r="A98" s="5">
        <f>COUNTIF(ACTIVOS!AN106:$AN$768,B98)</f>
        <v>0</v>
      </c>
      <c r="B98" s="5" t="s">
        <v>7779</v>
      </c>
      <c r="C98" s="433" t="s">
        <v>7780</v>
      </c>
      <c r="D98" s="438">
        <v>42400</v>
      </c>
      <c r="E98" s="437">
        <v>21200</v>
      </c>
      <c r="F98" s="437">
        <v>31800</v>
      </c>
      <c r="G98" s="470" t="s">
        <v>7803</v>
      </c>
    </row>
    <row r="99" spans="1:7" hidden="1" x14ac:dyDescent="0.25">
      <c r="A99" s="5">
        <f>COUNTIF(ACTIVOS!AN107:$AN$768,B99)</f>
        <v>0</v>
      </c>
      <c r="B99" s="5" t="s">
        <v>7781</v>
      </c>
      <c r="C99" s="433" t="s">
        <v>7782</v>
      </c>
      <c r="D99" s="438">
        <v>42400</v>
      </c>
      <c r="E99" s="437">
        <v>21200</v>
      </c>
      <c r="F99" s="437">
        <v>31800</v>
      </c>
      <c r="G99" s="470"/>
    </row>
    <row r="100" spans="1:7" hidden="1" x14ac:dyDescent="0.25">
      <c r="A100" s="5">
        <f>COUNTIF(ACTIVOS!AN108:$AN$768,B100)</f>
        <v>0</v>
      </c>
      <c r="B100" s="5" t="s">
        <v>7783</v>
      </c>
      <c r="C100" s="433" t="s">
        <v>7784</v>
      </c>
      <c r="D100" s="438">
        <v>42400</v>
      </c>
      <c r="E100" s="437">
        <v>21200</v>
      </c>
      <c r="F100" s="437">
        <v>31800</v>
      </c>
      <c r="G100" s="470"/>
    </row>
    <row r="101" spans="1:7" hidden="1" x14ac:dyDescent="0.25">
      <c r="A101" s="5">
        <f>COUNTIF(ACTIVOS!AN109:$AN$768,B101)</f>
        <v>0</v>
      </c>
      <c r="B101" s="5" t="s">
        <v>7785</v>
      </c>
      <c r="C101" s="433" t="s">
        <v>7786</v>
      </c>
      <c r="D101" s="438">
        <v>42400</v>
      </c>
      <c r="E101" s="437">
        <v>21200</v>
      </c>
      <c r="F101" s="437">
        <v>31800</v>
      </c>
      <c r="G101" s="470"/>
    </row>
    <row r="102" spans="1:7" hidden="1" x14ac:dyDescent="0.25">
      <c r="A102" s="5">
        <f>COUNTIF(ACTIVOS!AN110:$AN$768,B102)</f>
        <v>0</v>
      </c>
      <c r="B102" s="5" t="s">
        <v>7787</v>
      </c>
      <c r="C102" s="433" t="s">
        <v>7788</v>
      </c>
      <c r="D102" s="438">
        <v>42400</v>
      </c>
      <c r="E102" s="437">
        <v>21200</v>
      </c>
      <c r="F102" s="437">
        <v>31800</v>
      </c>
      <c r="G102" s="470"/>
    </row>
    <row r="103" spans="1:7" hidden="1" x14ac:dyDescent="0.25">
      <c r="A103" s="5">
        <f>COUNTIF(ACTIVOS!AN111:$AN$768,B103)</f>
        <v>0</v>
      </c>
      <c r="B103" s="5" t="s">
        <v>7789</v>
      </c>
      <c r="C103" s="433" t="s">
        <v>7790</v>
      </c>
      <c r="D103" s="438">
        <v>42400</v>
      </c>
      <c r="E103" s="437">
        <v>21200</v>
      </c>
      <c r="F103" s="437">
        <v>31800</v>
      </c>
      <c r="G103" s="470"/>
    </row>
    <row r="104" spans="1:7" hidden="1" x14ac:dyDescent="0.25">
      <c r="A104" s="5">
        <f>COUNTIF(ACTIVOS!AN112:$AN$768,B104)</f>
        <v>0</v>
      </c>
      <c r="B104" s="5" t="s">
        <v>7791</v>
      </c>
      <c r="C104" s="433" t="s">
        <v>7792</v>
      </c>
      <c r="D104" s="438">
        <v>42400</v>
      </c>
      <c r="E104" s="437">
        <v>21200</v>
      </c>
      <c r="F104" s="437">
        <v>31800</v>
      </c>
      <c r="G104" s="470"/>
    </row>
    <row r="105" spans="1:7" ht="30" hidden="1" x14ac:dyDescent="0.25">
      <c r="A105" s="5">
        <f>COUNTIF(ACTIVOS!AN113:$AN$768,B105)</f>
        <v>0</v>
      </c>
      <c r="B105" s="5" t="s">
        <v>7793</v>
      </c>
      <c r="C105" s="433" t="s">
        <v>7794</v>
      </c>
      <c r="D105" s="438">
        <v>42400</v>
      </c>
      <c r="E105" s="437">
        <v>21200</v>
      </c>
      <c r="F105" s="437">
        <v>31800</v>
      </c>
      <c r="G105" s="470"/>
    </row>
    <row r="106" spans="1:7" ht="30" hidden="1" x14ac:dyDescent="0.25">
      <c r="A106" s="5">
        <f>COUNTIF(ACTIVOS!AN114:$AN$768,B106)</f>
        <v>0</v>
      </c>
      <c r="B106" s="5" t="s">
        <v>7795</v>
      </c>
      <c r="C106" s="433" t="s">
        <v>7796</v>
      </c>
      <c r="D106" s="438">
        <v>42400</v>
      </c>
      <c r="E106" s="437">
        <v>21200</v>
      </c>
      <c r="F106" s="437">
        <v>31800</v>
      </c>
      <c r="G106" s="470"/>
    </row>
    <row r="107" spans="1:7" hidden="1" x14ac:dyDescent="0.25">
      <c r="A107" s="5">
        <f>COUNTIF(ACTIVOS!AN115:$AN$768,B107)</f>
        <v>0</v>
      </c>
      <c r="B107" s="5" t="s">
        <v>7797</v>
      </c>
      <c r="C107" s="433" t="s">
        <v>7798</v>
      </c>
      <c r="D107" s="438">
        <v>42400</v>
      </c>
      <c r="E107" s="437">
        <v>21200</v>
      </c>
      <c r="F107" s="437">
        <v>31800</v>
      </c>
      <c r="G107" s="470"/>
    </row>
    <row r="108" spans="1:7" ht="30" hidden="1" x14ac:dyDescent="0.25">
      <c r="A108" s="5">
        <f>COUNTIF(ACTIVOS!AN116:$AN$768,B108)</f>
        <v>0</v>
      </c>
      <c r="B108" s="5" t="s">
        <v>7799</v>
      </c>
      <c r="C108" s="433" t="s">
        <v>7800</v>
      </c>
      <c r="D108" s="438">
        <v>42400</v>
      </c>
      <c r="E108" s="437">
        <v>21200</v>
      </c>
      <c r="F108" s="437">
        <v>31800</v>
      </c>
      <c r="G108" s="470"/>
    </row>
    <row r="109" spans="1:7" ht="30" hidden="1" x14ac:dyDescent="0.25">
      <c r="A109" s="5">
        <f>COUNTIF(ACTIVOS!AN117:$AN$768,B109)</f>
        <v>0</v>
      </c>
      <c r="B109" s="5" t="s">
        <v>7801</v>
      </c>
      <c r="C109" s="433" t="s">
        <v>7802</v>
      </c>
      <c r="D109" s="438">
        <v>42400</v>
      </c>
      <c r="E109" s="437">
        <v>21200</v>
      </c>
      <c r="F109" s="437">
        <v>31800</v>
      </c>
      <c r="G109" s="470"/>
    </row>
    <row r="110" spans="1:7" ht="64.5" hidden="1" customHeight="1" x14ac:dyDescent="0.25">
      <c r="A110" s="5">
        <f>COUNTIF(ACTIVOS!AN118:$AN$768,B110)</f>
        <v>0</v>
      </c>
      <c r="B110" s="5" t="s">
        <v>7804</v>
      </c>
      <c r="C110" s="433" t="s">
        <v>7805</v>
      </c>
      <c r="D110" s="430" t="s">
        <v>7806</v>
      </c>
      <c r="E110" s="5" t="s">
        <v>7807</v>
      </c>
      <c r="G110" s="470" t="s">
        <v>7810</v>
      </c>
    </row>
    <row r="111" spans="1:7" ht="64.5" hidden="1" customHeight="1" x14ac:dyDescent="0.25">
      <c r="A111" s="5">
        <f>COUNTIF(ACTIVOS!AN119:$AN$768,B111)</f>
        <v>0</v>
      </c>
      <c r="B111" s="5" t="s">
        <v>7808</v>
      </c>
      <c r="C111" s="433" t="s">
        <v>7809</v>
      </c>
      <c r="D111" s="430" t="s">
        <v>7806</v>
      </c>
      <c r="E111" s="5" t="s">
        <v>7807</v>
      </c>
      <c r="G111" s="470"/>
    </row>
    <row r="112" spans="1:7" ht="30" hidden="1" x14ac:dyDescent="0.25">
      <c r="A112" s="5">
        <f>COUNTIF(ACTIVOS!AN120:$AN$768,B112)</f>
        <v>0</v>
      </c>
      <c r="B112" s="5" t="s">
        <v>7811</v>
      </c>
      <c r="C112" s="433" t="s">
        <v>7836</v>
      </c>
      <c r="D112" s="430" t="s">
        <v>7806</v>
      </c>
      <c r="E112" s="5" t="s">
        <v>7807</v>
      </c>
      <c r="G112" s="470" t="s">
        <v>7845</v>
      </c>
    </row>
    <row r="113" spans="1:7" ht="30" hidden="1" x14ac:dyDescent="0.25">
      <c r="A113" s="5">
        <f>COUNTIF(ACTIVOS!AN121:$AN$768,B113)</f>
        <v>0</v>
      </c>
      <c r="B113" s="5" t="s">
        <v>7812</v>
      </c>
      <c r="C113" s="433" t="s">
        <v>7837</v>
      </c>
      <c r="D113" s="430" t="s">
        <v>7806</v>
      </c>
      <c r="E113" s="5" t="s">
        <v>7807</v>
      </c>
      <c r="G113" s="470"/>
    </row>
    <row r="114" spans="1:7" ht="45" hidden="1" x14ac:dyDescent="0.25">
      <c r="A114" s="5">
        <f>COUNTIF(ACTIVOS!AN122:$AN$768,B114)</f>
        <v>0</v>
      </c>
      <c r="B114" s="5" t="s">
        <v>7813</v>
      </c>
      <c r="C114" s="433" t="s">
        <v>7814</v>
      </c>
      <c r="D114" s="430" t="s">
        <v>7815</v>
      </c>
      <c r="E114" s="5" t="s">
        <v>7807</v>
      </c>
      <c r="G114" s="470"/>
    </row>
    <row r="115" spans="1:7" ht="30" hidden="1" x14ac:dyDescent="0.25">
      <c r="A115" s="5">
        <f>COUNTIF(ACTIVOS!AN123:$AN$768,B115)</f>
        <v>0</v>
      </c>
      <c r="B115" s="5" t="s">
        <v>7816</v>
      </c>
      <c r="C115" s="433" t="s">
        <v>7817</v>
      </c>
      <c r="D115" s="430" t="s">
        <v>7806</v>
      </c>
      <c r="E115" s="5" t="s">
        <v>7807</v>
      </c>
      <c r="G115" s="470"/>
    </row>
    <row r="116" spans="1:7" ht="30" hidden="1" x14ac:dyDescent="0.25">
      <c r="A116" s="5">
        <f>COUNTIF(ACTIVOS!AN124:$AN$768,B116)</f>
        <v>0</v>
      </c>
      <c r="B116" s="5" t="s">
        <v>7818</v>
      </c>
      <c r="C116" s="433" t="s">
        <v>7819</v>
      </c>
      <c r="D116" s="430" t="s">
        <v>7806</v>
      </c>
      <c r="E116" s="5" t="s">
        <v>7807</v>
      </c>
      <c r="G116" s="470"/>
    </row>
    <row r="117" spans="1:7" ht="30" hidden="1" x14ac:dyDescent="0.25">
      <c r="A117" s="5">
        <f>COUNTIF(ACTIVOS!AN125:$AN$768,B117)</f>
        <v>0</v>
      </c>
      <c r="B117" s="5" t="s">
        <v>7820</v>
      </c>
      <c r="C117" s="433" t="s">
        <v>7821</v>
      </c>
      <c r="D117" s="430" t="s">
        <v>7806</v>
      </c>
      <c r="E117" s="5" t="s">
        <v>7807</v>
      </c>
      <c r="G117" s="470"/>
    </row>
    <row r="118" spans="1:7" ht="30" hidden="1" x14ac:dyDescent="0.25">
      <c r="A118" s="5">
        <f>COUNTIF(ACTIVOS!AN126:$AN$768,B118)</f>
        <v>0</v>
      </c>
      <c r="B118" s="5" t="s">
        <v>7822</v>
      </c>
      <c r="C118" s="433" t="s">
        <v>7838</v>
      </c>
      <c r="D118" s="430" t="s">
        <v>7806</v>
      </c>
      <c r="E118" s="5" t="s">
        <v>7807</v>
      </c>
      <c r="G118" s="470"/>
    </row>
    <row r="119" spans="1:7" ht="30" hidden="1" x14ac:dyDescent="0.25">
      <c r="A119" s="5">
        <f>COUNTIF(ACTIVOS!AN127:$AN$768,B119)</f>
        <v>0</v>
      </c>
      <c r="B119" s="5" t="s">
        <v>7823</v>
      </c>
      <c r="C119" s="433" t="s">
        <v>7839</v>
      </c>
      <c r="D119" s="430" t="s">
        <v>7806</v>
      </c>
      <c r="E119" s="5" t="s">
        <v>7807</v>
      </c>
      <c r="G119" s="470"/>
    </row>
    <row r="120" spans="1:7" ht="30" hidden="1" x14ac:dyDescent="0.25">
      <c r="A120" s="5">
        <f>COUNTIF(ACTIVOS!AN128:$AN$768,B120)</f>
        <v>0</v>
      </c>
      <c r="B120" s="5" t="s">
        <v>7824</v>
      </c>
      <c r="C120" s="433" t="s">
        <v>7825</v>
      </c>
      <c r="D120" s="430" t="s">
        <v>7826</v>
      </c>
      <c r="E120" s="5" t="s">
        <v>7807</v>
      </c>
      <c r="G120" s="470"/>
    </row>
    <row r="121" spans="1:7" ht="165" hidden="1" x14ac:dyDescent="0.25">
      <c r="A121" s="5">
        <f>COUNTIF(ACTIVOS!AN129:$AN$768,B121)</f>
        <v>0</v>
      </c>
      <c r="B121" s="5" t="s">
        <v>7827</v>
      </c>
      <c r="C121" s="433" t="s">
        <v>7840</v>
      </c>
      <c r="D121" s="430" t="s">
        <v>7815</v>
      </c>
      <c r="E121" s="5" t="s">
        <v>7807</v>
      </c>
      <c r="G121" s="470"/>
    </row>
    <row r="122" spans="1:7" ht="30" hidden="1" x14ac:dyDescent="0.25">
      <c r="A122" s="5">
        <f>COUNTIF(ACTIVOS!AN130:$AN$768,B122)</f>
        <v>0</v>
      </c>
      <c r="B122" s="5" t="s">
        <v>7828</v>
      </c>
      <c r="C122" s="433" t="s">
        <v>7829</v>
      </c>
      <c r="D122" s="430" t="s">
        <v>7806</v>
      </c>
      <c r="E122" s="5" t="s">
        <v>7807</v>
      </c>
      <c r="G122" s="470"/>
    </row>
    <row r="123" spans="1:7" ht="30" hidden="1" x14ac:dyDescent="0.25">
      <c r="A123" s="5">
        <f>COUNTIF(ACTIVOS!AN131:$AN$768,B123)</f>
        <v>0</v>
      </c>
      <c r="B123" s="5" t="s">
        <v>7830</v>
      </c>
      <c r="C123" s="433" t="s">
        <v>7831</v>
      </c>
      <c r="D123" s="430" t="s">
        <v>7832</v>
      </c>
      <c r="E123" s="5" t="s">
        <v>7807</v>
      </c>
      <c r="G123" s="470"/>
    </row>
    <row r="124" spans="1:7" ht="30" hidden="1" x14ac:dyDescent="0.25">
      <c r="A124" s="5">
        <f>COUNTIF(ACTIVOS!AN132:$AN$768,B124)</f>
        <v>0</v>
      </c>
      <c r="B124" s="5" t="s">
        <v>7833</v>
      </c>
      <c r="C124" s="433" t="s">
        <v>7834</v>
      </c>
      <c r="D124" s="430" t="s">
        <v>7835</v>
      </c>
      <c r="E124" s="5" t="s">
        <v>7807</v>
      </c>
      <c r="G124" s="470"/>
    </row>
    <row r="125" spans="1:7" ht="45" hidden="1" x14ac:dyDescent="0.25">
      <c r="A125" s="5">
        <f>COUNTIF(ACTIVOS!AN133:$AN$768,B125)</f>
        <v>0</v>
      </c>
      <c r="B125" s="5" t="s">
        <v>7841</v>
      </c>
      <c r="C125" s="433" t="s">
        <v>7842</v>
      </c>
      <c r="D125" s="438">
        <v>422200</v>
      </c>
      <c r="E125" s="437">
        <v>211100</v>
      </c>
      <c r="F125" s="437">
        <v>316650</v>
      </c>
      <c r="G125" s="470" t="s">
        <v>7846</v>
      </c>
    </row>
    <row r="126" spans="1:7" ht="165" hidden="1" x14ac:dyDescent="0.25">
      <c r="A126" s="5">
        <f>COUNTIF(ACTIVOS!AN134:$AN$768,B126)</f>
        <v>0</v>
      </c>
      <c r="B126" s="5" t="s">
        <v>7848</v>
      </c>
      <c r="C126" s="433" t="s">
        <v>7844</v>
      </c>
      <c r="D126" s="430" t="s">
        <v>7843</v>
      </c>
      <c r="E126" s="437">
        <v>2110150</v>
      </c>
      <c r="F126" s="437">
        <v>3165225</v>
      </c>
      <c r="G126" s="470"/>
    </row>
    <row r="127" spans="1:7" ht="30" hidden="1" x14ac:dyDescent="0.25">
      <c r="A127" s="5">
        <f>COUNTIF(ACTIVOS!AN135:$AN$768,B127)</f>
        <v>0</v>
      </c>
      <c r="B127" s="5" t="s">
        <v>7850</v>
      </c>
      <c r="C127" s="433" t="s">
        <v>7849</v>
      </c>
      <c r="D127" s="439">
        <v>3798544</v>
      </c>
      <c r="G127" s="470" t="s">
        <v>7861</v>
      </c>
    </row>
    <row r="128" spans="1:7" ht="45" hidden="1" x14ac:dyDescent="0.25">
      <c r="A128" s="5">
        <f>COUNTIF(ACTIVOS!AN136:$AN$768,B128)</f>
        <v>0</v>
      </c>
      <c r="B128" s="5" t="s">
        <v>7851</v>
      </c>
      <c r="C128" s="433" t="s">
        <v>7852</v>
      </c>
      <c r="D128" s="439">
        <v>25358340</v>
      </c>
      <c r="G128" s="470"/>
    </row>
    <row r="129" spans="1:7" ht="45" hidden="1" x14ac:dyDescent="0.25">
      <c r="A129" s="5">
        <f>COUNTIF(ACTIVOS!AN137:$AN$768,B129)</f>
        <v>0</v>
      </c>
      <c r="B129" s="5" t="s">
        <v>7853</v>
      </c>
      <c r="C129" s="433" t="s">
        <v>7856</v>
      </c>
      <c r="D129" s="439">
        <v>42263900</v>
      </c>
      <c r="G129" s="470"/>
    </row>
    <row r="130" spans="1:7" ht="30" hidden="1" x14ac:dyDescent="0.25">
      <c r="A130" s="5">
        <f>COUNTIF(ACTIVOS!AN138:$AN$768,B130)</f>
        <v>0</v>
      </c>
      <c r="B130" s="5" t="s">
        <v>7854</v>
      </c>
      <c r="C130" s="433" t="s">
        <v>7858</v>
      </c>
      <c r="D130" s="439">
        <v>4226390</v>
      </c>
      <c r="G130" s="470"/>
    </row>
    <row r="131" spans="1:7" ht="75" hidden="1" x14ac:dyDescent="0.25">
      <c r="A131" s="5">
        <f>COUNTIF(ACTIVOS!AN139:$AN$768,B131)</f>
        <v>0</v>
      </c>
      <c r="B131" s="5" t="s">
        <v>7855</v>
      </c>
      <c r="C131" s="433" t="s">
        <v>7859</v>
      </c>
      <c r="D131" s="439">
        <v>63395850</v>
      </c>
      <c r="G131" s="470"/>
    </row>
    <row r="132" spans="1:7" ht="60" hidden="1" x14ac:dyDescent="0.25">
      <c r="A132" s="5">
        <f>COUNTIF(ACTIVOS!AN140:$AN$768,B132)</f>
        <v>0</v>
      </c>
      <c r="B132" s="5" t="s">
        <v>7857</v>
      </c>
      <c r="C132" s="433" t="s">
        <v>7860</v>
      </c>
      <c r="D132" s="439">
        <v>25358340</v>
      </c>
      <c r="G132" s="470"/>
    </row>
    <row r="133" spans="1:7" x14ac:dyDescent="0.25">
      <c r="A133" s="5">
        <f>COUNTIF(ACTIVOS!AN141:$AN$768,B133)</f>
        <v>0</v>
      </c>
      <c r="B133" s="5">
        <v>300</v>
      </c>
      <c r="C133" s="433" t="s">
        <v>7870</v>
      </c>
    </row>
    <row r="134" spans="1:7" x14ac:dyDescent="0.25">
      <c r="A134" s="5">
        <f>COUNTIF(ACTIVOS!AN142:$AN$768,B134)</f>
        <v>0</v>
      </c>
      <c r="B134" s="5" t="s">
        <v>7871</v>
      </c>
      <c r="C134" s="433" t="s">
        <v>7872</v>
      </c>
    </row>
  </sheetData>
  <autoFilter ref="A1:F134" xr:uid="{4C5EB9AF-AE8F-4D69-8DB4-CB5A16D72BE2}">
    <filterColumn colId="0">
      <filters>
        <filter val="1"/>
        <filter val="2"/>
        <filter val="4"/>
      </filters>
    </filterColumn>
  </autoFilter>
  <mergeCells count="10">
    <mergeCell ref="G125:G126"/>
    <mergeCell ref="G127:G132"/>
    <mergeCell ref="G94:G97"/>
    <mergeCell ref="G98:G109"/>
    <mergeCell ref="G110:G111"/>
    <mergeCell ref="G77:G93"/>
    <mergeCell ref="G14:G36"/>
    <mergeCell ref="G37:G76"/>
    <mergeCell ref="G2:G13"/>
    <mergeCell ref="G112:G124"/>
  </mergeCells>
  <phoneticPr fontId="4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1E962-65DF-45C0-A35F-2C416BFD85B9}">
  <dimension ref="A1:AQ718"/>
  <sheetViews>
    <sheetView showGridLines="0" topLeftCell="U1" zoomScale="70" zoomScaleNormal="70" workbookViewId="0">
      <selection activeCell="AE8" sqref="AE8:AG8"/>
    </sheetView>
  </sheetViews>
  <sheetFormatPr baseColWidth="10" defaultColWidth="13" defaultRowHeight="15" x14ac:dyDescent="0.25"/>
  <cols>
    <col min="1" max="1" width="5.140625" style="343" customWidth="1"/>
    <col min="2" max="2" width="23.140625" style="343" customWidth="1"/>
    <col min="3" max="3" width="56" style="343" customWidth="1"/>
    <col min="4" max="4" width="65" style="343" customWidth="1"/>
    <col min="5" max="5" width="13.7109375" style="343" customWidth="1"/>
    <col min="6" max="6" width="24.7109375" style="345" customWidth="1"/>
    <col min="7" max="7" width="19.140625" style="345" customWidth="1"/>
    <col min="8" max="9" width="13.7109375" style="343" customWidth="1"/>
    <col min="10" max="10" width="27.85546875" style="343" customWidth="1"/>
    <col min="11" max="11" width="52.140625" style="347" customWidth="1"/>
    <col min="12" max="12" width="35.5703125" style="343" customWidth="1"/>
    <col min="13" max="13" width="26" style="343" customWidth="1"/>
    <col min="14" max="14" width="16.28515625" style="343" customWidth="1"/>
    <col min="15" max="15" width="16.42578125" style="343" customWidth="1"/>
    <col min="16" max="16" width="9.5703125" style="343" customWidth="1"/>
    <col min="17" max="17" width="11.5703125" style="343" customWidth="1"/>
    <col min="18" max="18" width="17.7109375" style="343" customWidth="1"/>
    <col min="19" max="19" width="48" style="343" customWidth="1"/>
    <col min="20" max="20" width="20" style="343" customWidth="1"/>
    <col min="21" max="21" width="28.140625" style="343" customWidth="1"/>
    <col min="22" max="22" width="31.5703125" style="343" customWidth="1"/>
    <col min="23" max="23" width="11.28515625" style="343" customWidth="1"/>
    <col min="24" max="24" width="9.42578125" style="343" customWidth="1"/>
    <col min="25" max="25" width="15.140625" style="343" customWidth="1"/>
    <col min="26" max="26" width="17.85546875" style="343" customWidth="1"/>
    <col min="27" max="27" width="15.140625" style="345" customWidth="1"/>
    <col min="28" max="28" width="11" style="345" customWidth="1"/>
    <col min="29" max="29" width="13.140625" style="343" customWidth="1"/>
    <col min="30" max="30" width="17" style="345" customWidth="1"/>
    <col min="31" max="31" width="15.42578125" style="345" customWidth="1"/>
    <col min="32" max="32" width="14.28515625" style="343" customWidth="1"/>
    <col min="33" max="33" width="17.140625" style="345" customWidth="1"/>
    <col min="34" max="34" width="19.42578125" style="343" customWidth="1"/>
    <col min="35" max="35" width="33.140625" style="343" customWidth="1"/>
    <col min="36" max="36" width="16.5703125" style="345" customWidth="1"/>
    <col min="37" max="37" width="13" style="343" customWidth="1"/>
    <col min="38" max="39" width="18.85546875" style="343" customWidth="1"/>
    <col min="40" max="41" width="26.5703125" style="343" customWidth="1"/>
    <col min="42" max="42" width="42.42578125" style="348" customWidth="1"/>
    <col min="43" max="16384" width="13" style="343"/>
  </cols>
  <sheetData>
    <row r="1" spans="1:43" s="337" customFormat="1" ht="15" customHeight="1" x14ac:dyDescent="0.2">
      <c r="B1" s="456"/>
      <c r="C1" s="456"/>
      <c r="D1" s="457"/>
      <c r="E1" s="457"/>
      <c r="F1" s="457"/>
      <c r="G1" s="457"/>
      <c r="H1" s="457"/>
      <c r="I1" s="457"/>
      <c r="J1" s="457"/>
      <c r="K1" s="457"/>
      <c r="L1" s="457"/>
      <c r="M1" s="457"/>
      <c r="N1" s="457"/>
      <c r="O1" s="457"/>
      <c r="P1" s="457"/>
      <c r="Q1" s="457"/>
      <c r="R1" s="457"/>
      <c r="S1" s="457"/>
      <c r="T1" s="457"/>
      <c r="U1" s="457"/>
      <c r="V1" s="457"/>
      <c r="W1" s="457"/>
      <c r="X1" s="457"/>
      <c r="Y1" s="457"/>
      <c r="Z1" s="457"/>
      <c r="AA1" s="457"/>
      <c r="AB1" s="457"/>
      <c r="AC1" s="457"/>
      <c r="AD1" s="457"/>
      <c r="AE1" s="457"/>
      <c r="AF1" s="457"/>
      <c r="AG1" s="457"/>
      <c r="AH1" s="457"/>
      <c r="AI1" s="457"/>
      <c r="AJ1" s="457"/>
      <c r="AK1" s="457"/>
      <c r="AL1" s="457"/>
      <c r="AM1" s="457"/>
      <c r="AN1" s="458"/>
      <c r="AO1" s="453" t="s">
        <v>1760</v>
      </c>
      <c r="AP1" s="455"/>
    </row>
    <row r="2" spans="1:43" s="337" customFormat="1" ht="15" customHeight="1" x14ac:dyDescent="0.2">
      <c r="B2" s="456"/>
      <c r="C2" s="456"/>
      <c r="D2" s="459"/>
      <c r="E2" s="459"/>
      <c r="F2" s="459"/>
      <c r="G2" s="459"/>
      <c r="H2" s="459"/>
      <c r="I2" s="459"/>
      <c r="J2" s="459"/>
      <c r="K2" s="459"/>
      <c r="L2" s="459"/>
      <c r="M2" s="459"/>
      <c r="N2" s="459"/>
      <c r="O2" s="459"/>
      <c r="P2" s="459"/>
      <c r="Q2" s="459"/>
      <c r="R2" s="459"/>
      <c r="S2" s="459"/>
      <c r="T2" s="459"/>
      <c r="U2" s="459"/>
      <c r="V2" s="459"/>
      <c r="W2" s="459"/>
      <c r="X2" s="459"/>
      <c r="Y2" s="459"/>
      <c r="Z2" s="459"/>
      <c r="AA2" s="459"/>
      <c r="AB2" s="459"/>
      <c r="AC2" s="459"/>
      <c r="AD2" s="459"/>
      <c r="AE2" s="459"/>
      <c r="AF2" s="459"/>
      <c r="AG2" s="459"/>
      <c r="AH2" s="459"/>
      <c r="AI2" s="459"/>
      <c r="AJ2" s="459"/>
      <c r="AK2" s="459"/>
      <c r="AL2" s="459"/>
      <c r="AM2" s="459"/>
      <c r="AN2" s="460"/>
      <c r="AO2" s="339" t="s">
        <v>1761</v>
      </c>
      <c r="AP2" s="339" t="s">
        <v>1762</v>
      </c>
    </row>
    <row r="3" spans="1:43" s="337" customFormat="1" ht="15" customHeight="1" x14ac:dyDescent="0.2">
      <c r="B3" s="456"/>
      <c r="C3" s="456"/>
      <c r="D3" s="459"/>
      <c r="E3" s="459"/>
      <c r="F3" s="459"/>
      <c r="G3" s="459"/>
      <c r="H3" s="459"/>
      <c r="I3" s="459"/>
      <c r="J3" s="459"/>
      <c r="K3" s="459"/>
      <c r="L3" s="459"/>
      <c r="M3" s="459"/>
      <c r="N3" s="459"/>
      <c r="O3" s="459"/>
      <c r="P3" s="459"/>
      <c r="Q3" s="459"/>
      <c r="R3" s="459"/>
      <c r="S3" s="459"/>
      <c r="T3" s="459"/>
      <c r="U3" s="459"/>
      <c r="V3" s="459"/>
      <c r="W3" s="459"/>
      <c r="X3" s="459"/>
      <c r="Y3" s="459"/>
      <c r="Z3" s="459"/>
      <c r="AA3" s="459"/>
      <c r="AB3" s="459"/>
      <c r="AC3" s="459"/>
      <c r="AD3" s="459"/>
      <c r="AE3" s="459"/>
      <c r="AF3" s="459"/>
      <c r="AG3" s="459"/>
      <c r="AH3" s="459"/>
      <c r="AI3" s="459"/>
      <c r="AJ3" s="459"/>
      <c r="AK3" s="459"/>
      <c r="AL3" s="459"/>
      <c r="AM3" s="459"/>
      <c r="AN3" s="460"/>
      <c r="AO3" s="453" t="s">
        <v>4051</v>
      </c>
      <c r="AP3" s="455"/>
    </row>
    <row r="4" spans="1:43" s="337" customFormat="1" ht="15" customHeight="1" x14ac:dyDescent="0.2">
      <c r="B4" s="456"/>
      <c r="C4" s="456"/>
      <c r="D4" s="461"/>
      <c r="E4" s="461"/>
      <c r="F4" s="461"/>
      <c r="G4" s="461"/>
      <c r="H4" s="461"/>
      <c r="I4" s="461"/>
      <c r="J4" s="461"/>
      <c r="K4" s="461"/>
      <c r="L4" s="461"/>
      <c r="M4" s="461"/>
      <c r="N4" s="461"/>
      <c r="O4" s="461"/>
      <c r="P4" s="461"/>
      <c r="Q4" s="461"/>
      <c r="R4" s="461"/>
      <c r="S4" s="461"/>
      <c r="T4" s="461"/>
      <c r="U4" s="461"/>
      <c r="V4" s="461"/>
      <c r="W4" s="461"/>
      <c r="X4" s="461"/>
      <c r="Y4" s="461"/>
      <c r="Z4" s="461"/>
      <c r="AA4" s="461"/>
      <c r="AB4" s="461"/>
      <c r="AC4" s="461"/>
      <c r="AD4" s="461"/>
      <c r="AE4" s="461"/>
      <c r="AF4" s="461"/>
      <c r="AG4" s="461"/>
      <c r="AH4" s="461"/>
      <c r="AI4" s="461"/>
      <c r="AJ4" s="461"/>
      <c r="AK4" s="461"/>
      <c r="AL4" s="461"/>
      <c r="AM4" s="461"/>
      <c r="AN4" s="462"/>
      <c r="AO4" s="453" t="s">
        <v>4052</v>
      </c>
      <c r="AP4" s="455"/>
    </row>
    <row r="5" spans="1:43" s="337" customFormat="1" ht="15.75" x14ac:dyDescent="0.2">
      <c r="B5" s="340"/>
      <c r="C5" s="340"/>
      <c r="D5" s="338"/>
      <c r="E5" s="338"/>
      <c r="F5" s="341"/>
      <c r="G5" s="341"/>
      <c r="H5" s="338"/>
      <c r="I5" s="338"/>
      <c r="J5" s="338"/>
      <c r="K5" s="338"/>
      <c r="L5" s="338"/>
      <c r="M5" s="338"/>
      <c r="N5" s="338"/>
      <c r="O5" s="338"/>
      <c r="P5" s="338"/>
      <c r="Q5" s="338"/>
      <c r="R5" s="342"/>
      <c r="S5" s="342"/>
      <c r="U5" s="338"/>
      <c r="V5" s="338"/>
      <c r="W5" s="338"/>
      <c r="X5" s="338"/>
      <c r="Y5" s="338"/>
      <c r="Z5" s="338"/>
      <c r="AA5" s="341"/>
      <c r="AB5" s="341"/>
    </row>
    <row r="6" spans="1:43" ht="48.75" customHeight="1" x14ac:dyDescent="0.2">
      <c r="B6" s="392" t="s">
        <v>7073</v>
      </c>
      <c r="C6" s="344">
        <v>45678</v>
      </c>
      <c r="G6" s="346"/>
    </row>
    <row r="7" spans="1:43" ht="15.75" x14ac:dyDescent="0.25">
      <c r="B7" s="349"/>
    </row>
    <row r="8" spans="1:43" s="350" customFormat="1" ht="28.5" customHeight="1" x14ac:dyDescent="0.25">
      <c r="B8" s="472" t="s">
        <v>0</v>
      </c>
      <c r="C8" s="472" t="s">
        <v>1</v>
      </c>
      <c r="D8" s="472" t="s">
        <v>14</v>
      </c>
      <c r="E8" s="472" t="s">
        <v>1665</v>
      </c>
      <c r="F8" s="480" t="s">
        <v>1666</v>
      </c>
      <c r="G8" s="480" t="s">
        <v>1755</v>
      </c>
      <c r="H8" s="472" t="s">
        <v>1756</v>
      </c>
      <c r="I8" s="472" t="s">
        <v>1758</v>
      </c>
      <c r="J8" s="472" t="s">
        <v>1754</v>
      </c>
      <c r="K8" s="472" t="s">
        <v>4</v>
      </c>
      <c r="L8" s="472" t="s">
        <v>1763</v>
      </c>
      <c r="M8" s="472" t="s">
        <v>3</v>
      </c>
      <c r="N8" s="474" t="s">
        <v>7174</v>
      </c>
      <c r="O8" s="474" t="s">
        <v>5</v>
      </c>
      <c r="P8" s="474" t="s">
        <v>6</v>
      </c>
      <c r="Q8" s="474" t="s">
        <v>7</v>
      </c>
      <c r="R8" s="474" t="s">
        <v>8</v>
      </c>
      <c r="S8" s="474" t="s">
        <v>9</v>
      </c>
      <c r="T8" s="474"/>
      <c r="U8" s="474" t="s">
        <v>1764</v>
      </c>
      <c r="V8" s="474" t="s">
        <v>1765</v>
      </c>
      <c r="W8" s="474" t="s">
        <v>1766</v>
      </c>
      <c r="X8" s="474" t="s">
        <v>1767</v>
      </c>
      <c r="Y8" s="474" t="s">
        <v>1768</v>
      </c>
      <c r="Z8" s="474" t="s">
        <v>1786</v>
      </c>
      <c r="AA8" s="480" t="s">
        <v>1769</v>
      </c>
      <c r="AB8" s="465" t="s">
        <v>10</v>
      </c>
      <c r="AC8" s="469"/>
      <c r="AD8" s="466"/>
      <c r="AE8" s="465" t="s">
        <v>11</v>
      </c>
      <c r="AF8" s="469"/>
      <c r="AG8" s="466"/>
      <c r="AH8" s="474" t="s">
        <v>12</v>
      </c>
      <c r="AI8" s="474"/>
      <c r="AJ8" s="483"/>
      <c r="AK8" s="474"/>
      <c r="AL8" s="478" t="s">
        <v>7094</v>
      </c>
      <c r="AM8" s="478" t="s">
        <v>1772</v>
      </c>
      <c r="AN8" s="475" t="s">
        <v>1773</v>
      </c>
      <c r="AO8" s="475" t="s">
        <v>1774</v>
      </c>
      <c r="AP8" s="475" t="s">
        <v>720</v>
      </c>
      <c r="AQ8" s="476" t="s">
        <v>6605</v>
      </c>
    </row>
    <row r="9" spans="1:43" s="350" customFormat="1" ht="94.5" x14ac:dyDescent="0.25">
      <c r="B9" s="473"/>
      <c r="C9" s="473"/>
      <c r="D9" s="473"/>
      <c r="E9" s="473"/>
      <c r="F9" s="481"/>
      <c r="G9" s="481"/>
      <c r="H9" s="473"/>
      <c r="I9" s="473"/>
      <c r="J9" s="473"/>
      <c r="K9" s="473"/>
      <c r="L9" s="473"/>
      <c r="M9" s="473"/>
      <c r="N9" s="475"/>
      <c r="O9" s="475"/>
      <c r="P9" s="475"/>
      <c r="Q9" s="475"/>
      <c r="R9" s="475"/>
      <c r="S9" s="351" t="s">
        <v>1</v>
      </c>
      <c r="T9" s="351" t="s">
        <v>13</v>
      </c>
      <c r="U9" s="475"/>
      <c r="V9" s="475"/>
      <c r="W9" s="475"/>
      <c r="X9" s="475"/>
      <c r="Y9" s="475"/>
      <c r="Z9" s="475"/>
      <c r="AA9" s="481"/>
      <c r="AB9" s="352" t="s">
        <v>14</v>
      </c>
      <c r="AC9" s="351" t="s">
        <v>7008</v>
      </c>
      <c r="AD9" s="352" t="s">
        <v>15</v>
      </c>
      <c r="AE9" s="352" t="s">
        <v>14</v>
      </c>
      <c r="AF9" s="351" t="s">
        <v>7008</v>
      </c>
      <c r="AG9" s="352" t="s">
        <v>15</v>
      </c>
      <c r="AH9" s="351" t="s">
        <v>16</v>
      </c>
      <c r="AI9" s="351" t="s">
        <v>4053</v>
      </c>
      <c r="AJ9" s="352" t="s">
        <v>7096</v>
      </c>
      <c r="AK9" s="351" t="s">
        <v>14</v>
      </c>
      <c r="AL9" s="479"/>
      <c r="AM9" s="479"/>
      <c r="AN9" s="482"/>
      <c r="AO9" s="482"/>
      <c r="AP9" s="482"/>
      <c r="AQ9" s="477"/>
    </row>
    <row r="10" spans="1:43" ht="30.75" customHeight="1" x14ac:dyDescent="0.25">
      <c r="A10" s="353">
        <v>1</v>
      </c>
      <c r="B10" s="354">
        <v>1143849922</v>
      </c>
      <c r="C10" s="355" t="s">
        <v>990</v>
      </c>
      <c r="D10" s="344" t="str">
        <f>IFERROR(VLOOKUP(B10,#REF!,6,0),"ACTIVO")</f>
        <v>ACTIVO</v>
      </c>
      <c r="E10" s="344">
        <v>45078</v>
      </c>
      <c r="F10" s="344" t="str">
        <f>IFERROR(VLOOKUP(B10,#REF!,5,0),"")</f>
        <v/>
      </c>
      <c r="G10" s="344">
        <v>34230</v>
      </c>
      <c r="H10" s="356">
        <f t="shared" ref="H10:H73" ca="1" si="0">+YEARFRAC(G10,TODAY(),1)</f>
        <v>32.53519085198905</v>
      </c>
      <c r="I10" s="344" t="s">
        <v>768</v>
      </c>
      <c r="J10" s="355" t="s">
        <v>4129</v>
      </c>
      <c r="K10" s="355" t="s">
        <v>991</v>
      </c>
      <c r="L10" s="355" t="s">
        <v>881</v>
      </c>
      <c r="M10" s="355" t="s">
        <v>83</v>
      </c>
      <c r="N10" s="357" t="s">
        <v>764</v>
      </c>
      <c r="O10" s="357" t="s">
        <v>764</v>
      </c>
      <c r="P10" s="357" t="s">
        <v>721</v>
      </c>
      <c r="Q10" s="357"/>
      <c r="R10" s="357"/>
      <c r="S10" s="357"/>
      <c r="T10" s="357"/>
      <c r="U10" s="357"/>
      <c r="V10" s="357"/>
      <c r="W10" s="357"/>
      <c r="X10" s="357"/>
      <c r="Y10" s="357"/>
      <c r="Z10" s="357"/>
      <c r="AA10" s="344"/>
      <c r="AB10" s="344" t="str">
        <f ca="1">IF(AD10&lt;=TODAY(),"Vencida","Vigente")</f>
        <v>Vencida</v>
      </c>
      <c r="AC10" s="358" t="str">
        <f t="shared" ref="AC10:AC73" si="1">IF(P10="No tiene","No aplica",IF(AD10&gt;$C$6,"Vigente","No Vigente"))</f>
        <v>No aplica</v>
      </c>
      <c r="AD10" s="344"/>
      <c r="AE10" s="344" t="str">
        <f ca="1">IF(AG10&lt;=TODAY(),"Vencida","Vigente")</f>
        <v>Vencida</v>
      </c>
      <c r="AF10" s="358" t="str">
        <f t="shared" ref="AF10:AF73" si="2">+IF(P10="No tiene","No aplica",IF(AG10&gt;$C$6,"Vigente","No Vigente"))</f>
        <v>No aplica</v>
      </c>
      <c r="AG10" s="344"/>
      <c r="AH10" s="344"/>
      <c r="AI10" s="357"/>
      <c r="AJ10" s="344"/>
      <c r="AK10" s="358" t="str">
        <f t="shared" ref="AK10:AK73" si="3">+IF(P10="No tiene","No aplica",IF(AJ10&gt;$C$6,"Vigente","No Vigente"))</f>
        <v>No aplica</v>
      </c>
      <c r="AL10" s="358"/>
      <c r="AM10" s="359">
        <f t="shared" ref="AM10:AM73" ca="1" si="4">+COUNTIFS(AC10:AK10,"Vigente")</f>
        <v>0</v>
      </c>
      <c r="AN10" s="357"/>
      <c r="AO10" s="357"/>
      <c r="AP10" s="360"/>
      <c r="AQ10" s="361" t="str">
        <f>+_xlfn.XLOOKUP(B10,'BD 2025-06-14'!$A$1:$A$700,'BD 2025-06-14'!$B$1:$B$700)</f>
        <v>GOMEZ RAMOS LINA MARCELA</v>
      </c>
    </row>
    <row r="11" spans="1:43" ht="30.75" customHeight="1" x14ac:dyDescent="0.25">
      <c r="A11" s="353">
        <v>2</v>
      </c>
      <c r="B11" s="354">
        <v>66814871</v>
      </c>
      <c r="C11" s="357" t="s">
        <v>1653</v>
      </c>
      <c r="D11" s="344" t="str">
        <f>IFERROR(VLOOKUP(B11,#REF!,6,0),"ACTIVO")</f>
        <v>ACTIVO</v>
      </c>
      <c r="E11" s="344">
        <v>39101</v>
      </c>
      <c r="F11" s="344" t="str">
        <f>IFERROR(VLOOKUP(B11,#REF!,5,0),"")</f>
        <v/>
      </c>
      <c r="G11" s="344">
        <v>25723</v>
      </c>
      <c r="H11" s="356">
        <f t="shared" ca="1" si="0"/>
        <v>55.825447908160811</v>
      </c>
      <c r="I11" s="357" t="s">
        <v>768</v>
      </c>
      <c r="J11" s="357" t="s">
        <v>1654</v>
      </c>
      <c r="K11" s="355" t="s">
        <v>1655</v>
      </c>
      <c r="L11" s="355" t="s">
        <v>1646</v>
      </c>
      <c r="M11" s="355" t="s">
        <v>1644</v>
      </c>
      <c r="N11" s="357" t="s">
        <v>764</v>
      </c>
      <c r="O11" s="357" t="s">
        <v>764</v>
      </c>
      <c r="P11" s="357" t="s">
        <v>721</v>
      </c>
      <c r="Q11" s="357"/>
      <c r="R11" s="357"/>
      <c r="S11" s="357"/>
      <c r="T11" s="357"/>
      <c r="U11" s="357"/>
      <c r="V11" s="357"/>
      <c r="W11" s="357"/>
      <c r="X11" s="357"/>
      <c r="Y11" s="357"/>
      <c r="Z11" s="357"/>
      <c r="AA11" s="344"/>
      <c r="AB11" s="344" t="str">
        <f t="shared" ref="AB11:AB74" ca="1" si="5">IF(AD11&lt;=TODAY(),"Vencida","Vigente")</f>
        <v>Vencida</v>
      </c>
      <c r="AC11" s="358" t="str">
        <f t="shared" si="1"/>
        <v>No aplica</v>
      </c>
      <c r="AD11" s="344"/>
      <c r="AE11" s="344" t="str">
        <f t="shared" ref="AE11:AE74" ca="1" si="6">IF(AG11&lt;=TODAY(),"Vencida","Vigente")</f>
        <v>Vencida</v>
      </c>
      <c r="AF11" s="358" t="str">
        <f t="shared" si="2"/>
        <v>No aplica</v>
      </c>
      <c r="AG11" s="344"/>
      <c r="AH11" s="344"/>
      <c r="AI11" s="357"/>
      <c r="AJ11" s="344"/>
      <c r="AK11" s="358" t="str">
        <f t="shared" si="3"/>
        <v>No aplica</v>
      </c>
      <c r="AL11" s="358"/>
      <c r="AM11" s="359">
        <f t="shared" ca="1" si="4"/>
        <v>0</v>
      </c>
      <c r="AN11" s="357"/>
      <c r="AO11" s="357"/>
      <c r="AP11" s="360"/>
      <c r="AQ11" s="361" t="str">
        <f>+_xlfn.XLOOKUP(B11,'BD 2025-06-14'!$A$1:$A$700,'BD 2025-06-14'!$B$1:$B$700)</f>
        <v>LASSO ENRIQUEZ ESPERANZA DEL CARMEN</v>
      </c>
    </row>
    <row r="12" spans="1:43" ht="30.75" customHeight="1" x14ac:dyDescent="0.25">
      <c r="A12" s="353">
        <v>3</v>
      </c>
      <c r="B12" s="354">
        <v>66834944</v>
      </c>
      <c r="C12" s="355" t="s">
        <v>846</v>
      </c>
      <c r="D12" s="344" t="str">
        <f>IFERROR(VLOOKUP(B12,#REF!,6,0),"ACTIVO")</f>
        <v>ACTIVO</v>
      </c>
      <c r="E12" s="344">
        <v>39203</v>
      </c>
      <c r="F12" s="344" t="str">
        <f>IFERROR(VLOOKUP(B12,#REF!,5,0),"")</f>
        <v/>
      </c>
      <c r="G12" s="344">
        <v>26342</v>
      </c>
      <c r="H12" s="356">
        <f t="shared" ca="1" si="0"/>
        <v>54.12937428443427</v>
      </c>
      <c r="I12" s="344" t="s">
        <v>768</v>
      </c>
      <c r="J12" s="355" t="s">
        <v>4083</v>
      </c>
      <c r="K12" s="355" t="s">
        <v>843</v>
      </c>
      <c r="L12" s="355" t="s">
        <v>24</v>
      </c>
      <c r="M12" s="355" t="s">
        <v>19</v>
      </c>
      <c r="N12" s="357" t="s">
        <v>764</v>
      </c>
      <c r="O12" s="357" t="s">
        <v>764</v>
      </c>
      <c r="P12" s="357" t="s">
        <v>721</v>
      </c>
      <c r="Q12" s="357"/>
      <c r="R12" s="357"/>
      <c r="S12" s="357"/>
      <c r="T12" s="357"/>
      <c r="U12" s="357"/>
      <c r="V12" s="357"/>
      <c r="W12" s="357"/>
      <c r="X12" s="357"/>
      <c r="Y12" s="357"/>
      <c r="Z12" s="357"/>
      <c r="AA12" s="344"/>
      <c r="AB12" s="344" t="str">
        <f t="shared" ca="1" si="5"/>
        <v>Vencida</v>
      </c>
      <c r="AC12" s="358" t="str">
        <f t="shared" si="1"/>
        <v>No aplica</v>
      </c>
      <c r="AD12" s="344"/>
      <c r="AE12" s="344" t="str">
        <f t="shared" ca="1" si="6"/>
        <v>Vencida</v>
      </c>
      <c r="AF12" s="358" t="str">
        <f t="shared" si="2"/>
        <v>No aplica</v>
      </c>
      <c r="AG12" s="344"/>
      <c r="AH12" s="344"/>
      <c r="AI12" s="357"/>
      <c r="AJ12" s="344"/>
      <c r="AK12" s="358" t="str">
        <f t="shared" si="3"/>
        <v>No aplica</v>
      </c>
      <c r="AL12" s="358"/>
      <c r="AM12" s="359">
        <f t="shared" ca="1" si="4"/>
        <v>0</v>
      </c>
      <c r="AN12" s="357"/>
      <c r="AO12" s="357"/>
      <c r="AP12" s="360"/>
      <c r="AQ12" s="361" t="str">
        <f>+_xlfn.XLOOKUP(B12,'BD 2025-06-14'!$A$1:$A$700,'BD 2025-06-14'!$B$1:$B$700)</f>
        <v>QUINONES VIERA MIRIAM ELISA</v>
      </c>
    </row>
    <row r="13" spans="1:43" ht="30.75" customHeight="1" x14ac:dyDescent="0.25">
      <c r="A13" s="353">
        <v>4</v>
      </c>
      <c r="B13" s="354">
        <v>31308740</v>
      </c>
      <c r="C13" s="355" t="s">
        <v>844</v>
      </c>
      <c r="D13" s="344" t="str">
        <f>IFERROR(VLOOKUP(B13,#REF!,6,0),"ACTIVO")</f>
        <v>ACTIVO</v>
      </c>
      <c r="E13" s="344">
        <v>42500</v>
      </c>
      <c r="F13" s="344" t="str">
        <f>IFERROR(VLOOKUP(B13,#REF!,5,0),"")</f>
        <v/>
      </c>
      <c r="G13" s="344">
        <v>30982</v>
      </c>
      <c r="H13" s="356">
        <f t="shared" ca="1" si="0"/>
        <v>41.425760855723929</v>
      </c>
      <c r="I13" s="344" t="s">
        <v>768</v>
      </c>
      <c r="J13" s="355" t="s">
        <v>845</v>
      </c>
      <c r="K13" s="355" t="s">
        <v>843</v>
      </c>
      <c r="L13" s="355" t="s">
        <v>24</v>
      </c>
      <c r="M13" s="355" t="s">
        <v>19</v>
      </c>
      <c r="N13" s="357" t="s">
        <v>764</v>
      </c>
      <c r="O13" s="357" t="s">
        <v>764</v>
      </c>
      <c r="P13" s="357" t="s">
        <v>721</v>
      </c>
      <c r="Q13" s="357"/>
      <c r="R13" s="357"/>
      <c r="S13" s="357"/>
      <c r="T13" s="357"/>
      <c r="U13" s="357"/>
      <c r="V13" s="357"/>
      <c r="W13" s="357"/>
      <c r="X13" s="357"/>
      <c r="Y13" s="357"/>
      <c r="Z13" s="357"/>
      <c r="AA13" s="344"/>
      <c r="AB13" s="344" t="str">
        <f t="shared" ca="1" si="5"/>
        <v>Vencida</v>
      </c>
      <c r="AC13" s="358" t="str">
        <f t="shared" si="1"/>
        <v>No aplica</v>
      </c>
      <c r="AD13" s="344"/>
      <c r="AE13" s="344" t="str">
        <f t="shared" ca="1" si="6"/>
        <v>Vencida</v>
      </c>
      <c r="AF13" s="358" t="str">
        <f t="shared" si="2"/>
        <v>No aplica</v>
      </c>
      <c r="AG13" s="344"/>
      <c r="AH13" s="344"/>
      <c r="AI13" s="357"/>
      <c r="AJ13" s="344"/>
      <c r="AK13" s="358" t="str">
        <f t="shared" si="3"/>
        <v>No aplica</v>
      </c>
      <c r="AL13" s="358"/>
      <c r="AM13" s="359">
        <f t="shared" ca="1" si="4"/>
        <v>0</v>
      </c>
      <c r="AN13" s="357"/>
      <c r="AO13" s="357"/>
      <c r="AP13" s="360"/>
      <c r="AQ13" s="361" t="str">
        <f>+_xlfn.XLOOKUP(B13,'BD 2025-06-14'!$A$1:$A$700,'BD 2025-06-14'!$B$1:$B$700)</f>
        <v>LABRADA CORTES YUDY ANDREA</v>
      </c>
    </row>
    <row r="14" spans="1:43" ht="30.75" customHeight="1" x14ac:dyDescent="0.25">
      <c r="A14" s="353">
        <v>5</v>
      </c>
      <c r="B14" s="354">
        <v>29106748</v>
      </c>
      <c r="C14" s="355" t="s">
        <v>841</v>
      </c>
      <c r="D14" s="344" t="str">
        <f>IFERROR(VLOOKUP(B14,#REF!,6,0),"ACTIVO")</f>
        <v>ACTIVO</v>
      </c>
      <c r="E14" s="344">
        <v>42537</v>
      </c>
      <c r="F14" s="344" t="str">
        <f>IFERROR(VLOOKUP(B14,#REF!,5,0),"")</f>
        <v/>
      </c>
      <c r="G14" s="344">
        <v>28687</v>
      </c>
      <c r="H14" s="356">
        <f t="shared" ca="1" si="0"/>
        <v>47.710454266078116</v>
      </c>
      <c r="I14" s="344" t="s">
        <v>768</v>
      </c>
      <c r="J14" s="355" t="s">
        <v>842</v>
      </c>
      <c r="K14" s="355" t="s">
        <v>843</v>
      </c>
      <c r="L14" s="355" t="s">
        <v>24</v>
      </c>
      <c r="M14" s="355" t="s">
        <v>19</v>
      </c>
      <c r="N14" s="357" t="s">
        <v>764</v>
      </c>
      <c r="O14" s="357" t="s">
        <v>764</v>
      </c>
      <c r="P14" s="357" t="s">
        <v>721</v>
      </c>
      <c r="Q14" s="357"/>
      <c r="R14" s="357"/>
      <c r="S14" s="357"/>
      <c r="T14" s="357"/>
      <c r="U14" s="357"/>
      <c r="V14" s="357"/>
      <c r="W14" s="357"/>
      <c r="X14" s="357"/>
      <c r="Y14" s="357"/>
      <c r="Z14" s="357"/>
      <c r="AA14" s="344"/>
      <c r="AB14" s="344" t="str">
        <f t="shared" ca="1" si="5"/>
        <v>Vencida</v>
      </c>
      <c r="AC14" s="358" t="str">
        <f t="shared" si="1"/>
        <v>No aplica</v>
      </c>
      <c r="AD14" s="344"/>
      <c r="AE14" s="344" t="str">
        <f t="shared" ca="1" si="6"/>
        <v>Vencida</v>
      </c>
      <c r="AF14" s="358" t="str">
        <f t="shared" si="2"/>
        <v>No aplica</v>
      </c>
      <c r="AG14" s="344"/>
      <c r="AH14" s="344"/>
      <c r="AI14" s="357"/>
      <c r="AJ14" s="344"/>
      <c r="AK14" s="358" t="str">
        <f t="shared" si="3"/>
        <v>No aplica</v>
      </c>
      <c r="AL14" s="358"/>
      <c r="AM14" s="359">
        <f t="shared" ca="1" si="4"/>
        <v>0</v>
      </c>
      <c r="AN14" s="357"/>
      <c r="AO14" s="357"/>
      <c r="AP14" s="360"/>
      <c r="AQ14" s="361" t="str">
        <f>+_xlfn.XLOOKUP(B14,'BD 2025-06-14'!$A$1:$A$700,'BD 2025-06-14'!$B$1:$B$700)</f>
        <v>ARRECHEA MOSQUERA CARMEN SEIDAD</v>
      </c>
    </row>
    <row r="15" spans="1:43" ht="30.75" customHeight="1" x14ac:dyDescent="0.25">
      <c r="A15" s="353">
        <v>6</v>
      </c>
      <c r="B15" s="354">
        <v>31307286</v>
      </c>
      <c r="C15" s="355" t="s">
        <v>976</v>
      </c>
      <c r="D15" s="344" t="str">
        <f>IFERROR(VLOOKUP(B15,#REF!,6,0),"ACTIVO")</f>
        <v>ACTIVO</v>
      </c>
      <c r="E15" s="344">
        <v>39762</v>
      </c>
      <c r="F15" s="344" t="str">
        <f>IFERROR(VLOOKUP(B15,#REF!,5,0),"")</f>
        <v/>
      </c>
      <c r="G15" s="344">
        <v>30925</v>
      </c>
      <c r="H15" s="356">
        <f t="shared" ca="1" si="0"/>
        <v>41.581815866547814</v>
      </c>
      <c r="I15" s="344" t="s">
        <v>768</v>
      </c>
      <c r="J15" s="355" t="s">
        <v>4127</v>
      </c>
      <c r="K15" s="355" t="s">
        <v>973</v>
      </c>
      <c r="L15" s="355" t="s">
        <v>881</v>
      </c>
      <c r="M15" s="355" t="s">
        <v>83</v>
      </c>
      <c r="N15" s="357" t="s">
        <v>764</v>
      </c>
      <c r="O15" s="357" t="s">
        <v>764</v>
      </c>
      <c r="P15" s="357" t="s">
        <v>721</v>
      </c>
      <c r="Q15" s="357"/>
      <c r="R15" s="357"/>
      <c r="S15" s="357"/>
      <c r="T15" s="357"/>
      <c r="U15" s="357"/>
      <c r="V15" s="357"/>
      <c r="W15" s="357"/>
      <c r="X15" s="357"/>
      <c r="Y15" s="357"/>
      <c r="Z15" s="357"/>
      <c r="AA15" s="344"/>
      <c r="AB15" s="344" t="str">
        <f t="shared" ca="1" si="5"/>
        <v>Vencida</v>
      </c>
      <c r="AC15" s="358" t="str">
        <f t="shared" si="1"/>
        <v>No aplica</v>
      </c>
      <c r="AD15" s="344"/>
      <c r="AE15" s="344" t="str">
        <f t="shared" ca="1" si="6"/>
        <v>Vencida</v>
      </c>
      <c r="AF15" s="358" t="str">
        <f t="shared" si="2"/>
        <v>No aplica</v>
      </c>
      <c r="AG15" s="344"/>
      <c r="AH15" s="344"/>
      <c r="AI15" s="357"/>
      <c r="AJ15" s="344"/>
      <c r="AK15" s="358" t="str">
        <f t="shared" si="3"/>
        <v>No aplica</v>
      </c>
      <c r="AL15" s="358"/>
      <c r="AM15" s="359">
        <f t="shared" ca="1" si="4"/>
        <v>0</v>
      </c>
      <c r="AN15" s="357"/>
      <c r="AO15" s="357"/>
      <c r="AP15" s="360"/>
      <c r="AQ15" s="361" t="str">
        <f>+_xlfn.XLOOKUP(B15,'BD 2025-06-14'!$A$1:$A$700,'BD 2025-06-14'!$B$1:$B$700)</f>
        <v>CASTANO VALLEJO VERONICA</v>
      </c>
    </row>
    <row r="16" spans="1:43" ht="30.75" customHeight="1" x14ac:dyDescent="0.25">
      <c r="A16" s="353">
        <v>7</v>
      </c>
      <c r="B16" s="354">
        <v>1003804381</v>
      </c>
      <c r="C16" s="355" t="s">
        <v>971</v>
      </c>
      <c r="D16" s="344" t="str">
        <f>IFERROR(VLOOKUP(B16,#REF!,6,0),"ACTIVO")</f>
        <v>ACTIVO</v>
      </c>
      <c r="E16" s="344">
        <v>45363</v>
      </c>
      <c r="F16" s="344" t="str">
        <f>IFERROR(VLOOKUP(B16,#REF!,5,0),"")</f>
        <v/>
      </c>
      <c r="G16" s="344">
        <v>37030</v>
      </c>
      <c r="H16" s="356">
        <f t="shared" ca="1" si="0"/>
        <v>24.869208087615839</v>
      </c>
      <c r="I16" s="344" t="s">
        <v>763</v>
      </c>
      <c r="J16" s="355" t="s">
        <v>972</v>
      </c>
      <c r="K16" s="355" t="s">
        <v>973</v>
      </c>
      <c r="L16" s="355" t="s">
        <v>881</v>
      </c>
      <c r="M16" s="355" t="s">
        <v>83</v>
      </c>
      <c r="N16" s="357" t="s">
        <v>764</v>
      </c>
      <c r="O16" s="357" t="s">
        <v>764</v>
      </c>
      <c r="P16" s="357" t="s">
        <v>721</v>
      </c>
      <c r="Q16" s="357"/>
      <c r="R16" s="357"/>
      <c r="S16" s="357"/>
      <c r="T16" s="357"/>
      <c r="U16" s="357"/>
      <c r="V16" s="357"/>
      <c r="W16" s="357"/>
      <c r="X16" s="357"/>
      <c r="Y16" s="357"/>
      <c r="Z16" s="357"/>
      <c r="AA16" s="344"/>
      <c r="AB16" s="344" t="str">
        <f t="shared" ca="1" si="5"/>
        <v>Vencida</v>
      </c>
      <c r="AC16" s="358" t="str">
        <f t="shared" si="1"/>
        <v>No aplica</v>
      </c>
      <c r="AD16" s="344"/>
      <c r="AE16" s="344" t="str">
        <f t="shared" ca="1" si="6"/>
        <v>Vencida</v>
      </c>
      <c r="AF16" s="358" t="str">
        <f t="shared" si="2"/>
        <v>No aplica</v>
      </c>
      <c r="AG16" s="344"/>
      <c r="AH16" s="344"/>
      <c r="AI16" s="357"/>
      <c r="AJ16" s="344"/>
      <c r="AK16" s="358" t="str">
        <f t="shared" si="3"/>
        <v>No aplica</v>
      </c>
      <c r="AL16" s="358"/>
      <c r="AM16" s="359">
        <f t="shared" ca="1" si="4"/>
        <v>0</v>
      </c>
      <c r="AN16" s="357"/>
      <c r="AO16" s="357"/>
      <c r="AP16" s="360"/>
      <c r="AQ16" s="361" t="str">
        <f>+_xlfn.XLOOKUP(B16,'BD 2025-06-14'!$A$1:$A$700,'BD 2025-06-14'!$B$1:$B$700)</f>
        <v>BUITRAGO ALVAREZ EDWARD ANDRES</v>
      </c>
    </row>
    <row r="17" spans="1:43" s="362" customFormat="1" ht="30.75" customHeight="1" x14ac:dyDescent="0.25">
      <c r="A17" s="353">
        <v>8</v>
      </c>
      <c r="B17" s="354">
        <v>1082690474</v>
      </c>
      <c r="C17" s="355" t="s">
        <v>974</v>
      </c>
      <c r="D17" s="344" t="str">
        <f>IFERROR(VLOOKUP(B17,#REF!,6,0),"ACTIVO")</f>
        <v>ACTIVO</v>
      </c>
      <c r="E17" s="344">
        <v>45404</v>
      </c>
      <c r="F17" s="344" t="str">
        <f>IFERROR(VLOOKUP(B17,#REF!,5,0),"")</f>
        <v/>
      </c>
      <c r="G17" s="344">
        <v>33566</v>
      </c>
      <c r="H17" s="356">
        <f t="shared" ca="1" si="0"/>
        <v>34.351813826146476</v>
      </c>
      <c r="I17" s="344" t="s">
        <v>763</v>
      </c>
      <c r="J17" s="355" t="s">
        <v>975</v>
      </c>
      <c r="K17" s="355" t="s">
        <v>973</v>
      </c>
      <c r="L17" s="355" t="s">
        <v>881</v>
      </c>
      <c r="M17" s="355" t="s">
        <v>83</v>
      </c>
      <c r="N17" s="357" t="s">
        <v>764</v>
      </c>
      <c r="O17" s="357" t="s">
        <v>764</v>
      </c>
      <c r="P17" s="357" t="s">
        <v>721</v>
      </c>
      <c r="Q17" s="357"/>
      <c r="R17" s="357"/>
      <c r="S17" s="357"/>
      <c r="T17" s="357"/>
      <c r="U17" s="357"/>
      <c r="V17" s="357"/>
      <c r="W17" s="357"/>
      <c r="X17" s="357"/>
      <c r="Y17" s="357"/>
      <c r="Z17" s="357"/>
      <c r="AA17" s="344"/>
      <c r="AB17" s="344" t="str">
        <f t="shared" ca="1" si="5"/>
        <v>Vencida</v>
      </c>
      <c r="AC17" s="358" t="str">
        <f t="shared" si="1"/>
        <v>No aplica</v>
      </c>
      <c r="AD17" s="344"/>
      <c r="AE17" s="344" t="str">
        <f t="shared" ca="1" si="6"/>
        <v>Vencida</v>
      </c>
      <c r="AF17" s="358" t="str">
        <f t="shared" si="2"/>
        <v>No aplica</v>
      </c>
      <c r="AG17" s="344"/>
      <c r="AH17" s="344"/>
      <c r="AI17" s="357"/>
      <c r="AJ17" s="344"/>
      <c r="AK17" s="358" t="str">
        <f t="shared" si="3"/>
        <v>No aplica</v>
      </c>
      <c r="AL17" s="358"/>
      <c r="AM17" s="359">
        <f t="shared" ca="1" si="4"/>
        <v>0</v>
      </c>
      <c r="AN17" s="357"/>
      <c r="AO17" s="357"/>
      <c r="AP17" s="360"/>
      <c r="AQ17" s="361" t="str">
        <f>+_xlfn.XLOOKUP(B17,'BD 2025-06-14'!$A$1:$A$700,'BD 2025-06-14'!$B$1:$B$700)</f>
        <v>CABEZAS CABEZAS RODDY GUISSEPPI</v>
      </c>
    </row>
    <row r="18" spans="1:43" ht="30.75" customHeight="1" x14ac:dyDescent="0.25">
      <c r="A18" s="353">
        <v>9</v>
      </c>
      <c r="B18" s="354">
        <v>1020103002</v>
      </c>
      <c r="C18" s="355" t="s">
        <v>977</v>
      </c>
      <c r="D18" s="344" t="str">
        <f>IFERROR(VLOOKUP(B18,#REF!,6,0),"ACTIVO")</f>
        <v>ACTIVO</v>
      </c>
      <c r="E18" s="344">
        <v>45629</v>
      </c>
      <c r="F18" s="344" t="str">
        <f>IFERROR(VLOOKUP(B18,#REF!,5,0),"")</f>
        <v/>
      </c>
      <c r="G18" s="344">
        <v>38056</v>
      </c>
      <c r="H18" s="356">
        <f t="shared" ca="1" si="0"/>
        <v>22.058207356267111</v>
      </c>
      <c r="I18" s="344" t="s">
        <v>768</v>
      </c>
      <c r="J18" s="355" t="s">
        <v>978</v>
      </c>
      <c r="K18" s="355" t="s">
        <v>973</v>
      </c>
      <c r="L18" s="355" t="s">
        <v>881</v>
      </c>
      <c r="M18" s="355" t="s">
        <v>83</v>
      </c>
      <c r="N18" s="357" t="s">
        <v>764</v>
      </c>
      <c r="O18" s="357" t="s">
        <v>764</v>
      </c>
      <c r="P18" s="357" t="s">
        <v>721</v>
      </c>
      <c r="Q18" s="357"/>
      <c r="R18" s="357"/>
      <c r="S18" s="357"/>
      <c r="T18" s="357"/>
      <c r="U18" s="357"/>
      <c r="V18" s="357"/>
      <c r="W18" s="357"/>
      <c r="X18" s="357"/>
      <c r="Y18" s="357"/>
      <c r="Z18" s="357"/>
      <c r="AA18" s="344"/>
      <c r="AB18" s="344" t="str">
        <f t="shared" ca="1" si="5"/>
        <v>Vencida</v>
      </c>
      <c r="AC18" s="358" t="str">
        <f t="shared" si="1"/>
        <v>No aplica</v>
      </c>
      <c r="AD18" s="344"/>
      <c r="AE18" s="344" t="str">
        <f t="shared" ca="1" si="6"/>
        <v>Vencida</v>
      </c>
      <c r="AF18" s="358" t="str">
        <f t="shared" si="2"/>
        <v>No aplica</v>
      </c>
      <c r="AG18" s="344"/>
      <c r="AH18" s="344"/>
      <c r="AI18" s="357"/>
      <c r="AJ18" s="344"/>
      <c r="AK18" s="358" t="str">
        <f t="shared" si="3"/>
        <v>No aplica</v>
      </c>
      <c r="AL18" s="358"/>
      <c r="AM18" s="359">
        <f t="shared" ca="1" si="4"/>
        <v>0</v>
      </c>
      <c r="AN18" s="357"/>
      <c r="AO18" s="357"/>
      <c r="AP18" s="360"/>
      <c r="AQ18" s="361" t="str">
        <f>+_xlfn.XLOOKUP(B18,'BD 2025-06-14'!$A$1:$A$700,'BD 2025-06-14'!$B$1:$B$700)</f>
        <v>MOSQUERA POTES KATHERINE DAYANA</v>
      </c>
    </row>
    <row r="19" spans="1:43" ht="30.75" customHeight="1" x14ac:dyDescent="0.25">
      <c r="A19" s="353">
        <v>10</v>
      </c>
      <c r="B19" s="354">
        <v>1006166424</v>
      </c>
      <c r="C19" s="357" t="s">
        <v>5087</v>
      </c>
      <c r="D19" s="344" t="str">
        <f>IFERROR(VLOOKUP(B19,#REF!,6,0),"ACTIVO")</f>
        <v>ACTIVO</v>
      </c>
      <c r="E19" s="344">
        <v>45664</v>
      </c>
      <c r="F19" s="344" t="str">
        <f>IFERROR(VLOOKUP(B19,#REF!,5,0),"")</f>
        <v/>
      </c>
      <c r="G19" s="344">
        <v>36567</v>
      </c>
      <c r="H19" s="356">
        <f t="shared" ca="1" si="0"/>
        <v>26.134861082944639</v>
      </c>
      <c r="I19" s="357" t="s">
        <v>768</v>
      </c>
      <c r="J19" s="357" t="s">
        <v>5088</v>
      </c>
      <c r="K19" s="355" t="s">
        <v>973</v>
      </c>
      <c r="L19" s="355" t="s">
        <v>881</v>
      </c>
      <c r="M19" s="355" t="s">
        <v>83</v>
      </c>
      <c r="N19" s="357" t="s">
        <v>764</v>
      </c>
      <c r="O19" s="357" t="s">
        <v>764</v>
      </c>
      <c r="P19" s="357" t="s">
        <v>721</v>
      </c>
      <c r="Q19" s="357"/>
      <c r="R19" s="357"/>
      <c r="S19" s="357"/>
      <c r="T19" s="357"/>
      <c r="U19" s="357"/>
      <c r="V19" s="357"/>
      <c r="W19" s="357"/>
      <c r="X19" s="357"/>
      <c r="Y19" s="357"/>
      <c r="Z19" s="357"/>
      <c r="AA19" s="344"/>
      <c r="AB19" s="344" t="str">
        <f t="shared" ca="1" si="5"/>
        <v>Vencida</v>
      </c>
      <c r="AC19" s="358" t="str">
        <f t="shared" si="1"/>
        <v>No aplica</v>
      </c>
      <c r="AD19" s="344"/>
      <c r="AE19" s="344" t="str">
        <f t="shared" ca="1" si="6"/>
        <v>Vencida</v>
      </c>
      <c r="AF19" s="358" t="str">
        <f t="shared" si="2"/>
        <v>No aplica</v>
      </c>
      <c r="AG19" s="344"/>
      <c r="AH19" s="344"/>
      <c r="AI19" s="357"/>
      <c r="AJ19" s="344"/>
      <c r="AK19" s="358" t="str">
        <f t="shared" si="3"/>
        <v>No aplica</v>
      </c>
      <c r="AL19" s="358"/>
      <c r="AM19" s="359">
        <f t="shared" ca="1" si="4"/>
        <v>0</v>
      </c>
      <c r="AN19" s="357"/>
      <c r="AO19" s="357"/>
      <c r="AP19" s="360"/>
      <c r="AQ19" s="361" t="str">
        <f>+_xlfn.XLOOKUP(B19,'BD 2025-06-14'!$A$1:$A$700,'BD 2025-06-14'!$B$1:$B$700)</f>
        <v>PERDOMO COLINA LINA MARCELA</v>
      </c>
    </row>
    <row r="20" spans="1:43" ht="30.75" customHeight="1" x14ac:dyDescent="0.25">
      <c r="A20" s="353">
        <v>11</v>
      </c>
      <c r="B20" s="354">
        <v>1118284356</v>
      </c>
      <c r="C20" s="355" t="s">
        <v>852</v>
      </c>
      <c r="D20" s="344" t="str">
        <f>IFERROR(VLOOKUP(B20,#REF!,6,0),"ACTIVO")</f>
        <v>ACTIVO</v>
      </c>
      <c r="E20" s="344">
        <v>39479</v>
      </c>
      <c r="F20" s="344" t="str">
        <f>IFERROR(VLOOKUP(B20,#REF!,5,0),"")</f>
        <v/>
      </c>
      <c r="G20" s="344">
        <v>31122</v>
      </c>
      <c r="H20" s="356">
        <f t="shared" ca="1" si="0"/>
        <v>41.044458930899609</v>
      </c>
      <c r="I20" s="344" t="s">
        <v>763</v>
      </c>
      <c r="J20" s="355" t="s">
        <v>4086</v>
      </c>
      <c r="K20" s="355" t="s">
        <v>853</v>
      </c>
      <c r="L20" s="355" t="s">
        <v>770</v>
      </c>
      <c r="M20" s="355" t="s">
        <v>19</v>
      </c>
      <c r="N20" s="357" t="s">
        <v>764</v>
      </c>
      <c r="O20" s="357" t="s">
        <v>764</v>
      </c>
      <c r="P20" s="357" t="s">
        <v>721</v>
      </c>
      <c r="Q20" s="357"/>
      <c r="R20" s="357"/>
      <c r="S20" s="357"/>
      <c r="T20" s="357"/>
      <c r="U20" s="357"/>
      <c r="V20" s="357"/>
      <c r="W20" s="357"/>
      <c r="X20" s="357"/>
      <c r="Y20" s="357"/>
      <c r="Z20" s="357"/>
      <c r="AA20" s="344"/>
      <c r="AB20" s="344" t="str">
        <f t="shared" ca="1" si="5"/>
        <v>Vencida</v>
      </c>
      <c r="AC20" s="358" t="str">
        <f t="shared" si="1"/>
        <v>No aplica</v>
      </c>
      <c r="AD20" s="344"/>
      <c r="AE20" s="344" t="str">
        <f t="shared" ca="1" si="6"/>
        <v>Vencida</v>
      </c>
      <c r="AF20" s="358" t="str">
        <f t="shared" si="2"/>
        <v>No aplica</v>
      </c>
      <c r="AG20" s="344"/>
      <c r="AH20" s="344"/>
      <c r="AI20" s="357"/>
      <c r="AJ20" s="344"/>
      <c r="AK20" s="358" t="str">
        <f t="shared" si="3"/>
        <v>No aplica</v>
      </c>
      <c r="AL20" s="358"/>
      <c r="AM20" s="359">
        <f t="shared" ca="1" si="4"/>
        <v>0</v>
      </c>
      <c r="AN20" s="357"/>
      <c r="AO20" s="357"/>
      <c r="AP20" s="360"/>
      <c r="AQ20" s="361" t="str">
        <f>+_xlfn.XLOOKUP(B20,'BD 2025-06-14'!$A$1:$A$700,'BD 2025-06-14'!$B$1:$B$700)</f>
        <v>CARDONA HERNANDEZ IVAN FELIPE</v>
      </c>
    </row>
    <row r="21" spans="1:43" s="362" customFormat="1" ht="30.75" customHeight="1" x14ac:dyDescent="0.25">
      <c r="A21" s="353">
        <v>12</v>
      </c>
      <c r="B21" s="354">
        <v>1107102399</v>
      </c>
      <c r="C21" s="357" t="s">
        <v>1590</v>
      </c>
      <c r="D21" s="344" t="str">
        <f>IFERROR(VLOOKUP(B21,#REF!,6,0),"ACTIVO")</f>
        <v>ACTIVO</v>
      </c>
      <c r="E21" s="344">
        <v>43759</v>
      </c>
      <c r="F21" s="344" t="str">
        <f>IFERROR(VLOOKUP(B21,#REF!,5,0),"")</f>
        <v/>
      </c>
      <c r="G21" s="344">
        <v>35338</v>
      </c>
      <c r="H21" s="356">
        <f t="shared" ca="1" si="0"/>
        <v>29.49969089463923</v>
      </c>
      <c r="I21" s="357" t="s">
        <v>763</v>
      </c>
      <c r="J21" s="357" t="s">
        <v>1591</v>
      </c>
      <c r="K21" s="355" t="s">
        <v>1588</v>
      </c>
      <c r="L21" s="355" t="s">
        <v>368</v>
      </c>
      <c r="M21" s="355" t="s">
        <v>366</v>
      </c>
      <c r="N21" s="357" t="s">
        <v>764</v>
      </c>
      <c r="O21" s="357" t="s">
        <v>764</v>
      </c>
      <c r="P21" s="357" t="s">
        <v>721</v>
      </c>
      <c r="Q21" s="357"/>
      <c r="R21" s="357"/>
      <c r="S21" s="357"/>
      <c r="T21" s="357"/>
      <c r="U21" s="357"/>
      <c r="V21" s="357"/>
      <c r="W21" s="357"/>
      <c r="X21" s="357"/>
      <c r="Y21" s="357"/>
      <c r="Z21" s="357"/>
      <c r="AA21" s="344"/>
      <c r="AB21" s="344" t="str">
        <f t="shared" ca="1" si="5"/>
        <v>Vencida</v>
      </c>
      <c r="AC21" s="358" t="str">
        <f t="shared" si="1"/>
        <v>No aplica</v>
      </c>
      <c r="AD21" s="344"/>
      <c r="AE21" s="344" t="str">
        <f t="shared" ca="1" si="6"/>
        <v>Vencida</v>
      </c>
      <c r="AF21" s="358" t="str">
        <f t="shared" si="2"/>
        <v>No aplica</v>
      </c>
      <c r="AG21" s="344"/>
      <c r="AH21" s="344"/>
      <c r="AI21" s="357"/>
      <c r="AJ21" s="344"/>
      <c r="AK21" s="358" t="str">
        <f t="shared" si="3"/>
        <v>No aplica</v>
      </c>
      <c r="AL21" s="358"/>
      <c r="AM21" s="359">
        <f t="shared" ca="1" si="4"/>
        <v>0</v>
      </c>
      <c r="AN21" s="357"/>
      <c r="AO21" s="357"/>
      <c r="AP21" s="360"/>
      <c r="AQ21" s="361" t="str">
        <f>+_xlfn.XLOOKUP(B21,'BD 2025-06-14'!$A$1:$A$700,'BD 2025-06-14'!$B$1:$B$700)</f>
        <v>ZAMBRANO MONTOYA OSCAR ANDRES</v>
      </c>
    </row>
    <row r="22" spans="1:43" ht="30.75" customHeight="1" x14ac:dyDescent="0.25">
      <c r="A22" s="353">
        <v>13</v>
      </c>
      <c r="B22" s="354">
        <v>1144101426</v>
      </c>
      <c r="C22" s="357" t="s">
        <v>1586</v>
      </c>
      <c r="D22" s="344" t="str">
        <f>IFERROR(VLOOKUP(B22,#REF!,6,0),"ACTIVO")</f>
        <v>ACTIVO</v>
      </c>
      <c r="E22" s="344">
        <v>44587</v>
      </c>
      <c r="F22" s="344" t="str">
        <f>IFERROR(VLOOKUP(B22,#REF!,5,0),"")</f>
        <v/>
      </c>
      <c r="G22" s="344">
        <v>35878</v>
      </c>
      <c r="H22" s="356">
        <f t="shared" ca="1" si="0"/>
        <v>28.02256419939577</v>
      </c>
      <c r="I22" s="357" t="s">
        <v>763</v>
      </c>
      <c r="J22" s="357" t="s">
        <v>1587</v>
      </c>
      <c r="K22" s="355" t="s">
        <v>1588</v>
      </c>
      <c r="L22" s="355" t="s">
        <v>368</v>
      </c>
      <c r="M22" s="355" t="s">
        <v>366</v>
      </c>
      <c r="N22" s="357" t="s">
        <v>764</v>
      </c>
      <c r="O22" s="357" t="s">
        <v>764</v>
      </c>
      <c r="P22" s="357" t="s">
        <v>721</v>
      </c>
      <c r="Q22" s="357"/>
      <c r="R22" s="357"/>
      <c r="S22" s="357"/>
      <c r="T22" s="357"/>
      <c r="U22" s="357"/>
      <c r="V22" s="357"/>
      <c r="W22" s="357"/>
      <c r="X22" s="357"/>
      <c r="Y22" s="357"/>
      <c r="Z22" s="357"/>
      <c r="AA22" s="344"/>
      <c r="AB22" s="344" t="str">
        <f t="shared" ca="1" si="5"/>
        <v>Vencida</v>
      </c>
      <c r="AC22" s="358" t="str">
        <f t="shared" si="1"/>
        <v>No aplica</v>
      </c>
      <c r="AD22" s="344"/>
      <c r="AE22" s="344" t="str">
        <f t="shared" ca="1" si="6"/>
        <v>Vencida</v>
      </c>
      <c r="AF22" s="358" t="str">
        <f t="shared" si="2"/>
        <v>No aplica</v>
      </c>
      <c r="AG22" s="344"/>
      <c r="AH22" s="344"/>
      <c r="AI22" s="357"/>
      <c r="AJ22" s="344"/>
      <c r="AK22" s="358" t="str">
        <f t="shared" si="3"/>
        <v>No aplica</v>
      </c>
      <c r="AL22" s="358"/>
      <c r="AM22" s="359">
        <f t="shared" ca="1" si="4"/>
        <v>0</v>
      </c>
      <c r="AN22" s="357"/>
      <c r="AO22" s="357"/>
      <c r="AP22" s="360"/>
      <c r="AQ22" s="361" t="str">
        <f>+_xlfn.XLOOKUP(B22,'BD 2025-06-14'!$A$1:$A$700,'BD 2025-06-14'!$B$1:$B$700)</f>
        <v>CHOCO POPO JHON EIDER</v>
      </c>
    </row>
    <row r="23" spans="1:43" ht="30.75" customHeight="1" x14ac:dyDescent="0.25">
      <c r="A23" s="353">
        <v>14</v>
      </c>
      <c r="B23" s="354">
        <v>1143926109</v>
      </c>
      <c r="C23" s="357" t="s">
        <v>1589</v>
      </c>
      <c r="D23" s="344" t="str">
        <f>IFERROR(VLOOKUP(B23,#REF!,6,0),"ACTIVO")</f>
        <v>ACTIVO</v>
      </c>
      <c r="E23" s="344">
        <v>44789</v>
      </c>
      <c r="F23" s="344" t="str">
        <f>IFERROR(VLOOKUP(B23,#REF!,5,0),"")</f>
        <v/>
      </c>
      <c r="G23" s="344">
        <v>32599</v>
      </c>
      <c r="H23" s="356">
        <f t="shared" ca="1" si="0"/>
        <v>37.000648461704735</v>
      </c>
      <c r="I23" s="357" t="s">
        <v>763</v>
      </c>
      <c r="J23" s="357" t="s">
        <v>4269</v>
      </c>
      <c r="K23" s="355" t="s">
        <v>1588</v>
      </c>
      <c r="L23" s="355" t="s">
        <v>368</v>
      </c>
      <c r="M23" s="355" t="s">
        <v>366</v>
      </c>
      <c r="N23" s="357" t="s">
        <v>764</v>
      </c>
      <c r="O23" s="357" t="s">
        <v>764</v>
      </c>
      <c r="P23" s="357" t="s">
        <v>721</v>
      </c>
      <c r="Q23" s="357"/>
      <c r="R23" s="357"/>
      <c r="S23" s="357"/>
      <c r="T23" s="357"/>
      <c r="U23" s="357"/>
      <c r="V23" s="357"/>
      <c r="W23" s="357"/>
      <c r="X23" s="357"/>
      <c r="Y23" s="357"/>
      <c r="Z23" s="357"/>
      <c r="AA23" s="344"/>
      <c r="AB23" s="344" t="str">
        <f t="shared" ca="1" si="5"/>
        <v>Vencida</v>
      </c>
      <c r="AC23" s="358" t="str">
        <f t="shared" si="1"/>
        <v>No aplica</v>
      </c>
      <c r="AD23" s="344"/>
      <c r="AE23" s="344" t="str">
        <f t="shared" ca="1" si="6"/>
        <v>Vencida</v>
      </c>
      <c r="AF23" s="358" t="str">
        <f t="shared" si="2"/>
        <v>No aplica</v>
      </c>
      <c r="AG23" s="344"/>
      <c r="AH23" s="344"/>
      <c r="AI23" s="357"/>
      <c r="AJ23" s="344"/>
      <c r="AK23" s="358" t="str">
        <f t="shared" si="3"/>
        <v>No aplica</v>
      </c>
      <c r="AL23" s="358"/>
      <c r="AM23" s="359">
        <f t="shared" ca="1" si="4"/>
        <v>0</v>
      </c>
      <c r="AN23" s="357"/>
      <c r="AO23" s="357"/>
      <c r="AP23" s="360"/>
      <c r="AQ23" s="361" t="str">
        <f>+_xlfn.XLOOKUP(B23,'BD 2025-06-14'!$A$1:$A$700,'BD 2025-06-14'!$B$1:$B$700)</f>
        <v>MENA MOSQUERA  CRISTIAN MARLON</v>
      </c>
    </row>
    <row r="24" spans="1:43" ht="30.75" customHeight="1" x14ac:dyDescent="0.25">
      <c r="A24" s="353">
        <v>15</v>
      </c>
      <c r="B24" s="354">
        <v>4883086</v>
      </c>
      <c r="C24" s="355" t="s">
        <v>811</v>
      </c>
      <c r="D24" s="344" t="str">
        <f>IFERROR(VLOOKUP(B24,#REF!,6,0),"ACTIVO")</f>
        <v>ACTIVO</v>
      </c>
      <c r="E24" s="344">
        <v>42128</v>
      </c>
      <c r="F24" s="344" t="str">
        <f>IFERROR(VLOOKUP(B24,#REF!,5,0),"")</f>
        <v/>
      </c>
      <c r="G24" s="344">
        <v>24327</v>
      </c>
      <c r="H24" s="356">
        <f t="shared" ca="1" si="0"/>
        <v>59.64748653500898</v>
      </c>
      <c r="I24" s="344" t="s">
        <v>763</v>
      </c>
      <c r="J24" s="355" t="s">
        <v>812</v>
      </c>
      <c r="K24" s="363" t="s">
        <v>810</v>
      </c>
      <c r="L24" s="355" t="s">
        <v>21</v>
      </c>
      <c r="M24" s="355" t="s">
        <v>19</v>
      </c>
      <c r="N24" s="357" t="s">
        <v>557</v>
      </c>
      <c r="O24" s="357" t="s">
        <v>557</v>
      </c>
      <c r="P24" s="357" t="s">
        <v>437</v>
      </c>
      <c r="Q24" s="357" t="s">
        <v>6845</v>
      </c>
      <c r="R24" s="357" t="s">
        <v>436</v>
      </c>
      <c r="S24" s="357"/>
      <c r="T24" s="357"/>
      <c r="U24" s="357" t="s">
        <v>6846</v>
      </c>
      <c r="V24" s="357" t="s">
        <v>6847</v>
      </c>
      <c r="W24" s="357">
        <v>2024</v>
      </c>
      <c r="X24" s="357" t="s">
        <v>2936</v>
      </c>
      <c r="Y24" s="357">
        <v>162</v>
      </c>
      <c r="Z24" s="357"/>
      <c r="AA24" s="344">
        <v>45138</v>
      </c>
      <c r="AB24" s="344" t="str">
        <f t="shared" ca="1" si="5"/>
        <v>Vigente</v>
      </c>
      <c r="AC24" s="358" t="str">
        <f t="shared" si="1"/>
        <v>Vigente</v>
      </c>
      <c r="AD24" s="344">
        <v>46229</v>
      </c>
      <c r="AE24" s="344" t="str">
        <f t="shared" ca="1" si="6"/>
        <v>Vigente</v>
      </c>
      <c r="AF24" s="358" t="str">
        <f t="shared" si="2"/>
        <v>Vigente</v>
      </c>
      <c r="AG24" s="344">
        <v>46230</v>
      </c>
      <c r="AH24" s="364" t="s">
        <v>439</v>
      </c>
      <c r="AI24" s="357" t="s">
        <v>6801</v>
      </c>
      <c r="AJ24" s="344">
        <v>48343</v>
      </c>
      <c r="AK24" s="358" t="str">
        <f t="shared" si="3"/>
        <v>Vigente</v>
      </c>
      <c r="AL24" s="358"/>
      <c r="AM24" s="359">
        <f ca="1">+COUNTIFS(AC24:AK24,"Vigente")</f>
        <v>4</v>
      </c>
      <c r="AN24" s="357"/>
      <c r="AO24" s="357"/>
      <c r="AP24" s="360" t="s">
        <v>6942</v>
      </c>
      <c r="AQ24" s="361" t="str">
        <f>+_xlfn.XLOOKUP(B24,'BD 2025-06-14'!$A$1:$A$700,'BD 2025-06-14'!$B$1:$B$700)</f>
        <v>TORRES MEJIA CARLOS</v>
      </c>
    </row>
    <row r="25" spans="1:43" ht="30.75" customHeight="1" x14ac:dyDescent="0.25">
      <c r="A25" s="353">
        <v>16</v>
      </c>
      <c r="B25" s="354">
        <v>16843161</v>
      </c>
      <c r="C25" s="355" t="s">
        <v>808</v>
      </c>
      <c r="D25" s="344" t="str">
        <f>IFERROR(VLOOKUP(B25,#REF!,6,0),"ACTIVO")</f>
        <v>ACTIVO</v>
      </c>
      <c r="E25" s="344">
        <v>43306</v>
      </c>
      <c r="F25" s="344" t="str">
        <f>IFERROR(VLOOKUP(B25,#REF!,5,0),"")</f>
        <v/>
      </c>
      <c r="G25" s="344">
        <v>29863</v>
      </c>
      <c r="H25" s="356">
        <f t="shared" ca="1" si="0"/>
        <v>44.491399321468961</v>
      </c>
      <c r="I25" s="344" t="s">
        <v>763</v>
      </c>
      <c r="J25" s="365" t="s">
        <v>809</v>
      </c>
      <c r="K25" s="363" t="s">
        <v>810</v>
      </c>
      <c r="L25" s="355" t="s">
        <v>21</v>
      </c>
      <c r="M25" s="355" t="s">
        <v>19</v>
      </c>
      <c r="N25" s="357" t="s">
        <v>557</v>
      </c>
      <c r="O25" s="357" t="s">
        <v>557</v>
      </c>
      <c r="P25" s="357" t="s">
        <v>437</v>
      </c>
      <c r="Q25" s="357" t="s">
        <v>3103</v>
      </c>
      <c r="R25" s="357" t="s">
        <v>435</v>
      </c>
      <c r="S25" s="357" t="s">
        <v>6700</v>
      </c>
      <c r="T25" s="357">
        <v>1113522508</v>
      </c>
      <c r="U25" s="357" t="s">
        <v>6701</v>
      </c>
      <c r="V25" s="357" t="s">
        <v>3105</v>
      </c>
      <c r="W25" s="357">
        <v>2025</v>
      </c>
      <c r="X25" s="357" t="s">
        <v>1912</v>
      </c>
      <c r="Y25" s="357">
        <v>102</v>
      </c>
      <c r="Z25" s="357"/>
      <c r="AA25" s="344">
        <v>45450</v>
      </c>
      <c r="AB25" s="344" t="str">
        <f t="shared" ca="1" si="5"/>
        <v>Vigente</v>
      </c>
      <c r="AC25" s="358" t="str">
        <f t="shared" si="1"/>
        <v>Vigente</v>
      </c>
      <c r="AD25" s="344">
        <v>46180</v>
      </c>
      <c r="AE25" s="344" t="str">
        <f t="shared" ca="1" si="6"/>
        <v>Vigente</v>
      </c>
      <c r="AF25" s="358" t="str">
        <f t="shared" si="2"/>
        <v>Vigente</v>
      </c>
      <c r="AG25" s="344">
        <v>46179</v>
      </c>
      <c r="AH25" s="344" t="s">
        <v>439</v>
      </c>
      <c r="AI25" s="357" t="s">
        <v>6702</v>
      </c>
      <c r="AJ25" s="344">
        <v>49007</v>
      </c>
      <c r="AK25" s="358" t="str">
        <f t="shared" si="3"/>
        <v>Vigente</v>
      </c>
      <c r="AL25" s="358"/>
      <c r="AM25" s="359">
        <f t="shared" ca="1" si="4"/>
        <v>4</v>
      </c>
      <c r="AN25" s="357"/>
      <c r="AO25" s="357"/>
      <c r="AP25" s="360" t="s">
        <v>6943</v>
      </c>
      <c r="AQ25" s="361" t="str">
        <f>+_xlfn.XLOOKUP(B25,'BD 2025-06-14'!$A$1:$A$700,'BD 2025-06-14'!$B$1:$B$700)</f>
        <v>RODRIGUEZ OSPINA IVAN ANDRES</v>
      </c>
    </row>
    <row r="26" spans="1:43" ht="30.75" customHeight="1" x14ac:dyDescent="0.25">
      <c r="A26" s="353">
        <v>17</v>
      </c>
      <c r="B26" s="354">
        <v>1108645085</v>
      </c>
      <c r="C26" s="355" t="s">
        <v>872</v>
      </c>
      <c r="D26" s="344" t="str">
        <f>IFERROR(VLOOKUP(B26,#REF!,6,0),"ACTIVO")</f>
        <v>ACTIVO</v>
      </c>
      <c r="E26" s="344">
        <v>45476</v>
      </c>
      <c r="F26" s="344" t="str">
        <f>IFERROR(VLOOKUP(B26,#REF!,5,0),"")</f>
        <v/>
      </c>
      <c r="G26" s="344">
        <v>39894</v>
      </c>
      <c r="H26" s="356">
        <f t="shared" ca="1" si="0"/>
        <v>17.027989047763917</v>
      </c>
      <c r="I26" s="344" t="s">
        <v>768</v>
      </c>
      <c r="J26" s="355" t="s">
        <v>873</v>
      </c>
      <c r="K26" s="355" t="s">
        <v>859</v>
      </c>
      <c r="L26" s="355" t="s">
        <v>24</v>
      </c>
      <c r="M26" s="355" t="s">
        <v>19</v>
      </c>
      <c r="N26" s="357" t="s">
        <v>764</v>
      </c>
      <c r="O26" s="357" t="s">
        <v>764</v>
      </c>
      <c r="P26" s="357" t="s">
        <v>721</v>
      </c>
      <c r="Q26" s="357"/>
      <c r="R26" s="357"/>
      <c r="S26" s="357"/>
      <c r="T26" s="357"/>
      <c r="U26" s="357"/>
      <c r="V26" s="357"/>
      <c r="W26" s="357"/>
      <c r="X26" s="357"/>
      <c r="Y26" s="357"/>
      <c r="Z26" s="357"/>
      <c r="AA26" s="344"/>
      <c r="AB26" s="344" t="str">
        <f t="shared" ca="1" si="5"/>
        <v>Vencida</v>
      </c>
      <c r="AC26" s="358" t="str">
        <f t="shared" si="1"/>
        <v>No aplica</v>
      </c>
      <c r="AD26" s="344"/>
      <c r="AE26" s="344" t="str">
        <f t="shared" ca="1" si="6"/>
        <v>Vencida</v>
      </c>
      <c r="AF26" s="358" t="str">
        <f t="shared" si="2"/>
        <v>No aplica</v>
      </c>
      <c r="AG26" s="344"/>
      <c r="AH26" s="344"/>
      <c r="AI26" s="357"/>
      <c r="AJ26" s="344"/>
      <c r="AK26" s="358" t="str">
        <f t="shared" si="3"/>
        <v>No aplica</v>
      </c>
      <c r="AL26" s="358"/>
      <c r="AM26" s="359">
        <f t="shared" ca="1" si="4"/>
        <v>0</v>
      </c>
      <c r="AN26" s="357"/>
      <c r="AO26" s="357"/>
      <c r="AP26" s="360"/>
      <c r="AQ26" s="361" t="str">
        <f>+_xlfn.XLOOKUP(B26,'BD 2025-06-14'!$A$1:$A$700,'BD 2025-06-14'!$B$1:$B$700)</f>
        <v>ROJAS LAMPREA GABRIELA</v>
      </c>
    </row>
    <row r="27" spans="1:43" ht="30.75" customHeight="1" x14ac:dyDescent="0.25">
      <c r="A27" s="353">
        <v>18</v>
      </c>
      <c r="B27" s="354">
        <v>1144105721</v>
      </c>
      <c r="C27" s="357" t="s">
        <v>1452</v>
      </c>
      <c r="D27" s="344" t="str">
        <f>IFERROR(VLOOKUP(B27,#REF!,6,0),"ACTIVO")</f>
        <v>ACTIVO</v>
      </c>
      <c r="E27" s="344">
        <v>45516</v>
      </c>
      <c r="F27" s="344" t="str">
        <f>IFERROR(VLOOKUP(B27,#REF!,5,0),"")</f>
        <v/>
      </c>
      <c r="G27" s="344">
        <v>36149</v>
      </c>
      <c r="H27" s="356">
        <f t="shared" ca="1" si="0"/>
        <v>27.28058912386707</v>
      </c>
      <c r="I27" s="357" t="s">
        <v>768</v>
      </c>
      <c r="J27" s="357" t="s">
        <v>1453</v>
      </c>
      <c r="K27" s="355" t="s">
        <v>859</v>
      </c>
      <c r="L27" s="355" t="s">
        <v>159</v>
      </c>
      <c r="M27" s="355" t="s">
        <v>90</v>
      </c>
      <c r="N27" s="357" t="s">
        <v>764</v>
      </c>
      <c r="O27" s="357" t="s">
        <v>764</v>
      </c>
      <c r="P27" s="357" t="s">
        <v>721</v>
      </c>
      <c r="Q27" s="357"/>
      <c r="R27" s="357"/>
      <c r="S27" s="357"/>
      <c r="T27" s="357"/>
      <c r="U27" s="357"/>
      <c r="V27" s="357"/>
      <c r="W27" s="357"/>
      <c r="X27" s="357"/>
      <c r="Y27" s="357"/>
      <c r="Z27" s="357"/>
      <c r="AA27" s="344"/>
      <c r="AB27" s="344" t="str">
        <f t="shared" ca="1" si="5"/>
        <v>Vencida</v>
      </c>
      <c r="AC27" s="358" t="str">
        <f t="shared" si="1"/>
        <v>No aplica</v>
      </c>
      <c r="AD27" s="344"/>
      <c r="AE27" s="344" t="str">
        <f t="shared" ca="1" si="6"/>
        <v>Vencida</v>
      </c>
      <c r="AF27" s="358" t="str">
        <f t="shared" si="2"/>
        <v>No aplica</v>
      </c>
      <c r="AG27" s="344"/>
      <c r="AH27" s="344"/>
      <c r="AI27" s="357"/>
      <c r="AJ27" s="344"/>
      <c r="AK27" s="358" t="str">
        <f t="shared" si="3"/>
        <v>No aplica</v>
      </c>
      <c r="AL27" s="358"/>
      <c r="AM27" s="359">
        <f t="shared" ca="1" si="4"/>
        <v>0</v>
      </c>
      <c r="AN27" s="357"/>
      <c r="AO27" s="357"/>
      <c r="AP27" s="360"/>
      <c r="AQ27" s="361" t="str">
        <f>+_xlfn.XLOOKUP(B27,'BD 2025-06-14'!$A$1:$A$700,'BD 2025-06-14'!$B$1:$B$700)</f>
        <v>MONTENEGRO TRUQUE CAROLINA</v>
      </c>
    </row>
    <row r="28" spans="1:43" ht="30.75" customHeight="1" x14ac:dyDescent="0.25">
      <c r="A28" s="353">
        <v>19</v>
      </c>
      <c r="B28" s="354">
        <v>1111547929</v>
      </c>
      <c r="C28" s="357" t="s">
        <v>1430</v>
      </c>
      <c r="D28" s="344" t="str">
        <f>IFERROR(VLOOKUP(B28,#REF!,6,0),"ACTIVO")</f>
        <v>ACTIVO</v>
      </c>
      <c r="E28" s="344">
        <v>45537</v>
      </c>
      <c r="F28" s="344" t="str">
        <f>IFERROR(VLOOKUP(B28,#REF!,5,0),"")</f>
        <v/>
      </c>
      <c r="G28" s="344">
        <v>39724</v>
      </c>
      <c r="H28" s="356">
        <f t="shared" ca="1" si="0"/>
        <v>17.491498559077812</v>
      </c>
      <c r="I28" s="357" t="s">
        <v>763</v>
      </c>
      <c r="J28" s="357" t="s">
        <v>1431</v>
      </c>
      <c r="K28" s="355" t="s">
        <v>859</v>
      </c>
      <c r="L28" s="355" t="s">
        <v>159</v>
      </c>
      <c r="M28" s="355" t="s">
        <v>90</v>
      </c>
      <c r="N28" s="357" t="s">
        <v>764</v>
      </c>
      <c r="O28" s="357" t="s">
        <v>764</v>
      </c>
      <c r="P28" s="357" t="s">
        <v>721</v>
      </c>
      <c r="Q28" s="357"/>
      <c r="R28" s="357"/>
      <c r="S28" s="357"/>
      <c r="T28" s="357"/>
      <c r="U28" s="357"/>
      <c r="V28" s="357"/>
      <c r="W28" s="357"/>
      <c r="X28" s="357"/>
      <c r="Y28" s="357"/>
      <c r="Z28" s="357"/>
      <c r="AA28" s="344"/>
      <c r="AB28" s="344" t="str">
        <f t="shared" ca="1" si="5"/>
        <v>Vencida</v>
      </c>
      <c r="AC28" s="358" t="str">
        <f t="shared" si="1"/>
        <v>No aplica</v>
      </c>
      <c r="AD28" s="344"/>
      <c r="AE28" s="344" t="str">
        <f t="shared" ca="1" si="6"/>
        <v>Vencida</v>
      </c>
      <c r="AF28" s="358" t="str">
        <f t="shared" si="2"/>
        <v>No aplica</v>
      </c>
      <c r="AG28" s="344"/>
      <c r="AH28" s="344"/>
      <c r="AI28" s="357"/>
      <c r="AJ28" s="344"/>
      <c r="AK28" s="358" t="str">
        <f t="shared" si="3"/>
        <v>No aplica</v>
      </c>
      <c r="AL28" s="358"/>
      <c r="AM28" s="359">
        <f t="shared" ca="1" si="4"/>
        <v>0</v>
      </c>
      <c r="AN28" s="357"/>
      <c r="AO28" s="357"/>
      <c r="AP28" s="360"/>
      <c r="AQ28" s="361" t="str">
        <f>+_xlfn.XLOOKUP(B28,'BD 2025-06-14'!$A$1:$A$700,'BD 2025-06-14'!$B$1:$B$700)</f>
        <v>ARANGO VELASQUEZ KEVIN GABRIEL</v>
      </c>
    </row>
    <row r="29" spans="1:43" ht="30.75" customHeight="1" x14ac:dyDescent="0.25">
      <c r="A29" s="353">
        <v>20</v>
      </c>
      <c r="B29" s="354">
        <v>1109671237</v>
      </c>
      <c r="C29" s="357" t="s">
        <v>1460</v>
      </c>
      <c r="D29" s="344" t="str">
        <f>IFERROR(VLOOKUP(B29,#REF!,6,0),"ACTIVO")</f>
        <v>ACTIVO</v>
      </c>
      <c r="E29" s="344">
        <v>45544</v>
      </c>
      <c r="F29" s="344" t="str">
        <f>IFERROR(VLOOKUP(B29,#REF!,5,0),"")</f>
        <v/>
      </c>
      <c r="G29" s="344">
        <v>39815</v>
      </c>
      <c r="H29" s="356">
        <f t="shared" ca="1" si="0"/>
        <v>17.2442957103742</v>
      </c>
      <c r="I29" s="357" t="s">
        <v>768</v>
      </c>
      <c r="J29" s="357" t="s">
        <v>1461</v>
      </c>
      <c r="K29" s="355" t="s">
        <v>859</v>
      </c>
      <c r="L29" s="355" t="s">
        <v>159</v>
      </c>
      <c r="M29" s="355" t="s">
        <v>90</v>
      </c>
      <c r="N29" s="357" t="s">
        <v>764</v>
      </c>
      <c r="O29" s="357" t="s">
        <v>764</v>
      </c>
      <c r="P29" s="357" t="s">
        <v>721</v>
      </c>
      <c r="Q29" s="357"/>
      <c r="R29" s="357"/>
      <c r="S29" s="357"/>
      <c r="T29" s="357"/>
      <c r="U29" s="357"/>
      <c r="V29" s="357"/>
      <c r="W29" s="357"/>
      <c r="X29" s="357"/>
      <c r="Y29" s="357"/>
      <c r="Z29" s="357"/>
      <c r="AA29" s="344"/>
      <c r="AB29" s="344" t="str">
        <f t="shared" ca="1" si="5"/>
        <v>Vencida</v>
      </c>
      <c r="AC29" s="358" t="str">
        <f t="shared" si="1"/>
        <v>No aplica</v>
      </c>
      <c r="AD29" s="344"/>
      <c r="AE29" s="344" t="str">
        <f t="shared" ca="1" si="6"/>
        <v>Vencida</v>
      </c>
      <c r="AF29" s="358" t="str">
        <f t="shared" si="2"/>
        <v>No aplica</v>
      </c>
      <c r="AG29" s="344"/>
      <c r="AH29" s="344"/>
      <c r="AI29" s="357"/>
      <c r="AJ29" s="344"/>
      <c r="AK29" s="358" t="str">
        <f t="shared" si="3"/>
        <v>No aplica</v>
      </c>
      <c r="AL29" s="358"/>
      <c r="AM29" s="359">
        <f t="shared" ca="1" si="4"/>
        <v>0</v>
      </c>
      <c r="AN29" s="357"/>
      <c r="AO29" s="357"/>
      <c r="AP29" s="360"/>
      <c r="AQ29" s="361" t="str">
        <f>+_xlfn.XLOOKUP(B29,'BD 2025-06-14'!$A$1:$A$700,'BD 2025-06-14'!$B$1:$B$700)</f>
        <v>ZORNOSA GALLO SAMANTHA</v>
      </c>
    </row>
    <row r="30" spans="1:43" ht="30.75" customHeight="1" x14ac:dyDescent="0.25">
      <c r="A30" s="353">
        <v>21</v>
      </c>
      <c r="B30" s="354">
        <v>1108644972</v>
      </c>
      <c r="C30" s="357" t="s">
        <v>1456</v>
      </c>
      <c r="D30" s="344" t="str">
        <f>IFERROR(VLOOKUP(B30,#REF!,6,0),"ACTIVO")</f>
        <v>ACTIVO</v>
      </c>
      <c r="E30" s="344">
        <v>45551</v>
      </c>
      <c r="F30" s="344" t="str">
        <f>IFERROR(VLOOKUP(B30,#REF!,5,0),"")</f>
        <v/>
      </c>
      <c r="G30" s="344">
        <v>39934</v>
      </c>
      <c r="H30" s="356">
        <f t="shared" ca="1" si="0"/>
        <v>16.918466686948584</v>
      </c>
      <c r="I30" s="357" t="s">
        <v>768</v>
      </c>
      <c r="J30" s="357" t="s">
        <v>1457</v>
      </c>
      <c r="K30" s="355" t="s">
        <v>859</v>
      </c>
      <c r="L30" s="355" t="s">
        <v>159</v>
      </c>
      <c r="M30" s="355" t="s">
        <v>90</v>
      </c>
      <c r="N30" s="357" t="s">
        <v>764</v>
      </c>
      <c r="O30" s="357" t="s">
        <v>764</v>
      </c>
      <c r="P30" s="357" t="s">
        <v>721</v>
      </c>
      <c r="Q30" s="357"/>
      <c r="R30" s="357"/>
      <c r="S30" s="357"/>
      <c r="T30" s="357"/>
      <c r="U30" s="357"/>
      <c r="V30" s="357"/>
      <c r="W30" s="357"/>
      <c r="X30" s="357"/>
      <c r="Y30" s="357"/>
      <c r="Z30" s="357"/>
      <c r="AA30" s="344"/>
      <c r="AB30" s="344" t="str">
        <f t="shared" ca="1" si="5"/>
        <v>Vencida</v>
      </c>
      <c r="AC30" s="358" t="str">
        <f t="shared" si="1"/>
        <v>No aplica</v>
      </c>
      <c r="AD30" s="344"/>
      <c r="AE30" s="344" t="str">
        <f t="shared" ca="1" si="6"/>
        <v>Vencida</v>
      </c>
      <c r="AF30" s="358" t="str">
        <f t="shared" si="2"/>
        <v>No aplica</v>
      </c>
      <c r="AG30" s="344"/>
      <c r="AH30" s="344"/>
      <c r="AI30" s="357"/>
      <c r="AJ30" s="344"/>
      <c r="AK30" s="358" t="str">
        <f t="shared" si="3"/>
        <v>No aplica</v>
      </c>
      <c r="AL30" s="358"/>
      <c r="AM30" s="359">
        <f t="shared" ca="1" si="4"/>
        <v>0</v>
      </c>
      <c r="AN30" s="357"/>
      <c r="AO30" s="357"/>
      <c r="AP30" s="360"/>
      <c r="AQ30" s="361" t="str">
        <f>+_xlfn.XLOOKUP(B30,'BD 2025-06-14'!$A$1:$A$700,'BD 2025-06-14'!$B$1:$B$700)</f>
        <v>ROJAS SAAVEDRA NATALIA</v>
      </c>
    </row>
    <row r="31" spans="1:43" ht="30.75" customHeight="1" x14ac:dyDescent="0.25">
      <c r="A31" s="353">
        <v>22</v>
      </c>
      <c r="B31" s="354">
        <v>1109187542</v>
      </c>
      <c r="C31" s="357" t="s">
        <v>1449</v>
      </c>
      <c r="D31" s="344" t="str">
        <f>IFERROR(VLOOKUP(B31,#REF!,6,0),"ACTIVO")</f>
        <v>ACTIVO</v>
      </c>
      <c r="E31" s="344">
        <v>45551</v>
      </c>
      <c r="F31" s="344" t="str">
        <f>IFERROR(VLOOKUP(B31,#REF!,5,0),"")</f>
        <v/>
      </c>
      <c r="G31" s="344">
        <v>38980</v>
      </c>
      <c r="H31" s="356">
        <f t="shared" ca="1" si="0"/>
        <v>19.529726205997392</v>
      </c>
      <c r="I31" s="357" t="s">
        <v>768</v>
      </c>
      <c r="J31" s="357" t="s">
        <v>1253</v>
      </c>
      <c r="K31" s="355" t="s">
        <v>859</v>
      </c>
      <c r="L31" s="355" t="s">
        <v>159</v>
      </c>
      <c r="M31" s="355" t="s">
        <v>90</v>
      </c>
      <c r="N31" s="357" t="s">
        <v>764</v>
      </c>
      <c r="O31" s="357" t="s">
        <v>764</v>
      </c>
      <c r="P31" s="357" t="s">
        <v>721</v>
      </c>
      <c r="Q31" s="357"/>
      <c r="R31" s="357"/>
      <c r="S31" s="357"/>
      <c r="T31" s="357"/>
      <c r="U31" s="357"/>
      <c r="V31" s="357"/>
      <c r="W31" s="357"/>
      <c r="X31" s="357"/>
      <c r="Y31" s="357"/>
      <c r="Z31" s="357"/>
      <c r="AA31" s="344"/>
      <c r="AB31" s="344" t="str">
        <f t="shared" ca="1" si="5"/>
        <v>Vencida</v>
      </c>
      <c r="AC31" s="358" t="str">
        <f t="shared" si="1"/>
        <v>No aplica</v>
      </c>
      <c r="AD31" s="344"/>
      <c r="AE31" s="344" t="str">
        <f t="shared" ca="1" si="6"/>
        <v>Vencida</v>
      </c>
      <c r="AF31" s="358" t="str">
        <f t="shared" si="2"/>
        <v>No aplica</v>
      </c>
      <c r="AG31" s="344"/>
      <c r="AH31" s="344"/>
      <c r="AI31" s="357"/>
      <c r="AJ31" s="344"/>
      <c r="AK31" s="358" t="str">
        <f t="shared" si="3"/>
        <v>No aplica</v>
      </c>
      <c r="AL31" s="358"/>
      <c r="AM31" s="359">
        <f t="shared" ca="1" si="4"/>
        <v>0</v>
      </c>
      <c r="AN31" s="357"/>
      <c r="AO31" s="357"/>
      <c r="AP31" s="360"/>
      <c r="AQ31" s="361" t="str">
        <f>+_xlfn.XLOOKUP(B31,'BD 2025-06-14'!$A$1:$A$700,'BD 2025-06-14'!$B$1:$B$700)</f>
        <v>MINA CORDOBA MARIA CAMILA</v>
      </c>
    </row>
    <row r="32" spans="1:43" ht="30.75" customHeight="1" x14ac:dyDescent="0.25">
      <c r="A32" s="353">
        <v>23</v>
      </c>
      <c r="B32" s="354">
        <v>1110294638</v>
      </c>
      <c r="C32" s="355" t="s">
        <v>857</v>
      </c>
      <c r="D32" s="344" t="str">
        <f>IFERROR(VLOOKUP(B32,#REF!,6,0),"ACTIVO")</f>
        <v>ACTIVO</v>
      </c>
      <c r="E32" s="344">
        <v>45551</v>
      </c>
      <c r="F32" s="344" t="str">
        <f>IFERROR(VLOOKUP(B32,#REF!,5,0),"")</f>
        <v/>
      </c>
      <c r="G32" s="344">
        <v>39320</v>
      </c>
      <c r="H32" s="356">
        <f t="shared" ca="1" si="0"/>
        <v>18.598220396988363</v>
      </c>
      <c r="I32" s="344" t="s">
        <v>768</v>
      </c>
      <c r="J32" s="355" t="s">
        <v>858</v>
      </c>
      <c r="K32" s="355" t="s">
        <v>859</v>
      </c>
      <c r="L32" s="355" t="s">
        <v>24</v>
      </c>
      <c r="M32" s="355" t="s">
        <v>19</v>
      </c>
      <c r="N32" s="357" t="s">
        <v>764</v>
      </c>
      <c r="O32" s="357" t="s">
        <v>764</v>
      </c>
      <c r="P32" s="357" t="s">
        <v>721</v>
      </c>
      <c r="Q32" s="357"/>
      <c r="R32" s="357"/>
      <c r="S32" s="357"/>
      <c r="T32" s="357"/>
      <c r="U32" s="357"/>
      <c r="V32" s="357"/>
      <c r="W32" s="357"/>
      <c r="X32" s="357"/>
      <c r="Y32" s="357"/>
      <c r="Z32" s="357"/>
      <c r="AA32" s="344"/>
      <c r="AB32" s="344" t="str">
        <f t="shared" ca="1" si="5"/>
        <v>Vencida</v>
      </c>
      <c r="AC32" s="358" t="str">
        <f t="shared" si="1"/>
        <v>No aplica</v>
      </c>
      <c r="AD32" s="344"/>
      <c r="AE32" s="344" t="str">
        <f t="shared" ca="1" si="6"/>
        <v>Vencida</v>
      </c>
      <c r="AF32" s="358" t="str">
        <f t="shared" si="2"/>
        <v>No aplica</v>
      </c>
      <c r="AG32" s="344"/>
      <c r="AH32" s="344"/>
      <c r="AI32" s="357"/>
      <c r="AJ32" s="344"/>
      <c r="AK32" s="358" t="str">
        <f t="shared" si="3"/>
        <v>No aplica</v>
      </c>
      <c r="AL32" s="358"/>
      <c r="AM32" s="359">
        <f t="shared" ca="1" si="4"/>
        <v>0</v>
      </c>
      <c r="AN32" s="357"/>
      <c r="AO32" s="357"/>
      <c r="AP32" s="360"/>
      <c r="AQ32" s="361" t="str">
        <f>+_xlfn.XLOOKUP(B32,'BD 2025-06-14'!$A$1:$A$700,'BD 2025-06-14'!$B$1:$B$700)</f>
        <v>ARCE SANCHEZ GELEN DAYAN</v>
      </c>
    </row>
    <row r="33" spans="1:43" ht="30.75" customHeight="1" x14ac:dyDescent="0.25">
      <c r="A33" s="353">
        <v>24</v>
      </c>
      <c r="B33" s="354">
        <v>1059840437</v>
      </c>
      <c r="C33" s="357" t="s">
        <v>1436</v>
      </c>
      <c r="D33" s="344" t="str">
        <f>IFERROR(VLOOKUP(B33,#REF!,6,0),"ACTIVO")</f>
        <v>ACTIVO</v>
      </c>
      <c r="E33" s="344">
        <v>45588</v>
      </c>
      <c r="F33" s="344" t="str">
        <f>IFERROR(VLOOKUP(B33,#REF!,5,0),"")</f>
        <v/>
      </c>
      <c r="G33" s="344">
        <v>38144</v>
      </c>
      <c r="H33" s="356">
        <f t="shared" ca="1" si="0"/>
        <v>21.817283656707534</v>
      </c>
      <c r="I33" s="357" t="s">
        <v>763</v>
      </c>
      <c r="J33" s="357" t="s">
        <v>1437</v>
      </c>
      <c r="K33" s="355" t="s">
        <v>859</v>
      </c>
      <c r="L33" s="355" t="s">
        <v>6724</v>
      </c>
      <c r="M33" s="355" t="s">
        <v>90</v>
      </c>
      <c r="N33" s="357" t="s">
        <v>764</v>
      </c>
      <c r="O33" s="357" t="s">
        <v>764</v>
      </c>
      <c r="P33" s="357" t="s">
        <v>721</v>
      </c>
      <c r="Q33" s="357"/>
      <c r="R33" s="357"/>
      <c r="S33" s="357"/>
      <c r="T33" s="357"/>
      <c r="U33" s="357"/>
      <c r="V33" s="357"/>
      <c r="W33" s="357"/>
      <c r="X33" s="357"/>
      <c r="Y33" s="357"/>
      <c r="Z33" s="357"/>
      <c r="AA33" s="344"/>
      <c r="AB33" s="344" t="str">
        <f t="shared" ca="1" si="5"/>
        <v>Vencida</v>
      </c>
      <c r="AC33" s="358" t="str">
        <f t="shared" si="1"/>
        <v>No aplica</v>
      </c>
      <c r="AD33" s="344"/>
      <c r="AE33" s="344" t="str">
        <f t="shared" ca="1" si="6"/>
        <v>Vencida</v>
      </c>
      <c r="AF33" s="358" t="str">
        <f t="shared" si="2"/>
        <v>No aplica</v>
      </c>
      <c r="AG33" s="344"/>
      <c r="AH33" s="344"/>
      <c r="AI33" s="357"/>
      <c r="AJ33" s="344"/>
      <c r="AK33" s="358" t="str">
        <f t="shared" si="3"/>
        <v>No aplica</v>
      </c>
      <c r="AL33" s="358"/>
      <c r="AM33" s="359">
        <f t="shared" ca="1" si="4"/>
        <v>0</v>
      </c>
      <c r="AN33" s="357"/>
      <c r="AO33" s="357"/>
      <c r="AP33" s="360"/>
      <c r="AQ33" s="361" t="str">
        <f>+_xlfn.XLOOKUP(B33,'BD 2025-06-14'!$A$1:$A$700,'BD 2025-06-14'!$B$1:$B$700)</f>
        <v>FRANKLY RIVERA KENER DANIEL</v>
      </c>
    </row>
    <row r="34" spans="1:43" ht="30.75" customHeight="1" x14ac:dyDescent="0.25">
      <c r="A34" s="353">
        <v>25</v>
      </c>
      <c r="B34" s="354">
        <v>1110045753</v>
      </c>
      <c r="C34" s="357" t="s">
        <v>1458</v>
      </c>
      <c r="D34" s="344" t="str">
        <f>IFERROR(VLOOKUP(B34,#REF!,6,0),"ACTIVO")</f>
        <v>ACTIVO</v>
      </c>
      <c r="E34" s="344">
        <v>45601</v>
      </c>
      <c r="F34" s="344" t="str">
        <f>IFERROR(VLOOKUP(B34,#REF!,5,0),"")</f>
        <v/>
      </c>
      <c r="G34" s="344">
        <v>39650</v>
      </c>
      <c r="H34" s="356">
        <f t="shared" ca="1" si="0"/>
        <v>17.694092219020174</v>
      </c>
      <c r="I34" s="357" t="s">
        <v>768</v>
      </c>
      <c r="J34" s="357" t="s">
        <v>1459</v>
      </c>
      <c r="K34" s="355" t="s">
        <v>859</v>
      </c>
      <c r="L34" s="355" t="s">
        <v>159</v>
      </c>
      <c r="M34" s="355" t="s">
        <v>90</v>
      </c>
      <c r="N34" s="357" t="s">
        <v>764</v>
      </c>
      <c r="O34" s="357" t="s">
        <v>764</v>
      </c>
      <c r="P34" s="357" t="s">
        <v>721</v>
      </c>
      <c r="Q34" s="357"/>
      <c r="R34" s="357"/>
      <c r="S34" s="357"/>
      <c r="T34" s="357"/>
      <c r="U34" s="357"/>
      <c r="V34" s="357"/>
      <c r="W34" s="357"/>
      <c r="X34" s="357"/>
      <c r="Y34" s="357"/>
      <c r="Z34" s="357"/>
      <c r="AA34" s="344"/>
      <c r="AB34" s="344" t="str">
        <f t="shared" ca="1" si="5"/>
        <v>Vencida</v>
      </c>
      <c r="AC34" s="358" t="str">
        <f t="shared" si="1"/>
        <v>No aplica</v>
      </c>
      <c r="AD34" s="344"/>
      <c r="AE34" s="344" t="str">
        <f t="shared" ca="1" si="6"/>
        <v>Vencida</v>
      </c>
      <c r="AF34" s="358" t="str">
        <f t="shared" si="2"/>
        <v>No aplica</v>
      </c>
      <c r="AG34" s="344"/>
      <c r="AH34" s="344"/>
      <c r="AI34" s="357"/>
      <c r="AJ34" s="344"/>
      <c r="AK34" s="358" t="str">
        <f t="shared" si="3"/>
        <v>No aplica</v>
      </c>
      <c r="AL34" s="358"/>
      <c r="AM34" s="359">
        <f t="shared" ca="1" si="4"/>
        <v>0</v>
      </c>
      <c r="AN34" s="357"/>
      <c r="AO34" s="357"/>
      <c r="AP34" s="360"/>
      <c r="AQ34" s="361" t="str">
        <f>+_xlfn.XLOOKUP(B34,'BD 2025-06-14'!$A$1:$A$700,'BD 2025-06-14'!$B$1:$B$700)</f>
        <v>VARGAS RUBIO SOFIA</v>
      </c>
    </row>
    <row r="35" spans="1:43" ht="30.75" customHeight="1" x14ac:dyDescent="0.25">
      <c r="A35" s="353">
        <v>26</v>
      </c>
      <c r="B35" s="354">
        <v>7159169</v>
      </c>
      <c r="C35" s="357" t="s">
        <v>1444</v>
      </c>
      <c r="D35" s="344" t="str">
        <f>IFERROR(VLOOKUP(B35,#REF!,6,0),"ACTIVO")</f>
        <v>ACTIVO</v>
      </c>
      <c r="E35" s="344">
        <v>45601</v>
      </c>
      <c r="F35" s="344" t="str">
        <f>IFERROR(VLOOKUP(B35,#REF!,5,0),"")</f>
        <v/>
      </c>
      <c r="G35" s="344">
        <v>39470</v>
      </c>
      <c r="H35" s="356">
        <f t="shared" ca="1" si="0"/>
        <v>18.186887608069167</v>
      </c>
      <c r="I35" s="357" t="s">
        <v>763</v>
      </c>
      <c r="J35" s="357" t="s">
        <v>4247</v>
      </c>
      <c r="K35" s="355" t="s">
        <v>859</v>
      </c>
      <c r="L35" s="355" t="s">
        <v>159</v>
      </c>
      <c r="M35" s="355" t="s">
        <v>90</v>
      </c>
      <c r="N35" s="357" t="s">
        <v>764</v>
      </c>
      <c r="O35" s="357" t="s">
        <v>764</v>
      </c>
      <c r="P35" s="357" t="s">
        <v>721</v>
      </c>
      <c r="Q35" s="357"/>
      <c r="R35" s="357"/>
      <c r="S35" s="357"/>
      <c r="T35" s="357"/>
      <c r="U35" s="357"/>
      <c r="V35" s="357"/>
      <c r="W35" s="357"/>
      <c r="X35" s="357"/>
      <c r="Y35" s="357"/>
      <c r="Z35" s="357"/>
      <c r="AA35" s="344"/>
      <c r="AB35" s="344" t="str">
        <f t="shared" ca="1" si="5"/>
        <v>Vencida</v>
      </c>
      <c r="AC35" s="358" t="str">
        <f t="shared" si="1"/>
        <v>No aplica</v>
      </c>
      <c r="AD35" s="344"/>
      <c r="AE35" s="344" t="str">
        <f t="shared" ca="1" si="6"/>
        <v>Vencida</v>
      </c>
      <c r="AF35" s="358" t="str">
        <f t="shared" si="2"/>
        <v>No aplica</v>
      </c>
      <c r="AG35" s="344"/>
      <c r="AH35" s="344"/>
      <c r="AI35" s="357"/>
      <c r="AJ35" s="344"/>
      <c r="AK35" s="358" t="str">
        <f t="shared" si="3"/>
        <v>No aplica</v>
      </c>
      <c r="AL35" s="358"/>
      <c r="AM35" s="359">
        <f t="shared" ca="1" si="4"/>
        <v>0</v>
      </c>
      <c r="AN35" s="357"/>
      <c r="AO35" s="357"/>
      <c r="AP35" s="360"/>
      <c r="AQ35" s="361" t="str">
        <f>+_xlfn.XLOOKUP(B35,'BD 2025-06-14'!$A$1:$A$700,'BD 2025-06-14'!$B$1:$B$700)</f>
        <v>LOPEZ BRICENO EMILIO ANTONIO</v>
      </c>
    </row>
    <row r="36" spans="1:43" ht="30.75" customHeight="1" x14ac:dyDescent="0.25">
      <c r="A36" s="353">
        <v>27</v>
      </c>
      <c r="B36" s="354">
        <v>1111548805</v>
      </c>
      <c r="C36" s="355" t="s">
        <v>985</v>
      </c>
      <c r="D36" s="344" t="str">
        <f>IFERROR(VLOOKUP(B36,#REF!,6,0),"ACTIVO")</f>
        <v>ACTIVO</v>
      </c>
      <c r="E36" s="344">
        <v>45604</v>
      </c>
      <c r="F36" s="344" t="str">
        <f>IFERROR(VLOOKUP(B36,#REF!,5,0),"")</f>
        <v/>
      </c>
      <c r="G36" s="344">
        <v>39954</v>
      </c>
      <c r="H36" s="356">
        <f t="shared" ca="1" si="0"/>
        <v>16.863705506540917</v>
      </c>
      <c r="I36" s="344" t="s">
        <v>763</v>
      </c>
      <c r="J36" s="355" t="s">
        <v>4128</v>
      </c>
      <c r="K36" s="355" t="s">
        <v>859</v>
      </c>
      <c r="L36" s="355" t="s">
        <v>85</v>
      </c>
      <c r="M36" s="355" t="s">
        <v>83</v>
      </c>
      <c r="N36" s="357" t="s">
        <v>764</v>
      </c>
      <c r="O36" s="357" t="s">
        <v>764</v>
      </c>
      <c r="P36" s="357" t="s">
        <v>721</v>
      </c>
      <c r="Q36" s="357"/>
      <c r="R36" s="357"/>
      <c r="S36" s="357"/>
      <c r="T36" s="357"/>
      <c r="U36" s="357"/>
      <c r="V36" s="357"/>
      <c r="W36" s="357"/>
      <c r="X36" s="357"/>
      <c r="Y36" s="357"/>
      <c r="Z36" s="357"/>
      <c r="AA36" s="344"/>
      <c r="AB36" s="344" t="str">
        <f t="shared" ca="1" si="5"/>
        <v>Vencida</v>
      </c>
      <c r="AC36" s="358" t="str">
        <f t="shared" si="1"/>
        <v>No aplica</v>
      </c>
      <c r="AD36" s="344"/>
      <c r="AE36" s="344" t="str">
        <f t="shared" ca="1" si="6"/>
        <v>Vencida</v>
      </c>
      <c r="AF36" s="358" t="str">
        <f t="shared" si="2"/>
        <v>No aplica</v>
      </c>
      <c r="AG36" s="344"/>
      <c r="AH36" s="344"/>
      <c r="AI36" s="357"/>
      <c r="AJ36" s="344"/>
      <c r="AK36" s="358" t="str">
        <f t="shared" si="3"/>
        <v>No aplica</v>
      </c>
      <c r="AL36" s="358"/>
      <c r="AM36" s="359">
        <f t="shared" ca="1" si="4"/>
        <v>0</v>
      </c>
      <c r="AN36" s="357"/>
      <c r="AO36" s="357"/>
      <c r="AP36" s="360"/>
      <c r="AQ36" s="361" t="str">
        <f>+_xlfn.XLOOKUP(B36,'BD 2025-06-14'!$A$1:$A$700,'BD 2025-06-14'!$B$1:$B$700)</f>
        <v>MUNOZ MEDINA JUAN DAVID</v>
      </c>
    </row>
    <row r="37" spans="1:43" ht="30.75" customHeight="1" x14ac:dyDescent="0.25">
      <c r="A37" s="353">
        <v>28</v>
      </c>
      <c r="B37" s="354">
        <v>1111659067</v>
      </c>
      <c r="C37" s="355" t="s">
        <v>988</v>
      </c>
      <c r="D37" s="344" t="str">
        <f>IFERROR(VLOOKUP(B37,#REF!,6,0),"ACTIVO")</f>
        <v>ACTIVO</v>
      </c>
      <c r="E37" s="344">
        <v>45621</v>
      </c>
      <c r="F37" s="344" t="str">
        <f>IFERROR(VLOOKUP(B37,#REF!,5,0),"")</f>
        <v/>
      </c>
      <c r="G37" s="344">
        <v>36923</v>
      </c>
      <c r="H37" s="356">
        <f t="shared" ca="1" si="0"/>
        <v>25.162173546756531</v>
      </c>
      <c r="I37" s="344" t="s">
        <v>768</v>
      </c>
      <c r="J37" s="355" t="s">
        <v>989</v>
      </c>
      <c r="K37" s="355" t="s">
        <v>859</v>
      </c>
      <c r="L37" s="355" t="s">
        <v>85</v>
      </c>
      <c r="M37" s="355" t="s">
        <v>83</v>
      </c>
      <c r="N37" s="357" t="s">
        <v>764</v>
      </c>
      <c r="O37" s="357" t="s">
        <v>764</v>
      </c>
      <c r="P37" s="357" t="s">
        <v>721</v>
      </c>
      <c r="Q37" s="357"/>
      <c r="R37" s="357"/>
      <c r="S37" s="357"/>
      <c r="T37" s="357"/>
      <c r="U37" s="357"/>
      <c r="V37" s="357"/>
      <c r="W37" s="357"/>
      <c r="X37" s="357"/>
      <c r="Y37" s="357"/>
      <c r="Z37" s="357"/>
      <c r="AA37" s="344"/>
      <c r="AB37" s="344" t="str">
        <f t="shared" ca="1" si="5"/>
        <v>Vencida</v>
      </c>
      <c r="AC37" s="358" t="str">
        <f t="shared" si="1"/>
        <v>No aplica</v>
      </c>
      <c r="AD37" s="344"/>
      <c r="AE37" s="344" t="str">
        <f t="shared" ca="1" si="6"/>
        <v>Vencida</v>
      </c>
      <c r="AF37" s="358" t="str">
        <f t="shared" si="2"/>
        <v>No aplica</v>
      </c>
      <c r="AG37" s="344"/>
      <c r="AH37" s="344"/>
      <c r="AI37" s="357"/>
      <c r="AJ37" s="344"/>
      <c r="AK37" s="358" t="str">
        <f t="shared" si="3"/>
        <v>No aplica</v>
      </c>
      <c r="AL37" s="358"/>
      <c r="AM37" s="359">
        <f t="shared" ca="1" si="4"/>
        <v>0</v>
      </c>
      <c r="AN37" s="357"/>
      <c r="AO37" s="357"/>
      <c r="AP37" s="360"/>
      <c r="AQ37" s="361" t="str">
        <f>+_xlfn.XLOOKUP(B37,'BD 2025-06-14'!$A$1:$A$700,'BD 2025-06-14'!$B$1:$B$700)</f>
        <v>SINISTERRA RIASCOS MELISSA</v>
      </c>
    </row>
    <row r="38" spans="1:43" ht="30.75" customHeight="1" x14ac:dyDescent="0.25">
      <c r="A38" s="353">
        <v>29</v>
      </c>
      <c r="B38" s="354">
        <v>1143959206</v>
      </c>
      <c r="C38" s="357" t="s">
        <v>1445</v>
      </c>
      <c r="D38" s="344" t="str">
        <f>IFERROR(VLOOKUP(B38,#REF!,6,0),"ACTIVO")</f>
        <v>ACTIVO</v>
      </c>
      <c r="E38" s="344">
        <v>45621</v>
      </c>
      <c r="F38" s="344" t="str">
        <f>IFERROR(VLOOKUP(B38,#REF!,5,0),"")</f>
        <v/>
      </c>
      <c r="G38" s="344">
        <v>34223</v>
      </c>
      <c r="H38" s="356">
        <f t="shared" ca="1" si="0"/>
        <v>32.554356579159283</v>
      </c>
      <c r="I38" s="357" t="s">
        <v>763</v>
      </c>
      <c r="J38" s="357" t="s">
        <v>1446</v>
      </c>
      <c r="K38" s="355" t="s">
        <v>1473</v>
      </c>
      <c r="L38" s="355" t="s">
        <v>159</v>
      </c>
      <c r="M38" s="355" t="s">
        <v>90</v>
      </c>
      <c r="N38" s="357" t="s">
        <v>764</v>
      </c>
      <c r="O38" s="357" t="s">
        <v>764</v>
      </c>
      <c r="P38" s="357" t="s">
        <v>721</v>
      </c>
      <c r="Q38" s="357"/>
      <c r="R38" s="357"/>
      <c r="S38" s="357"/>
      <c r="T38" s="357"/>
      <c r="U38" s="357"/>
      <c r="V38" s="357"/>
      <c r="W38" s="357"/>
      <c r="X38" s="357"/>
      <c r="Y38" s="357"/>
      <c r="Z38" s="357"/>
      <c r="AA38" s="344"/>
      <c r="AB38" s="344" t="str">
        <f t="shared" ca="1" si="5"/>
        <v>Vencida</v>
      </c>
      <c r="AC38" s="358" t="str">
        <f t="shared" si="1"/>
        <v>No aplica</v>
      </c>
      <c r="AD38" s="344"/>
      <c r="AE38" s="344" t="str">
        <f t="shared" ca="1" si="6"/>
        <v>Vencida</v>
      </c>
      <c r="AF38" s="358" t="str">
        <f t="shared" si="2"/>
        <v>No aplica</v>
      </c>
      <c r="AG38" s="344"/>
      <c r="AH38" s="344"/>
      <c r="AI38" s="357"/>
      <c r="AJ38" s="344"/>
      <c r="AK38" s="358" t="str">
        <f t="shared" si="3"/>
        <v>No aplica</v>
      </c>
      <c r="AL38" s="358"/>
      <c r="AM38" s="359">
        <f t="shared" ca="1" si="4"/>
        <v>0</v>
      </c>
      <c r="AN38" s="357"/>
      <c r="AO38" s="357"/>
      <c r="AP38" s="360"/>
      <c r="AQ38" s="361" t="str">
        <f>+_xlfn.XLOOKUP(B38,'BD 2025-06-14'!$A$1:$A$700,'BD 2025-06-14'!$B$1:$B$700)</f>
        <v>LOPEZ GARCIA MICHAEL STEVEN</v>
      </c>
    </row>
    <row r="39" spans="1:43" ht="30.75" customHeight="1" x14ac:dyDescent="0.25">
      <c r="A39" s="353">
        <v>30</v>
      </c>
      <c r="B39" s="354">
        <v>1106517775</v>
      </c>
      <c r="C39" s="355" t="s">
        <v>864</v>
      </c>
      <c r="D39" s="344" t="str">
        <f>IFERROR(VLOOKUP(B39,#REF!,6,0),"ACTIVO")</f>
        <v>ACTIVO</v>
      </c>
      <c r="E39" s="344">
        <v>45621</v>
      </c>
      <c r="F39" s="344" t="str">
        <f>IFERROR(VLOOKUP(B39,#REF!,5,0),"")</f>
        <v/>
      </c>
      <c r="G39" s="344">
        <v>39878</v>
      </c>
      <c r="H39" s="356">
        <f t="shared" ca="1" si="0"/>
        <v>17.071797992090051</v>
      </c>
      <c r="I39" s="344" t="s">
        <v>768</v>
      </c>
      <c r="J39" s="355" t="s">
        <v>865</v>
      </c>
      <c r="K39" s="355" t="s">
        <v>859</v>
      </c>
      <c r="L39" s="355" t="s">
        <v>24</v>
      </c>
      <c r="M39" s="355" t="s">
        <v>19</v>
      </c>
      <c r="N39" s="357" t="s">
        <v>764</v>
      </c>
      <c r="O39" s="357" t="s">
        <v>764</v>
      </c>
      <c r="P39" s="357" t="s">
        <v>721</v>
      </c>
      <c r="Q39" s="357"/>
      <c r="R39" s="357"/>
      <c r="S39" s="357"/>
      <c r="T39" s="357"/>
      <c r="U39" s="357"/>
      <c r="V39" s="357"/>
      <c r="W39" s="357"/>
      <c r="X39" s="357"/>
      <c r="Y39" s="357"/>
      <c r="Z39" s="357"/>
      <c r="AA39" s="344"/>
      <c r="AB39" s="344" t="str">
        <f t="shared" ca="1" si="5"/>
        <v>Vencida</v>
      </c>
      <c r="AC39" s="358" t="str">
        <f t="shared" si="1"/>
        <v>No aplica</v>
      </c>
      <c r="AD39" s="344"/>
      <c r="AE39" s="344" t="str">
        <f t="shared" ca="1" si="6"/>
        <v>Vencida</v>
      </c>
      <c r="AF39" s="358" t="str">
        <f t="shared" si="2"/>
        <v>No aplica</v>
      </c>
      <c r="AG39" s="344"/>
      <c r="AH39" s="344"/>
      <c r="AI39" s="357"/>
      <c r="AJ39" s="344"/>
      <c r="AK39" s="358" t="str">
        <f t="shared" si="3"/>
        <v>No aplica</v>
      </c>
      <c r="AL39" s="358"/>
      <c r="AM39" s="359">
        <f t="shared" ca="1" si="4"/>
        <v>0</v>
      </c>
      <c r="AN39" s="357"/>
      <c r="AO39" s="357"/>
      <c r="AP39" s="360"/>
      <c r="AQ39" s="361" t="str">
        <f>+_xlfn.XLOOKUP(B39,'BD 2025-06-14'!$A$1:$A$700,'BD 2025-06-14'!$B$1:$B$700)</f>
        <v>GARNICA SANCHEZ LAURA VALENTINA</v>
      </c>
    </row>
    <row r="40" spans="1:43" ht="30.75" customHeight="1" x14ac:dyDescent="0.25">
      <c r="A40" s="353">
        <v>31</v>
      </c>
      <c r="B40" s="354">
        <v>1104820421</v>
      </c>
      <c r="C40" s="357" t="s">
        <v>1433</v>
      </c>
      <c r="D40" s="344" t="str">
        <f>IFERROR(VLOOKUP(B40,#REF!,6,0),"ACTIVO")</f>
        <v>ACTIVO</v>
      </c>
      <c r="E40" s="344">
        <v>45629</v>
      </c>
      <c r="F40" s="344" t="str">
        <f>IFERROR(VLOOKUP(B40,#REF!,5,0),"")</f>
        <v/>
      </c>
      <c r="G40" s="344">
        <v>39731</v>
      </c>
      <c r="H40" s="356">
        <f t="shared" ca="1" si="0"/>
        <v>17.472334293948126</v>
      </c>
      <c r="I40" s="357" t="s">
        <v>768</v>
      </c>
      <c r="J40" s="357" t="s">
        <v>4245</v>
      </c>
      <c r="K40" s="355" t="s">
        <v>859</v>
      </c>
      <c r="L40" s="355" t="s">
        <v>196</v>
      </c>
      <c r="M40" s="355" t="s">
        <v>90</v>
      </c>
      <c r="N40" s="357" t="s">
        <v>764</v>
      </c>
      <c r="O40" s="357" t="s">
        <v>764</v>
      </c>
      <c r="P40" s="357" t="s">
        <v>721</v>
      </c>
      <c r="Q40" s="357"/>
      <c r="R40" s="357"/>
      <c r="S40" s="357"/>
      <c r="T40" s="357"/>
      <c r="U40" s="357"/>
      <c r="V40" s="357"/>
      <c r="W40" s="357"/>
      <c r="X40" s="357"/>
      <c r="Y40" s="357"/>
      <c r="Z40" s="357"/>
      <c r="AA40" s="344"/>
      <c r="AB40" s="344" t="str">
        <f t="shared" ca="1" si="5"/>
        <v>Vencida</v>
      </c>
      <c r="AC40" s="358" t="str">
        <f t="shared" si="1"/>
        <v>No aplica</v>
      </c>
      <c r="AD40" s="344"/>
      <c r="AE40" s="344" t="str">
        <f t="shared" ca="1" si="6"/>
        <v>Vencida</v>
      </c>
      <c r="AF40" s="358" t="str">
        <f t="shared" si="2"/>
        <v>No aplica</v>
      </c>
      <c r="AG40" s="344"/>
      <c r="AH40" s="344"/>
      <c r="AI40" s="357"/>
      <c r="AJ40" s="344"/>
      <c r="AK40" s="358" t="str">
        <f t="shared" si="3"/>
        <v>No aplica</v>
      </c>
      <c r="AL40" s="358"/>
      <c r="AM40" s="359">
        <f t="shared" ca="1" si="4"/>
        <v>0</v>
      </c>
      <c r="AN40" s="357"/>
      <c r="AO40" s="357"/>
      <c r="AP40" s="360"/>
      <c r="AQ40" s="361" t="str">
        <f>+_xlfn.XLOOKUP(B40,'BD 2025-06-14'!$A$1:$A$700,'BD 2025-06-14'!$B$1:$B$700)</f>
        <v>DELGADO LARENAS ISABELLA</v>
      </c>
    </row>
    <row r="41" spans="1:43" ht="30.75" customHeight="1" x14ac:dyDescent="0.25">
      <c r="A41" s="353">
        <v>32</v>
      </c>
      <c r="B41" s="354">
        <v>1110296132</v>
      </c>
      <c r="C41" s="357" t="s">
        <v>1432</v>
      </c>
      <c r="D41" s="344" t="str">
        <f>IFERROR(VLOOKUP(B41,#REF!,6,0),"ACTIVO")</f>
        <v>ACTIVO</v>
      </c>
      <c r="E41" s="344">
        <v>45629</v>
      </c>
      <c r="F41" s="344" t="str">
        <f>IFERROR(VLOOKUP(B41,#REF!,5,0),"")</f>
        <v/>
      </c>
      <c r="G41" s="344">
        <v>39554</v>
      </c>
      <c r="H41" s="356">
        <f t="shared" ca="1" si="0"/>
        <v>17.956916426512969</v>
      </c>
      <c r="I41" s="357" t="s">
        <v>768</v>
      </c>
      <c r="J41" s="357" t="s">
        <v>4244</v>
      </c>
      <c r="K41" s="355" t="s">
        <v>859</v>
      </c>
      <c r="L41" s="355" t="s">
        <v>159</v>
      </c>
      <c r="M41" s="355" t="s">
        <v>90</v>
      </c>
      <c r="N41" s="357" t="s">
        <v>764</v>
      </c>
      <c r="O41" s="357" t="s">
        <v>764</v>
      </c>
      <c r="P41" s="357" t="s">
        <v>721</v>
      </c>
      <c r="Q41" s="357"/>
      <c r="R41" s="357"/>
      <c r="S41" s="357"/>
      <c r="T41" s="357"/>
      <c r="U41" s="357"/>
      <c r="V41" s="357"/>
      <c r="W41" s="357"/>
      <c r="X41" s="357"/>
      <c r="Y41" s="357"/>
      <c r="Z41" s="357"/>
      <c r="AA41" s="344"/>
      <c r="AB41" s="344" t="str">
        <f t="shared" ca="1" si="5"/>
        <v>Vencida</v>
      </c>
      <c r="AC41" s="358" t="str">
        <f t="shared" si="1"/>
        <v>No aplica</v>
      </c>
      <c r="AD41" s="344"/>
      <c r="AE41" s="344" t="str">
        <f t="shared" ca="1" si="6"/>
        <v>Vencida</v>
      </c>
      <c r="AF41" s="358" t="str">
        <f t="shared" si="2"/>
        <v>No aplica</v>
      </c>
      <c r="AG41" s="344"/>
      <c r="AH41" s="344"/>
      <c r="AI41" s="357"/>
      <c r="AJ41" s="344"/>
      <c r="AK41" s="358" t="str">
        <f t="shared" si="3"/>
        <v>No aplica</v>
      </c>
      <c r="AL41" s="358"/>
      <c r="AM41" s="359">
        <f t="shared" ca="1" si="4"/>
        <v>0</v>
      </c>
      <c r="AN41" s="357"/>
      <c r="AO41" s="357"/>
      <c r="AP41" s="360"/>
      <c r="AQ41" s="361" t="str">
        <f>+_xlfn.XLOOKUP(B41,'BD 2025-06-14'!$A$1:$A$700,'BD 2025-06-14'!$B$1:$B$700)</f>
        <v>DELGADO ACEVEDO JESSICA</v>
      </c>
    </row>
    <row r="42" spans="1:43" ht="30.75" customHeight="1" x14ac:dyDescent="0.25">
      <c r="A42" s="353">
        <v>33</v>
      </c>
      <c r="B42" s="354">
        <v>71747861</v>
      </c>
      <c r="C42" s="357" t="s">
        <v>1557</v>
      </c>
      <c r="D42" s="344" t="str">
        <f>IFERROR(VLOOKUP(B42,#REF!,6,0),"ACTIVO")</f>
        <v>ACTIVO</v>
      </c>
      <c r="E42" s="344">
        <v>45649</v>
      </c>
      <c r="F42" s="344" t="str">
        <f>IFERROR(VLOOKUP(B42,#REF!,5,0),"")</f>
        <v/>
      </c>
      <c r="G42" s="344">
        <v>27280</v>
      </c>
      <c r="H42" s="356">
        <f t="shared" ca="1" si="0"/>
        <v>51.562609773736952</v>
      </c>
      <c r="I42" s="357" t="s">
        <v>763</v>
      </c>
      <c r="J42" s="357" t="s">
        <v>1558</v>
      </c>
      <c r="K42" s="355" t="s">
        <v>859</v>
      </c>
      <c r="L42" s="355" t="s">
        <v>1541</v>
      </c>
      <c r="M42" s="355" t="s">
        <v>366</v>
      </c>
      <c r="N42" s="357" t="s">
        <v>764</v>
      </c>
      <c r="O42" s="357" t="s">
        <v>764</v>
      </c>
      <c r="P42" s="357" t="s">
        <v>721</v>
      </c>
      <c r="Q42" s="357"/>
      <c r="R42" s="357"/>
      <c r="S42" s="357"/>
      <c r="T42" s="357"/>
      <c r="U42" s="357"/>
      <c r="V42" s="357"/>
      <c r="W42" s="357"/>
      <c r="X42" s="357"/>
      <c r="Y42" s="357"/>
      <c r="Z42" s="357"/>
      <c r="AA42" s="344"/>
      <c r="AB42" s="344" t="str">
        <f t="shared" ca="1" si="5"/>
        <v>Vencida</v>
      </c>
      <c r="AC42" s="358" t="str">
        <f t="shared" si="1"/>
        <v>No aplica</v>
      </c>
      <c r="AD42" s="344"/>
      <c r="AE42" s="344" t="str">
        <f t="shared" ca="1" si="6"/>
        <v>Vencida</v>
      </c>
      <c r="AF42" s="358" t="str">
        <f t="shared" si="2"/>
        <v>No aplica</v>
      </c>
      <c r="AG42" s="344"/>
      <c r="AH42" s="344"/>
      <c r="AI42" s="357"/>
      <c r="AJ42" s="344"/>
      <c r="AK42" s="358" t="str">
        <f t="shared" si="3"/>
        <v>No aplica</v>
      </c>
      <c r="AL42" s="358"/>
      <c r="AM42" s="359">
        <f t="shared" ca="1" si="4"/>
        <v>0</v>
      </c>
      <c r="AN42" s="357"/>
      <c r="AO42" s="357"/>
      <c r="AP42" s="360"/>
      <c r="AQ42" s="361" t="str">
        <f>+_xlfn.XLOOKUP(B42,'BD 2025-06-14'!$A$1:$A$700,'BD 2025-06-14'!$B$1:$B$700)</f>
        <v>HERRERA BUCHELI EDWIN GIOVANNY</v>
      </c>
    </row>
    <row r="43" spans="1:43" ht="30.75" customHeight="1" x14ac:dyDescent="0.25">
      <c r="A43" s="353">
        <v>34</v>
      </c>
      <c r="B43" s="354">
        <v>1109188304</v>
      </c>
      <c r="C43" s="357" t="s">
        <v>4868</v>
      </c>
      <c r="D43" s="344" t="str">
        <f>IFERROR(VLOOKUP(B43,#REF!,6,0),"ACTIVO")</f>
        <v>ACTIVO</v>
      </c>
      <c r="E43" s="344">
        <v>45664</v>
      </c>
      <c r="F43" s="344" t="str">
        <f>IFERROR(VLOOKUP(B43,#REF!,5,0),"")</f>
        <v/>
      </c>
      <c r="G43" s="344">
        <v>39168</v>
      </c>
      <c r="H43" s="356">
        <f t="shared" ca="1" si="0"/>
        <v>19.014373716632445</v>
      </c>
      <c r="I43" s="357" t="s">
        <v>768</v>
      </c>
      <c r="J43" s="357" t="s">
        <v>4869</v>
      </c>
      <c r="K43" s="355" t="s">
        <v>859</v>
      </c>
      <c r="L43" s="355" t="s">
        <v>24</v>
      </c>
      <c r="M43" s="355" t="s">
        <v>19</v>
      </c>
      <c r="N43" s="357" t="s">
        <v>764</v>
      </c>
      <c r="O43" s="357" t="s">
        <v>764</v>
      </c>
      <c r="P43" s="357" t="s">
        <v>721</v>
      </c>
      <c r="Q43" s="357"/>
      <c r="R43" s="357"/>
      <c r="S43" s="357"/>
      <c r="T43" s="357"/>
      <c r="U43" s="357"/>
      <c r="V43" s="357"/>
      <c r="W43" s="357"/>
      <c r="X43" s="357"/>
      <c r="Y43" s="357"/>
      <c r="Z43" s="357"/>
      <c r="AA43" s="344"/>
      <c r="AB43" s="344" t="str">
        <f t="shared" ca="1" si="5"/>
        <v>Vencida</v>
      </c>
      <c r="AC43" s="358" t="str">
        <f t="shared" si="1"/>
        <v>No aplica</v>
      </c>
      <c r="AD43" s="344"/>
      <c r="AE43" s="344" t="str">
        <f t="shared" ca="1" si="6"/>
        <v>Vencida</v>
      </c>
      <c r="AF43" s="358" t="str">
        <f t="shared" si="2"/>
        <v>No aplica</v>
      </c>
      <c r="AG43" s="344"/>
      <c r="AH43" s="344"/>
      <c r="AI43" s="357"/>
      <c r="AJ43" s="344"/>
      <c r="AK43" s="358" t="str">
        <f t="shared" si="3"/>
        <v>No aplica</v>
      </c>
      <c r="AL43" s="358"/>
      <c r="AM43" s="359">
        <f t="shared" ca="1" si="4"/>
        <v>0</v>
      </c>
      <c r="AN43" s="357"/>
      <c r="AO43" s="357"/>
      <c r="AP43" s="360"/>
      <c r="AQ43" s="361" t="str">
        <f>+_xlfn.XLOOKUP(B43,'BD 2025-06-14'!$A$1:$A$700,'BD 2025-06-14'!$B$1:$B$700)</f>
        <v>ROJAS YALANDA STEFANIA</v>
      </c>
    </row>
    <row r="44" spans="1:43" ht="30.75" customHeight="1" x14ac:dyDescent="0.25">
      <c r="A44" s="353">
        <v>35</v>
      </c>
      <c r="B44" s="354">
        <v>1054547894</v>
      </c>
      <c r="C44" s="357" t="s">
        <v>4859</v>
      </c>
      <c r="D44" s="344" t="str">
        <f>IFERROR(VLOOKUP(B44,#REF!,6,0),"ACTIVO")</f>
        <v>ACTIVO</v>
      </c>
      <c r="E44" s="344">
        <v>45673</v>
      </c>
      <c r="F44" s="344" t="str">
        <f>IFERROR(VLOOKUP(B44,#REF!,5,0),"")</f>
        <v/>
      </c>
      <c r="G44" s="344">
        <v>39062</v>
      </c>
      <c r="H44" s="356">
        <f t="shared" ca="1" si="0"/>
        <v>19.305215123859192</v>
      </c>
      <c r="I44" s="357" t="s">
        <v>763</v>
      </c>
      <c r="J44" s="357" t="s">
        <v>4860</v>
      </c>
      <c r="K44" s="355" t="s">
        <v>859</v>
      </c>
      <c r="L44" s="355" t="s">
        <v>24</v>
      </c>
      <c r="M44" s="355" t="s">
        <v>19</v>
      </c>
      <c r="N44" s="357" t="s">
        <v>764</v>
      </c>
      <c r="O44" s="357" t="s">
        <v>764</v>
      </c>
      <c r="P44" s="357" t="s">
        <v>721</v>
      </c>
      <c r="Q44" s="357"/>
      <c r="R44" s="357"/>
      <c r="S44" s="357"/>
      <c r="T44" s="357"/>
      <c r="U44" s="357"/>
      <c r="V44" s="357"/>
      <c r="W44" s="357"/>
      <c r="X44" s="357"/>
      <c r="Y44" s="357"/>
      <c r="Z44" s="357"/>
      <c r="AA44" s="344"/>
      <c r="AB44" s="344" t="str">
        <f t="shared" ca="1" si="5"/>
        <v>Vencida</v>
      </c>
      <c r="AC44" s="358" t="str">
        <f t="shared" si="1"/>
        <v>No aplica</v>
      </c>
      <c r="AD44" s="344"/>
      <c r="AE44" s="344" t="str">
        <f t="shared" ca="1" si="6"/>
        <v>Vencida</v>
      </c>
      <c r="AF44" s="358" t="str">
        <f t="shared" si="2"/>
        <v>No aplica</v>
      </c>
      <c r="AG44" s="344"/>
      <c r="AH44" s="344"/>
      <c r="AI44" s="357"/>
      <c r="AJ44" s="344"/>
      <c r="AK44" s="358" t="str">
        <f t="shared" si="3"/>
        <v>No aplica</v>
      </c>
      <c r="AL44" s="358"/>
      <c r="AM44" s="359">
        <f t="shared" ca="1" si="4"/>
        <v>0</v>
      </c>
      <c r="AN44" s="357"/>
      <c r="AO44" s="357"/>
      <c r="AP44" s="360"/>
      <c r="AQ44" s="361" t="str">
        <f>+_xlfn.XLOOKUP(B44,'BD 2025-06-14'!$A$1:$A$700,'BD 2025-06-14'!$B$1:$B$700)</f>
        <v>MORALES GOMEZ JULIAN</v>
      </c>
    </row>
    <row r="45" spans="1:43" ht="30.75" customHeight="1" x14ac:dyDescent="0.25">
      <c r="A45" s="353">
        <v>36</v>
      </c>
      <c r="B45" s="354">
        <v>1092525345</v>
      </c>
      <c r="C45" s="357" t="s">
        <v>5937</v>
      </c>
      <c r="D45" s="344" t="str">
        <f>IFERROR(VLOOKUP(B45,#REF!,6,0),"ACTIVO")</f>
        <v>ACTIVO</v>
      </c>
      <c r="E45" s="344">
        <v>45677</v>
      </c>
      <c r="F45" s="344" t="str">
        <f>IFERROR(VLOOKUP(B45,#REF!,5,0),"")</f>
        <v/>
      </c>
      <c r="G45" s="344">
        <v>38119</v>
      </c>
      <c r="H45" s="356">
        <f t="shared" ca="1" si="0"/>
        <v>21.885727889536962</v>
      </c>
      <c r="I45" s="357" t="s">
        <v>768</v>
      </c>
      <c r="J45" s="357" t="s">
        <v>5938</v>
      </c>
      <c r="K45" s="355" t="s">
        <v>859</v>
      </c>
      <c r="L45" s="355" t="s">
        <v>159</v>
      </c>
      <c r="M45" s="355" t="s">
        <v>90</v>
      </c>
      <c r="N45" s="357" t="s">
        <v>764</v>
      </c>
      <c r="O45" s="357" t="s">
        <v>764</v>
      </c>
      <c r="P45" s="357" t="s">
        <v>721</v>
      </c>
      <c r="Q45" s="357"/>
      <c r="R45" s="357"/>
      <c r="S45" s="357"/>
      <c r="T45" s="357"/>
      <c r="U45" s="357"/>
      <c r="V45" s="357"/>
      <c r="W45" s="357"/>
      <c r="X45" s="357"/>
      <c r="Y45" s="357"/>
      <c r="Z45" s="357"/>
      <c r="AA45" s="344"/>
      <c r="AB45" s="344" t="str">
        <f t="shared" ca="1" si="5"/>
        <v>Vencida</v>
      </c>
      <c r="AC45" s="358" t="str">
        <f t="shared" si="1"/>
        <v>No aplica</v>
      </c>
      <c r="AD45" s="344"/>
      <c r="AE45" s="344" t="str">
        <f t="shared" ca="1" si="6"/>
        <v>Vencida</v>
      </c>
      <c r="AF45" s="358" t="str">
        <f t="shared" si="2"/>
        <v>No aplica</v>
      </c>
      <c r="AG45" s="344"/>
      <c r="AH45" s="344"/>
      <c r="AI45" s="357"/>
      <c r="AJ45" s="344"/>
      <c r="AK45" s="358" t="str">
        <f t="shared" si="3"/>
        <v>No aplica</v>
      </c>
      <c r="AL45" s="358"/>
      <c r="AM45" s="359">
        <f t="shared" ca="1" si="4"/>
        <v>0</v>
      </c>
      <c r="AN45" s="357"/>
      <c r="AO45" s="357"/>
      <c r="AP45" s="360"/>
      <c r="AQ45" s="361" t="str">
        <f>+_xlfn.XLOOKUP(B45,'BD 2025-06-14'!$A$1:$A$700,'BD 2025-06-14'!$B$1:$B$700)</f>
        <v>CONTRERAS ORTIZ HEILEN KATHIUSCA</v>
      </c>
    </row>
    <row r="46" spans="1:43" ht="30.75" customHeight="1" x14ac:dyDescent="0.25">
      <c r="A46" s="353">
        <v>37</v>
      </c>
      <c r="B46" s="354">
        <v>1060991048</v>
      </c>
      <c r="C46" s="357" t="s">
        <v>4872</v>
      </c>
      <c r="D46" s="344" t="str">
        <f>IFERROR(VLOOKUP(B46,#REF!,6,0),"ACTIVO")</f>
        <v>ACTIVO</v>
      </c>
      <c r="E46" s="344">
        <v>45691</v>
      </c>
      <c r="F46" s="344" t="str">
        <f>IFERROR(VLOOKUP(B46,#REF!,5,0),"")</f>
        <v/>
      </c>
      <c r="G46" s="344">
        <v>35257</v>
      </c>
      <c r="H46" s="356">
        <f t="shared" ca="1" si="0"/>
        <v>29.721451912037445</v>
      </c>
      <c r="I46" s="357" t="s">
        <v>768</v>
      </c>
      <c r="J46" s="357" t="s">
        <v>4873</v>
      </c>
      <c r="K46" s="355" t="s">
        <v>859</v>
      </c>
      <c r="L46" s="355" t="s">
        <v>24</v>
      </c>
      <c r="M46" s="355" t="s">
        <v>19</v>
      </c>
      <c r="N46" s="357" t="s">
        <v>764</v>
      </c>
      <c r="O46" s="357" t="s">
        <v>764</v>
      </c>
      <c r="P46" s="357" t="s">
        <v>721</v>
      </c>
      <c r="Q46" s="357"/>
      <c r="R46" s="357"/>
      <c r="S46" s="357"/>
      <c r="T46" s="357"/>
      <c r="U46" s="357"/>
      <c r="V46" s="357"/>
      <c r="W46" s="357"/>
      <c r="X46" s="357"/>
      <c r="Y46" s="357"/>
      <c r="Z46" s="357"/>
      <c r="AA46" s="344"/>
      <c r="AB46" s="344" t="str">
        <f t="shared" ca="1" si="5"/>
        <v>Vencida</v>
      </c>
      <c r="AC46" s="358" t="str">
        <f t="shared" si="1"/>
        <v>No aplica</v>
      </c>
      <c r="AD46" s="344"/>
      <c r="AE46" s="344" t="str">
        <f t="shared" ca="1" si="6"/>
        <v>Vencida</v>
      </c>
      <c r="AF46" s="358" t="str">
        <f t="shared" si="2"/>
        <v>No aplica</v>
      </c>
      <c r="AG46" s="344"/>
      <c r="AH46" s="344"/>
      <c r="AI46" s="357"/>
      <c r="AJ46" s="344"/>
      <c r="AK46" s="358" t="str">
        <f t="shared" si="3"/>
        <v>No aplica</v>
      </c>
      <c r="AL46" s="358"/>
      <c r="AM46" s="359">
        <f t="shared" ca="1" si="4"/>
        <v>0</v>
      </c>
      <c r="AN46" s="357"/>
      <c r="AO46" s="357"/>
      <c r="AP46" s="360"/>
      <c r="AQ46" s="361" t="str">
        <f>+_xlfn.XLOOKUP(B46,'BD 2025-06-14'!$A$1:$A$700,'BD 2025-06-14'!$B$1:$B$700)</f>
        <v>ZUNIGA MOSQUERA YULIETH PATRICIA</v>
      </c>
    </row>
    <row r="47" spans="1:43" ht="30.75" customHeight="1" x14ac:dyDescent="0.25">
      <c r="A47" s="353">
        <v>38</v>
      </c>
      <c r="B47" s="354">
        <v>1006180254</v>
      </c>
      <c r="C47" s="357" t="s">
        <v>6654</v>
      </c>
      <c r="D47" s="344" t="str">
        <f>IFERROR(VLOOKUP(B47,#REF!,6,0),"ACTIVO")</f>
        <v>ACTIVO</v>
      </c>
      <c r="E47" s="344">
        <v>45712</v>
      </c>
      <c r="F47" s="344" t="str">
        <f>IFERROR(VLOOKUP(B47,#REF!,5,0),"")</f>
        <v/>
      </c>
      <c r="G47" s="344">
        <v>37857</v>
      </c>
      <c r="H47" s="356">
        <f t="shared" ca="1" si="0"/>
        <v>22.603696098562629</v>
      </c>
      <c r="I47" s="357" t="s">
        <v>763</v>
      </c>
      <c r="J47" s="357" t="s">
        <v>6655</v>
      </c>
      <c r="K47" s="355" t="s">
        <v>859</v>
      </c>
      <c r="L47" s="355" t="s">
        <v>85</v>
      </c>
      <c r="M47" s="355" t="s">
        <v>90</v>
      </c>
      <c r="N47" s="357" t="s">
        <v>764</v>
      </c>
      <c r="O47" s="357" t="s">
        <v>764</v>
      </c>
      <c r="P47" s="357" t="s">
        <v>721</v>
      </c>
      <c r="Q47" s="357"/>
      <c r="R47" s="357"/>
      <c r="S47" s="357"/>
      <c r="T47" s="357"/>
      <c r="U47" s="357"/>
      <c r="V47" s="357"/>
      <c r="W47" s="357"/>
      <c r="X47" s="357"/>
      <c r="Y47" s="357"/>
      <c r="Z47" s="357"/>
      <c r="AA47" s="344"/>
      <c r="AB47" s="344" t="str">
        <f t="shared" ca="1" si="5"/>
        <v>Vencida</v>
      </c>
      <c r="AC47" s="358" t="str">
        <f t="shared" si="1"/>
        <v>No aplica</v>
      </c>
      <c r="AD47" s="344"/>
      <c r="AE47" s="344" t="str">
        <f t="shared" ca="1" si="6"/>
        <v>Vencida</v>
      </c>
      <c r="AF47" s="358" t="str">
        <f t="shared" si="2"/>
        <v>No aplica</v>
      </c>
      <c r="AG47" s="344"/>
      <c r="AH47" s="344"/>
      <c r="AI47" s="357"/>
      <c r="AJ47" s="344"/>
      <c r="AK47" s="358" t="str">
        <f t="shared" si="3"/>
        <v>No aplica</v>
      </c>
      <c r="AL47" s="358"/>
      <c r="AM47" s="359">
        <f t="shared" ca="1" si="4"/>
        <v>0</v>
      </c>
      <c r="AN47" s="357"/>
      <c r="AO47" s="357"/>
      <c r="AP47" s="360"/>
      <c r="AQ47" s="361" t="str">
        <f>+_xlfn.XLOOKUP(B47,'BD 2025-06-14'!$A$1:$A$700,'BD 2025-06-14'!$B$1:$B$700)</f>
        <v>OLAVE CORTES OWEN GAEL</v>
      </c>
    </row>
    <row r="48" spans="1:43" ht="30.75" customHeight="1" x14ac:dyDescent="0.25">
      <c r="A48" s="353">
        <v>39</v>
      </c>
      <c r="B48" s="354">
        <v>1111773931</v>
      </c>
      <c r="C48" s="357" t="s">
        <v>6656</v>
      </c>
      <c r="D48" s="344" t="str">
        <f>IFERROR(VLOOKUP(B48,#REF!,6,0),"ACTIVO")</f>
        <v>ACTIVO</v>
      </c>
      <c r="E48" s="344">
        <v>45720</v>
      </c>
      <c r="F48" s="344" t="str">
        <f>IFERROR(VLOOKUP(B48,#REF!,5,0),"")</f>
        <v/>
      </c>
      <c r="G48" s="344">
        <v>38904</v>
      </c>
      <c r="H48" s="356">
        <f t="shared" ca="1" si="0"/>
        <v>19.737809647979141</v>
      </c>
      <c r="I48" s="357" t="s">
        <v>768</v>
      </c>
      <c r="J48" s="357" t="s">
        <v>6657</v>
      </c>
      <c r="K48" s="355" t="s">
        <v>859</v>
      </c>
      <c r="L48" s="355" t="s">
        <v>196</v>
      </c>
      <c r="M48" s="355" t="s">
        <v>90</v>
      </c>
      <c r="N48" s="357" t="s">
        <v>764</v>
      </c>
      <c r="O48" s="357" t="s">
        <v>764</v>
      </c>
      <c r="P48" s="357" t="s">
        <v>721</v>
      </c>
      <c r="Q48" s="357"/>
      <c r="R48" s="357"/>
      <c r="S48" s="357"/>
      <c r="T48" s="357"/>
      <c r="U48" s="357"/>
      <c r="V48" s="357"/>
      <c r="W48" s="357"/>
      <c r="X48" s="357"/>
      <c r="Y48" s="357"/>
      <c r="Z48" s="357"/>
      <c r="AA48" s="344"/>
      <c r="AB48" s="344" t="str">
        <f t="shared" ca="1" si="5"/>
        <v>Vencida</v>
      </c>
      <c r="AC48" s="358" t="str">
        <f t="shared" si="1"/>
        <v>No aplica</v>
      </c>
      <c r="AD48" s="344"/>
      <c r="AE48" s="344" t="str">
        <f t="shared" ca="1" si="6"/>
        <v>Vencida</v>
      </c>
      <c r="AF48" s="358" t="str">
        <f t="shared" si="2"/>
        <v>No aplica</v>
      </c>
      <c r="AG48" s="344"/>
      <c r="AH48" s="344"/>
      <c r="AI48" s="357"/>
      <c r="AJ48" s="344"/>
      <c r="AK48" s="358" t="str">
        <f t="shared" si="3"/>
        <v>No aplica</v>
      </c>
      <c r="AL48" s="358"/>
      <c r="AM48" s="359">
        <f t="shared" ca="1" si="4"/>
        <v>0</v>
      </c>
      <c r="AN48" s="357"/>
      <c r="AO48" s="357"/>
      <c r="AP48" s="360"/>
      <c r="AQ48" s="361" t="str">
        <f>+_xlfn.XLOOKUP(B48,'BD 2025-06-14'!$A$1:$A$700,'BD 2025-06-14'!$B$1:$B$700)</f>
        <v>PANAMENO RAMOS MABEL TATIANA</v>
      </c>
    </row>
    <row r="49" spans="1:43" ht="30.75" customHeight="1" x14ac:dyDescent="0.25">
      <c r="A49" s="353">
        <v>40</v>
      </c>
      <c r="B49" s="354">
        <v>1014658607</v>
      </c>
      <c r="C49" s="357" t="s">
        <v>6676</v>
      </c>
      <c r="D49" s="344" t="str">
        <f>IFERROR(VLOOKUP(B49,#REF!,6,0),"ACTIVO")</f>
        <v>ACTIVO</v>
      </c>
      <c r="E49" s="344">
        <v>45720</v>
      </c>
      <c r="F49" s="344" t="str">
        <f>IFERROR(VLOOKUP(B49,#REF!,5,0),"")</f>
        <v/>
      </c>
      <c r="G49" s="344">
        <v>38239</v>
      </c>
      <c r="H49" s="356">
        <f t="shared" ca="1" si="0"/>
        <v>21.55719557195572</v>
      </c>
      <c r="I49" s="357" t="s">
        <v>763</v>
      </c>
      <c r="J49" s="357" t="s">
        <v>6677</v>
      </c>
      <c r="K49" s="355" t="s">
        <v>859</v>
      </c>
      <c r="L49" s="355" t="s">
        <v>368</v>
      </c>
      <c r="M49" s="355" t="s">
        <v>366</v>
      </c>
      <c r="N49" s="357" t="s">
        <v>764</v>
      </c>
      <c r="O49" s="357" t="s">
        <v>764</v>
      </c>
      <c r="P49" s="357" t="s">
        <v>721</v>
      </c>
      <c r="Q49" s="357"/>
      <c r="R49" s="357"/>
      <c r="S49" s="357"/>
      <c r="T49" s="357"/>
      <c r="U49" s="357"/>
      <c r="V49" s="357"/>
      <c r="W49" s="357"/>
      <c r="X49" s="357"/>
      <c r="Y49" s="357"/>
      <c r="Z49" s="357"/>
      <c r="AA49" s="344"/>
      <c r="AB49" s="344" t="str">
        <f t="shared" ca="1" si="5"/>
        <v>Vencida</v>
      </c>
      <c r="AC49" s="358" t="str">
        <f t="shared" si="1"/>
        <v>No aplica</v>
      </c>
      <c r="AD49" s="344"/>
      <c r="AE49" s="344" t="str">
        <f t="shared" ca="1" si="6"/>
        <v>Vencida</v>
      </c>
      <c r="AF49" s="358" t="str">
        <f t="shared" si="2"/>
        <v>No aplica</v>
      </c>
      <c r="AG49" s="344"/>
      <c r="AH49" s="344"/>
      <c r="AI49" s="357"/>
      <c r="AJ49" s="344"/>
      <c r="AK49" s="358" t="str">
        <f t="shared" si="3"/>
        <v>No aplica</v>
      </c>
      <c r="AL49" s="358"/>
      <c r="AM49" s="359">
        <f t="shared" ca="1" si="4"/>
        <v>0</v>
      </c>
      <c r="AN49" s="357"/>
      <c r="AO49" s="357"/>
      <c r="AP49" s="360"/>
      <c r="AQ49" s="361" t="str">
        <f>+_xlfn.XLOOKUP(B49,'BD 2025-06-14'!$A$1:$A$700,'BD 2025-06-14'!$B$1:$B$700)</f>
        <v>HOYOS SALAZAR CHRISTIAN</v>
      </c>
    </row>
    <row r="50" spans="1:43" ht="30.75" customHeight="1" x14ac:dyDescent="0.25">
      <c r="A50" s="353">
        <v>41</v>
      </c>
      <c r="B50" s="354">
        <v>1143997192</v>
      </c>
      <c r="C50" s="357" t="s">
        <v>6658</v>
      </c>
      <c r="D50" s="344" t="str">
        <f>IFERROR(VLOOKUP(B50,#REF!,6,0),"ACTIVO")</f>
        <v>ACTIVO</v>
      </c>
      <c r="E50" s="344">
        <v>45726</v>
      </c>
      <c r="F50" s="344" t="str">
        <f>IFERROR(VLOOKUP(B50,#REF!,5,0),"")</f>
        <v/>
      </c>
      <c r="G50" s="344">
        <v>36335</v>
      </c>
      <c r="H50" s="356">
        <f t="shared" ca="1" si="0"/>
        <v>26.770704996577688</v>
      </c>
      <c r="I50" s="357" t="s">
        <v>763</v>
      </c>
      <c r="J50" s="357" t="s">
        <v>6659</v>
      </c>
      <c r="K50" s="355" t="s">
        <v>859</v>
      </c>
      <c r="L50" s="355" t="s">
        <v>159</v>
      </c>
      <c r="M50" s="355" t="s">
        <v>90</v>
      </c>
      <c r="N50" s="357" t="s">
        <v>764</v>
      </c>
      <c r="O50" s="357" t="s">
        <v>764</v>
      </c>
      <c r="P50" s="357" t="s">
        <v>721</v>
      </c>
      <c r="Q50" s="357"/>
      <c r="R50" s="357"/>
      <c r="S50" s="357"/>
      <c r="T50" s="357"/>
      <c r="U50" s="357"/>
      <c r="V50" s="357"/>
      <c r="W50" s="357"/>
      <c r="X50" s="357"/>
      <c r="Y50" s="357"/>
      <c r="Z50" s="357"/>
      <c r="AA50" s="344"/>
      <c r="AB50" s="344" t="str">
        <f t="shared" ca="1" si="5"/>
        <v>Vencida</v>
      </c>
      <c r="AC50" s="358" t="str">
        <f t="shared" si="1"/>
        <v>No aplica</v>
      </c>
      <c r="AD50" s="344"/>
      <c r="AE50" s="344" t="str">
        <f t="shared" ca="1" si="6"/>
        <v>Vencida</v>
      </c>
      <c r="AF50" s="358" t="str">
        <f t="shared" si="2"/>
        <v>No aplica</v>
      </c>
      <c r="AG50" s="344"/>
      <c r="AH50" s="344"/>
      <c r="AI50" s="357"/>
      <c r="AJ50" s="344"/>
      <c r="AK50" s="358" t="str">
        <f t="shared" si="3"/>
        <v>No aplica</v>
      </c>
      <c r="AL50" s="358"/>
      <c r="AM50" s="359">
        <f t="shared" ca="1" si="4"/>
        <v>0</v>
      </c>
      <c r="AN50" s="357"/>
      <c r="AO50" s="357"/>
      <c r="AP50" s="360"/>
      <c r="AQ50" s="361" t="str">
        <f>+_xlfn.XLOOKUP(B50,'BD 2025-06-14'!$A$1:$A$700,'BD 2025-06-14'!$B$1:$B$700)</f>
        <v>RINCON BATALLA JOEL DAVID</v>
      </c>
    </row>
    <row r="51" spans="1:43" ht="30.75" customHeight="1" x14ac:dyDescent="0.25">
      <c r="A51" s="353">
        <v>42</v>
      </c>
      <c r="B51" s="354">
        <v>1001456521</v>
      </c>
      <c r="C51" s="357" t="s">
        <v>6678</v>
      </c>
      <c r="D51" s="344" t="str">
        <f>IFERROR(VLOOKUP(B51,#REF!,6,0),"ACTIVO")</f>
        <v>ACTIVO</v>
      </c>
      <c r="E51" s="344">
        <v>45726</v>
      </c>
      <c r="F51" s="344" t="str">
        <f>IFERROR(VLOOKUP(B51,#REF!,5,0),"")</f>
        <v/>
      </c>
      <c r="G51" s="344">
        <v>37145</v>
      </c>
      <c r="H51" s="356">
        <f t="shared" ca="1" si="0"/>
        <v>24.554338668913228</v>
      </c>
      <c r="I51" s="357" t="s">
        <v>763</v>
      </c>
      <c r="J51" s="357" t="s">
        <v>6679</v>
      </c>
      <c r="K51" s="355" t="s">
        <v>859</v>
      </c>
      <c r="L51" s="355" t="s">
        <v>366</v>
      </c>
      <c r="M51" s="355" t="s">
        <v>366</v>
      </c>
      <c r="N51" s="357" t="s">
        <v>764</v>
      </c>
      <c r="O51" s="357" t="s">
        <v>764</v>
      </c>
      <c r="P51" s="357" t="s">
        <v>721</v>
      </c>
      <c r="Q51" s="357"/>
      <c r="R51" s="357"/>
      <c r="S51" s="357"/>
      <c r="T51" s="357"/>
      <c r="U51" s="357"/>
      <c r="V51" s="357"/>
      <c r="W51" s="357"/>
      <c r="X51" s="357"/>
      <c r="Y51" s="357"/>
      <c r="Z51" s="357"/>
      <c r="AA51" s="344"/>
      <c r="AB51" s="344" t="str">
        <f t="shared" ca="1" si="5"/>
        <v>Vencida</v>
      </c>
      <c r="AC51" s="358" t="str">
        <f t="shared" si="1"/>
        <v>No aplica</v>
      </c>
      <c r="AD51" s="344"/>
      <c r="AE51" s="344" t="str">
        <f t="shared" ca="1" si="6"/>
        <v>Vencida</v>
      </c>
      <c r="AF51" s="358" t="str">
        <f t="shared" si="2"/>
        <v>No aplica</v>
      </c>
      <c r="AG51" s="344"/>
      <c r="AH51" s="344"/>
      <c r="AI51" s="357"/>
      <c r="AJ51" s="344"/>
      <c r="AK51" s="358" t="str">
        <f t="shared" si="3"/>
        <v>No aplica</v>
      </c>
      <c r="AL51" s="358"/>
      <c r="AM51" s="359">
        <f t="shared" ca="1" si="4"/>
        <v>0</v>
      </c>
      <c r="AN51" s="357"/>
      <c r="AO51" s="357"/>
      <c r="AP51" s="360"/>
      <c r="AQ51" s="361" t="str">
        <f>+_xlfn.XLOOKUP(B51,'BD 2025-06-14'!$A$1:$A$700,'BD 2025-06-14'!$B$1:$B$700)</f>
        <v>MARQUINEZ SEVILLANO IDER MIGUEL</v>
      </c>
    </row>
    <row r="52" spans="1:43" ht="30.75" customHeight="1" x14ac:dyDescent="0.25">
      <c r="A52" s="353">
        <v>43</v>
      </c>
      <c r="B52" s="354">
        <v>1096006393</v>
      </c>
      <c r="C52" s="357" t="s">
        <v>6652</v>
      </c>
      <c r="D52" s="344" t="str">
        <f>IFERROR(VLOOKUP(B52,#REF!,6,0),"ACTIVO")</f>
        <v>ACTIVO</v>
      </c>
      <c r="E52" s="344">
        <v>45726</v>
      </c>
      <c r="F52" s="344" t="str">
        <f>IFERROR(VLOOKUP(B52,#REF!,5,0),"")</f>
        <v/>
      </c>
      <c r="G52" s="344">
        <v>38925</v>
      </c>
      <c r="H52" s="356">
        <f t="shared" ca="1" si="0"/>
        <v>19.680312907431553</v>
      </c>
      <c r="I52" s="357" t="s">
        <v>763</v>
      </c>
      <c r="J52" s="357" t="s">
        <v>6653</v>
      </c>
      <c r="K52" s="355" t="s">
        <v>859</v>
      </c>
      <c r="L52" s="355" t="s">
        <v>24</v>
      </c>
      <c r="M52" s="355" t="s">
        <v>19</v>
      </c>
      <c r="N52" s="357" t="s">
        <v>764</v>
      </c>
      <c r="O52" s="357" t="s">
        <v>764</v>
      </c>
      <c r="P52" s="357" t="s">
        <v>721</v>
      </c>
      <c r="Q52" s="357"/>
      <c r="R52" s="357"/>
      <c r="S52" s="357"/>
      <c r="T52" s="357"/>
      <c r="U52" s="357"/>
      <c r="V52" s="357"/>
      <c r="W52" s="357"/>
      <c r="X52" s="357"/>
      <c r="Y52" s="357"/>
      <c r="Z52" s="357"/>
      <c r="AA52" s="344"/>
      <c r="AB52" s="344" t="str">
        <f t="shared" ca="1" si="5"/>
        <v>Vencida</v>
      </c>
      <c r="AC52" s="358" t="str">
        <f t="shared" si="1"/>
        <v>No aplica</v>
      </c>
      <c r="AD52" s="344"/>
      <c r="AE52" s="344" t="str">
        <f t="shared" ca="1" si="6"/>
        <v>Vencida</v>
      </c>
      <c r="AF52" s="358" t="str">
        <f t="shared" si="2"/>
        <v>No aplica</v>
      </c>
      <c r="AG52" s="344"/>
      <c r="AH52" s="344"/>
      <c r="AI52" s="357"/>
      <c r="AJ52" s="344"/>
      <c r="AK52" s="358" t="str">
        <f t="shared" si="3"/>
        <v>No aplica</v>
      </c>
      <c r="AL52" s="358"/>
      <c r="AM52" s="359">
        <f t="shared" ca="1" si="4"/>
        <v>0</v>
      </c>
      <c r="AN52" s="357"/>
      <c r="AO52" s="357"/>
      <c r="AP52" s="360"/>
      <c r="AQ52" s="361" t="str">
        <f>+_xlfn.XLOOKUP(B52,'BD 2025-06-14'!$A$1:$A$700,'BD 2025-06-14'!$B$1:$B$700)</f>
        <v>CLAVIJO CARDONA SANTIAGO</v>
      </c>
    </row>
    <row r="53" spans="1:43" ht="30.75" customHeight="1" x14ac:dyDescent="0.25">
      <c r="A53" s="353">
        <v>44</v>
      </c>
      <c r="B53" s="354">
        <v>1114889488</v>
      </c>
      <c r="C53" s="357" t="s">
        <v>6681</v>
      </c>
      <c r="D53" s="344" t="str">
        <f>IFERROR(VLOOKUP(B53,#REF!,6,0),"ACTIVO")</f>
        <v>ACTIVO</v>
      </c>
      <c r="E53" s="344">
        <v>45726</v>
      </c>
      <c r="F53" s="344" t="str">
        <f>IFERROR(VLOOKUP(B53,#REF!,5,0),"")</f>
        <v/>
      </c>
      <c r="G53" s="344">
        <v>33990</v>
      </c>
      <c r="H53" s="356">
        <f t="shared" ca="1" si="0"/>
        <v>33.192301497825738</v>
      </c>
      <c r="I53" s="357" t="s">
        <v>768</v>
      </c>
      <c r="J53" s="357" t="s">
        <v>6682</v>
      </c>
      <c r="K53" s="355" t="s">
        <v>859</v>
      </c>
      <c r="L53" s="355" t="s">
        <v>1646</v>
      </c>
      <c r="M53" s="355" t="s">
        <v>1617</v>
      </c>
      <c r="N53" s="357" t="s">
        <v>764</v>
      </c>
      <c r="O53" s="357" t="s">
        <v>764</v>
      </c>
      <c r="P53" s="357" t="s">
        <v>721</v>
      </c>
      <c r="Q53" s="357"/>
      <c r="R53" s="357"/>
      <c r="S53" s="357"/>
      <c r="T53" s="357"/>
      <c r="U53" s="357"/>
      <c r="V53" s="357"/>
      <c r="W53" s="357"/>
      <c r="X53" s="357"/>
      <c r="Y53" s="357"/>
      <c r="Z53" s="357"/>
      <c r="AA53" s="344"/>
      <c r="AB53" s="344" t="str">
        <f t="shared" ca="1" si="5"/>
        <v>Vencida</v>
      </c>
      <c r="AC53" s="358" t="str">
        <f t="shared" si="1"/>
        <v>No aplica</v>
      </c>
      <c r="AD53" s="344"/>
      <c r="AE53" s="344" t="str">
        <f t="shared" ca="1" si="6"/>
        <v>Vencida</v>
      </c>
      <c r="AF53" s="358" t="str">
        <f t="shared" si="2"/>
        <v>No aplica</v>
      </c>
      <c r="AG53" s="344"/>
      <c r="AH53" s="344"/>
      <c r="AI53" s="357"/>
      <c r="AJ53" s="344"/>
      <c r="AK53" s="358" t="str">
        <f t="shared" si="3"/>
        <v>No aplica</v>
      </c>
      <c r="AL53" s="358"/>
      <c r="AM53" s="359">
        <f t="shared" ca="1" si="4"/>
        <v>0</v>
      </c>
      <c r="AN53" s="357"/>
      <c r="AO53" s="357"/>
      <c r="AP53" s="360"/>
      <c r="AQ53" s="361" t="str">
        <f>+_xlfn.XLOOKUP(B53,'BD 2025-06-14'!$A$1:$A$700,'BD 2025-06-14'!$B$1:$B$700)</f>
        <v>CASAMACHIN NOSCUE CLAUDIA VANESSA</v>
      </c>
    </row>
    <row r="54" spans="1:43" ht="30.75" customHeight="1" x14ac:dyDescent="0.25">
      <c r="A54" s="353">
        <v>45</v>
      </c>
      <c r="B54" s="354">
        <v>1151967751</v>
      </c>
      <c r="C54" s="357" t="s">
        <v>6753</v>
      </c>
      <c r="D54" s="344" t="str">
        <f>IFERROR(VLOOKUP(B54,#REF!,6,0),"ACTIVO")</f>
        <v>ACTIVO</v>
      </c>
      <c r="E54" s="344">
        <v>45733</v>
      </c>
      <c r="F54" s="344" t="str">
        <f>IFERROR(VLOOKUP(B54,#REF!,5,0),"")</f>
        <v/>
      </c>
      <c r="G54" s="344">
        <v>36146</v>
      </c>
      <c r="H54" s="356">
        <f t="shared" ca="1" si="0"/>
        <v>27.288802870090635</v>
      </c>
      <c r="I54" s="357" t="s">
        <v>763</v>
      </c>
      <c r="J54" s="357" t="s">
        <v>6754</v>
      </c>
      <c r="K54" s="355" t="s">
        <v>859</v>
      </c>
      <c r="L54" s="355" t="s">
        <v>368</v>
      </c>
      <c r="M54" s="355" t="s">
        <v>366</v>
      </c>
      <c r="N54" s="357" t="s">
        <v>764</v>
      </c>
      <c r="O54" s="357" t="s">
        <v>764</v>
      </c>
      <c r="P54" s="357" t="s">
        <v>721</v>
      </c>
      <c r="Q54" s="357"/>
      <c r="R54" s="357"/>
      <c r="S54" s="357"/>
      <c r="T54" s="357"/>
      <c r="U54" s="357"/>
      <c r="V54" s="357"/>
      <c r="W54" s="357"/>
      <c r="X54" s="357"/>
      <c r="Y54" s="357"/>
      <c r="Z54" s="357"/>
      <c r="AA54" s="344"/>
      <c r="AB54" s="344" t="str">
        <f t="shared" ca="1" si="5"/>
        <v>Vencida</v>
      </c>
      <c r="AC54" s="358" t="str">
        <f t="shared" si="1"/>
        <v>No aplica</v>
      </c>
      <c r="AD54" s="344"/>
      <c r="AE54" s="344" t="str">
        <f t="shared" ca="1" si="6"/>
        <v>Vencida</v>
      </c>
      <c r="AF54" s="358" t="str">
        <f t="shared" si="2"/>
        <v>No aplica</v>
      </c>
      <c r="AG54" s="344"/>
      <c r="AH54" s="344"/>
      <c r="AI54" s="357"/>
      <c r="AJ54" s="344"/>
      <c r="AK54" s="358" t="str">
        <f t="shared" si="3"/>
        <v>No aplica</v>
      </c>
      <c r="AL54" s="358"/>
      <c r="AM54" s="359">
        <f t="shared" ca="1" si="4"/>
        <v>0</v>
      </c>
      <c r="AN54" s="357"/>
      <c r="AO54" s="357"/>
      <c r="AP54" s="360"/>
      <c r="AQ54" s="361" t="str">
        <f>+_xlfn.XLOOKUP(B54,'BD 2025-06-14'!$A$1:$A$700,'BD 2025-06-14'!$B$1:$B$700)</f>
        <v>QUINTERO CARABALI JOAQUIN EMILIO</v>
      </c>
    </row>
    <row r="55" spans="1:43" ht="30.75" customHeight="1" x14ac:dyDescent="0.25">
      <c r="A55" s="353">
        <v>46</v>
      </c>
      <c r="B55" s="354">
        <v>1111666737</v>
      </c>
      <c r="C55" s="357" t="s">
        <v>6722</v>
      </c>
      <c r="D55" s="344" t="str">
        <f>IFERROR(VLOOKUP(B55,#REF!,6,0),"ACTIVO")</f>
        <v>ACTIVO</v>
      </c>
      <c r="E55" s="344">
        <v>45748</v>
      </c>
      <c r="F55" s="344" t="str">
        <f>IFERROR(VLOOKUP(B55,#REF!,5,0),"")</f>
        <v/>
      </c>
      <c r="G55" s="344">
        <v>38790</v>
      </c>
      <c r="H55" s="356">
        <f t="shared" ca="1" si="0"/>
        <v>20.049934810951761</v>
      </c>
      <c r="I55" s="357" t="s">
        <v>768</v>
      </c>
      <c r="J55" s="357" t="s">
        <v>6723</v>
      </c>
      <c r="K55" s="355" t="s">
        <v>859</v>
      </c>
      <c r="L55" s="355" t="s">
        <v>196</v>
      </c>
      <c r="M55" s="355" t="s">
        <v>90</v>
      </c>
      <c r="N55" s="357" t="s">
        <v>764</v>
      </c>
      <c r="O55" s="357" t="s">
        <v>764</v>
      </c>
      <c r="P55" s="357" t="s">
        <v>721</v>
      </c>
      <c r="Q55" s="357"/>
      <c r="R55" s="357"/>
      <c r="S55" s="357"/>
      <c r="T55" s="357"/>
      <c r="U55" s="357"/>
      <c r="V55" s="357"/>
      <c r="W55" s="357"/>
      <c r="X55" s="357"/>
      <c r="Y55" s="357"/>
      <c r="Z55" s="357"/>
      <c r="AA55" s="344"/>
      <c r="AB55" s="344" t="str">
        <f t="shared" ca="1" si="5"/>
        <v>Vencida</v>
      </c>
      <c r="AC55" s="358" t="str">
        <f t="shared" si="1"/>
        <v>No aplica</v>
      </c>
      <c r="AD55" s="344"/>
      <c r="AE55" s="344" t="str">
        <f t="shared" ca="1" si="6"/>
        <v>Vencida</v>
      </c>
      <c r="AF55" s="358" t="str">
        <f t="shared" si="2"/>
        <v>No aplica</v>
      </c>
      <c r="AG55" s="344"/>
      <c r="AH55" s="344"/>
      <c r="AI55" s="357"/>
      <c r="AJ55" s="344"/>
      <c r="AK55" s="358" t="str">
        <f t="shared" si="3"/>
        <v>No aplica</v>
      </c>
      <c r="AL55" s="358"/>
      <c r="AM55" s="359">
        <f t="shared" ca="1" si="4"/>
        <v>0</v>
      </c>
      <c r="AN55" s="357"/>
      <c r="AO55" s="357"/>
      <c r="AP55" s="360"/>
      <c r="AQ55" s="361" t="str">
        <f>+_xlfn.XLOOKUP(B55,'BD 2025-06-14'!$A$1:$A$700,'BD 2025-06-14'!$B$1:$B$700)</f>
        <v>HERRERA TUZARMA ALEJANDRA</v>
      </c>
    </row>
    <row r="56" spans="1:43" ht="30.75" customHeight="1" x14ac:dyDescent="0.25">
      <c r="A56" s="353">
        <v>47</v>
      </c>
      <c r="B56" s="354">
        <v>1005894903</v>
      </c>
      <c r="C56" s="357" t="s">
        <v>6751</v>
      </c>
      <c r="D56" s="344" t="str">
        <f>IFERROR(VLOOKUP(B56,#REF!,6,0),"ACTIVO")</f>
        <v>ACTIVO</v>
      </c>
      <c r="E56" s="344">
        <v>45748</v>
      </c>
      <c r="F56" s="344" t="str">
        <f>IFERROR(VLOOKUP(B56,#REF!,5,0),"")</f>
        <v/>
      </c>
      <c r="G56" s="344">
        <v>37669</v>
      </c>
      <c r="H56" s="356">
        <f t="shared" ca="1" si="0"/>
        <v>23.118412046543462</v>
      </c>
      <c r="I56" s="357" t="s">
        <v>763</v>
      </c>
      <c r="J56" s="357" t="s">
        <v>6752</v>
      </c>
      <c r="K56" s="355" t="s">
        <v>859</v>
      </c>
      <c r="L56" s="355" t="s">
        <v>366</v>
      </c>
      <c r="M56" s="355" t="s">
        <v>366</v>
      </c>
      <c r="N56" s="357" t="s">
        <v>764</v>
      </c>
      <c r="O56" s="357" t="s">
        <v>764</v>
      </c>
      <c r="P56" s="357" t="s">
        <v>721</v>
      </c>
      <c r="Q56" s="357"/>
      <c r="R56" s="357"/>
      <c r="S56" s="357"/>
      <c r="T56" s="357"/>
      <c r="U56" s="357"/>
      <c r="V56" s="357"/>
      <c r="W56" s="357"/>
      <c r="X56" s="357"/>
      <c r="Y56" s="357"/>
      <c r="Z56" s="357"/>
      <c r="AA56" s="344"/>
      <c r="AB56" s="344" t="str">
        <f t="shared" ca="1" si="5"/>
        <v>Vencida</v>
      </c>
      <c r="AC56" s="358" t="str">
        <f t="shared" si="1"/>
        <v>No aplica</v>
      </c>
      <c r="AD56" s="344"/>
      <c r="AE56" s="344" t="str">
        <f t="shared" ca="1" si="6"/>
        <v>Vencida</v>
      </c>
      <c r="AF56" s="358" t="str">
        <f t="shared" si="2"/>
        <v>No aplica</v>
      </c>
      <c r="AG56" s="344"/>
      <c r="AH56" s="344"/>
      <c r="AI56" s="357"/>
      <c r="AJ56" s="344"/>
      <c r="AK56" s="358" t="str">
        <f t="shared" si="3"/>
        <v>No aplica</v>
      </c>
      <c r="AL56" s="358"/>
      <c r="AM56" s="359">
        <f t="shared" ca="1" si="4"/>
        <v>0</v>
      </c>
      <c r="AN56" s="357"/>
      <c r="AO56" s="357"/>
      <c r="AP56" s="360"/>
      <c r="AQ56" s="361" t="str">
        <f>+_xlfn.XLOOKUP(B56,'BD 2025-06-14'!$A$1:$A$700,'BD 2025-06-14'!$B$1:$B$700)</f>
        <v>GOMEZ PEREZ DAVID STEVEN</v>
      </c>
    </row>
    <row r="57" spans="1:43" ht="30.75" customHeight="1" x14ac:dyDescent="0.25">
      <c r="A57" s="353">
        <v>48</v>
      </c>
      <c r="B57" s="354">
        <v>1006101211</v>
      </c>
      <c r="C57" s="357" t="s">
        <v>6749</v>
      </c>
      <c r="D57" s="344" t="str">
        <f>IFERROR(VLOOKUP(B57,#REF!,6,0),"ACTIVO")</f>
        <v>ACTIVO</v>
      </c>
      <c r="E57" s="344">
        <v>45754</v>
      </c>
      <c r="F57" s="344" t="str">
        <f>IFERROR(VLOOKUP(B57,#REF!,5,0),"")</f>
        <v/>
      </c>
      <c r="G57" s="344">
        <v>37189</v>
      </c>
      <c r="H57" s="356">
        <f t="shared" ca="1" si="0"/>
        <v>24.433866891322662</v>
      </c>
      <c r="I57" s="357" t="s">
        <v>763</v>
      </c>
      <c r="J57" s="357" t="s">
        <v>6750</v>
      </c>
      <c r="K57" s="355" t="s">
        <v>859</v>
      </c>
      <c r="L57" s="355" t="s">
        <v>368</v>
      </c>
      <c r="M57" s="355" t="s">
        <v>366</v>
      </c>
      <c r="N57" s="357" t="s">
        <v>764</v>
      </c>
      <c r="O57" s="357" t="s">
        <v>764</v>
      </c>
      <c r="P57" s="357" t="s">
        <v>721</v>
      </c>
      <c r="Q57" s="357"/>
      <c r="R57" s="357"/>
      <c r="S57" s="357"/>
      <c r="T57" s="357"/>
      <c r="U57" s="357"/>
      <c r="V57" s="357"/>
      <c r="W57" s="357"/>
      <c r="X57" s="357"/>
      <c r="Y57" s="357"/>
      <c r="Z57" s="357"/>
      <c r="AA57" s="344"/>
      <c r="AB57" s="344" t="str">
        <f t="shared" ca="1" si="5"/>
        <v>Vencida</v>
      </c>
      <c r="AC57" s="358" t="str">
        <f t="shared" si="1"/>
        <v>No aplica</v>
      </c>
      <c r="AD57" s="344"/>
      <c r="AE57" s="344" t="str">
        <f t="shared" ca="1" si="6"/>
        <v>Vencida</v>
      </c>
      <c r="AF57" s="358" t="str">
        <f t="shared" si="2"/>
        <v>No aplica</v>
      </c>
      <c r="AG57" s="344"/>
      <c r="AH57" s="344"/>
      <c r="AI57" s="357"/>
      <c r="AJ57" s="344"/>
      <c r="AK57" s="358" t="str">
        <f t="shared" si="3"/>
        <v>No aplica</v>
      </c>
      <c r="AL57" s="358"/>
      <c r="AM57" s="359">
        <f t="shared" ca="1" si="4"/>
        <v>0</v>
      </c>
      <c r="AN57" s="357"/>
      <c r="AO57" s="357"/>
      <c r="AP57" s="360"/>
      <c r="AQ57" s="361" t="str">
        <f>+_xlfn.XLOOKUP(B57,'BD 2025-06-14'!$A$1:$A$700,'BD 2025-06-14'!$B$1:$B$700)</f>
        <v>CORDOBA ECHANDIA JESUS FELIPE</v>
      </c>
    </row>
    <row r="58" spans="1:43" ht="30.75" customHeight="1" x14ac:dyDescent="0.25">
      <c r="A58" s="353">
        <v>49</v>
      </c>
      <c r="B58" s="354">
        <v>26719330</v>
      </c>
      <c r="C58" s="357" t="s">
        <v>1526</v>
      </c>
      <c r="D58" s="344" t="str">
        <f>IFERROR(VLOOKUP(B58,#REF!,6,0),"ACTIVO")</f>
        <v>ACTIVO</v>
      </c>
      <c r="E58" s="344">
        <v>38749</v>
      </c>
      <c r="F58" s="344" t="str">
        <f>IFERROR(VLOOKUP(B58,#REF!,5,0),"")</f>
        <v/>
      </c>
      <c r="G58" s="344">
        <v>24451</v>
      </c>
      <c r="H58" s="356">
        <f t="shared" ca="1" si="0"/>
        <v>59.30798922800718</v>
      </c>
      <c r="I58" s="357" t="s">
        <v>768</v>
      </c>
      <c r="J58" s="357" t="s">
        <v>4256</v>
      </c>
      <c r="K58" s="355" t="s">
        <v>1522</v>
      </c>
      <c r="L58" s="355" t="s">
        <v>159</v>
      </c>
      <c r="M58" s="355" t="s">
        <v>90</v>
      </c>
      <c r="N58" s="357" t="s">
        <v>764</v>
      </c>
      <c r="O58" s="357" t="s">
        <v>764</v>
      </c>
      <c r="P58" s="357" t="s">
        <v>721</v>
      </c>
      <c r="Q58" s="357"/>
      <c r="R58" s="357"/>
      <c r="S58" s="357"/>
      <c r="T58" s="357"/>
      <c r="U58" s="357"/>
      <c r="V58" s="357"/>
      <c r="W58" s="357"/>
      <c r="X58" s="357"/>
      <c r="Y58" s="357"/>
      <c r="Z58" s="357"/>
      <c r="AA58" s="344"/>
      <c r="AB58" s="344" t="str">
        <f t="shared" ca="1" si="5"/>
        <v>Vencida</v>
      </c>
      <c r="AC58" s="358" t="str">
        <f t="shared" si="1"/>
        <v>No aplica</v>
      </c>
      <c r="AD58" s="344"/>
      <c r="AE58" s="344" t="str">
        <f t="shared" ca="1" si="6"/>
        <v>Vencida</v>
      </c>
      <c r="AF58" s="358" t="str">
        <f t="shared" si="2"/>
        <v>No aplica</v>
      </c>
      <c r="AG58" s="344"/>
      <c r="AH58" s="344"/>
      <c r="AI58" s="357"/>
      <c r="AJ58" s="344"/>
      <c r="AK58" s="358" t="str">
        <f t="shared" si="3"/>
        <v>No aplica</v>
      </c>
      <c r="AL58" s="358"/>
      <c r="AM58" s="359">
        <f t="shared" ca="1" si="4"/>
        <v>0</v>
      </c>
      <c r="AN58" s="357"/>
      <c r="AO58" s="357"/>
      <c r="AP58" s="360"/>
      <c r="AQ58" s="361" t="str">
        <f>+_xlfn.XLOOKUP(B58,'BD 2025-06-14'!$A$1:$A$700,'BD 2025-06-14'!$B$1:$B$700)</f>
        <v>RESTREPO TORO LIBIA EUCARIS</v>
      </c>
    </row>
    <row r="59" spans="1:43" ht="30.75" customHeight="1" x14ac:dyDescent="0.25">
      <c r="A59" s="353">
        <v>50</v>
      </c>
      <c r="B59" s="354">
        <v>63486554</v>
      </c>
      <c r="C59" s="357" t="s">
        <v>1523</v>
      </c>
      <c r="D59" s="344" t="str">
        <f>IFERROR(VLOOKUP(B59,#REF!,6,0),"ACTIVO")</f>
        <v>ACTIVO</v>
      </c>
      <c r="E59" s="344">
        <v>44743</v>
      </c>
      <c r="F59" s="344" t="str">
        <f>IFERROR(VLOOKUP(B59,#REF!,5,0),"")</f>
        <v/>
      </c>
      <c r="G59" s="344">
        <v>26774</v>
      </c>
      <c r="H59" s="356">
        <f t="shared" ca="1" si="0"/>
        <v>52.948638645236521</v>
      </c>
      <c r="I59" s="357" t="s">
        <v>768</v>
      </c>
      <c r="J59" s="357" t="s">
        <v>4255</v>
      </c>
      <c r="K59" s="355" t="s">
        <v>1522</v>
      </c>
      <c r="L59" s="355" t="s">
        <v>159</v>
      </c>
      <c r="M59" s="355" t="s">
        <v>90</v>
      </c>
      <c r="N59" s="357" t="s">
        <v>764</v>
      </c>
      <c r="O59" s="357" t="s">
        <v>764</v>
      </c>
      <c r="P59" s="357" t="s">
        <v>721</v>
      </c>
      <c r="Q59" s="357"/>
      <c r="R59" s="357"/>
      <c r="S59" s="357"/>
      <c r="T59" s="357"/>
      <c r="U59" s="357"/>
      <c r="V59" s="357"/>
      <c r="W59" s="357"/>
      <c r="X59" s="357"/>
      <c r="Y59" s="357"/>
      <c r="Z59" s="357"/>
      <c r="AA59" s="344"/>
      <c r="AB59" s="344" t="str">
        <f t="shared" ca="1" si="5"/>
        <v>Vencida</v>
      </c>
      <c r="AC59" s="358" t="str">
        <f t="shared" si="1"/>
        <v>No aplica</v>
      </c>
      <c r="AD59" s="344"/>
      <c r="AE59" s="344" t="str">
        <f t="shared" ca="1" si="6"/>
        <v>Vencida</v>
      </c>
      <c r="AF59" s="358" t="str">
        <f t="shared" si="2"/>
        <v>No aplica</v>
      </c>
      <c r="AG59" s="344"/>
      <c r="AH59" s="344"/>
      <c r="AI59" s="357"/>
      <c r="AJ59" s="344"/>
      <c r="AK59" s="358" t="str">
        <f t="shared" si="3"/>
        <v>No aplica</v>
      </c>
      <c r="AL59" s="358"/>
      <c r="AM59" s="359">
        <f t="shared" ca="1" si="4"/>
        <v>0</v>
      </c>
      <c r="AN59" s="357"/>
      <c r="AO59" s="357"/>
      <c r="AP59" s="360"/>
      <c r="AQ59" s="361" t="str">
        <f>+_xlfn.XLOOKUP(B59,'BD 2025-06-14'!$A$1:$A$700,'BD 2025-06-14'!$B$1:$B$700)</f>
        <v>FLOREZ IDARRAGA LILIANA</v>
      </c>
    </row>
    <row r="60" spans="1:43" ht="30.75" customHeight="1" x14ac:dyDescent="0.25">
      <c r="A60" s="353">
        <v>51</v>
      </c>
      <c r="B60" s="354">
        <v>1143879692</v>
      </c>
      <c r="C60" s="357" t="s">
        <v>1524</v>
      </c>
      <c r="D60" s="344" t="str">
        <f>IFERROR(VLOOKUP(B60,#REF!,6,0),"ACTIVO")</f>
        <v>ACTIVO</v>
      </c>
      <c r="E60" s="344">
        <v>45078</v>
      </c>
      <c r="F60" s="344" t="str">
        <f>IFERROR(VLOOKUP(B60,#REF!,5,0),"")</f>
        <v/>
      </c>
      <c r="G60" s="344">
        <v>36418</v>
      </c>
      <c r="H60" s="356">
        <f t="shared" ca="1" si="0"/>
        <v>26.543463381245722</v>
      </c>
      <c r="I60" s="357" t="s">
        <v>763</v>
      </c>
      <c r="J60" s="357" t="s">
        <v>1525</v>
      </c>
      <c r="K60" s="355" t="s">
        <v>1522</v>
      </c>
      <c r="L60" s="355" t="s">
        <v>159</v>
      </c>
      <c r="M60" s="355" t="s">
        <v>90</v>
      </c>
      <c r="N60" s="357" t="s">
        <v>764</v>
      </c>
      <c r="O60" s="357" t="s">
        <v>764</v>
      </c>
      <c r="P60" s="357" t="s">
        <v>721</v>
      </c>
      <c r="Q60" s="357"/>
      <c r="R60" s="357"/>
      <c r="S60" s="357"/>
      <c r="T60" s="357"/>
      <c r="U60" s="357"/>
      <c r="V60" s="357"/>
      <c r="W60" s="357"/>
      <c r="X60" s="357"/>
      <c r="Y60" s="357"/>
      <c r="Z60" s="357"/>
      <c r="AA60" s="344"/>
      <c r="AB60" s="344" t="str">
        <f t="shared" ca="1" si="5"/>
        <v>Vencida</v>
      </c>
      <c r="AC60" s="358" t="str">
        <f t="shared" si="1"/>
        <v>No aplica</v>
      </c>
      <c r="AD60" s="344"/>
      <c r="AE60" s="344" t="str">
        <f t="shared" ca="1" si="6"/>
        <v>Vencida</v>
      </c>
      <c r="AF60" s="358" t="str">
        <f t="shared" si="2"/>
        <v>No aplica</v>
      </c>
      <c r="AG60" s="344"/>
      <c r="AH60" s="344"/>
      <c r="AI60" s="357"/>
      <c r="AJ60" s="344"/>
      <c r="AK60" s="358" t="str">
        <f t="shared" si="3"/>
        <v>No aplica</v>
      </c>
      <c r="AL60" s="358"/>
      <c r="AM60" s="359">
        <f t="shared" ca="1" si="4"/>
        <v>0</v>
      </c>
      <c r="AN60" s="357"/>
      <c r="AO60" s="357"/>
      <c r="AP60" s="360"/>
      <c r="AQ60" s="361" t="str">
        <f>+_xlfn.XLOOKUP(B60,'BD 2025-06-14'!$A$1:$A$700,'BD 2025-06-14'!$B$1:$B$700)</f>
        <v>PAZ YELA JOHAN ALEJANDRO</v>
      </c>
    </row>
    <row r="61" spans="1:43" ht="30.75" customHeight="1" x14ac:dyDescent="0.25">
      <c r="A61" s="353">
        <v>52</v>
      </c>
      <c r="B61" s="354">
        <v>1010071113</v>
      </c>
      <c r="C61" s="357" t="s">
        <v>1425</v>
      </c>
      <c r="D61" s="344" t="str">
        <f>IFERROR(VLOOKUP(B61,#REF!,6,0),"ACTIVO")</f>
        <v>ACTIVO</v>
      </c>
      <c r="E61" s="344">
        <v>45094</v>
      </c>
      <c r="F61" s="344" t="str">
        <f>IFERROR(VLOOKUP(B61,#REF!,5,0),"")</f>
        <v/>
      </c>
      <c r="G61" s="344">
        <v>36477</v>
      </c>
      <c r="H61" s="356">
        <f t="shared" ca="1" si="0"/>
        <v>26.381930184804929</v>
      </c>
      <c r="I61" s="357" t="s">
        <v>763</v>
      </c>
      <c r="J61" s="357" t="s">
        <v>1426</v>
      </c>
      <c r="K61" s="355" t="s">
        <v>1522</v>
      </c>
      <c r="L61" s="355" t="s">
        <v>159</v>
      </c>
      <c r="M61" s="355" t="s">
        <v>90</v>
      </c>
      <c r="N61" s="357" t="s">
        <v>764</v>
      </c>
      <c r="O61" s="357" t="s">
        <v>764</v>
      </c>
      <c r="P61" s="357" t="s">
        <v>721</v>
      </c>
      <c r="Q61" s="357"/>
      <c r="R61" s="357"/>
      <c r="S61" s="357"/>
      <c r="T61" s="357"/>
      <c r="U61" s="357"/>
      <c r="V61" s="357"/>
      <c r="W61" s="357"/>
      <c r="X61" s="357"/>
      <c r="Y61" s="357"/>
      <c r="Z61" s="357"/>
      <c r="AA61" s="344"/>
      <c r="AB61" s="344" t="str">
        <f t="shared" ca="1" si="5"/>
        <v>Vencida</v>
      </c>
      <c r="AC61" s="358" t="str">
        <f t="shared" si="1"/>
        <v>No aplica</v>
      </c>
      <c r="AD61" s="344"/>
      <c r="AE61" s="344" t="str">
        <f t="shared" ca="1" si="6"/>
        <v>Vencida</v>
      </c>
      <c r="AF61" s="358" t="str">
        <f t="shared" si="2"/>
        <v>No aplica</v>
      </c>
      <c r="AG61" s="344"/>
      <c r="AH61" s="344"/>
      <c r="AI61" s="357"/>
      <c r="AJ61" s="344"/>
      <c r="AK61" s="358" t="str">
        <f t="shared" si="3"/>
        <v>No aplica</v>
      </c>
      <c r="AL61" s="358"/>
      <c r="AM61" s="359">
        <f t="shared" ca="1" si="4"/>
        <v>0</v>
      </c>
      <c r="AN61" s="357"/>
      <c r="AO61" s="357"/>
      <c r="AP61" s="360"/>
      <c r="AQ61" s="361" t="str">
        <f>+_xlfn.XLOOKUP(B61,'BD 2025-06-14'!$A$1:$A$700,'BD 2025-06-14'!$B$1:$B$700)</f>
        <v>MOSQUERA SEGOVIA KEVIN ANDRES</v>
      </c>
    </row>
    <row r="62" spans="1:43" ht="30.75" customHeight="1" x14ac:dyDescent="0.25">
      <c r="A62" s="353">
        <v>53</v>
      </c>
      <c r="B62" s="354">
        <v>1061545079</v>
      </c>
      <c r="C62" s="357" t="s">
        <v>1520</v>
      </c>
      <c r="D62" s="344" t="str">
        <f>IFERROR(VLOOKUP(B62,#REF!,6,0),"ACTIVO")</f>
        <v>ACTIVO</v>
      </c>
      <c r="E62" s="344">
        <v>45162</v>
      </c>
      <c r="F62" s="344" t="str">
        <f>IFERROR(VLOOKUP(B62,#REF!,5,0),"")</f>
        <v/>
      </c>
      <c r="G62" s="344">
        <v>36357</v>
      </c>
      <c r="H62" s="356">
        <f t="shared" ca="1" si="0"/>
        <v>26.710472279260781</v>
      </c>
      <c r="I62" s="357" t="s">
        <v>768</v>
      </c>
      <c r="J62" s="357" t="s">
        <v>1521</v>
      </c>
      <c r="K62" s="355" t="s">
        <v>1522</v>
      </c>
      <c r="L62" s="355" t="s">
        <v>159</v>
      </c>
      <c r="M62" s="355" t="s">
        <v>90</v>
      </c>
      <c r="N62" s="357" t="s">
        <v>764</v>
      </c>
      <c r="O62" s="357" t="s">
        <v>764</v>
      </c>
      <c r="P62" s="357" t="s">
        <v>721</v>
      </c>
      <c r="Q62" s="357"/>
      <c r="R62" s="357"/>
      <c r="S62" s="357"/>
      <c r="T62" s="357"/>
      <c r="U62" s="357"/>
      <c r="V62" s="357"/>
      <c r="W62" s="357"/>
      <c r="X62" s="357"/>
      <c r="Y62" s="357"/>
      <c r="Z62" s="357"/>
      <c r="AA62" s="344"/>
      <c r="AB62" s="344" t="str">
        <f t="shared" ca="1" si="5"/>
        <v>Vencida</v>
      </c>
      <c r="AC62" s="358" t="str">
        <f t="shared" si="1"/>
        <v>No aplica</v>
      </c>
      <c r="AD62" s="344"/>
      <c r="AE62" s="344" t="str">
        <f t="shared" ca="1" si="6"/>
        <v>Vencida</v>
      </c>
      <c r="AF62" s="358" t="str">
        <f t="shared" si="2"/>
        <v>No aplica</v>
      </c>
      <c r="AG62" s="344"/>
      <c r="AH62" s="344"/>
      <c r="AI62" s="357"/>
      <c r="AJ62" s="344"/>
      <c r="AK62" s="358" t="str">
        <f t="shared" si="3"/>
        <v>No aplica</v>
      </c>
      <c r="AL62" s="358"/>
      <c r="AM62" s="359">
        <f t="shared" ca="1" si="4"/>
        <v>0</v>
      </c>
      <c r="AN62" s="357"/>
      <c r="AO62" s="357"/>
      <c r="AP62" s="360"/>
      <c r="AQ62" s="361" t="str">
        <f>+_xlfn.XLOOKUP(B62,'BD 2025-06-14'!$A$1:$A$700,'BD 2025-06-14'!$B$1:$B$700)</f>
        <v>AGREDO MUELAS GINA MARCELA</v>
      </c>
    </row>
    <row r="63" spans="1:43" ht="30.75" customHeight="1" x14ac:dyDescent="0.25">
      <c r="A63" s="353">
        <v>54</v>
      </c>
      <c r="B63" s="354">
        <v>1130651160</v>
      </c>
      <c r="C63" s="357" t="s">
        <v>1121</v>
      </c>
      <c r="D63" s="344" t="str">
        <f>IFERROR(VLOOKUP(B63,#REF!,6,0),"ACTIVO")</f>
        <v>ACTIVO</v>
      </c>
      <c r="E63" s="344">
        <v>44630</v>
      </c>
      <c r="F63" s="344" t="str">
        <f>IFERROR(VLOOKUP(B63,#REF!,5,0),"")</f>
        <v/>
      </c>
      <c r="G63" s="344">
        <v>31838</v>
      </c>
      <c r="H63" s="356">
        <f t="shared" ca="1" si="0"/>
        <v>39.082819986310746</v>
      </c>
      <c r="I63" s="357" t="s">
        <v>768</v>
      </c>
      <c r="J63" s="357" t="s">
        <v>1122</v>
      </c>
      <c r="K63" s="355" t="s">
        <v>1123</v>
      </c>
      <c r="L63" s="355" t="s">
        <v>159</v>
      </c>
      <c r="M63" s="355" t="s">
        <v>90</v>
      </c>
      <c r="N63" s="357" t="s">
        <v>764</v>
      </c>
      <c r="O63" s="357" t="s">
        <v>764</v>
      </c>
      <c r="P63" s="357" t="s">
        <v>721</v>
      </c>
      <c r="Q63" s="357"/>
      <c r="R63" s="357"/>
      <c r="S63" s="357"/>
      <c r="T63" s="357"/>
      <c r="U63" s="357"/>
      <c r="V63" s="357"/>
      <c r="W63" s="357"/>
      <c r="X63" s="357"/>
      <c r="Y63" s="357"/>
      <c r="Z63" s="357"/>
      <c r="AA63" s="344"/>
      <c r="AB63" s="344" t="str">
        <f t="shared" ca="1" si="5"/>
        <v>Vencida</v>
      </c>
      <c r="AC63" s="358" t="str">
        <f t="shared" si="1"/>
        <v>No aplica</v>
      </c>
      <c r="AD63" s="344"/>
      <c r="AE63" s="344" t="str">
        <f t="shared" ca="1" si="6"/>
        <v>Vencida</v>
      </c>
      <c r="AF63" s="358" t="str">
        <f t="shared" si="2"/>
        <v>No aplica</v>
      </c>
      <c r="AG63" s="344"/>
      <c r="AH63" s="344"/>
      <c r="AI63" s="357"/>
      <c r="AJ63" s="344"/>
      <c r="AK63" s="358" t="str">
        <f t="shared" si="3"/>
        <v>No aplica</v>
      </c>
      <c r="AL63" s="358"/>
      <c r="AM63" s="359">
        <f t="shared" ca="1" si="4"/>
        <v>0</v>
      </c>
      <c r="AN63" s="357"/>
      <c r="AO63" s="357"/>
      <c r="AP63" s="360"/>
      <c r="AQ63" s="361" t="str">
        <f>+_xlfn.XLOOKUP(B63,'BD 2025-06-14'!$A$1:$A$700,'BD 2025-06-14'!$B$1:$B$700)</f>
        <v>BENAVIDES ARAUJO YENNY FERNANDA</v>
      </c>
    </row>
    <row r="64" spans="1:43" ht="30.75" customHeight="1" x14ac:dyDescent="0.25">
      <c r="A64" s="353">
        <v>55</v>
      </c>
      <c r="B64" s="354">
        <v>31583367</v>
      </c>
      <c r="C64" s="355" t="s">
        <v>944</v>
      </c>
      <c r="D64" s="344" t="str">
        <f>IFERROR(VLOOKUP(B64,#REF!,6,0),"ACTIVO")</f>
        <v>ACTIVO</v>
      </c>
      <c r="E64" s="344">
        <v>39133</v>
      </c>
      <c r="F64" s="344" t="str">
        <f>IFERROR(VLOOKUP(B64,#REF!,5,0),"")</f>
        <v/>
      </c>
      <c r="G64" s="344">
        <v>29695</v>
      </c>
      <c r="H64" s="356">
        <f t="shared" ca="1" si="0"/>
        <v>44.951371942146302</v>
      </c>
      <c r="I64" s="344" t="s">
        <v>768</v>
      </c>
      <c r="J64" s="355" t="s">
        <v>4112</v>
      </c>
      <c r="K64" s="355" t="s">
        <v>943</v>
      </c>
      <c r="L64" s="355" t="s">
        <v>85</v>
      </c>
      <c r="M64" s="355" t="s">
        <v>83</v>
      </c>
      <c r="N64" s="357" t="s">
        <v>764</v>
      </c>
      <c r="O64" s="357" t="s">
        <v>764</v>
      </c>
      <c r="P64" s="357" t="s">
        <v>721</v>
      </c>
      <c r="Q64" s="357"/>
      <c r="R64" s="357"/>
      <c r="S64" s="357"/>
      <c r="T64" s="357"/>
      <c r="U64" s="357"/>
      <c r="V64" s="357"/>
      <c r="W64" s="357"/>
      <c r="X64" s="357"/>
      <c r="Y64" s="357"/>
      <c r="Z64" s="357"/>
      <c r="AA64" s="344"/>
      <c r="AB64" s="344" t="str">
        <f t="shared" ca="1" si="5"/>
        <v>Vencida</v>
      </c>
      <c r="AC64" s="358" t="str">
        <f t="shared" si="1"/>
        <v>No aplica</v>
      </c>
      <c r="AD64" s="344"/>
      <c r="AE64" s="344" t="str">
        <f t="shared" ca="1" si="6"/>
        <v>Vencida</v>
      </c>
      <c r="AF64" s="358" t="str">
        <f t="shared" si="2"/>
        <v>No aplica</v>
      </c>
      <c r="AG64" s="344"/>
      <c r="AH64" s="344"/>
      <c r="AI64" s="357"/>
      <c r="AJ64" s="344"/>
      <c r="AK64" s="358" t="str">
        <f t="shared" si="3"/>
        <v>No aplica</v>
      </c>
      <c r="AL64" s="358"/>
      <c r="AM64" s="359">
        <f t="shared" ca="1" si="4"/>
        <v>0</v>
      </c>
      <c r="AN64" s="357"/>
      <c r="AO64" s="357"/>
      <c r="AP64" s="360"/>
      <c r="AQ64" s="361" t="str">
        <f>+_xlfn.XLOOKUP(B64,'BD 2025-06-14'!$A$1:$A$700,'BD 2025-06-14'!$B$1:$B$700)</f>
        <v>LOPEZ VALENCIA NINI YOHANA</v>
      </c>
    </row>
    <row r="65" spans="1:43" ht="30.75" customHeight="1" x14ac:dyDescent="0.25">
      <c r="A65" s="353">
        <v>56</v>
      </c>
      <c r="B65" s="354">
        <v>1117544333</v>
      </c>
      <c r="C65" s="355" t="s">
        <v>947</v>
      </c>
      <c r="D65" s="344" t="str">
        <f>IFERROR(VLOOKUP(B65,#REF!,6,0),"ACTIVO")</f>
        <v>ACTIVO</v>
      </c>
      <c r="E65" s="344">
        <v>43525</v>
      </c>
      <c r="F65" s="344" t="str">
        <f>IFERROR(VLOOKUP(B65,#REF!,5,0),"")</f>
        <v/>
      </c>
      <c r="G65" s="344">
        <v>35176</v>
      </c>
      <c r="H65" s="356">
        <f t="shared" ca="1" si="0"/>
        <v>29.943212929435663</v>
      </c>
      <c r="I65" s="344" t="s">
        <v>768</v>
      </c>
      <c r="J65" s="355" t="s">
        <v>4113</v>
      </c>
      <c r="K65" s="355" t="s">
        <v>943</v>
      </c>
      <c r="L65" s="355" t="s">
        <v>85</v>
      </c>
      <c r="M65" s="355" t="s">
        <v>83</v>
      </c>
      <c r="N65" s="357" t="s">
        <v>764</v>
      </c>
      <c r="O65" s="357" t="s">
        <v>764</v>
      </c>
      <c r="P65" s="357" t="s">
        <v>721</v>
      </c>
      <c r="Q65" s="357"/>
      <c r="R65" s="357"/>
      <c r="S65" s="357"/>
      <c r="T65" s="357"/>
      <c r="U65" s="357"/>
      <c r="V65" s="357"/>
      <c r="W65" s="357"/>
      <c r="X65" s="357"/>
      <c r="Y65" s="357"/>
      <c r="Z65" s="357"/>
      <c r="AA65" s="344"/>
      <c r="AB65" s="344" t="str">
        <f t="shared" ca="1" si="5"/>
        <v>Vencida</v>
      </c>
      <c r="AC65" s="358" t="str">
        <f t="shared" si="1"/>
        <v>No aplica</v>
      </c>
      <c r="AD65" s="344"/>
      <c r="AE65" s="344" t="str">
        <f t="shared" ca="1" si="6"/>
        <v>Vencida</v>
      </c>
      <c r="AF65" s="358" t="str">
        <f t="shared" si="2"/>
        <v>No aplica</v>
      </c>
      <c r="AG65" s="344"/>
      <c r="AH65" s="344"/>
      <c r="AI65" s="357"/>
      <c r="AJ65" s="344"/>
      <c r="AK65" s="358" t="str">
        <f t="shared" si="3"/>
        <v>No aplica</v>
      </c>
      <c r="AL65" s="358"/>
      <c r="AM65" s="359">
        <f t="shared" ca="1" si="4"/>
        <v>0</v>
      </c>
      <c r="AN65" s="357"/>
      <c r="AO65" s="357"/>
      <c r="AP65" s="360"/>
      <c r="AQ65" s="361" t="str">
        <f>+_xlfn.XLOOKUP(B65,'BD 2025-06-14'!$A$1:$A$700,'BD 2025-06-14'!$B$1:$B$700)</f>
        <v>RAMOS DIAZ DANY MARCELA</v>
      </c>
    </row>
    <row r="66" spans="1:43" ht="30.75" customHeight="1" x14ac:dyDescent="0.25">
      <c r="A66" s="353">
        <v>57</v>
      </c>
      <c r="B66" s="354">
        <v>1006038150</v>
      </c>
      <c r="C66" s="355" t="s">
        <v>941</v>
      </c>
      <c r="D66" s="344" t="str">
        <f>IFERROR(VLOOKUP(B66,#REF!,6,0),"ACTIVO")</f>
        <v>ACTIVO</v>
      </c>
      <c r="E66" s="344">
        <v>44587</v>
      </c>
      <c r="F66" s="344" t="str">
        <f>IFERROR(VLOOKUP(B66,#REF!,5,0),"")</f>
        <v/>
      </c>
      <c r="G66" s="344">
        <v>36855</v>
      </c>
      <c r="H66" s="356">
        <f t="shared" ca="1" si="0"/>
        <v>25.346380044615699</v>
      </c>
      <c r="I66" s="344" t="s">
        <v>768</v>
      </c>
      <c r="J66" s="355" t="s">
        <v>942</v>
      </c>
      <c r="K66" s="355" t="s">
        <v>943</v>
      </c>
      <c r="L66" s="355" t="s">
        <v>85</v>
      </c>
      <c r="M66" s="355" t="s">
        <v>83</v>
      </c>
      <c r="N66" s="357" t="s">
        <v>764</v>
      </c>
      <c r="O66" s="357" t="s">
        <v>764</v>
      </c>
      <c r="P66" s="357" t="s">
        <v>721</v>
      </c>
      <c r="Q66" s="357"/>
      <c r="R66" s="357"/>
      <c r="S66" s="357"/>
      <c r="T66" s="357"/>
      <c r="U66" s="357"/>
      <c r="V66" s="357"/>
      <c r="W66" s="357"/>
      <c r="X66" s="357"/>
      <c r="Y66" s="357"/>
      <c r="Z66" s="357"/>
      <c r="AA66" s="344"/>
      <c r="AB66" s="344" t="str">
        <f t="shared" ca="1" si="5"/>
        <v>Vencida</v>
      </c>
      <c r="AC66" s="358" t="str">
        <f t="shared" si="1"/>
        <v>No aplica</v>
      </c>
      <c r="AD66" s="344"/>
      <c r="AE66" s="344" t="str">
        <f t="shared" ca="1" si="6"/>
        <v>Vencida</v>
      </c>
      <c r="AF66" s="358" t="str">
        <f t="shared" si="2"/>
        <v>No aplica</v>
      </c>
      <c r="AG66" s="344"/>
      <c r="AH66" s="344"/>
      <c r="AI66" s="357"/>
      <c r="AJ66" s="344"/>
      <c r="AK66" s="358" t="str">
        <f t="shared" si="3"/>
        <v>No aplica</v>
      </c>
      <c r="AL66" s="358"/>
      <c r="AM66" s="359">
        <f t="shared" ca="1" si="4"/>
        <v>0</v>
      </c>
      <c r="AN66" s="357"/>
      <c r="AO66" s="357"/>
      <c r="AP66" s="360"/>
      <c r="AQ66" s="361" t="str">
        <f>+_xlfn.XLOOKUP(B66,'BD 2025-06-14'!$A$1:$A$700,'BD 2025-06-14'!$B$1:$B$700)</f>
        <v>CASTILLO CAICEDO NATHALIA</v>
      </c>
    </row>
    <row r="67" spans="1:43" ht="30.75" customHeight="1" x14ac:dyDescent="0.25">
      <c r="A67" s="353">
        <v>58</v>
      </c>
      <c r="B67" s="354">
        <v>1023026154</v>
      </c>
      <c r="C67" s="355" t="s">
        <v>945</v>
      </c>
      <c r="D67" s="344" t="str">
        <f>IFERROR(VLOOKUP(B67,#REF!,6,0),"ACTIVO")</f>
        <v>ACTIVO</v>
      </c>
      <c r="E67" s="344">
        <v>45187</v>
      </c>
      <c r="F67" s="344" t="str">
        <f>IFERROR(VLOOKUP(B67,#REF!,5,0),"")</f>
        <v/>
      </c>
      <c r="G67" s="344">
        <v>35728</v>
      </c>
      <c r="H67" s="356">
        <f t="shared" ca="1" si="0"/>
        <v>28.43387788628274</v>
      </c>
      <c r="I67" s="344" t="s">
        <v>768</v>
      </c>
      <c r="J67" s="355" t="s">
        <v>946</v>
      </c>
      <c r="K67" s="355" t="s">
        <v>943</v>
      </c>
      <c r="L67" s="355" t="s">
        <v>85</v>
      </c>
      <c r="M67" s="355" t="s">
        <v>83</v>
      </c>
      <c r="N67" s="357" t="s">
        <v>764</v>
      </c>
      <c r="O67" s="357" t="s">
        <v>764</v>
      </c>
      <c r="P67" s="357" t="s">
        <v>721</v>
      </c>
      <c r="Q67" s="357"/>
      <c r="R67" s="357"/>
      <c r="S67" s="357"/>
      <c r="T67" s="357"/>
      <c r="U67" s="357"/>
      <c r="V67" s="357"/>
      <c r="W67" s="357"/>
      <c r="X67" s="357"/>
      <c r="Y67" s="357"/>
      <c r="Z67" s="357"/>
      <c r="AA67" s="344"/>
      <c r="AB67" s="344" t="str">
        <f t="shared" ca="1" si="5"/>
        <v>Vencida</v>
      </c>
      <c r="AC67" s="358" t="str">
        <f t="shared" si="1"/>
        <v>No aplica</v>
      </c>
      <c r="AD67" s="344"/>
      <c r="AE67" s="344" t="str">
        <f t="shared" ca="1" si="6"/>
        <v>Vencida</v>
      </c>
      <c r="AF67" s="358" t="str">
        <f t="shared" si="2"/>
        <v>No aplica</v>
      </c>
      <c r="AG67" s="344"/>
      <c r="AH67" s="344"/>
      <c r="AI67" s="357"/>
      <c r="AJ67" s="344"/>
      <c r="AK67" s="358" t="str">
        <f t="shared" si="3"/>
        <v>No aplica</v>
      </c>
      <c r="AL67" s="358"/>
      <c r="AM67" s="359">
        <f t="shared" ca="1" si="4"/>
        <v>0</v>
      </c>
      <c r="AN67" s="357"/>
      <c r="AO67" s="357"/>
      <c r="AP67" s="360"/>
      <c r="AQ67" s="361" t="str">
        <f>+_xlfn.XLOOKUP(B67,'BD 2025-06-14'!$A$1:$A$700,'BD 2025-06-14'!$B$1:$B$700)</f>
        <v>RAMIREZ CHACON INGRID GINETH</v>
      </c>
    </row>
    <row r="68" spans="1:43" ht="30.75" customHeight="1" x14ac:dyDescent="0.25">
      <c r="A68" s="353">
        <v>59</v>
      </c>
      <c r="B68" s="354">
        <v>1130590251</v>
      </c>
      <c r="C68" s="357" t="s">
        <v>354</v>
      </c>
      <c r="D68" s="344" t="str">
        <f>IFERROR(VLOOKUP(B68,#REF!,6,0),"ACTIVO")</f>
        <v>ACTIVO</v>
      </c>
      <c r="E68" s="344">
        <v>45614</v>
      </c>
      <c r="F68" s="344" t="str">
        <f>IFERROR(VLOOKUP(B68,#REF!,5,0),"")</f>
        <v/>
      </c>
      <c r="G68" s="344">
        <v>31704</v>
      </c>
      <c r="H68" s="356">
        <f t="shared" ca="1" si="0"/>
        <v>39.450350584307181</v>
      </c>
      <c r="I68" s="357" t="s">
        <v>763</v>
      </c>
      <c r="J68" s="366" t="s">
        <v>355</v>
      </c>
      <c r="K68" s="363" t="s">
        <v>351</v>
      </c>
      <c r="L68" s="355" t="s">
        <v>92</v>
      </c>
      <c r="M68" s="355" t="s">
        <v>90</v>
      </c>
      <c r="N68" s="357" t="s">
        <v>557</v>
      </c>
      <c r="O68" s="357" t="s">
        <v>557</v>
      </c>
      <c r="P68" s="357" t="s">
        <v>437</v>
      </c>
      <c r="Q68" s="357" t="s">
        <v>715</v>
      </c>
      <c r="R68" s="357" t="s">
        <v>435</v>
      </c>
      <c r="S68" s="357" t="s">
        <v>716</v>
      </c>
      <c r="T68" s="357">
        <v>14835665</v>
      </c>
      <c r="U68" s="357" t="s">
        <v>4031</v>
      </c>
      <c r="V68" s="357" t="s">
        <v>4030</v>
      </c>
      <c r="W68" s="357">
        <v>2011</v>
      </c>
      <c r="X68" s="357" t="s">
        <v>2936</v>
      </c>
      <c r="Y68" s="357">
        <v>97</v>
      </c>
      <c r="Z68" s="357"/>
      <c r="AA68" s="344">
        <v>40637</v>
      </c>
      <c r="AB68" s="344" t="str">
        <f t="shared" ca="1" si="5"/>
        <v>Vencida</v>
      </c>
      <c r="AC68" s="358" t="str">
        <f t="shared" si="1"/>
        <v>Vigente</v>
      </c>
      <c r="AD68" s="344">
        <v>46049</v>
      </c>
      <c r="AE68" s="344" t="str">
        <f t="shared" ca="1" si="6"/>
        <v>Vencida</v>
      </c>
      <c r="AF68" s="358" t="str">
        <f t="shared" si="2"/>
        <v>Vigente</v>
      </c>
      <c r="AG68" s="344">
        <v>46040</v>
      </c>
      <c r="AH68" s="344" t="s">
        <v>439</v>
      </c>
      <c r="AI68" s="357" t="s">
        <v>439</v>
      </c>
      <c r="AJ68" s="344">
        <v>48982</v>
      </c>
      <c r="AK68" s="358" t="str">
        <f t="shared" si="3"/>
        <v>Vigente</v>
      </c>
      <c r="AL68" s="358"/>
      <c r="AM68" s="359">
        <f t="shared" ca="1" si="4"/>
        <v>3</v>
      </c>
      <c r="AN68" s="357"/>
      <c r="AO68" s="357"/>
      <c r="AP68" s="360"/>
      <c r="AQ68" s="361" t="str">
        <f>+_xlfn.XLOOKUP(B68,'BD 2025-06-14'!$A$1:$A$700,'BD 2025-06-14'!$B$1:$B$700)</f>
        <v>PRADA VILLA EDGAR HERNAN</v>
      </c>
    </row>
    <row r="69" spans="1:43" ht="30.75" customHeight="1" x14ac:dyDescent="0.25">
      <c r="A69" s="353">
        <v>60</v>
      </c>
      <c r="B69" s="354">
        <v>1130658285</v>
      </c>
      <c r="C69" s="357" t="s">
        <v>6746</v>
      </c>
      <c r="D69" s="344" t="str">
        <f>IFERROR(VLOOKUP(B69,#REF!,6,0),"ACTIVO")</f>
        <v>ACTIVO</v>
      </c>
      <c r="E69" s="344">
        <v>45748</v>
      </c>
      <c r="F69" s="344" t="str">
        <f>IFERROR(VLOOKUP(B69,#REF!,5,0),"")</f>
        <v/>
      </c>
      <c r="G69" s="344">
        <v>32115</v>
      </c>
      <c r="H69" s="356">
        <f t="shared" ca="1" si="0"/>
        <v>38.324435318275157</v>
      </c>
      <c r="I69" s="357" t="s">
        <v>763</v>
      </c>
      <c r="J69" s="357" t="s">
        <v>6747</v>
      </c>
      <c r="K69" s="363" t="s">
        <v>351</v>
      </c>
      <c r="L69" s="355" t="s">
        <v>92</v>
      </c>
      <c r="M69" s="355" t="s">
        <v>90</v>
      </c>
      <c r="N69" s="357" t="s">
        <v>557</v>
      </c>
      <c r="O69" s="357" t="s">
        <v>557</v>
      </c>
      <c r="P69" s="357" t="s">
        <v>437</v>
      </c>
      <c r="Q69" s="357" t="s">
        <v>6842</v>
      </c>
      <c r="R69" s="357" t="s">
        <v>436</v>
      </c>
      <c r="S69" s="357"/>
      <c r="T69" s="357"/>
      <c r="U69" s="357" t="s">
        <v>6843</v>
      </c>
      <c r="V69" s="367" t="s">
        <v>6844</v>
      </c>
      <c r="W69" s="357">
        <v>2021</v>
      </c>
      <c r="X69" s="357" t="s">
        <v>1807</v>
      </c>
      <c r="Y69" s="357">
        <v>124</v>
      </c>
      <c r="Z69" s="357"/>
      <c r="AA69" s="344">
        <v>44074</v>
      </c>
      <c r="AB69" s="344" t="str">
        <f t="shared" ca="1" si="5"/>
        <v>Vencida</v>
      </c>
      <c r="AC69" s="358" t="str">
        <f t="shared" si="1"/>
        <v>Vigente</v>
      </c>
      <c r="AD69" s="344">
        <v>46018</v>
      </c>
      <c r="AE69" s="344" t="str">
        <f t="shared" ca="1" si="6"/>
        <v>Vencida</v>
      </c>
      <c r="AF69" s="358" t="str">
        <f t="shared" si="2"/>
        <v>Vigente</v>
      </c>
      <c r="AG69" s="344">
        <v>46018</v>
      </c>
      <c r="AH69" s="364" t="s">
        <v>439</v>
      </c>
      <c r="AI69" s="357" t="s">
        <v>6802</v>
      </c>
      <c r="AJ69" s="344">
        <v>48520</v>
      </c>
      <c r="AK69" s="358" t="str">
        <f t="shared" si="3"/>
        <v>Vigente</v>
      </c>
      <c r="AL69" s="358"/>
      <c r="AM69" s="359">
        <f t="shared" ca="1" si="4"/>
        <v>3</v>
      </c>
      <c r="AN69" s="357"/>
      <c r="AO69" s="357"/>
      <c r="AP69" s="360"/>
      <c r="AQ69" s="361" t="str">
        <f>+_xlfn.XLOOKUP(B69,'BD 2025-06-14'!$A$1:$A$700,'BD 2025-06-14'!$B$1:$B$700)</f>
        <v>FIGUEROA DELGADO RODOLFO</v>
      </c>
    </row>
    <row r="70" spans="1:43" ht="30.75" customHeight="1" x14ac:dyDescent="0.25">
      <c r="A70" s="353">
        <v>61</v>
      </c>
      <c r="B70" s="354">
        <v>79849153</v>
      </c>
      <c r="C70" s="357" t="s">
        <v>338</v>
      </c>
      <c r="D70" s="344" t="str">
        <f>IFERROR(VLOOKUP(B70,#REF!,6,0),"ACTIVO")</f>
        <v>ACTIVO</v>
      </c>
      <c r="E70" s="344">
        <v>40371</v>
      </c>
      <c r="F70" s="344" t="str">
        <f>IFERROR(VLOOKUP(B70,#REF!,5,0),"")</f>
        <v/>
      </c>
      <c r="G70" s="344">
        <v>27724</v>
      </c>
      <c r="H70" s="356">
        <f t="shared" ca="1" si="0"/>
        <v>50.346338124572213</v>
      </c>
      <c r="I70" s="357" t="s">
        <v>763</v>
      </c>
      <c r="J70" s="366" t="s">
        <v>1736</v>
      </c>
      <c r="K70" s="363" t="s">
        <v>331</v>
      </c>
      <c r="L70" s="355" t="s">
        <v>92</v>
      </c>
      <c r="M70" s="355" t="s">
        <v>90</v>
      </c>
      <c r="N70" s="357" t="s">
        <v>557</v>
      </c>
      <c r="O70" s="357" t="s">
        <v>557</v>
      </c>
      <c r="P70" s="357" t="s">
        <v>437</v>
      </c>
      <c r="Q70" s="357" t="s">
        <v>627</v>
      </c>
      <c r="R70" s="357" t="s">
        <v>436</v>
      </c>
      <c r="S70" s="357"/>
      <c r="T70" s="357"/>
      <c r="U70" s="357" t="s">
        <v>2491</v>
      </c>
      <c r="V70" s="357" t="s">
        <v>2492</v>
      </c>
      <c r="W70" s="357">
        <v>2023</v>
      </c>
      <c r="X70" s="357" t="s">
        <v>2139</v>
      </c>
      <c r="Y70" s="357">
        <v>149</v>
      </c>
      <c r="Z70" s="357"/>
      <c r="AA70" s="344">
        <v>45020</v>
      </c>
      <c r="AB70" s="344" t="str">
        <f t="shared" ca="1" si="5"/>
        <v>Vencida</v>
      </c>
      <c r="AC70" s="358" t="str">
        <f t="shared" si="1"/>
        <v>Vigente</v>
      </c>
      <c r="AD70" s="344">
        <v>46113</v>
      </c>
      <c r="AE70" s="344" t="str">
        <f t="shared" ca="1" si="6"/>
        <v>Vencida</v>
      </c>
      <c r="AF70" s="358" t="str">
        <f t="shared" si="2"/>
        <v>Vigente</v>
      </c>
      <c r="AG70" s="344">
        <v>46113</v>
      </c>
      <c r="AH70" s="344" t="s">
        <v>439</v>
      </c>
      <c r="AI70" s="357" t="s">
        <v>439</v>
      </c>
      <c r="AJ70" s="344">
        <v>49144</v>
      </c>
      <c r="AK70" s="358" t="str">
        <f t="shared" si="3"/>
        <v>Vigente</v>
      </c>
      <c r="AL70" s="358"/>
      <c r="AM70" s="359">
        <f t="shared" ca="1" si="4"/>
        <v>3</v>
      </c>
      <c r="AN70" s="357"/>
      <c r="AO70" s="357"/>
      <c r="AP70" s="368" t="s">
        <v>6686</v>
      </c>
      <c r="AQ70" s="361" t="str">
        <f>+_xlfn.XLOOKUP(B70,'BD 2025-06-14'!$A$1:$A$700,'BD 2025-06-14'!$B$1:$B$700)</f>
        <v>RODRIGUEZ VELASQUEZ JOHN MANUEL</v>
      </c>
    </row>
    <row r="71" spans="1:43" ht="30.75" customHeight="1" x14ac:dyDescent="0.25">
      <c r="A71" s="353">
        <v>62</v>
      </c>
      <c r="B71" s="354">
        <v>67038967</v>
      </c>
      <c r="C71" s="357" t="s">
        <v>341</v>
      </c>
      <c r="D71" s="344" t="str">
        <f>IFERROR(VLOOKUP(B71,#REF!,6,0),"ACTIVO")</f>
        <v>ACTIVO</v>
      </c>
      <c r="E71" s="344">
        <v>41535</v>
      </c>
      <c r="F71" s="344" t="str">
        <f>IFERROR(VLOOKUP(B71,#REF!,5,0),"")</f>
        <v/>
      </c>
      <c r="G71" s="344">
        <v>31309</v>
      </c>
      <c r="H71" s="356">
        <f t="shared" ca="1" si="0"/>
        <v>40.532464146023464</v>
      </c>
      <c r="I71" s="357" t="s">
        <v>763</v>
      </c>
      <c r="J71" s="357" t="s">
        <v>1737</v>
      </c>
      <c r="K71" s="363" t="s">
        <v>331</v>
      </c>
      <c r="L71" s="355" t="s">
        <v>92</v>
      </c>
      <c r="M71" s="355" t="s">
        <v>90</v>
      </c>
      <c r="N71" s="357" t="s">
        <v>557</v>
      </c>
      <c r="O71" s="357" t="s">
        <v>557</v>
      </c>
      <c r="P71" s="357" t="s">
        <v>437</v>
      </c>
      <c r="Q71" s="357" t="s">
        <v>7146</v>
      </c>
      <c r="R71" s="357" t="s">
        <v>436</v>
      </c>
      <c r="S71" s="357"/>
      <c r="T71" s="357"/>
      <c r="U71" s="357" t="s">
        <v>7147</v>
      </c>
      <c r="V71" s="357" t="s">
        <v>7148</v>
      </c>
      <c r="W71" s="357">
        <v>2025</v>
      </c>
      <c r="X71" s="357" t="s">
        <v>2936</v>
      </c>
      <c r="Y71" s="357">
        <v>184</v>
      </c>
      <c r="Z71" s="357"/>
      <c r="AA71" s="344">
        <v>45882</v>
      </c>
      <c r="AB71" s="344" t="str">
        <f t="shared" ca="1" si="5"/>
        <v>Vigente</v>
      </c>
      <c r="AC71" s="358" t="str">
        <f t="shared" si="1"/>
        <v>Vigente</v>
      </c>
      <c r="AD71" s="344">
        <v>46612</v>
      </c>
      <c r="AE71" s="344" t="str">
        <f t="shared" ca="1" si="6"/>
        <v>Vigente</v>
      </c>
      <c r="AF71" s="358" t="str">
        <f t="shared" si="2"/>
        <v>Vigente</v>
      </c>
      <c r="AG71" s="344">
        <v>46246</v>
      </c>
      <c r="AH71" s="344" t="s">
        <v>439</v>
      </c>
      <c r="AI71" s="357" t="s">
        <v>439</v>
      </c>
      <c r="AJ71" s="344">
        <v>48898</v>
      </c>
      <c r="AK71" s="358" t="str">
        <f t="shared" si="3"/>
        <v>Vigente</v>
      </c>
      <c r="AL71" s="358"/>
      <c r="AM71" s="359">
        <f t="shared" ca="1" si="4"/>
        <v>4</v>
      </c>
      <c r="AN71" s="357"/>
      <c r="AO71" s="357"/>
      <c r="AP71" s="360" t="s">
        <v>7149</v>
      </c>
      <c r="AQ71" s="361" t="str">
        <f>+_xlfn.XLOOKUP(B71,'BD 2025-06-14'!$A$1:$A$700,'BD 2025-06-14'!$B$1:$B$700)</f>
        <v>SANCHEZ GUTIERREZ ANGEL</v>
      </c>
    </row>
    <row r="72" spans="1:43" ht="30.75" customHeight="1" x14ac:dyDescent="0.25">
      <c r="A72" s="353">
        <v>63</v>
      </c>
      <c r="B72" s="354">
        <v>1144070871</v>
      </c>
      <c r="C72" s="357" t="s">
        <v>339</v>
      </c>
      <c r="D72" s="344" t="str">
        <f>IFERROR(VLOOKUP(B72,#REF!,6,0),"ACTIVO")</f>
        <v>ACTIVO</v>
      </c>
      <c r="E72" s="344">
        <v>42888</v>
      </c>
      <c r="F72" s="344" t="str">
        <f>IFERROR(VLOOKUP(B72,#REF!,5,0),"")</f>
        <v/>
      </c>
      <c r="G72" s="344">
        <v>34486</v>
      </c>
      <c r="H72" s="356">
        <f t="shared" ca="1" si="0"/>
        <v>31.833651373102132</v>
      </c>
      <c r="I72" s="357" t="s">
        <v>768</v>
      </c>
      <c r="J72" s="357" t="s">
        <v>340</v>
      </c>
      <c r="K72" s="363" t="s">
        <v>331</v>
      </c>
      <c r="L72" s="355" t="s">
        <v>92</v>
      </c>
      <c r="M72" s="355" t="s">
        <v>90</v>
      </c>
      <c r="N72" s="357" t="s">
        <v>557</v>
      </c>
      <c r="O72" s="357" t="s">
        <v>557</v>
      </c>
      <c r="P72" s="357" t="s">
        <v>437</v>
      </c>
      <c r="Q72" s="357" t="s">
        <v>628</v>
      </c>
      <c r="R72" s="357" t="s">
        <v>436</v>
      </c>
      <c r="S72" s="357"/>
      <c r="T72" s="357"/>
      <c r="U72" s="357" t="s">
        <v>2330</v>
      </c>
      <c r="V72" s="357" t="s">
        <v>2331</v>
      </c>
      <c r="W72" s="357">
        <v>2017</v>
      </c>
      <c r="X72" s="357" t="s">
        <v>2249</v>
      </c>
      <c r="Y72" s="357">
        <v>125</v>
      </c>
      <c r="Z72" s="357"/>
      <c r="AA72" s="344">
        <v>42788</v>
      </c>
      <c r="AB72" s="344" t="str">
        <f t="shared" ca="1" si="5"/>
        <v>Vigente</v>
      </c>
      <c r="AC72" s="358" t="str">
        <f t="shared" si="1"/>
        <v>Vigente</v>
      </c>
      <c r="AD72" s="344">
        <v>46236</v>
      </c>
      <c r="AE72" s="344" t="str">
        <f t="shared" ca="1" si="6"/>
        <v>Vigente</v>
      </c>
      <c r="AF72" s="358" t="str">
        <f t="shared" si="2"/>
        <v>Vigente</v>
      </c>
      <c r="AG72" s="344">
        <v>46236</v>
      </c>
      <c r="AH72" s="344" t="s">
        <v>439</v>
      </c>
      <c r="AI72" s="357" t="s">
        <v>439</v>
      </c>
      <c r="AJ72" s="344">
        <v>46448</v>
      </c>
      <c r="AK72" s="358" t="str">
        <f t="shared" si="3"/>
        <v>Vigente</v>
      </c>
      <c r="AL72" s="358"/>
      <c r="AM72" s="359">
        <f t="shared" ca="1" si="4"/>
        <v>4</v>
      </c>
      <c r="AN72" s="357"/>
      <c r="AO72" s="357"/>
      <c r="AP72" s="360"/>
      <c r="AQ72" s="361" t="str">
        <f>+_xlfn.XLOOKUP(B72,'BD 2025-06-14'!$A$1:$A$700,'BD 2025-06-14'!$B$1:$B$700)</f>
        <v>ROMAN OCAMPO MILDREY</v>
      </c>
    </row>
    <row r="73" spans="1:43" ht="30.75" customHeight="1" x14ac:dyDescent="0.25">
      <c r="A73" s="353">
        <v>64</v>
      </c>
      <c r="B73" s="354">
        <v>1085687299</v>
      </c>
      <c r="C73" s="357" t="s">
        <v>334</v>
      </c>
      <c r="D73" s="344" t="str">
        <f>IFERROR(VLOOKUP(B73,#REF!,6,0),"ACTIVO")</f>
        <v>ACTIVO</v>
      </c>
      <c r="E73" s="344">
        <v>43172</v>
      </c>
      <c r="F73" s="344" t="str">
        <f>IFERROR(VLOOKUP(B73,#REF!,5,0),"")</f>
        <v/>
      </c>
      <c r="G73" s="344">
        <v>32314</v>
      </c>
      <c r="H73" s="356">
        <f t="shared" ca="1" si="0"/>
        <v>37.778939978939974</v>
      </c>
      <c r="I73" s="357" t="s">
        <v>768</v>
      </c>
      <c r="J73" s="357" t="s">
        <v>335</v>
      </c>
      <c r="K73" s="363" t="s">
        <v>331</v>
      </c>
      <c r="L73" s="355" t="s">
        <v>92</v>
      </c>
      <c r="M73" s="355" t="s">
        <v>90</v>
      </c>
      <c r="N73" s="357" t="s">
        <v>557</v>
      </c>
      <c r="O73" s="357" t="s">
        <v>557</v>
      </c>
      <c r="P73" s="357" t="s">
        <v>437</v>
      </c>
      <c r="Q73" s="357" t="s">
        <v>625</v>
      </c>
      <c r="R73" s="357" t="s">
        <v>436</v>
      </c>
      <c r="S73" s="357"/>
      <c r="T73" s="357"/>
      <c r="U73" s="357" t="s">
        <v>3158</v>
      </c>
      <c r="V73" s="357" t="s">
        <v>3159</v>
      </c>
      <c r="W73" s="357">
        <v>2022</v>
      </c>
      <c r="X73" s="357" t="s">
        <v>1998</v>
      </c>
      <c r="Y73" s="357">
        <v>125</v>
      </c>
      <c r="Z73" s="357"/>
      <c r="AA73" s="344">
        <v>44383</v>
      </c>
      <c r="AB73" s="344" t="str">
        <f t="shared" ca="1" si="5"/>
        <v>Vigente</v>
      </c>
      <c r="AC73" s="358" t="str">
        <f t="shared" si="1"/>
        <v>Vigente</v>
      </c>
      <c r="AD73" s="344">
        <v>46208</v>
      </c>
      <c r="AE73" s="344" t="str">
        <f t="shared" ca="1" si="6"/>
        <v>Vigente</v>
      </c>
      <c r="AF73" s="358" t="str">
        <f t="shared" si="2"/>
        <v>Vigente</v>
      </c>
      <c r="AG73" s="344">
        <v>46231</v>
      </c>
      <c r="AH73" s="344" t="s">
        <v>439</v>
      </c>
      <c r="AI73" s="357" t="s">
        <v>439</v>
      </c>
      <c r="AJ73" s="344">
        <v>48773</v>
      </c>
      <c r="AK73" s="358" t="str">
        <f t="shared" si="3"/>
        <v>Vigente</v>
      </c>
      <c r="AL73" s="358"/>
      <c r="AM73" s="359">
        <f t="shared" ca="1" si="4"/>
        <v>4</v>
      </c>
      <c r="AN73" s="357"/>
      <c r="AO73" s="357"/>
      <c r="AP73" s="360"/>
      <c r="AQ73" s="361" t="str">
        <f>+_xlfn.XLOOKUP(B73,'BD 2025-06-14'!$A$1:$A$700,'BD 2025-06-14'!$B$1:$B$700)</f>
        <v>HINESTROZA TORRES BENYI CRISTINA</v>
      </c>
    </row>
    <row r="74" spans="1:43" ht="30.75" customHeight="1" x14ac:dyDescent="0.25">
      <c r="A74" s="353">
        <v>65</v>
      </c>
      <c r="B74" s="354">
        <v>1113641054</v>
      </c>
      <c r="C74" s="357" t="s">
        <v>336</v>
      </c>
      <c r="D74" s="344" t="str">
        <f>IFERROR(VLOOKUP(B74,#REF!,6,0),"ACTIVO")</f>
        <v>ACTIVO</v>
      </c>
      <c r="E74" s="344">
        <v>43370</v>
      </c>
      <c r="F74" s="344" t="str">
        <f>IFERROR(VLOOKUP(B74,#REF!,5,0),"")</f>
        <v/>
      </c>
      <c r="G74" s="344">
        <v>32710</v>
      </c>
      <c r="H74" s="356">
        <f t="shared" ref="H74:H137" ca="1" si="7">+YEARFRAC(G74,TODAY(),1)</f>
        <v>36.696736076086168</v>
      </c>
      <c r="I74" s="357" t="s">
        <v>768</v>
      </c>
      <c r="J74" s="366" t="s">
        <v>1734</v>
      </c>
      <c r="K74" s="363" t="s">
        <v>331</v>
      </c>
      <c r="L74" s="355" t="s">
        <v>92</v>
      </c>
      <c r="M74" s="355" t="s">
        <v>90</v>
      </c>
      <c r="N74" s="357" t="s">
        <v>557</v>
      </c>
      <c r="O74" s="357" t="s">
        <v>557</v>
      </c>
      <c r="P74" s="357" t="s">
        <v>437</v>
      </c>
      <c r="Q74" s="357" t="s">
        <v>739</v>
      </c>
      <c r="R74" s="357" t="s">
        <v>436</v>
      </c>
      <c r="S74" s="357"/>
      <c r="T74" s="357"/>
      <c r="U74" s="357" t="s">
        <v>4027</v>
      </c>
      <c r="V74" s="357" t="s">
        <v>4026</v>
      </c>
      <c r="W74" s="357">
        <v>2024</v>
      </c>
      <c r="X74" s="357" t="s">
        <v>1986</v>
      </c>
      <c r="Y74" s="357">
        <v>109</v>
      </c>
      <c r="Z74" s="357"/>
      <c r="AA74" s="344">
        <v>45330</v>
      </c>
      <c r="AB74" s="344" t="str">
        <f t="shared" ca="1" si="5"/>
        <v>Vencida</v>
      </c>
      <c r="AC74" s="358" t="str">
        <f t="shared" ref="AC74:AC137" si="8">IF(P74="No tiene","No aplica",IF(AD74&gt;$C$6,"Vigente","No Vigente"))</f>
        <v>Vigente</v>
      </c>
      <c r="AD74" s="344">
        <v>46061</v>
      </c>
      <c r="AE74" s="344" t="str">
        <f t="shared" ca="1" si="6"/>
        <v>Vencida</v>
      </c>
      <c r="AF74" s="358" t="str">
        <f t="shared" ref="AF74:AF137" si="9">+IF(P74="No tiene","No aplica",IF(AG74&gt;$C$6,"Vigente","No Vigente"))</f>
        <v>Vigente</v>
      </c>
      <c r="AG74" s="344">
        <v>46060</v>
      </c>
      <c r="AH74" s="344" t="s">
        <v>439</v>
      </c>
      <c r="AI74" s="357" t="s">
        <v>439</v>
      </c>
      <c r="AJ74" s="344">
        <v>48097</v>
      </c>
      <c r="AK74" s="358" t="str">
        <f t="shared" ref="AK74:AK137" si="10">+IF(P74="No tiene","No aplica",IF(AJ74&gt;$C$6,"Vigente","No Vigente"))</f>
        <v>Vigente</v>
      </c>
      <c r="AL74" s="358"/>
      <c r="AM74" s="359">
        <f t="shared" ref="AM74:AM137" ca="1" si="11">+COUNTIFS(AC74:AK74,"Vigente")</f>
        <v>3</v>
      </c>
      <c r="AN74" s="357"/>
      <c r="AO74" s="357"/>
      <c r="AP74" s="368" t="s">
        <v>740</v>
      </c>
      <c r="AQ74" s="361" t="str">
        <f>+_xlfn.XLOOKUP(B74,'BD 2025-06-14'!$A$1:$A$700,'BD 2025-06-14'!$B$1:$B$700)</f>
        <v>MAZO SALAS LINA MARCELA</v>
      </c>
    </row>
    <row r="75" spans="1:43" ht="30.75" customHeight="1" x14ac:dyDescent="0.25">
      <c r="A75" s="353">
        <v>66</v>
      </c>
      <c r="B75" s="354">
        <v>1130638562</v>
      </c>
      <c r="C75" s="357" t="s">
        <v>337</v>
      </c>
      <c r="D75" s="344" t="str">
        <f>IFERROR(VLOOKUP(B75,#REF!,6,0),"ACTIVO")</f>
        <v>ACTIVO</v>
      </c>
      <c r="E75" s="344">
        <v>43504</v>
      </c>
      <c r="F75" s="344" t="str">
        <f>IFERROR(VLOOKUP(B75,#REF!,5,0),"")</f>
        <v/>
      </c>
      <c r="G75" s="344">
        <v>32284</v>
      </c>
      <c r="H75" s="356">
        <f t="shared" ca="1" si="7"/>
        <v>37.861074061074056</v>
      </c>
      <c r="I75" s="357" t="s">
        <v>768</v>
      </c>
      <c r="J75" s="357" t="s">
        <v>1735</v>
      </c>
      <c r="K75" s="363" t="s">
        <v>331</v>
      </c>
      <c r="L75" s="355" t="s">
        <v>92</v>
      </c>
      <c r="M75" s="355" t="s">
        <v>90</v>
      </c>
      <c r="N75" s="357" t="s">
        <v>557</v>
      </c>
      <c r="O75" s="357" t="s">
        <v>557</v>
      </c>
      <c r="P75" s="357" t="s">
        <v>437</v>
      </c>
      <c r="Q75" s="357" t="s">
        <v>626</v>
      </c>
      <c r="R75" s="357" t="s">
        <v>436</v>
      </c>
      <c r="S75" s="357"/>
      <c r="T75" s="357"/>
      <c r="U75" s="357" t="s">
        <v>3014</v>
      </c>
      <c r="V75" s="357" t="s">
        <v>3015</v>
      </c>
      <c r="W75" s="357">
        <v>2022</v>
      </c>
      <c r="X75" s="357" t="s">
        <v>2878</v>
      </c>
      <c r="Y75" s="357">
        <v>113</v>
      </c>
      <c r="Z75" s="357"/>
      <c r="AA75" s="344">
        <v>44429</v>
      </c>
      <c r="AB75" s="344" t="str">
        <f t="shared" ref="AB75:AB138" ca="1" si="12">IF(AD75&lt;=TODAY(),"Vencida","Vigente")</f>
        <v>Vigente</v>
      </c>
      <c r="AC75" s="358" t="str">
        <f t="shared" si="8"/>
        <v>Vigente</v>
      </c>
      <c r="AD75" s="344">
        <v>46260</v>
      </c>
      <c r="AE75" s="344" t="str">
        <f t="shared" ref="AE75:AE138" ca="1" si="13">IF(AG75&lt;=TODAY(),"Vencida","Vigente")</f>
        <v>Vigente</v>
      </c>
      <c r="AF75" s="358" t="str">
        <f t="shared" si="9"/>
        <v>Vigente</v>
      </c>
      <c r="AG75" s="344">
        <v>46281</v>
      </c>
      <c r="AH75" s="344" t="s">
        <v>439</v>
      </c>
      <c r="AI75" s="357" t="s">
        <v>439</v>
      </c>
      <c r="AJ75" s="344">
        <v>49164</v>
      </c>
      <c r="AK75" s="358" t="str">
        <f t="shared" si="10"/>
        <v>Vigente</v>
      </c>
      <c r="AL75" s="358"/>
      <c r="AM75" s="359">
        <f t="shared" ca="1" si="11"/>
        <v>4</v>
      </c>
      <c r="AN75" s="357"/>
      <c r="AO75" s="357"/>
      <c r="AP75" s="360"/>
      <c r="AQ75" s="361" t="str">
        <f>+_xlfn.XLOOKUP(B75,'BD 2025-06-14'!$A$1:$A$700,'BD 2025-06-14'!$B$1:$B$700)</f>
        <v>QUINTERO SOLARTE DIANA CAROLINA</v>
      </c>
    </row>
    <row r="76" spans="1:43" ht="30.75" customHeight="1" x14ac:dyDescent="0.25">
      <c r="A76" s="353">
        <v>67</v>
      </c>
      <c r="B76" s="354">
        <v>1130634495</v>
      </c>
      <c r="C76" s="357" t="s">
        <v>332</v>
      </c>
      <c r="D76" s="344" t="str">
        <f>IFERROR(VLOOKUP(B76,#REF!,6,0),"ACTIVO")</f>
        <v>ACTIVO</v>
      </c>
      <c r="E76" s="344">
        <v>43504</v>
      </c>
      <c r="F76" s="344" t="str">
        <f>IFERROR(VLOOKUP(B76,#REF!,5,0),"")</f>
        <v/>
      </c>
      <c r="G76" s="344">
        <v>31999</v>
      </c>
      <c r="H76" s="356">
        <f t="shared" ca="1" si="7"/>
        <v>38.64202600958248</v>
      </c>
      <c r="I76" s="357" t="s">
        <v>768</v>
      </c>
      <c r="J76" s="357" t="s">
        <v>1732</v>
      </c>
      <c r="K76" s="363" t="s">
        <v>331</v>
      </c>
      <c r="L76" s="355" t="s">
        <v>92</v>
      </c>
      <c r="M76" s="355" t="s">
        <v>90</v>
      </c>
      <c r="N76" s="357" t="s">
        <v>557</v>
      </c>
      <c r="O76" s="357" t="s">
        <v>557</v>
      </c>
      <c r="P76" s="357" t="s">
        <v>437</v>
      </c>
      <c r="Q76" s="357" t="s">
        <v>623</v>
      </c>
      <c r="R76" s="357" t="s">
        <v>436</v>
      </c>
      <c r="S76" s="357"/>
      <c r="T76" s="357"/>
      <c r="U76" s="357" t="s">
        <v>2384</v>
      </c>
      <c r="V76" s="357" t="s">
        <v>2385</v>
      </c>
      <c r="W76" s="357">
        <v>2023</v>
      </c>
      <c r="X76" s="357" t="s">
        <v>1807</v>
      </c>
      <c r="Y76" s="357">
        <v>125</v>
      </c>
      <c r="Z76" s="357"/>
      <c r="AA76" s="344">
        <v>44771</v>
      </c>
      <c r="AB76" s="344" t="str">
        <f t="shared" ca="1" si="12"/>
        <v>Vigente</v>
      </c>
      <c r="AC76" s="358" t="str">
        <f t="shared" si="8"/>
        <v>Vigente</v>
      </c>
      <c r="AD76" s="344">
        <v>46230</v>
      </c>
      <c r="AE76" s="344" t="str">
        <f t="shared" ca="1" si="13"/>
        <v>Vigente</v>
      </c>
      <c r="AF76" s="358" t="str">
        <f t="shared" si="9"/>
        <v>Vigente</v>
      </c>
      <c r="AG76" s="344">
        <v>46230</v>
      </c>
      <c r="AH76" s="344" t="s">
        <v>439</v>
      </c>
      <c r="AI76" s="357" t="s">
        <v>439</v>
      </c>
      <c r="AJ76" s="344">
        <v>48421</v>
      </c>
      <c r="AK76" s="358" t="str">
        <f t="shared" si="10"/>
        <v>Vigente</v>
      </c>
      <c r="AL76" s="358"/>
      <c r="AM76" s="359">
        <f t="shared" ca="1" si="11"/>
        <v>4</v>
      </c>
      <c r="AN76" s="357"/>
      <c r="AO76" s="357"/>
      <c r="AP76" s="360"/>
      <c r="AQ76" s="361" t="str">
        <f>+_xlfn.XLOOKUP(B76,'BD 2025-06-14'!$A$1:$A$700,'BD 2025-06-14'!$B$1:$B$700)</f>
        <v>GOMEZ HERNANDEZ SULAY GEOVANA</v>
      </c>
    </row>
    <row r="77" spans="1:43" ht="30.75" customHeight="1" x14ac:dyDescent="0.25">
      <c r="A77" s="353">
        <v>68</v>
      </c>
      <c r="B77" s="354">
        <v>1144095481</v>
      </c>
      <c r="C77" s="357" t="s">
        <v>329</v>
      </c>
      <c r="D77" s="344" t="str">
        <f>IFERROR(VLOOKUP(B77,#REF!,6,0),"ACTIVO")</f>
        <v>ACTIVO</v>
      </c>
      <c r="E77" s="344">
        <v>43755</v>
      </c>
      <c r="F77" s="344" t="str">
        <f>IFERROR(VLOOKUP(B77,#REF!,5,0),"")</f>
        <v/>
      </c>
      <c r="G77" s="344">
        <v>35531</v>
      </c>
      <c r="H77" s="356">
        <f t="shared" ca="1" si="7"/>
        <v>28.97325910376928</v>
      </c>
      <c r="I77" s="357" t="s">
        <v>768</v>
      </c>
      <c r="J77" s="357" t="s">
        <v>330</v>
      </c>
      <c r="K77" s="363" t="s">
        <v>331</v>
      </c>
      <c r="L77" s="355" t="s">
        <v>92</v>
      </c>
      <c r="M77" s="355" t="s">
        <v>90</v>
      </c>
      <c r="N77" s="357" t="s">
        <v>557</v>
      </c>
      <c r="O77" s="357" t="s">
        <v>557</v>
      </c>
      <c r="P77" s="357" t="s">
        <v>437</v>
      </c>
      <c r="Q77" s="357" t="s">
        <v>622</v>
      </c>
      <c r="R77" s="357" t="s">
        <v>436</v>
      </c>
      <c r="S77" s="357"/>
      <c r="T77" s="357"/>
      <c r="U77" s="357" t="s">
        <v>2293</v>
      </c>
      <c r="V77" s="357" t="s">
        <v>2294</v>
      </c>
      <c r="W77" s="357">
        <v>2018</v>
      </c>
      <c r="X77" s="357" t="s">
        <v>2139</v>
      </c>
      <c r="Y77" s="357">
        <v>115</v>
      </c>
      <c r="Z77" s="357"/>
      <c r="AA77" s="344">
        <v>43035</v>
      </c>
      <c r="AB77" s="344" t="str">
        <f t="shared" ca="1" si="12"/>
        <v>Vencida</v>
      </c>
      <c r="AC77" s="358" t="str">
        <f t="shared" si="8"/>
        <v>Vigente</v>
      </c>
      <c r="AD77" s="344">
        <v>45958</v>
      </c>
      <c r="AE77" s="344" t="str">
        <f t="shared" ca="1" si="13"/>
        <v>Vencida</v>
      </c>
      <c r="AF77" s="358" t="str">
        <f t="shared" si="9"/>
        <v>Vigente</v>
      </c>
      <c r="AG77" s="344">
        <v>45957</v>
      </c>
      <c r="AH77" s="344" t="s">
        <v>439</v>
      </c>
      <c r="AI77" s="357" t="s">
        <v>439</v>
      </c>
      <c r="AJ77" s="344">
        <v>46481</v>
      </c>
      <c r="AK77" s="358" t="str">
        <f t="shared" si="10"/>
        <v>Vigente</v>
      </c>
      <c r="AL77" s="358"/>
      <c r="AM77" s="359">
        <f t="shared" ca="1" si="11"/>
        <v>3</v>
      </c>
      <c r="AN77" s="357"/>
      <c r="AO77" s="357"/>
      <c r="AP77" s="360"/>
      <c r="AQ77" s="361" t="str">
        <f>+_xlfn.XLOOKUP(B77,'BD 2025-06-14'!$A$1:$A$700,'BD 2025-06-14'!$B$1:$B$700)</f>
        <v>FILIGRANA CHAUSTRE TANIA</v>
      </c>
    </row>
    <row r="78" spans="1:43" s="362" customFormat="1" ht="30.75" customHeight="1" x14ac:dyDescent="0.25">
      <c r="A78" s="353">
        <v>69</v>
      </c>
      <c r="B78" s="354">
        <v>1130627977</v>
      </c>
      <c r="C78" s="357" t="s">
        <v>333</v>
      </c>
      <c r="D78" s="344" t="str">
        <f>IFERROR(VLOOKUP(B78,#REF!,6,0),"ACTIVO")</f>
        <v>ACTIVO</v>
      </c>
      <c r="E78" s="344">
        <v>43906</v>
      </c>
      <c r="F78" s="344" t="str">
        <f>IFERROR(VLOOKUP(B78,#REF!,5,0),"")</f>
        <v/>
      </c>
      <c r="G78" s="344">
        <v>31636</v>
      </c>
      <c r="H78" s="356">
        <f t="shared" ca="1" si="7"/>
        <v>39.63652754590985</v>
      </c>
      <c r="I78" s="357" t="s">
        <v>763</v>
      </c>
      <c r="J78" s="357" t="s">
        <v>1733</v>
      </c>
      <c r="K78" s="363" t="s">
        <v>331</v>
      </c>
      <c r="L78" s="355" t="s">
        <v>92</v>
      </c>
      <c r="M78" s="355" t="s">
        <v>90</v>
      </c>
      <c r="N78" s="357" t="s">
        <v>557</v>
      </c>
      <c r="O78" s="357" t="s">
        <v>557</v>
      </c>
      <c r="P78" s="357" t="s">
        <v>437</v>
      </c>
      <c r="Q78" s="357" t="s">
        <v>624</v>
      </c>
      <c r="R78" s="357" t="s">
        <v>436</v>
      </c>
      <c r="S78" s="357"/>
      <c r="T78" s="357"/>
      <c r="U78" s="357" t="s">
        <v>2445</v>
      </c>
      <c r="V78" s="357" t="s">
        <v>2446</v>
      </c>
      <c r="W78" s="357">
        <v>2022</v>
      </c>
      <c r="X78" s="357" t="s">
        <v>1986</v>
      </c>
      <c r="Y78" s="357">
        <v>197</v>
      </c>
      <c r="Z78" s="357"/>
      <c r="AA78" s="344">
        <v>44588</v>
      </c>
      <c r="AB78" s="344" t="str">
        <f t="shared" ca="1" si="12"/>
        <v>Vencida</v>
      </c>
      <c r="AC78" s="358" t="str">
        <f t="shared" si="8"/>
        <v>Vigente</v>
      </c>
      <c r="AD78" s="344">
        <v>46078</v>
      </c>
      <c r="AE78" s="344" t="str">
        <f t="shared" ca="1" si="13"/>
        <v>Vencida</v>
      </c>
      <c r="AF78" s="358" t="str">
        <f t="shared" si="9"/>
        <v>Vigente</v>
      </c>
      <c r="AG78" s="344">
        <v>46049</v>
      </c>
      <c r="AH78" s="344" t="s">
        <v>439</v>
      </c>
      <c r="AI78" s="357" t="s">
        <v>439</v>
      </c>
      <c r="AJ78" s="344">
        <v>46420</v>
      </c>
      <c r="AK78" s="358" t="str">
        <f t="shared" si="10"/>
        <v>Vigente</v>
      </c>
      <c r="AL78" s="358"/>
      <c r="AM78" s="359">
        <f t="shared" ca="1" si="11"/>
        <v>3</v>
      </c>
      <c r="AN78" s="357"/>
      <c r="AO78" s="357"/>
      <c r="AP78" s="360"/>
      <c r="AQ78" s="361" t="str">
        <f>+_xlfn.XLOOKUP(B78,'BD 2025-06-14'!$A$1:$A$700,'BD 2025-06-14'!$B$1:$B$700)</f>
        <v>GUTIERREZ GOMEZ JOSE FERNANDO</v>
      </c>
    </row>
    <row r="79" spans="1:43" ht="30.75" customHeight="1" x14ac:dyDescent="0.25">
      <c r="A79" s="353">
        <v>70</v>
      </c>
      <c r="B79" s="369">
        <v>1005968424</v>
      </c>
      <c r="C79" s="370" t="s">
        <v>363</v>
      </c>
      <c r="D79" s="344" t="str">
        <f>IFERROR(VLOOKUP(B79,#REF!,6,0),"ACTIVO")</f>
        <v>ACTIVO</v>
      </c>
      <c r="E79" s="371">
        <v>44713</v>
      </c>
      <c r="F79" s="344" t="str">
        <f>IFERROR(VLOOKUP(B79,#REF!,5,0),"")</f>
        <v/>
      </c>
      <c r="G79" s="371">
        <v>37890</v>
      </c>
      <c r="H79" s="356">
        <f t="shared" ca="1" si="7"/>
        <v>22.513347022587268</v>
      </c>
      <c r="I79" s="370" t="s">
        <v>763</v>
      </c>
      <c r="J79" s="372" t="s">
        <v>1739</v>
      </c>
      <c r="K79" s="363" t="s">
        <v>360</v>
      </c>
      <c r="L79" s="355" t="s">
        <v>196</v>
      </c>
      <c r="M79" s="355" t="s">
        <v>90</v>
      </c>
      <c r="N79" s="370" t="s">
        <v>557</v>
      </c>
      <c r="O79" s="370" t="s">
        <v>557</v>
      </c>
      <c r="P79" s="370" t="s">
        <v>437</v>
      </c>
      <c r="Q79" s="370" t="s">
        <v>6760</v>
      </c>
      <c r="R79" s="370" t="s">
        <v>436</v>
      </c>
      <c r="S79" s="370"/>
      <c r="T79" s="370"/>
      <c r="U79" s="370" t="s">
        <v>6761</v>
      </c>
      <c r="V79" s="370" t="s">
        <v>6762</v>
      </c>
      <c r="W79" s="370">
        <v>2025</v>
      </c>
      <c r="X79" s="370" t="s">
        <v>1867</v>
      </c>
      <c r="Y79" s="370">
        <v>124</v>
      </c>
      <c r="Z79" s="370"/>
      <c r="AA79" s="371">
        <v>45400</v>
      </c>
      <c r="AB79" s="344" t="str">
        <f t="shared" ca="1" si="12"/>
        <v>Vigente</v>
      </c>
      <c r="AC79" s="373" t="str">
        <f t="shared" si="8"/>
        <v>Vigente</v>
      </c>
      <c r="AD79" s="371">
        <v>46130</v>
      </c>
      <c r="AE79" s="344" t="str">
        <f t="shared" ca="1" si="13"/>
        <v>Vigente</v>
      </c>
      <c r="AF79" s="373" t="str">
        <f t="shared" si="9"/>
        <v>Vigente</v>
      </c>
      <c r="AG79" s="371">
        <v>46130</v>
      </c>
      <c r="AH79" s="371" t="s">
        <v>439</v>
      </c>
      <c r="AI79" s="370" t="s">
        <v>439</v>
      </c>
      <c r="AJ79" s="371">
        <v>48313</v>
      </c>
      <c r="AK79" s="373" t="str">
        <f t="shared" si="10"/>
        <v>Vigente</v>
      </c>
      <c r="AL79" s="373"/>
      <c r="AM79" s="359">
        <f t="shared" ca="1" si="11"/>
        <v>4</v>
      </c>
      <c r="AN79" s="370"/>
      <c r="AO79" s="370"/>
      <c r="AP79" s="374" t="s">
        <v>6763</v>
      </c>
      <c r="AQ79" s="361" t="str">
        <f>+_xlfn.XLOOKUP(B79,'BD 2025-06-14'!$A$1:$A$700,'BD 2025-06-14'!$B$1:$B$700)</f>
        <v>SOLIS AYALA JUAN SEBASTIAN</v>
      </c>
    </row>
    <row r="80" spans="1:43" ht="30.75" customHeight="1" x14ac:dyDescent="0.25">
      <c r="A80" s="353">
        <v>71</v>
      </c>
      <c r="B80" s="354">
        <v>16799736</v>
      </c>
      <c r="C80" s="355" t="s">
        <v>141</v>
      </c>
      <c r="D80" s="344" t="str">
        <f>IFERROR(VLOOKUP(B80,#REF!,6,0),"ACTIVO")</f>
        <v>ACTIVO</v>
      </c>
      <c r="E80" s="344">
        <v>38869</v>
      </c>
      <c r="F80" s="344" t="str">
        <f>IFERROR(VLOOKUP(B80,#REF!,5,0),"")</f>
        <v/>
      </c>
      <c r="G80" s="344">
        <v>26405</v>
      </c>
      <c r="H80" s="356">
        <f t="shared" ca="1" si="7"/>
        <v>53.956891831350489</v>
      </c>
      <c r="I80" s="344" t="s">
        <v>763</v>
      </c>
      <c r="J80" s="355" t="s">
        <v>1695</v>
      </c>
      <c r="K80" s="363" t="s">
        <v>91</v>
      </c>
      <c r="L80" s="355" t="s">
        <v>92</v>
      </c>
      <c r="M80" s="355" t="s">
        <v>90</v>
      </c>
      <c r="N80" s="357" t="s">
        <v>557</v>
      </c>
      <c r="O80" s="357" t="s">
        <v>557</v>
      </c>
      <c r="P80" s="357" t="s">
        <v>437</v>
      </c>
      <c r="Q80" s="357" t="s">
        <v>515</v>
      </c>
      <c r="R80" s="357" t="s">
        <v>436</v>
      </c>
      <c r="S80" s="357"/>
      <c r="T80" s="357"/>
      <c r="U80" s="357" t="s">
        <v>3035</v>
      </c>
      <c r="V80" s="357" t="s">
        <v>3036</v>
      </c>
      <c r="W80" s="357">
        <v>2015</v>
      </c>
      <c r="X80" s="357" t="s">
        <v>1867</v>
      </c>
      <c r="Y80" s="357">
        <v>100</v>
      </c>
      <c r="Z80" s="357"/>
      <c r="AA80" s="344">
        <v>41806</v>
      </c>
      <c r="AB80" s="344" t="str">
        <f t="shared" ca="1" si="12"/>
        <v>Vigente</v>
      </c>
      <c r="AC80" s="358" t="str">
        <f t="shared" si="8"/>
        <v>Vigente</v>
      </c>
      <c r="AD80" s="344">
        <v>46209</v>
      </c>
      <c r="AE80" s="344" t="str">
        <f t="shared" ca="1" si="13"/>
        <v>Vigente</v>
      </c>
      <c r="AF80" s="358" t="str">
        <f t="shared" si="9"/>
        <v>Vigente</v>
      </c>
      <c r="AG80" s="344">
        <v>46201</v>
      </c>
      <c r="AH80" s="344" t="s">
        <v>439</v>
      </c>
      <c r="AI80" s="357" t="s">
        <v>439</v>
      </c>
      <c r="AJ80" s="344">
        <v>48728</v>
      </c>
      <c r="AK80" s="358" t="str">
        <f t="shared" si="10"/>
        <v>Vigente</v>
      </c>
      <c r="AL80" s="358"/>
      <c r="AM80" s="359">
        <f t="shared" ca="1" si="11"/>
        <v>4</v>
      </c>
      <c r="AN80" s="357"/>
      <c r="AO80" s="357"/>
      <c r="AP80" s="360"/>
      <c r="AQ80" s="361" t="str">
        <f>+_xlfn.XLOOKUP(B80,'BD 2025-06-14'!$A$1:$A$700,'BD 2025-06-14'!$B$1:$B$700)</f>
        <v>RAMIREZ BEJARANO MAURICIO</v>
      </c>
    </row>
    <row r="81" spans="1:43" ht="30.75" customHeight="1" x14ac:dyDescent="0.25">
      <c r="A81" s="353">
        <v>72</v>
      </c>
      <c r="B81" s="354">
        <v>16744628</v>
      </c>
      <c r="C81" s="355" t="s">
        <v>114</v>
      </c>
      <c r="D81" s="344" t="str">
        <f>IFERROR(VLOOKUP(B81,#REF!,6,0),"ACTIVO")</f>
        <v>ACTIVO</v>
      </c>
      <c r="E81" s="344">
        <v>38875</v>
      </c>
      <c r="F81" s="344" t="str">
        <f>IFERROR(VLOOKUP(B81,#REF!,5,0),"")</f>
        <v/>
      </c>
      <c r="G81" s="344">
        <v>24788</v>
      </c>
      <c r="H81" s="356">
        <f t="shared" ca="1" si="7"/>
        <v>58.384668035592057</v>
      </c>
      <c r="I81" s="344" t="s">
        <v>763</v>
      </c>
      <c r="J81" s="355" t="s">
        <v>1686</v>
      </c>
      <c r="K81" s="363" t="s">
        <v>91</v>
      </c>
      <c r="L81" s="355" t="s">
        <v>92</v>
      </c>
      <c r="M81" s="355" t="s">
        <v>90</v>
      </c>
      <c r="N81" s="357" t="s">
        <v>557</v>
      </c>
      <c r="O81" s="357" t="s">
        <v>557</v>
      </c>
      <c r="P81" s="357" t="s">
        <v>437</v>
      </c>
      <c r="Q81" s="357" t="s">
        <v>493</v>
      </c>
      <c r="R81" s="357" t="s">
        <v>435</v>
      </c>
      <c r="S81" s="357" t="s">
        <v>494</v>
      </c>
      <c r="T81" s="357">
        <v>94498203</v>
      </c>
      <c r="U81" s="357" t="s">
        <v>2455</v>
      </c>
      <c r="V81" s="357" t="s">
        <v>2455</v>
      </c>
      <c r="W81" s="357">
        <v>2008</v>
      </c>
      <c r="X81" s="357" t="s">
        <v>1867</v>
      </c>
      <c r="Y81" s="357">
        <v>150</v>
      </c>
      <c r="Z81" s="357"/>
      <c r="AA81" s="344">
        <v>39449</v>
      </c>
      <c r="AB81" s="344" t="str">
        <f t="shared" ca="1" si="12"/>
        <v>Vencida</v>
      </c>
      <c r="AC81" s="358" t="str">
        <f t="shared" si="8"/>
        <v>Vigente</v>
      </c>
      <c r="AD81" s="344">
        <v>46039</v>
      </c>
      <c r="AE81" s="344" t="str">
        <f t="shared" ca="1" si="13"/>
        <v>Vencida</v>
      </c>
      <c r="AF81" s="358" t="str">
        <f t="shared" si="9"/>
        <v>Vigente</v>
      </c>
      <c r="AG81" s="344">
        <v>46014</v>
      </c>
      <c r="AH81" s="344" t="s">
        <v>439</v>
      </c>
      <c r="AI81" s="357" t="s">
        <v>439</v>
      </c>
      <c r="AJ81" s="344">
        <v>48714</v>
      </c>
      <c r="AK81" s="358" t="str">
        <f t="shared" si="10"/>
        <v>Vigente</v>
      </c>
      <c r="AL81" s="358"/>
      <c r="AM81" s="359">
        <f t="shared" ca="1" si="11"/>
        <v>3</v>
      </c>
      <c r="AN81" s="357"/>
      <c r="AO81" s="357"/>
      <c r="AP81" s="360"/>
      <c r="AQ81" s="361" t="str">
        <f>+_xlfn.XLOOKUP(B81,'BD 2025-06-14'!$A$1:$A$700,'BD 2025-06-14'!$B$1:$B$700)</f>
        <v>HERNANDEZ CUELLAR ALVARO</v>
      </c>
    </row>
    <row r="82" spans="1:43" ht="30.75" customHeight="1" x14ac:dyDescent="0.25">
      <c r="A82" s="353">
        <v>73</v>
      </c>
      <c r="B82" s="354">
        <v>16917763</v>
      </c>
      <c r="C82" s="355" t="s">
        <v>115</v>
      </c>
      <c r="D82" s="344" t="str">
        <f>IFERROR(VLOOKUP(B82,#REF!,6,0),"ACTIVO")</f>
        <v>ACTIVO</v>
      </c>
      <c r="E82" s="344">
        <v>38899</v>
      </c>
      <c r="F82" s="344" t="str">
        <f>IFERROR(VLOOKUP(B82,#REF!,5,0),"")</f>
        <v/>
      </c>
      <c r="G82" s="344">
        <v>29512</v>
      </c>
      <c r="H82" s="356">
        <f t="shared" ca="1" si="7"/>
        <v>45.450399021378225</v>
      </c>
      <c r="I82" s="344" t="s">
        <v>763</v>
      </c>
      <c r="J82" s="355" t="s">
        <v>1687</v>
      </c>
      <c r="K82" s="363" t="s">
        <v>91</v>
      </c>
      <c r="L82" s="355" t="s">
        <v>92</v>
      </c>
      <c r="M82" s="355" t="s">
        <v>90</v>
      </c>
      <c r="N82" s="357" t="s">
        <v>557</v>
      </c>
      <c r="O82" s="357" t="s">
        <v>557</v>
      </c>
      <c r="P82" s="357" t="s">
        <v>437</v>
      </c>
      <c r="Q82" s="357" t="s">
        <v>495</v>
      </c>
      <c r="R82" s="357" t="s">
        <v>435</v>
      </c>
      <c r="S82" s="357" t="s">
        <v>496</v>
      </c>
      <c r="T82" s="357">
        <v>29806928</v>
      </c>
      <c r="U82" s="357" t="s">
        <v>2548</v>
      </c>
      <c r="V82" s="357" t="s">
        <v>2549</v>
      </c>
      <c r="W82" s="357">
        <v>2016</v>
      </c>
      <c r="X82" s="357" t="s">
        <v>1912</v>
      </c>
      <c r="Y82" s="357">
        <v>144</v>
      </c>
      <c r="Z82" s="357"/>
      <c r="AA82" s="344">
        <v>42502</v>
      </c>
      <c r="AB82" s="344" t="str">
        <f t="shared" ca="1" si="12"/>
        <v>Vencida</v>
      </c>
      <c r="AC82" s="358" t="str">
        <f t="shared" si="8"/>
        <v>Vigente</v>
      </c>
      <c r="AD82" s="344">
        <v>46088</v>
      </c>
      <c r="AE82" s="344" t="str">
        <f t="shared" ca="1" si="13"/>
        <v>Vigente</v>
      </c>
      <c r="AF82" s="358" t="str">
        <f t="shared" si="9"/>
        <v>Vigente</v>
      </c>
      <c r="AG82" s="344">
        <v>46244</v>
      </c>
      <c r="AH82" s="344" t="s">
        <v>439</v>
      </c>
      <c r="AI82" s="357" t="s">
        <v>439</v>
      </c>
      <c r="AJ82" s="344">
        <v>48771</v>
      </c>
      <c r="AK82" s="358" t="str">
        <f t="shared" si="10"/>
        <v>Vigente</v>
      </c>
      <c r="AL82" s="358"/>
      <c r="AM82" s="359">
        <f t="shared" ca="1" si="11"/>
        <v>4</v>
      </c>
      <c r="AN82" s="357"/>
      <c r="AO82" s="357"/>
      <c r="AP82" s="360"/>
      <c r="AQ82" s="361" t="str">
        <f>+_xlfn.XLOOKUP(B82,'BD 2025-06-14'!$A$1:$A$700,'BD 2025-06-14'!$B$1:$B$700)</f>
        <v>LOPEZ ARANGO MARIO ALBERTO</v>
      </c>
    </row>
    <row r="83" spans="1:43" ht="30.75" customHeight="1" x14ac:dyDescent="0.25">
      <c r="A83" s="353">
        <v>74</v>
      </c>
      <c r="B83" s="354">
        <v>16766666</v>
      </c>
      <c r="C83" s="355" t="s">
        <v>133</v>
      </c>
      <c r="D83" s="344" t="str">
        <f>IFERROR(VLOOKUP(B83,#REF!,6,0),"ACTIVO")</f>
        <v>ACTIVO</v>
      </c>
      <c r="E83" s="344">
        <v>39218</v>
      </c>
      <c r="F83" s="344" t="str">
        <f>IFERROR(VLOOKUP(B83,#REF!,5,0),"")</f>
        <v/>
      </c>
      <c r="G83" s="344">
        <v>25275</v>
      </c>
      <c r="H83" s="356">
        <f t="shared" ca="1" si="7"/>
        <v>57.052681268882175</v>
      </c>
      <c r="I83" s="344" t="s">
        <v>763</v>
      </c>
      <c r="J83" s="355" t="s">
        <v>1691</v>
      </c>
      <c r="K83" s="363" t="s">
        <v>91</v>
      </c>
      <c r="L83" s="355" t="s">
        <v>92</v>
      </c>
      <c r="M83" s="355" t="s">
        <v>90</v>
      </c>
      <c r="N83" s="357" t="s">
        <v>557</v>
      </c>
      <c r="O83" s="357" t="s">
        <v>557</v>
      </c>
      <c r="P83" s="357" t="s">
        <v>437</v>
      </c>
      <c r="Q83" s="357" t="s">
        <v>509</v>
      </c>
      <c r="R83" s="357" t="s">
        <v>436</v>
      </c>
      <c r="S83" s="357"/>
      <c r="T83" s="357"/>
      <c r="U83" s="357" t="s">
        <v>2776</v>
      </c>
      <c r="V83" s="357" t="s">
        <v>2777</v>
      </c>
      <c r="W83" s="357">
        <v>2019</v>
      </c>
      <c r="X83" s="357" t="s">
        <v>1885</v>
      </c>
      <c r="Y83" s="357">
        <v>125</v>
      </c>
      <c r="Z83" s="357"/>
      <c r="AA83" s="344">
        <v>43509</v>
      </c>
      <c r="AB83" s="344" t="str">
        <f t="shared" ca="1" si="12"/>
        <v>Vencida</v>
      </c>
      <c r="AC83" s="358" t="str">
        <f t="shared" si="8"/>
        <v>Vigente</v>
      </c>
      <c r="AD83" s="344">
        <v>46069</v>
      </c>
      <c r="AE83" s="344" t="str">
        <f t="shared" ca="1" si="13"/>
        <v>Vigente</v>
      </c>
      <c r="AF83" s="358" t="str">
        <f t="shared" si="9"/>
        <v>Vigente</v>
      </c>
      <c r="AG83" s="344">
        <v>46306</v>
      </c>
      <c r="AH83" s="344" t="s">
        <v>439</v>
      </c>
      <c r="AI83" s="357" t="s">
        <v>439</v>
      </c>
      <c r="AJ83" s="344">
        <v>48709</v>
      </c>
      <c r="AK83" s="358" t="str">
        <f t="shared" si="10"/>
        <v>Vigente</v>
      </c>
      <c r="AL83" s="358"/>
      <c r="AM83" s="359">
        <f t="shared" ca="1" si="11"/>
        <v>4</v>
      </c>
      <c r="AN83" s="357"/>
      <c r="AO83" s="357"/>
      <c r="AP83" s="360"/>
      <c r="AQ83" s="361" t="str">
        <f>+_xlfn.XLOOKUP(B83,'BD 2025-06-14'!$A$1:$A$700,'BD 2025-06-14'!$B$1:$B$700)</f>
        <v>MURIEL LOPEZ CARLOS ALBERTO</v>
      </c>
    </row>
    <row r="84" spans="1:43" ht="30.75" customHeight="1" x14ac:dyDescent="0.25">
      <c r="A84" s="353">
        <v>75</v>
      </c>
      <c r="B84" s="354">
        <v>94514840</v>
      </c>
      <c r="C84" s="355" t="s">
        <v>120</v>
      </c>
      <c r="D84" s="344" t="str">
        <f>IFERROR(VLOOKUP(B84,#REF!,6,0),"ACTIVO")</f>
        <v>ACTIVO</v>
      </c>
      <c r="E84" s="344">
        <v>39412</v>
      </c>
      <c r="F84" s="344" t="str">
        <f>IFERROR(VLOOKUP(B84,#REF!,5,0),"")</f>
        <v/>
      </c>
      <c r="G84" s="344">
        <v>28526</v>
      </c>
      <c r="H84" s="356">
        <f t="shared" ca="1" si="7"/>
        <v>48.1512544001788</v>
      </c>
      <c r="I84" s="344" t="s">
        <v>763</v>
      </c>
      <c r="J84" s="355" t="s">
        <v>1688</v>
      </c>
      <c r="K84" s="363" t="s">
        <v>91</v>
      </c>
      <c r="L84" s="355" t="s">
        <v>92</v>
      </c>
      <c r="M84" s="355" t="s">
        <v>90</v>
      </c>
      <c r="N84" s="357" t="s">
        <v>557</v>
      </c>
      <c r="O84" s="357" t="s">
        <v>557</v>
      </c>
      <c r="P84" s="357" t="s">
        <v>437</v>
      </c>
      <c r="Q84" s="357" t="s">
        <v>499</v>
      </c>
      <c r="R84" s="357" t="s">
        <v>436</v>
      </c>
      <c r="S84" s="357"/>
      <c r="T84" s="357"/>
      <c r="U84" s="357" t="s">
        <v>2623</v>
      </c>
      <c r="V84" s="357" t="s">
        <v>2624</v>
      </c>
      <c r="W84" s="357">
        <v>2014</v>
      </c>
      <c r="X84" s="357" t="s">
        <v>1885</v>
      </c>
      <c r="Y84" s="357">
        <v>125</v>
      </c>
      <c r="Z84" s="357"/>
      <c r="AA84" s="344">
        <v>41451</v>
      </c>
      <c r="AB84" s="344" t="str">
        <f t="shared" ca="1" si="12"/>
        <v>Vigente</v>
      </c>
      <c r="AC84" s="358" t="str">
        <f t="shared" si="8"/>
        <v>Vigente</v>
      </c>
      <c r="AD84" s="344">
        <v>46255</v>
      </c>
      <c r="AE84" s="344" t="str">
        <f t="shared" ca="1" si="13"/>
        <v>Vigente</v>
      </c>
      <c r="AF84" s="358" t="str">
        <f t="shared" si="9"/>
        <v>Vigente</v>
      </c>
      <c r="AG84" s="344">
        <v>46235</v>
      </c>
      <c r="AH84" s="344" t="s">
        <v>439</v>
      </c>
      <c r="AI84" s="357" t="s">
        <v>439</v>
      </c>
      <c r="AJ84" s="344">
        <v>48702</v>
      </c>
      <c r="AK84" s="358" t="str">
        <f t="shared" si="10"/>
        <v>Vigente</v>
      </c>
      <c r="AL84" s="358"/>
      <c r="AM84" s="359">
        <f t="shared" ca="1" si="11"/>
        <v>4</v>
      </c>
      <c r="AN84" s="357"/>
      <c r="AO84" s="357"/>
      <c r="AP84" s="360"/>
      <c r="AQ84" s="361" t="str">
        <f>+_xlfn.XLOOKUP(B84,'BD 2025-06-14'!$A$1:$A$700,'BD 2025-06-14'!$B$1:$B$700)</f>
        <v>MARTINEZ LOPEZ JAIRO ALONSO</v>
      </c>
    </row>
    <row r="85" spans="1:43" ht="51" customHeight="1" x14ac:dyDescent="0.25">
      <c r="A85" s="353">
        <v>76</v>
      </c>
      <c r="B85" s="354">
        <v>94525706</v>
      </c>
      <c r="C85" s="355" t="s">
        <v>100</v>
      </c>
      <c r="D85" s="344" t="str">
        <f>IFERROR(VLOOKUP(B85,#REF!,6,0),"ACTIVO")</f>
        <v>ACTIVO</v>
      </c>
      <c r="E85" s="344">
        <v>39476</v>
      </c>
      <c r="F85" s="344" t="str">
        <f>IFERROR(VLOOKUP(B85,#REF!,5,0),"")</f>
        <v/>
      </c>
      <c r="G85" s="344">
        <v>28844</v>
      </c>
      <c r="H85" s="356">
        <f t="shared" ca="1" si="7"/>
        <v>47.280605688104153</v>
      </c>
      <c r="I85" s="344" t="s">
        <v>763</v>
      </c>
      <c r="J85" s="355" t="s">
        <v>1682</v>
      </c>
      <c r="K85" s="363" t="s">
        <v>91</v>
      </c>
      <c r="L85" s="355" t="s">
        <v>92</v>
      </c>
      <c r="M85" s="355" t="s">
        <v>90</v>
      </c>
      <c r="N85" s="357" t="s">
        <v>557</v>
      </c>
      <c r="O85" s="357" t="s">
        <v>557</v>
      </c>
      <c r="P85" s="357" t="s">
        <v>437</v>
      </c>
      <c r="Q85" s="357" t="s">
        <v>7187</v>
      </c>
      <c r="R85" s="357" t="s">
        <v>435</v>
      </c>
      <c r="S85" s="357" t="s">
        <v>7188</v>
      </c>
      <c r="T85" s="357">
        <v>1151954435</v>
      </c>
      <c r="U85" s="357" t="s">
        <v>7189</v>
      </c>
      <c r="V85" s="357" t="s">
        <v>7190</v>
      </c>
      <c r="W85" s="357">
        <v>2019</v>
      </c>
      <c r="X85" s="357" t="s">
        <v>3941</v>
      </c>
      <c r="Y85" s="357">
        <v>98</v>
      </c>
      <c r="Z85" s="357"/>
      <c r="AA85" s="344">
        <v>43245</v>
      </c>
      <c r="AB85" s="344" t="str">
        <f t="shared" ca="1" si="12"/>
        <v>Vencida</v>
      </c>
      <c r="AC85" s="358" t="str">
        <f t="shared" si="8"/>
        <v>Vigente</v>
      </c>
      <c r="AD85" s="344">
        <v>46086</v>
      </c>
      <c r="AE85" s="344" t="str">
        <f t="shared" ca="1" si="13"/>
        <v>Vencida</v>
      </c>
      <c r="AF85" s="358" t="str">
        <f t="shared" si="9"/>
        <v>Vigente</v>
      </c>
      <c r="AG85" s="344">
        <v>46084</v>
      </c>
      <c r="AH85" s="344" t="s">
        <v>439</v>
      </c>
      <c r="AI85" s="357" t="s">
        <v>439</v>
      </c>
      <c r="AJ85" s="344">
        <v>48750</v>
      </c>
      <c r="AK85" s="358" t="str">
        <f t="shared" si="10"/>
        <v>Vigente</v>
      </c>
      <c r="AL85" s="358"/>
      <c r="AM85" s="359">
        <f t="shared" ca="1" si="11"/>
        <v>3</v>
      </c>
      <c r="AN85" s="357"/>
      <c r="AO85" s="357"/>
      <c r="AP85" s="360" t="s">
        <v>7151</v>
      </c>
      <c r="AQ85" s="361" t="str">
        <f>+_xlfn.XLOOKUP(B85,'BD 2025-06-14'!$A$1:$A$700,'BD 2025-06-14'!$B$1:$B$700)</f>
        <v>CAMACHO CASTILLO JHON JAIRO</v>
      </c>
    </row>
    <row r="86" spans="1:43" ht="30.75" customHeight="1" x14ac:dyDescent="0.25">
      <c r="A86" s="353">
        <v>77</v>
      </c>
      <c r="B86" s="354">
        <v>66823253</v>
      </c>
      <c r="C86" s="355" t="s">
        <v>140</v>
      </c>
      <c r="D86" s="344" t="str">
        <f>IFERROR(VLOOKUP(B86,#REF!,6,0),"ACTIVO")</f>
        <v>ACTIVO</v>
      </c>
      <c r="E86" s="344">
        <v>39554</v>
      </c>
      <c r="F86" s="344" t="str">
        <f>IFERROR(VLOOKUP(B86,#REF!,5,0),"")</f>
        <v/>
      </c>
      <c r="G86" s="344">
        <v>25792</v>
      </c>
      <c r="H86" s="356">
        <f t="shared" ca="1" si="7"/>
        <v>55.636533935347515</v>
      </c>
      <c r="I86" s="344" t="s">
        <v>768</v>
      </c>
      <c r="J86" s="355" t="s">
        <v>1694</v>
      </c>
      <c r="K86" s="363" t="s">
        <v>91</v>
      </c>
      <c r="L86" s="355" t="s">
        <v>92</v>
      </c>
      <c r="M86" s="355" t="s">
        <v>90</v>
      </c>
      <c r="N86" s="357" t="s">
        <v>557</v>
      </c>
      <c r="O86" s="357" t="s">
        <v>557</v>
      </c>
      <c r="P86" s="357" t="s">
        <v>437</v>
      </c>
      <c r="Q86" s="357" t="s">
        <v>690</v>
      </c>
      <c r="R86" s="357" t="s">
        <v>435</v>
      </c>
      <c r="S86" s="357" t="s">
        <v>691</v>
      </c>
      <c r="T86" s="357">
        <v>9891454</v>
      </c>
      <c r="U86" s="357" t="s">
        <v>3977</v>
      </c>
      <c r="V86" s="357" t="s">
        <v>3976</v>
      </c>
      <c r="W86" s="357">
        <v>2024</v>
      </c>
      <c r="X86" s="357" t="s">
        <v>2878</v>
      </c>
      <c r="Y86" s="357">
        <v>113</v>
      </c>
      <c r="Z86" s="357"/>
      <c r="AA86" s="344">
        <v>45276</v>
      </c>
      <c r="AB86" s="344" t="str">
        <f t="shared" ca="1" si="12"/>
        <v>Vencida</v>
      </c>
      <c r="AC86" s="358" t="str">
        <f t="shared" si="8"/>
        <v>Vigente</v>
      </c>
      <c r="AD86" s="344">
        <v>46007</v>
      </c>
      <c r="AE86" s="344" t="str">
        <f t="shared" ca="1" si="13"/>
        <v>Vencida</v>
      </c>
      <c r="AF86" s="358" t="str">
        <f t="shared" si="9"/>
        <v>Vigente</v>
      </c>
      <c r="AG86" s="344">
        <v>46009</v>
      </c>
      <c r="AH86" s="344" t="s">
        <v>439</v>
      </c>
      <c r="AI86" s="357" t="s">
        <v>439</v>
      </c>
      <c r="AJ86" s="344">
        <v>48551</v>
      </c>
      <c r="AK86" s="358" t="str">
        <f t="shared" si="10"/>
        <v>Vigente</v>
      </c>
      <c r="AL86" s="358"/>
      <c r="AM86" s="359">
        <f t="shared" ca="1" si="11"/>
        <v>3</v>
      </c>
      <c r="AN86" s="357"/>
      <c r="AO86" s="357"/>
      <c r="AP86" s="360"/>
      <c r="AQ86" s="361" t="str">
        <f>+_xlfn.XLOOKUP(B86,'BD 2025-06-14'!$A$1:$A$700,'BD 2025-06-14'!$B$1:$B$700)</f>
        <v>PRADO RIOS JACQUELINE</v>
      </c>
    </row>
    <row r="87" spans="1:43" ht="30.75" customHeight="1" x14ac:dyDescent="0.25">
      <c r="A87" s="353">
        <v>78</v>
      </c>
      <c r="B87" s="354">
        <v>16771408</v>
      </c>
      <c r="C87" s="355" t="s">
        <v>134</v>
      </c>
      <c r="D87" s="344" t="str">
        <f>IFERROR(VLOOKUP(B87,#REF!,6,0),"ACTIVO")</f>
        <v>ACTIVO</v>
      </c>
      <c r="E87" s="344">
        <v>39965</v>
      </c>
      <c r="F87" s="344" t="str">
        <f>IFERROR(VLOOKUP(B87,#REF!,5,0),"")</f>
        <v/>
      </c>
      <c r="G87" s="344">
        <v>25396</v>
      </c>
      <c r="H87" s="356">
        <f t="shared" ca="1" si="7"/>
        <v>56.721393504531726</v>
      </c>
      <c r="I87" s="344" t="s">
        <v>763</v>
      </c>
      <c r="J87" s="355" t="s">
        <v>1692</v>
      </c>
      <c r="K87" s="363" t="s">
        <v>91</v>
      </c>
      <c r="L87" s="355" t="s">
        <v>92</v>
      </c>
      <c r="M87" s="355" t="s">
        <v>90</v>
      </c>
      <c r="N87" s="357" t="s">
        <v>557</v>
      </c>
      <c r="O87" s="357" t="s">
        <v>557</v>
      </c>
      <c r="P87" s="357" t="s">
        <v>437</v>
      </c>
      <c r="Q87" s="357" t="s">
        <v>510</v>
      </c>
      <c r="R87" s="357" t="s">
        <v>436</v>
      </c>
      <c r="S87" s="357"/>
      <c r="T87" s="357"/>
      <c r="U87" s="357" t="s">
        <v>2794</v>
      </c>
      <c r="V87" s="357" t="s">
        <v>2795</v>
      </c>
      <c r="W87" s="357">
        <v>2018</v>
      </c>
      <c r="X87" s="357" t="s">
        <v>1986</v>
      </c>
      <c r="Y87" s="357">
        <v>177</v>
      </c>
      <c r="Z87" s="357"/>
      <c r="AA87" s="344">
        <v>43059</v>
      </c>
      <c r="AB87" s="344" t="str">
        <f t="shared" ca="1" si="12"/>
        <v>Vigente</v>
      </c>
      <c r="AC87" s="358" t="str">
        <f t="shared" si="8"/>
        <v>Vigente</v>
      </c>
      <c r="AD87" s="344">
        <v>46123</v>
      </c>
      <c r="AE87" s="344" t="str">
        <f t="shared" ca="1" si="13"/>
        <v>Vencida</v>
      </c>
      <c r="AF87" s="358" t="str">
        <f t="shared" si="9"/>
        <v>Vigente</v>
      </c>
      <c r="AG87" s="344">
        <v>46025</v>
      </c>
      <c r="AH87" s="344" t="s">
        <v>439</v>
      </c>
      <c r="AI87" s="357" t="s">
        <v>439</v>
      </c>
      <c r="AJ87" s="344">
        <v>48724</v>
      </c>
      <c r="AK87" s="358" t="str">
        <f t="shared" si="10"/>
        <v>Vigente</v>
      </c>
      <c r="AL87" s="358"/>
      <c r="AM87" s="359">
        <f t="shared" ca="1" si="11"/>
        <v>3</v>
      </c>
      <c r="AN87" s="357"/>
      <c r="AO87" s="357"/>
      <c r="AP87" s="360"/>
      <c r="AQ87" s="361" t="str">
        <f>+_xlfn.XLOOKUP(B87,'BD 2025-06-14'!$A$1:$A$700,'BD 2025-06-14'!$B$1:$B$700)</f>
        <v>NARANJO RAMIREZ OSCAR MARIO</v>
      </c>
    </row>
    <row r="88" spans="1:43" ht="30.75" customHeight="1" x14ac:dyDescent="0.25">
      <c r="A88" s="353">
        <v>79</v>
      </c>
      <c r="B88" s="354">
        <v>6098150</v>
      </c>
      <c r="C88" s="355" t="s">
        <v>162</v>
      </c>
      <c r="D88" s="344" t="str">
        <f>IFERROR(VLOOKUP(B88,#REF!,6,0),"ACTIVO")</f>
        <v>ACTIVO</v>
      </c>
      <c r="E88" s="344">
        <v>39995</v>
      </c>
      <c r="F88" s="344" t="str">
        <f>IFERROR(VLOOKUP(B88,#REF!,5,0),"")</f>
        <v/>
      </c>
      <c r="G88" s="344">
        <v>28789</v>
      </c>
      <c r="H88" s="356">
        <f t="shared" ca="1" si="7"/>
        <v>47.431189584846621</v>
      </c>
      <c r="I88" s="344" t="s">
        <v>763</v>
      </c>
      <c r="J88" s="355" t="s">
        <v>1699</v>
      </c>
      <c r="K88" s="363" t="s">
        <v>91</v>
      </c>
      <c r="L88" s="355" t="s">
        <v>92</v>
      </c>
      <c r="M88" s="355" t="s">
        <v>90</v>
      </c>
      <c r="N88" s="357" t="s">
        <v>557</v>
      </c>
      <c r="O88" s="357" t="s">
        <v>557</v>
      </c>
      <c r="P88" s="357" t="s">
        <v>437</v>
      </c>
      <c r="Q88" s="357" t="s">
        <v>526</v>
      </c>
      <c r="R88" s="357" t="s">
        <v>436</v>
      </c>
      <c r="S88" s="357"/>
      <c r="T88" s="357"/>
      <c r="U88" s="357" t="s">
        <v>3435</v>
      </c>
      <c r="V88" s="357" t="s">
        <v>3436</v>
      </c>
      <c r="W88" s="357">
        <v>2023</v>
      </c>
      <c r="X88" s="357" t="s">
        <v>2139</v>
      </c>
      <c r="Y88" s="357">
        <v>149</v>
      </c>
      <c r="Z88" s="357"/>
      <c r="AA88" s="344">
        <v>45012</v>
      </c>
      <c r="AB88" s="344" t="str">
        <f t="shared" ca="1" si="12"/>
        <v>Vigente</v>
      </c>
      <c r="AC88" s="358" t="str">
        <f t="shared" si="8"/>
        <v>Vigente</v>
      </c>
      <c r="AD88" s="344">
        <v>46167</v>
      </c>
      <c r="AE88" s="344" t="str">
        <f t="shared" ca="1" si="13"/>
        <v>Vigente</v>
      </c>
      <c r="AF88" s="358" t="str">
        <f t="shared" si="9"/>
        <v>Vigente</v>
      </c>
      <c r="AG88" s="344">
        <v>46119</v>
      </c>
      <c r="AH88" s="344" t="s">
        <v>439</v>
      </c>
      <c r="AI88" s="357" t="s">
        <v>439</v>
      </c>
      <c r="AJ88" s="344">
        <v>48696</v>
      </c>
      <c r="AK88" s="358" t="str">
        <f t="shared" si="10"/>
        <v>Vigente</v>
      </c>
      <c r="AL88" s="358"/>
      <c r="AM88" s="359">
        <f t="shared" ca="1" si="11"/>
        <v>4</v>
      </c>
      <c r="AN88" s="357"/>
      <c r="AO88" s="357"/>
      <c r="AP88" s="368" t="s">
        <v>6687</v>
      </c>
      <c r="AQ88" s="361" t="str">
        <f>+_xlfn.XLOOKUP(B88,'BD 2025-06-14'!$A$1:$A$700,'BD 2025-06-14'!$B$1:$B$700)</f>
        <v>ZEA GALVEZ DIEGO FERNANDO</v>
      </c>
    </row>
    <row r="89" spans="1:43" ht="30.75" customHeight="1" x14ac:dyDescent="0.25">
      <c r="A89" s="353">
        <v>80</v>
      </c>
      <c r="B89" s="354">
        <v>16733826</v>
      </c>
      <c r="C89" s="355" t="s">
        <v>95</v>
      </c>
      <c r="D89" s="344" t="str">
        <f>IFERROR(VLOOKUP(B89,#REF!,6,0),"ACTIVO")</f>
        <v>ACTIVO</v>
      </c>
      <c r="E89" s="344">
        <v>39995</v>
      </c>
      <c r="F89" s="344" t="str">
        <f>IFERROR(VLOOKUP(B89,#REF!,5,0),"")</f>
        <v/>
      </c>
      <c r="G89" s="344">
        <v>24453</v>
      </c>
      <c r="H89" s="356">
        <f t="shared" ca="1" si="7"/>
        <v>59.302513464991023</v>
      </c>
      <c r="I89" s="344" t="s">
        <v>763</v>
      </c>
      <c r="J89" s="355" t="s">
        <v>1681</v>
      </c>
      <c r="K89" s="363" t="s">
        <v>91</v>
      </c>
      <c r="L89" s="355" t="s">
        <v>92</v>
      </c>
      <c r="M89" s="355" t="s">
        <v>90</v>
      </c>
      <c r="N89" s="357" t="s">
        <v>557</v>
      </c>
      <c r="O89" s="357" t="s">
        <v>557</v>
      </c>
      <c r="P89" s="357" t="s">
        <v>437</v>
      </c>
      <c r="Q89" s="357" t="s">
        <v>479</v>
      </c>
      <c r="R89" s="357" t="s">
        <v>436</v>
      </c>
      <c r="S89" s="357"/>
      <c r="T89" s="357"/>
      <c r="U89" s="357" t="s">
        <v>1955</v>
      </c>
      <c r="V89" s="357" t="s">
        <v>1956</v>
      </c>
      <c r="W89" s="357">
        <v>2017</v>
      </c>
      <c r="X89" s="357" t="s">
        <v>1885</v>
      </c>
      <c r="Y89" s="357">
        <v>144</v>
      </c>
      <c r="Z89" s="357"/>
      <c r="AA89" s="344">
        <v>42836</v>
      </c>
      <c r="AB89" s="344" t="str">
        <f t="shared" ca="1" si="12"/>
        <v>Vigente</v>
      </c>
      <c r="AC89" s="358" t="str">
        <f t="shared" si="8"/>
        <v>Vigente</v>
      </c>
      <c r="AD89" s="344">
        <v>46190</v>
      </c>
      <c r="AE89" s="344" t="str">
        <f t="shared" ca="1" si="13"/>
        <v>Vigente</v>
      </c>
      <c r="AF89" s="358" t="str">
        <f t="shared" si="9"/>
        <v>Vigente</v>
      </c>
      <c r="AG89" s="344">
        <v>46240</v>
      </c>
      <c r="AH89" s="344" t="s">
        <v>480</v>
      </c>
      <c r="AI89" s="357" t="s">
        <v>481</v>
      </c>
      <c r="AJ89" s="344">
        <v>48203</v>
      </c>
      <c r="AK89" s="358" t="str">
        <f t="shared" si="10"/>
        <v>Vigente</v>
      </c>
      <c r="AL89" s="358"/>
      <c r="AM89" s="359">
        <f t="shared" ca="1" si="11"/>
        <v>4</v>
      </c>
      <c r="AN89" s="357"/>
      <c r="AO89" s="357"/>
      <c r="AP89" s="360"/>
      <c r="AQ89" s="361" t="str">
        <f>+_xlfn.XLOOKUP(B89,'BD 2025-06-14'!$A$1:$A$700,'BD 2025-06-14'!$B$1:$B$700)</f>
        <v>BARCO CARDENAS RODRIGO</v>
      </c>
    </row>
    <row r="90" spans="1:43" s="362" customFormat="1" ht="30.75" customHeight="1" x14ac:dyDescent="0.25">
      <c r="A90" s="353">
        <v>81</v>
      </c>
      <c r="B90" s="354">
        <v>1130628573</v>
      </c>
      <c r="C90" s="355" t="s">
        <v>128</v>
      </c>
      <c r="D90" s="344" t="str">
        <f>IFERROR(VLOOKUP(B90,#REF!,6,0),"ACTIVO")</f>
        <v>ACTIVO</v>
      </c>
      <c r="E90" s="344">
        <v>41591</v>
      </c>
      <c r="F90" s="344" t="str">
        <f>IFERROR(VLOOKUP(B90,#REF!,5,0),"")</f>
        <v/>
      </c>
      <c r="G90" s="344">
        <v>31664</v>
      </c>
      <c r="H90" s="356">
        <f t="shared" ca="1" si="7"/>
        <v>39.559866444073457</v>
      </c>
      <c r="I90" s="344" t="s">
        <v>763</v>
      </c>
      <c r="J90" s="355" t="s">
        <v>129</v>
      </c>
      <c r="K90" s="363" t="s">
        <v>91</v>
      </c>
      <c r="L90" s="355" t="s">
        <v>92</v>
      </c>
      <c r="M90" s="355" t="s">
        <v>90</v>
      </c>
      <c r="N90" s="357" t="s">
        <v>557</v>
      </c>
      <c r="O90" s="357" t="s">
        <v>557</v>
      </c>
      <c r="P90" s="357" t="s">
        <v>437</v>
      </c>
      <c r="Q90" s="357" t="s">
        <v>7170</v>
      </c>
      <c r="R90" s="357" t="s">
        <v>436</v>
      </c>
      <c r="S90" s="357"/>
      <c r="T90" s="357"/>
      <c r="U90" s="357" t="s">
        <v>7171</v>
      </c>
      <c r="V90" s="357" t="s">
        <v>7172</v>
      </c>
      <c r="W90" s="357">
        <v>2026</v>
      </c>
      <c r="X90" s="357" t="s">
        <v>3941</v>
      </c>
      <c r="Y90" s="357">
        <v>163</v>
      </c>
      <c r="Z90" s="357"/>
      <c r="AA90" s="344">
        <v>45709</v>
      </c>
      <c r="AB90" s="344" t="str">
        <f t="shared" ca="1" si="12"/>
        <v>Vigente</v>
      </c>
      <c r="AC90" s="358" t="str">
        <f t="shared" si="8"/>
        <v>Vigente</v>
      </c>
      <c r="AD90" s="344">
        <v>46439</v>
      </c>
      <c r="AE90" s="344" t="str">
        <f t="shared" ca="1" si="13"/>
        <v>Vencida</v>
      </c>
      <c r="AF90" s="358" t="str">
        <f t="shared" si="9"/>
        <v>Vigente</v>
      </c>
      <c r="AG90" s="344">
        <v>46073</v>
      </c>
      <c r="AH90" s="344" t="s">
        <v>439</v>
      </c>
      <c r="AI90" s="357" t="s">
        <v>439</v>
      </c>
      <c r="AJ90" s="344">
        <v>49087</v>
      </c>
      <c r="AK90" s="358" t="str">
        <f t="shared" si="10"/>
        <v>Vigente</v>
      </c>
      <c r="AL90" s="358"/>
      <c r="AM90" s="359">
        <f t="shared" ca="1" si="11"/>
        <v>3</v>
      </c>
      <c r="AN90" s="357"/>
      <c r="AO90" s="357"/>
      <c r="AP90" s="360" t="s">
        <v>7173</v>
      </c>
      <c r="AQ90" s="361" t="str">
        <f>+_xlfn.XLOOKUP(B90,'BD 2025-06-14'!$A$1:$A$700,'BD 2025-06-14'!$B$1:$B$700)</f>
        <v>MORALES BAUTISTA JHOAN NICOLAS</v>
      </c>
    </row>
    <row r="91" spans="1:43" s="362" customFormat="1" ht="30.75" customHeight="1" x14ac:dyDescent="0.25">
      <c r="A91" s="353">
        <v>82</v>
      </c>
      <c r="B91" s="354">
        <v>16750197</v>
      </c>
      <c r="C91" s="355" t="s">
        <v>98</v>
      </c>
      <c r="D91" s="344" t="str">
        <f>IFERROR(VLOOKUP(B91,#REF!,6,0),"ACTIVO")</f>
        <v>ACTIVO</v>
      </c>
      <c r="E91" s="344">
        <v>41778</v>
      </c>
      <c r="F91" s="344" t="str">
        <f>IFERROR(VLOOKUP(B91,#REF!,5,0),"")</f>
        <v/>
      </c>
      <c r="G91" s="344">
        <v>24869</v>
      </c>
      <c r="H91" s="356">
        <f t="shared" ca="1" si="7"/>
        <v>58.162227378190259</v>
      </c>
      <c r="I91" s="344" t="s">
        <v>763</v>
      </c>
      <c r="J91" s="355" t="s">
        <v>99</v>
      </c>
      <c r="K91" s="363" t="s">
        <v>91</v>
      </c>
      <c r="L91" s="355" t="s">
        <v>92</v>
      </c>
      <c r="M91" s="355" t="s">
        <v>90</v>
      </c>
      <c r="N91" s="357" t="s">
        <v>557</v>
      </c>
      <c r="O91" s="357" t="s">
        <v>557</v>
      </c>
      <c r="P91" s="357" t="s">
        <v>437</v>
      </c>
      <c r="Q91" s="357" t="s">
        <v>483</v>
      </c>
      <c r="R91" s="357" t="s">
        <v>435</v>
      </c>
      <c r="S91" s="357" t="s">
        <v>484</v>
      </c>
      <c r="T91" s="357">
        <v>1107531579</v>
      </c>
      <c r="U91" s="357" t="s">
        <v>1996</v>
      </c>
      <c r="V91" s="357" t="s">
        <v>1997</v>
      </c>
      <c r="W91" s="357">
        <v>2023</v>
      </c>
      <c r="X91" s="357" t="s">
        <v>1998</v>
      </c>
      <c r="Y91" s="357">
        <v>149</v>
      </c>
      <c r="Z91" s="357"/>
      <c r="AA91" s="344">
        <v>44792</v>
      </c>
      <c r="AB91" s="344" t="str">
        <f t="shared" ca="1" si="12"/>
        <v>Vigente</v>
      </c>
      <c r="AC91" s="358" t="str">
        <f t="shared" si="8"/>
        <v>Vigente</v>
      </c>
      <c r="AD91" s="344">
        <v>46256</v>
      </c>
      <c r="AE91" s="344" t="str">
        <f t="shared" ca="1" si="13"/>
        <v>Vigente</v>
      </c>
      <c r="AF91" s="358" t="str">
        <f t="shared" si="9"/>
        <v>Vigente</v>
      </c>
      <c r="AG91" s="344">
        <v>46252</v>
      </c>
      <c r="AH91" s="344" t="s">
        <v>439</v>
      </c>
      <c r="AI91" s="357" t="s">
        <v>439</v>
      </c>
      <c r="AJ91" s="344">
        <v>48640</v>
      </c>
      <c r="AK91" s="358" t="str">
        <f t="shared" si="10"/>
        <v>Vigente</v>
      </c>
      <c r="AL91" s="358"/>
      <c r="AM91" s="359">
        <f t="shared" ca="1" si="11"/>
        <v>4</v>
      </c>
      <c r="AN91" s="357"/>
      <c r="AO91" s="357"/>
      <c r="AP91" s="360"/>
      <c r="AQ91" s="361" t="str">
        <f>+_xlfn.XLOOKUP(B91,'BD 2025-06-14'!$A$1:$A$700,'BD 2025-06-14'!$B$1:$B$700)</f>
        <v>BUILES CAICEDO MARTIN EMILIO</v>
      </c>
    </row>
    <row r="92" spans="1:43" ht="30.75" customHeight="1" x14ac:dyDescent="0.25">
      <c r="A92" s="353">
        <v>83</v>
      </c>
      <c r="B92" s="354">
        <v>94493287</v>
      </c>
      <c r="C92" s="355" t="s">
        <v>105</v>
      </c>
      <c r="D92" s="344" t="str">
        <f>IFERROR(VLOOKUP(B92,#REF!,6,0),"ACTIVO")</f>
        <v>ACTIVO</v>
      </c>
      <c r="E92" s="344">
        <v>41821</v>
      </c>
      <c r="F92" s="344" t="str">
        <f>IFERROR(VLOOKUP(B92,#REF!,5,0),"")</f>
        <v/>
      </c>
      <c r="G92" s="344">
        <v>27997</v>
      </c>
      <c r="H92" s="356">
        <f t="shared" ca="1" si="7"/>
        <v>49.598239209791714</v>
      </c>
      <c r="I92" s="344" t="s">
        <v>763</v>
      </c>
      <c r="J92" s="355" t="s">
        <v>106</v>
      </c>
      <c r="K92" s="363" t="s">
        <v>91</v>
      </c>
      <c r="L92" s="355" t="s">
        <v>92</v>
      </c>
      <c r="M92" s="355" t="s">
        <v>90</v>
      </c>
      <c r="N92" s="357" t="s">
        <v>557</v>
      </c>
      <c r="O92" s="357" t="s">
        <v>557</v>
      </c>
      <c r="P92" s="357" t="s">
        <v>437</v>
      </c>
      <c r="Q92" s="357" t="s">
        <v>488</v>
      </c>
      <c r="R92" s="357" t="s">
        <v>436</v>
      </c>
      <c r="S92" s="357"/>
      <c r="T92" s="357"/>
      <c r="U92" s="357" t="s">
        <v>2081</v>
      </c>
      <c r="V92" s="357" t="s">
        <v>2082</v>
      </c>
      <c r="W92" s="357">
        <v>2014</v>
      </c>
      <c r="X92" s="357" t="s">
        <v>1885</v>
      </c>
      <c r="Y92" s="357">
        <v>125</v>
      </c>
      <c r="Z92" s="357"/>
      <c r="AA92" s="344">
        <v>41572</v>
      </c>
      <c r="AB92" s="344" t="str">
        <f t="shared" ca="1" si="12"/>
        <v>Vigente</v>
      </c>
      <c r="AC92" s="358" t="str">
        <f t="shared" si="8"/>
        <v>Vigente</v>
      </c>
      <c r="AD92" s="344">
        <v>46323</v>
      </c>
      <c r="AE92" s="344" t="str">
        <f t="shared" ca="1" si="13"/>
        <v>Vigente</v>
      </c>
      <c r="AF92" s="358" t="str">
        <f t="shared" si="9"/>
        <v>Vigente</v>
      </c>
      <c r="AG92" s="344">
        <v>46322</v>
      </c>
      <c r="AH92" s="344" t="s">
        <v>439</v>
      </c>
      <c r="AI92" s="357" t="s">
        <v>439</v>
      </c>
      <c r="AJ92" s="344">
        <v>48739</v>
      </c>
      <c r="AK92" s="358" t="str">
        <f t="shared" si="10"/>
        <v>Vigente</v>
      </c>
      <c r="AL92" s="358"/>
      <c r="AM92" s="359">
        <f t="shared" ca="1" si="11"/>
        <v>4</v>
      </c>
      <c r="AN92" s="357"/>
      <c r="AO92" s="357"/>
      <c r="AP92" s="360"/>
      <c r="AQ92" s="361" t="str">
        <f>+_xlfn.XLOOKUP(B92,'BD 2025-06-14'!$A$1:$A$700,'BD 2025-06-14'!$B$1:$B$700)</f>
        <v>CASTRO CONCHA LUIS FERNANDO</v>
      </c>
    </row>
    <row r="93" spans="1:43" ht="30.75" customHeight="1" x14ac:dyDescent="0.25">
      <c r="A93" s="353">
        <v>84</v>
      </c>
      <c r="B93" s="354">
        <v>1112476508</v>
      </c>
      <c r="C93" s="355" t="s">
        <v>146</v>
      </c>
      <c r="D93" s="344" t="str">
        <f>IFERROR(VLOOKUP(B93,#REF!,6,0),"ACTIVO")</f>
        <v>ACTIVO</v>
      </c>
      <c r="E93" s="344">
        <v>42851</v>
      </c>
      <c r="F93" s="344" t="str">
        <f>IFERROR(VLOOKUP(B93,#REF!,5,0),"")</f>
        <v/>
      </c>
      <c r="G93" s="344">
        <v>33836</v>
      </c>
      <c r="H93" s="356">
        <f t="shared" ca="1" si="7"/>
        <v>33.611936795994993</v>
      </c>
      <c r="I93" s="344" t="s">
        <v>763</v>
      </c>
      <c r="J93" s="355" t="s">
        <v>147</v>
      </c>
      <c r="K93" s="363" t="s">
        <v>91</v>
      </c>
      <c r="L93" s="355" t="s">
        <v>92</v>
      </c>
      <c r="M93" s="355" t="s">
        <v>90</v>
      </c>
      <c r="N93" s="357" t="s">
        <v>557</v>
      </c>
      <c r="O93" s="357" t="s">
        <v>557</v>
      </c>
      <c r="P93" s="357" t="s">
        <v>437</v>
      </c>
      <c r="Q93" s="357" t="s">
        <v>517</v>
      </c>
      <c r="R93" s="357" t="s">
        <v>436</v>
      </c>
      <c r="S93" s="357"/>
      <c r="T93" s="357"/>
      <c r="U93" s="357" t="s">
        <v>3208</v>
      </c>
      <c r="V93" s="357" t="s">
        <v>3209</v>
      </c>
      <c r="W93" s="357">
        <v>2019</v>
      </c>
      <c r="X93" s="357" t="s">
        <v>1867</v>
      </c>
      <c r="Y93" s="357">
        <v>150</v>
      </c>
      <c r="Z93" s="357"/>
      <c r="AA93" s="344">
        <v>43277</v>
      </c>
      <c r="AB93" s="344" t="str">
        <f t="shared" ca="1" si="12"/>
        <v>Vigente</v>
      </c>
      <c r="AC93" s="358" t="str">
        <f t="shared" si="8"/>
        <v>Vigente</v>
      </c>
      <c r="AD93" s="344">
        <v>46264</v>
      </c>
      <c r="AE93" s="344" t="str">
        <f t="shared" ca="1" si="13"/>
        <v>Vigente</v>
      </c>
      <c r="AF93" s="358" t="str">
        <f t="shared" si="9"/>
        <v>Vigente</v>
      </c>
      <c r="AG93" s="344">
        <v>46259</v>
      </c>
      <c r="AH93" s="344" t="s">
        <v>439</v>
      </c>
      <c r="AI93" s="357" t="s">
        <v>439</v>
      </c>
      <c r="AJ93" s="344">
        <v>46351</v>
      </c>
      <c r="AK93" s="358" t="str">
        <f t="shared" si="10"/>
        <v>Vigente</v>
      </c>
      <c r="AL93" s="358"/>
      <c r="AM93" s="359">
        <f t="shared" ca="1" si="11"/>
        <v>4</v>
      </c>
      <c r="AN93" s="357"/>
      <c r="AO93" s="357"/>
      <c r="AP93" s="360"/>
      <c r="AQ93" s="361" t="str">
        <f>+_xlfn.XLOOKUP(B93,'BD 2025-06-14'!$A$1:$A$700,'BD 2025-06-14'!$B$1:$B$700)</f>
        <v>SANCHEZ JIMENEZ HERNAN DARIO</v>
      </c>
    </row>
    <row r="94" spans="1:43" ht="30.75" customHeight="1" x14ac:dyDescent="0.25">
      <c r="A94" s="353">
        <v>85</v>
      </c>
      <c r="B94" s="354">
        <v>14839664</v>
      </c>
      <c r="C94" s="355" t="s">
        <v>163</v>
      </c>
      <c r="D94" s="344" t="str">
        <f>IFERROR(VLOOKUP(B94,#REF!,6,0),"ACTIVO")</f>
        <v>ACTIVO</v>
      </c>
      <c r="E94" s="344">
        <v>43224</v>
      </c>
      <c r="F94" s="344" t="str">
        <f>IFERROR(VLOOKUP(B94,#REF!,5,0),"")</f>
        <v/>
      </c>
      <c r="G94" s="344">
        <v>29522</v>
      </c>
      <c r="H94" s="356">
        <f t="shared" ca="1" si="7"/>
        <v>45.4230209122153</v>
      </c>
      <c r="I94" s="344" t="s">
        <v>763</v>
      </c>
      <c r="J94" s="355" t="s">
        <v>164</v>
      </c>
      <c r="K94" s="363" t="s">
        <v>91</v>
      </c>
      <c r="L94" s="355" t="s">
        <v>92</v>
      </c>
      <c r="M94" s="355" t="s">
        <v>90</v>
      </c>
      <c r="N94" s="357" t="s">
        <v>557</v>
      </c>
      <c r="O94" s="357" t="s">
        <v>557</v>
      </c>
      <c r="P94" s="357" t="s">
        <v>437</v>
      </c>
      <c r="Q94" s="357" t="s">
        <v>527</v>
      </c>
      <c r="R94" s="357" t="s">
        <v>436</v>
      </c>
      <c r="S94" s="357"/>
      <c r="T94" s="357"/>
      <c r="U94" s="357" t="s">
        <v>3444</v>
      </c>
      <c r="V94" s="357" t="s">
        <v>3445</v>
      </c>
      <c r="W94" s="357">
        <v>2016</v>
      </c>
      <c r="X94" s="357" t="s">
        <v>1819</v>
      </c>
      <c r="Y94" s="357">
        <v>100</v>
      </c>
      <c r="Z94" s="357"/>
      <c r="AA94" s="344">
        <v>42504</v>
      </c>
      <c r="AB94" s="344" t="str">
        <f t="shared" ca="1" si="12"/>
        <v>Vigente</v>
      </c>
      <c r="AC94" s="358" t="str">
        <f t="shared" si="8"/>
        <v>Vigente</v>
      </c>
      <c r="AD94" s="344">
        <v>46189</v>
      </c>
      <c r="AE94" s="344" t="str">
        <f t="shared" ca="1" si="13"/>
        <v>Vigente</v>
      </c>
      <c r="AF94" s="358" t="str">
        <f t="shared" si="9"/>
        <v>Vigente</v>
      </c>
      <c r="AG94" s="344">
        <v>46298</v>
      </c>
      <c r="AH94" s="344" t="s">
        <v>439</v>
      </c>
      <c r="AI94" s="357" t="s">
        <v>439</v>
      </c>
      <c r="AJ94" s="344">
        <v>46198</v>
      </c>
      <c r="AK94" s="358" t="str">
        <f t="shared" si="10"/>
        <v>Vigente</v>
      </c>
      <c r="AL94" s="358"/>
      <c r="AM94" s="359">
        <f t="shared" ca="1" si="11"/>
        <v>4</v>
      </c>
      <c r="AN94" s="357"/>
      <c r="AO94" s="357"/>
      <c r="AP94" s="360"/>
      <c r="AQ94" s="361" t="str">
        <f>+_xlfn.XLOOKUP(B94,'BD 2025-06-14'!$A$1:$A$700,'BD 2025-06-14'!$B$1:$B$700)</f>
        <v>ZUNIGA RAMIREZ RAFAEL</v>
      </c>
    </row>
    <row r="95" spans="1:43" ht="30.75" customHeight="1" x14ac:dyDescent="0.25">
      <c r="A95" s="353">
        <v>86</v>
      </c>
      <c r="B95" s="354">
        <v>87432752</v>
      </c>
      <c r="C95" s="355" t="s">
        <v>136</v>
      </c>
      <c r="D95" s="344" t="str">
        <f>IFERROR(VLOOKUP(B95,#REF!,6,0),"ACTIVO")</f>
        <v>ACTIVO</v>
      </c>
      <c r="E95" s="344">
        <v>43257</v>
      </c>
      <c r="F95" s="344" t="str">
        <f>IFERROR(VLOOKUP(B95,#REF!,5,0),"")</f>
        <v/>
      </c>
      <c r="G95" s="344">
        <v>26810</v>
      </c>
      <c r="H95" s="356">
        <f t="shared" ca="1" si="7"/>
        <v>52.850073518227447</v>
      </c>
      <c r="I95" s="344" t="s">
        <v>763</v>
      </c>
      <c r="J95" s="355" t="s">
        <v>137</v>
      </c>
      <c r="K95" s="363" t="s">
        <v>91</v>
      </c>
      <c r="L95" s="355" t="s">
        <v>92</v>
      </c>
      <c r="M95" s="355" t="s">
        <v>90</v>
      </c>
      <c r="N95" s="357" t="s">
        <v>557</v>
      </c>
      <c r="O95" s="357" t="s">
        <v>557</v>
      </c>
      <c r="P95" s="357" t="s">
        <v>437</v>
      </c>
      <c r="Q95" s="357" t="s">
        <v>512</v>
      </c>
      <c r="R95" s="357" t="s">
        <v>436</v>
      </c>
      <c r="S95" s="357"/>
      <c r="T95" s="357"/>
      <c r="U95" s="357" t="s">
        <v>2883</v>
      </c>
      <c r="V95" s="357" t="s">
        <v>2884</v>
      </c>
      <c r="W95" s="357">
        <v>2020</v>
      </c>
      <c r="X95" s="357" t="s">
        <v>1867</v>
      </c>
      <c r="Y95" s="357">
        <v>149</v>
      </c>
      <c r="Z95" s="357"/>
      <c r="AA95" s="344">
        <v>43760</v>
      </c>
      <c r="AB95" s="344" t="str">
        <f t="shared" ca="1" si="12"/>
        <v>Vigente</v>
      </c>
      <c r="AC95" s="358" t="str">
        <f t="shared" si="8"/>
        <v>Vigente</v>
      </c>
      <c r="AD95" s="344">
        <v>46327</v>
      </c>
      <c r="AE95" s="344" t="str">
        <f t="shared" ca="1" si="13"/>
        <v>Vigente</v>
      </c>
      <c r="AF95" s="358" t="str">
        <f t="shared" si="9"/>
        <v>Vigente</v>
      </c>
      <c r="AG95" s="344">
        <v>46332</v>
      </c>
      <c r="AH95" s="344" t="s">
        <v>439</v>
      </c>
      <c r="AI95" s="357" t="s">
        <v>439</v>
      </c>
      <c r="AJ95" s="344">
        <v>48715</v>
      </c>
      <c r="AK95" s="358" t="str">
        <f t="shared" si="10"/>
        <v>Vigente</v>
      </c>
      <c r="AL95" s="358"/>
      <c r="AM95" s="359">
        <f t="shared" ca="1" si="11"/>
        <v>4</v>
      </c>
      <c r="AN95" s="357"/>
      <c r="AO95" s="357"/>
      <c r="AP95" s="360"/>
      <c r="AQ95" s="361" t="str">
        <f>+_xlfn.XLOOKUP(B95,'BD 2025-06-14'!$A$1:$A$700,'BD 2025-06-14'!$B$1:$B$700)</f>
        <v>ORTIZ PRADO VICTOR JAMES</v>
      </c>
    </row>
    <row r="96" spans="1:43" ht="30.75" customHeight="1" x14ac:dyDescent="0.25">
      <c r="A96" s="353">
        <v>87</v>
      </c>
      <c r="B96" s="354">
        <v>1144203703</v>
      </c>
      <c r="C96" s="355" t="s">
        <v>152</v>
      </c>
      <c r="D96" s="344" t="str">
        <f>IFERROR(VLOOKUP(B96,#REF!,6,0),"ACTIVO")</f>
        <v>ACTIVO</v>
      </c>
      <c r="E96" s="344">
        <v>43657</v>
      </c>
      <c r="F96" s="344" t="str">
        <f>IFERROR(VLOOKUP(B96,#REF!,5,0),"")</f>
        <v/>
      </c>
      <c r="G96" s="344">
        <v>35728</v>
      </c>
      <c r="H96" s="356">
        <f t="shared" ca="1" si="7"/>
        <v>28.43387788628274</v>
      </c>
      <c r="I96" s="344" t="s">
        <v>763</v>
      </c>
      <c r="J96" s="355" t="s">
        <v>153</v>
      </c>
      <c r="K96" s="363" t="s">
        <v>91</v>
      </c>
      <c r="L96" s="355" t="s">
        <v>92</v>
      </c>
      <c r="M96" s="355" t="s">
        <v>90</v>
      </c>
      <c r="N96" s="357" t="s">
        <v>557</v>
      </c>
      <c r="O96" s="357" t="s">
        <v>557</v>
      </c>
      <c r="P96" s="357" t="s">
        <v>437</v>
      </c>
      <c r="Q96" s="357" t="s">
        <v>523</v>
      </c>
      <c r="R96" s="357" t="s">
        <v>435</v>
      </c>
      <c r="S96" s="357" t="s">
        <v>524</v>
      </c>
      <c r="T96" s="357">
        <v>16717150</v>
      </c>
      <c r="U96" s="357" t="s">
        <v>3319</v>
      </c>
      <c r="V96" s="357" t="s">
        <v>3320</v>
      </c>
      <c r="W96" s="357">
        <v>2018</v>
      </c>
      <c r="X96" s="357" t="s">
        <v>1927</v>
      </c>
      <c r="Y96" s="357">
        <v>124</v>
      </c>
      <c r="Z96" s="357"/>
      <c r="AA96" s="344">
        <v>42927</v>
      </c>
      <c r="AB96" s="344" t="str">
        <f t="shared" ca="1" si="12"/>
        <v>Vencida</v>
      </c>
      <c r="AC96" s="358" t="str">
        <f t="shared" si="8"/>
        <v>Vigente</v>
      </c>
      <c r="AD96" s="344">
        <v>46107</v>
      </c>
      <c r="AE96" s="344" t="str">
        <f t="shared" ca="1" si="13"/>
        <v>Vencida</v>
      </c>
      <c r="AF96" s="358" t="str">
        <f t="shared" si="9"/>
        <v>Vigente</v>
      </c>
      <c r="AG96" s="344">
        <v>46097</v>
      </c>
      <c r="AH96" s="344" t="s">
        <v>439</v>
      </c>
      <c r="AI96" s="357" t="s">
        <v>439</v>
      </c>
      <c r="AJ96" s="344">
        <v>49368</v>
      </c>
      <c r="AK96" s="358" t="str">
        <f t="shared" si="10"/>
        <v>Vigente</v>
      </c>
      <c r="AL96" s="358"/>
      <c r="AM96" s="359">
        <f t="shared" ca="1" si="11"/>
        <v>3</v>
      </c>
      <c r="AN96" s="357"/>
      <c r="AO96" s="357"/>
      <c r="AP96" s="360"/>
      <c r="AQ96" s="361" t="str">
        <f>+_xlfn.XLOOKUP(B96,'BD 2025-06-14'!$A$1:$A$700,'BD 2025-06-14'!$B$1:$B$700)</f>
        <v>TORRES VERA BRAJHAN</v>
      </c>
    </row>
    <row r="97" spans="1:43" ht="30.75" customHeight="1" x14ac:dyDescent="0.25">
      <c r="A97" s="353">
        <v>88</v>
      </c>
      <c r="B97" s="354">
        <v>1118284581</v>
      </c>
      <c r="C97" s="355" t="s">
        <v>124</v>
      </c>
      <c r="D97" s="344" t="str">
        <f>IFERROR(VLOOKUP(B97,#REF!,6,0),"ACTIVO")</f>
        <v>ACTIVO</v>
      </c>
      <c r="E97" s="344">
        <v>44062</v>
      </c>
      <c r="F97" s="344" t="str">
        <f>IFERROR(VLOOKUP(B97,#REF!,5,0),"")</f>
        <v/>
      </c>
      <c r="G97" s="344">
        <v>31659</v>
      </c>
      <c r="H97" s="356">
        <f t="shared" ca="1" si="7"/>
        <v>39.573555926544238</v>
      </c>
      <c r="I97" s="344" t="s">
        <v>763</v>
      </c>
      <c r="J97" s="355" t="s">
        <v>125</v>
      </c>
      <c r="K97" s="363" t="s">
        <v>91</v>
      </c>
      <c r="L97" s="355" t="s">
        <v>92</v>
      </c>
      <c r="M97" s="355" t="s">
        <v>90</v>
      </c>
      <c r="N97" s="357" t="s">
        <v>557</v>
      </c>
      <c r="O97" s="357" t="s">
        <v>557</v>
      </c>
      <c r="P97" s="357" t="s">
        <v>437</v>
      </c>
      <c r="Q97" s="357" t="s">
        <v>503</v>
      </c>
      <c r="R97" s="357" t="s">
        <v>436</v>
      </c>
      <c r="S97" s="357"/>
      <c r="T97" s="357"/>
      <c r="U97" s="357" t="s">
        <v>2666</v>
      </c>
      <c r="V97" s="357" t="s">
        <v>2667</v>
      </c>
      <c r="W97" s="357">
        <v>2021</v>
      </c>
      <c r="X97" s="357" t="s">
        <v>1885</v>
      </c>
      <c r="Y97" s="357">
        <v>100</v>
      </c>
      <c r="Z97" s="357"/>
      <c r="AA97" s="344">
        <v>44078</v>
      </c>
      <c r="AB97" s="344" t="str">
        <f t="shared" ca="1" si="12"/>
        <v>Vigente</v>
      </c>
      <c r="AC97" s="358" t="str">
        <f t="shared" si="8"/>
        <v>Vigente</v>
      </c>
      <c r="AD97" s="344">
        <v>46290</v>
      </c>
      <c r="AE97" s="344" t="str">
        <f t="shared" ca="1" si="13"/>
        <v>Vigente</v>
      </c>
      <c r="AF97" s="358" t="str">
        <f t="shared" si="9"/>
        <v>Vigente</v>
      </c>
      <c r="AG97" s="344">
        <v>46291</v>
      </c>
      <c r="AH97" s="344" t="s">
        <v>439</v>
      </c>
      <c r="AI97" s="357" t="s">
        <v>439</v>
      </c>
      <c r="AJ97" s="344">
        <v>48786</v>
      </c>
      <c r="AK97" s="358" t="str">
        <f t="shared" si="10"/>
        <v>Vigente</v>
      </c>
      <c r="AL97" s="358"/>
      <c r="AM97" s="359">
        <f t="shared" ca="1" si="11"/>
        <v>4</v>
      </c>
      <c r="AN97" s="357"/>
      <c r="AO97" s="357"/>
      <c r="AP97" s="360"/>
      <c r="AQ97" s="361" t="str">
        <f>+_xlfn.XLOOKUP(B97,'BD 2025-06-14'!$A$1:$A$700,'BD 2025-06-14'!$B$1:$B$700)</f>
        <v>MENDOZA ZAMUDIO WILLIAM ALEXIS</v>
      </c>
    </row>
    <row r="98" spans="1:43" ht="30.75" customHeight="1" x14ac:dyDescent="0.25">
      <c r="A98" s="353">
        <v>89</v>
      </c>
      <c r="B98" s="354">
        <v>65705929</v>
      </c>
      <c r="C98" s="355" t="s">
        <v>111</v>
      </c>
      <c r="D98" s="344" t="str">
        <f>IFERROR(VLOOKUP(B98,#REF!,6,0),"ACTIVO")</f>
        <v>ACTIVO</v>
      </c>
      <c r="E98" s="344">
        <v>44068</v>
      </c>
      <c r="F98" s="344" t="str">
        <f>IFERROR(VLOOKUP(B98,#REF!,5,0),"")</f>
        <v/>
      </c>
      <c r="G98" s="344">
        <v>29145</v>
      </c>
      <c r="H98" s="356">
        <f t="shared" ca="1" si="7"/>
        <v>46.455852156057496</v>
      </c>
      <c r="I98" s="344" t="s">
        <v>768</v>
      </c>
      <c r="J98" s="355" t="s">
        <v>1685</v>
      </c>
      <c r="K98" s="363" t="s">
        <v>91</v>
      </c>
      <c r="L98" s="355" t="s">
        <v>92</v>
      </c>
      <c r="M98" s="355" t="s">
        <v>90</v>
      </c>
      <c r="N98" s="357" t="s">
        <v>557</v>
      </c>
      <c r="O98" s="357" t="s">
        <v>557</v>
      </c>
      <c r="P98" s="357" t="s">
        <v>437</v>
      </c>
      <c r="Q98" s="357" t="s">
        <v>491</v>
      </c>
      <c r="R98" s="357" t="s">
        <v>435</v>
      </c>
      <c r="S98" s="357" t="s">
        <v>492</v>
      </c>
      <c r="T98" s="357">
        <v>65690542</v>
      </c>
      <c r="U98" s="357" t="s">
        <v>2304</v>
      </c>
      <c r="V98" s="357" t="s">
        <v>2305</v>
      </c>
      <c r="W98" s="357">
        <v>2023</v>
      </c>
      <c r="X98" s="357" t="s">
        <v>1807</v>
      </c>
      <c r="Y98" s="357">
        <v>125</v>
      </c>
      <c r="Z98" s="357"/>
      <c r="AA98" s="344">
        <v>44690</v>
      </c>
      <c r="AB98" s="344" t="str">
        <f t="shared" ca="1" si="12"/>
        <v>Vigente</v>
      </c>
      <c r="AC98" s="358" t="str">
        <f t="shared" si="8"/>
        <v>Vigente</v>
      </c>
      <c r="AD98" s="344">
        <v>46151</v>
      </c>
      <c r="AE98" s="344" t="str">
        <f t="shared" ca="1" si="13"/>
        <v>Vigente</v>
      </c>
      <c r="AF98" s="358" t="str">
        <f t="shared" si="9"/>
        <v>Vigente</v>
      </c>
      <c r="AG98" s="344">
        <v>46151</v>
      </c>
      <c r="AH98" s="344" t="s">
        <v>439</v>
      </c>
      <c r="AI98" s="357" t="s">
        <v>439</v>
      </c>
      <c r="AJ98" s="344">
        <v>48751</v>
      </c>
      <c r="AK98" s="358" t="str">
        <f t="shared" si="10"/>
        <v>Vigente</v>
      </c>
      <c r="AL98" s="358"/>
      <c r="AM98" s="359">
        <f t="shared" ca="1" si="11"/>
        <v>4</v>
      </c>
      <c r="AN98" s="357"/>
      <c r="AO98" s="357"/>
      <c r="AP98" s="360"/>
      <c r="AQ98" s="361" t="str">
        <f>+_xlfn.XLOOKUP(B98,'BD 2025-06-14'!$A$1:$A$700,'BD 2025-06-14'!$B$1:$B$700)</f>
        <v>GALINDO LUZ CARIME</v>
      </c>
    </row>
    <row r="99" spans="1:43" ht="30.75" customHeight="1" x14ac:dyDescent="0.25">
      <c r="A99" s="353">
        <v>90</v>
      </c>
      <c r="B99" s="354">
        <v>1143857521</v>
      </c>
      <c r="C99" s="355" t="s">
        <v>154</v>
      </c>
      <c r="D99" s="344" t="str">
        <f>IFERROR(VLOOKUP(B99,#REF!,6,0),"ACTIVO")</f>
        <v>ACTIVO</v>
      </c>
      <c r="E99" s="344">
        <v>44186</v>
      </c>
      <c r="F99" s="344" t="str">
        <f>IFERROR(VLOOKUP(B99,#REF!,5,0),"")</f>
        <v/>
      </c>
      <c r="G99" s="344">
        <v>34654</v>
      </c>
      <c r="H99" s="356">
        <f t="shared" ca="1" si="7"/>
        <v>31.373682900522692</v>
      </c>
      <c r="I99" s="344" t="s">
        <v>763</v>
      </c>
      <c r="J99" s="355" t="s">
        <v>155</v>
      </c>
      <c r="K99" s="363" t="s">
        <v>91</v>
      </c>
      <c r="L99" s="355" t="s">
        <v>92</v>
      </c>
      <c r="M99" s="355" t="s">
        <v>90</v>
      </c>
      <c r="N99" s="357" t="s">
        <v>557</v>
      </c>
      <c r="O99" s="357" t="s">
        <v>557</v>
      </c>
      <c r="P99" s="357" t="s">
        <v>437</v>
      </c>
      <c r="Q99" s="357" t="s">
        <v>738</v>
      </c>
      <c r="R99" s="357" t="s">
        <v>436</v>
      </c>
      <c r="S99" s="357"/>
      <c r="T99" s="357"/>
      <c r="U99" s="357" t="s">
        <v>3979</v>
      </c>
      <c r="V99" s="357" t="s">
        <v>3978</v>
      </c>
      <c r="W99" s="357">
        <v>2025</v>
      </c>
      <c r="X99" s="357" t="s">
        <v>3941</v>
      </c>
      <c r="Y99" s="357">
        <v>98</v>
      </c>
      <c r="Z99" s="357"/>
      <c r="AA99" s="344">
        <v>45432</v>
      </c>
      <c r="AB99" s="344" t="str">
        <f t="shared" ca="1" si="12"/>
        <v>Vigente</v>
      </c>
      <c r="AC99" s="358" t="str">
        <f t="shared" si="8"/>
        <v>Vigente</v>
      </c>
      <c r="AD99" s="344">
        <v>46162</v>
      </c>
      <c r="AE99" s="344" t="str">
        <f t="shared" ca="1" si="13"/>
        <v>Vigente</v>
      </c>
      <c r="AF99" s="358" t="str">
        <f t="shared" si="9"/>
        <v>Vigente</v>
      </c>
      <c r="AG99" s="344">
        <v>46159</v>
      </c>
      <c r="AH99" s="344" t="s">
        <v>439</v>
      </c>
      <c r="AI99" s="357" t="s">
        <v>439</v>
      </c>
      <c r="AJ99" s="344">
        <v>46653</v>
      </c>
      <c r="AK99" s="358" t="str">
        <f t="shared" si="10"/>
        <v>Vigente</v>
      </c>
      <c r="AL99" s="358"/>
      <c r="AM99" s="359">
        <f t="shared" ca="1" si="11"/>
        <v>4</v>
      </c>
      <c r="AN99" s="357"/>
      <c r="AO99" s="357"/>
      <c r="AP99" s="368" t="s">
        <v>6756</v>
      </c>
      <c r="AQ99" s="361" t="str">
        <f>+_xlfn.XLOOKUP(B99,'BD 2025-06-14'!$A$1:$A$700,'BD 2025-06-14'!$B$1:$B$700)</f>
        <v>VARGAS CORTES LUIS ANTONIO</v>
      </c>
    </row>
    <row r="100" spans="1:43" ht="30.75" customHeight="1" x14ac:dyDescent="0.25">
      <c r="A100" s="353">
        <v>91</v>
      </c>
      <c r="B100" s="354">
        <v>1113531156</v>
      </c>
      <c r="C100" s="355" t="s">
        <v>109</v>
      </c>
      <c r="D100" s="344" t="str">
        <f>IFERROR(VLOOKUP(B100,#REF!,6,0),"ACTIVO")</f>
        <v>ACTIVO</v>
      </c>
      <c r="E100" s="344">
        <v>44266</v>
      </c>
      <c r="F100" s="344" t="str">
        <f>IFERROR(VLOOKUP(B100,#REF!,5,0),"")</f>
        <v/>
      </c>
      <c r="G100" s="344">
        <v>34595</v>
      </c>
      <c r="H100" s="356">
        <f t="shared" ca="1" si="7"/>
        <v>31.535219447440472</v>
      </c>
      <c r="I100" s="344" t="s">
        <v>763</v>
      </c>
      <c r="J100" s="365" t="s">
        <v>110</v>
      </c>
      <c r="K100" s="363" t="s">
        <v>91</v>
      </c>
      <c r="L100" s="355" t="s">
        <v>92</v>
      </c>
      <c r="M100" s="355" t="s">
        <v>90</v>
      </c>
      <c r="N100" s="357" t="s">
        <v>557</v>
      </c>
      <c r="O100" s="357" t="s">
        <v>557</v>
      </c>
      <c r="P100" s="357" t="s">
        <v>437</v>
      </c>
      <c r="Q100" s="357" t="s">
        <v>7142</v>
      </c>
      <c r="R100" s="357" t="s">
        <v>436</v>
      </c>
      <c r="S100" s="357"/>
      <c r="T100" s="357"/>
      <c r="U100" s="357" t="s">
        <v>7143</v>
      </c>
      <c r="V100" s="357" t="s">
        <v>7144</v>
      </c>
      <c r="W100" s="357">
        <v>2022</v>
      </c>
      <c r="X100" s="357" t="s">
        <v>1807</v>
      </c>
      <c r="Y100" s="357">
        <v>124</v>
      </c>
      <c r="Z100" s="357"/>
      <c r="AA100" s="344">
        <v>44370</v>
      </c>
      <c r="AB100" s="344" t="str">
        <f t="shared" ca="1" si="12"/>
        <v>Vigente</v>
      </c>
      <c r="AC100" s="358" t="str">
        <f t="shared" si="8"/>
        <v>Vigente</v>
      </c>
      <c r="AD100" s="344">
        <v>46263</v>
      </c>
      <c r="AE100" s="344" t="str">
        <f t="shared" ca="1" si="13"/>
        <v>Vigente</v>
      </c>
      <c r="AF100" s="358" t="str">
        <f t="shared" si="9"/>
        <v>Vigente</v>
      </c>
      <c r="AG100" s="344">
        <v>46288</v>
      </c>
      <c r="AH100" s="344" t="s">
        <v>439</v>
      </c>
      <c r="AI100" s="357" t="s">
        <v>439</v>
      </c>
      <c r="AJ100" s="344">
        <v>49324</v>
      </c>
      <c r="AK100" s="358" t="str">
        <f t="shared" si="10"/>
        <v>Vigente</v>
      </c>
      <c r="AL100" s="358"/>
      <c r="AM100" s="359">
        <f t="shared" ca="1" si="11"/>
        <v>4</v>
      </c>
      <c r="AN100" s="357"/>
      <c r="AO100" s="357"/>
      <c r="AP100" s="360" t="s">
        <v>7145</v>
      </c>
      <c r="AQ100" s="361" t="str">
        <f>+_xlfn.XLOOKUP(B100,'BD 2025-06-14'!$A$1:$A$700,'BD 2025-06-14'!$B$1:$B$700)</f>
        <v>CUATIN LARRAHONDO CRISTHIAN FERNANDO</v>
      </c>
    </row>
    <row r="101" spans="1:43" ht="30.75" customHeight="1" x14ac:dyDescent="0.25">
      <c r="A101" s="353">
        <v>92</v>
      </c>
      <c r="B101" s="354">
        <v>1118289653</v>
      </c>
      <c r="C101" s="355" t="s">
        <v>112</v>
      </c>
      <c r="D101" s="344" t="str">
        <f>IFERROR(VLOOKUP(B101,#REF!,6,0),"ACTIVO")</f>
        <v>ACTIVO</v>
      </c>
      <c r="E101" s="344">
        <v>44369</v>
      </c>
      <c r="F101" s="344" t="str">
        <f>IFERROR(VLOOKUP(B101,#REF!,5,0),"")</f>
        <v/>
      </c>
      <c r="G101" s="344">
        <v>32393</v>
      </c>
      <c r="H101" s="356">
        <f t="shared" ca="1" si="7"/>
        <v>37.562653562653558</v>
      </c>
      <c r="I101" s="344" t="s">
        <v>763</v>
      </c>
      <c r="J101" s="355" t="s">
        <v>113</v>
      </c>
      <c r="K101" s="363" t="s">
        <v>91</v>
      </c>
      <c r="L101" s="355" t="s">
        <v>92</v>
      </c>
      <c r="M101" s="355" t="s">
        <v>90</v>
      </c>
      <c r="N101" s="357" t="s">
        <v>557</v>
      </c>
      <c r="O101" s="357" t="s">
        <v>557</v>
      </c>
      <c r="P101" s="357" t="s">
        <v>437</v>
      </c>
      <c r="Q101" s="357" t="s">
        <v>737</v>
      </c>
      <c r="R101" s="357" t="s">
        <v>436</v>
      </c>
      <c r="S101" s="357"/>
      <c r="T101" s="357"/>
      <c r="U101" s="357" t="s">
        <v>3972</v>
      </c>
      <c r="V101" s="357" t="s">
        <v>3973</v>
      </c>
      <c r="W101" s="357">
        <v>2025</v>
      </c>
      <c r="X101" s="357" t="s">
        <v>2878</v>
      </c>
      <c r="Y101" s="357">
        <v>149</v>
      </c>
      <c r="Z101" s="357"/>
      <c r="AA101" s="344">
        <v>45436</v>
      </c>
      <c r="AB101" s="344" t="str">
        <f t="shared" ca="1" si="12"/>
        <v>Vigente</v>
      </c>
      <c r="AC101" s="358" t="str">
        <f t="shared" si="8"/>
        <v>Vigente</v>
      </c>
      <c r="AD101" s="344">
        <v>46166</v>
      </c>
      <c r="AE101" s="344" t="str">
        <f t="shared" ca="1" si="13"/>
        <v>Vigente</v>
      </c>
      <c r="AF101" s="358" t="str">
        <f t="shared" si="9"/>
        <v>Vigente</v>
      </c>
      <c r="AG101" s="344">
        <v>46165</v>
      </c>
      <c r="AH101" s="344" t="s">
        <v>439</v>
      </c>
      <c r="AI101" s="357" t="s">
        <v>733</v>
      </c>
      <c r="AJ101" s="344">
        <v>48751</v>
      </c>
      <c r="AK101" s="358" t="str">
        <f t="shared" si="10"/>
        <v>Vigente</v>
      </c>
      <c r="AL101" s="358"/>
      <c r="AM101" s="359">
        <f t="shared" ca="1" si="11"/>
        <v>4</v>
      </c>
      <c r="AN101" s="357"/>
      <c r="AO101" s="357"/>
      <c r="AP101" s="368" t="s">
        <v>6757</v>
      </c>
      <c r="AQ101" s="361" t="str">
        <f>+_xlfn.XLOOKUP(B101,'BD 2025-06-14'!$A$1:$A$700,'BD 2025-06-14'!$B$1:$B$700)</f>
        <v>GIRALDO VARELA FREDDY ALEJANDRO</v>
      </c>
    </row>
    <row r="102" spans="1:43" ht="30.75" customHeight="1" x14ac:dyDescent="0.25">
      <c r="A102" s="353">
        <v>93</v>
      </c>
      <c r="B102" s="354">
        <v>1113527871</v>
      </c>
      <c r="C102" s="355" t="s">
        <v>135</v>
      </c>
      <c r="D102" s="344" t="str">
        <f>IFERROR(VLOOKUP(B102,#REF!,6,0),"ACTIVO")</f>
        <v>ACTIVO</v>
      </c>
      <c r="E102" s="344">
        <v>44475</v>
      </c>
      <c r="F102" s="344" t="str">
        <f>IFERROR(VLOOKUP(B102,#REF!,5,0),"")</f>
        <v/>
      </c>
      <c r="G102" s="344">
        <v>34086</v>
      </c>
      <c r="H102" s="356">
        <f t="shared" ca="1" si="7"/>
        <v>32.929457239491057</v>
      </c>
      <c r="I102" s="344" t="s">
        <v>763</v>
      </c>
      <c r="J102" s="365" t="s">
        <v>1693</v>
      </c>
      <c r="K102" s="363" t="s">
        <v>91</v>
      </c>
      <c r="L102" s="355" t="s">
        <v>92</v>
      </c>
      <c r="M102" s="355" t="s">
        <v>90</v>
      </c>
      <c r="N102" s="357" t="s">
        <v>557</v>
      </c>
      <c r="O102" s="357" t="s">
        <v>557</v>
      </c>
      <c r="P102" s="357" t="s">
        <v>437</v>
      </c>
      <c r="Q102" s="357" t="s">
        <v>511</v>
      </c>
      <c r="R102" s="357" t="s">
        <v>436</v>
      </c>
      <c r="S102" s="357"/>
      <c r="T102" s="357"/>
      <c r="U102" s="357" t="s">
        <v>2804</v>
      </c>
      <c r="V102" s="357" t="s">
        <v>2805</v>
      </c>
      <c r="W102" s="357">
        <v>2023</v>
      </c>
      <c r="X102" s="357" t="s">
        <v>1807</v>
      </c>
      <c r="Y102" s="357">
        <v>197</v>
      </c>
      <c r="Z102" s="357"/>
      <c r="AA102" s="344">
        <v>44890</v>
      </c>
      <c r="AB102" s="344" t="str">
        <f t="shared" ca="1" si="12"/>
        <v>Vencida</v>
      </c>
      <c r="AC102" s="358" t="str">
        <f t="shared" si="8"/>
        <v>Vigente</v>
      </c>
      <c r="AD102" s="344">
        <v>46009</v>
      </c>
      <c r="AE102" s="344" t="str">
        <f t="shared" ca="1" si="13"/>
        <v>Vigente</v>
      </c>
      <c r="AF102" s="358" t="str">
        <f t="shared" si="9"/>
        <v>Vigente</v>
      </c>
      <c r="AG102" s="344">
        <v>46136</v>
      </c>
      <c r="AH102" s="344" t="s">
        <v>439</v>
      </c>
      <c r="AI102" s="357" t="s">
        <v>439</v>
      </c>
      <c r="AJ102" s="344">
        <v>48499</v>
      </c>
      <c r="AK102" s="358" t="str">
        <f t="shared" si="10"/>
        <v>Vigente</v>
      </c>
      <c r="AL102" s="358"/>
      <c r="AM102" s="359">
        <f t="shared" ca="1" si="11"/>
        <v>4</v>
      </c>
      <c r="AN102" s="357"/>
      <c r="AO102" s="357"/>
      <c r="AP102" s="360" t="s">
        <v>7194</v>
      </c>
      <c r="AQ102" s="361" t="str">
        <f>+_xlfn.XLOOKUP(B102,'BD 2025-06-14'!$A$1:$A$700,'BD 2025-06-14'!$B$1:$B$700)</f>
        <v>NARVAEZ YESQUEN JULIO ADOLFO</v>
      </c>
    </row>
    <row r="103" spans="1:43" ht="30.75" customHeight="1" x14ac:dyDescent="0.25">
      <c r="A103" s="353">
        <v>94</v>
      </c>
      <c r="B103" s="354">
        <v>1143960260</v>
      </c>
      <c r="C103" s="355" t="s">
        <v>138</v>
      </c>
      <c r="D103" s="344" t="str">
        <f>IFERROR(VLOOKUP(B103,#REF!,6,0),"ACTIVO")</f>
        <v>ACTIVO</v>
      </c>
      <c r="E103" s="344">
        <v>44566</v>
      </c>
      <c r="F103" s="344" t="str">
        <f>IFERROR(VLOOKUP(B103,#REF!,5,0),"")</f>
        <v/>
      </c>
      <c r="G103" s="344">
        <v>34288</v>
      </c>
      <c r="H103" s="356">
        <f t="shared" ca="1" si="7"/>
        <v>32.376389112578515</v>
      </c>
      <c r="I103" s="344" t="s">
        <v>763</v>
      </c>
      <c r="J103" s="355" t="s">
        <v>139</v>
      </c>
      <c r="K103" s="363" t="s">
        <v>91</v>
      </c>
      <c r="L103" s="355" t="s">
        <v>92</v>
      </c>
      <c r="M103" s="355" t="s">
        <v>90</v>
      </c>
      <c r="N103" s="357" t="s">
        <v>557</v>
      </c>
      <c r="O103" s="357" t="s">
        <v>557</v>
      </c>
      <c r="P103" s="357" t="s">
        <v>437</v>
      </c>
      <c r="Q103" s="357" t="s">
        <v>513</v>
      </c>
      <c r="R103" s="357" t="s">
        <v>436</v>
      </c>
      <c r="S103" s="357"/>
      <c r="T103" s="357"/>
      <c r="U103" s="357" t="s">
        <v>2923</v>
      </c>
      <c r="V103" s="357" t="s">
        <v>2924</v>
      </c>
      <c r="W103" s="357">
        <v>2022</v>
      </c>
      <c r="X103" s="357" t="s">
        <v>1819</v>
      </c>
      <c r="Y103" s="357">
        <v>98</v>
      </c>
      <c r="Z103" s="357"/>
      <c r="AA103" s="344">
        <v>44419</v>
      </c>
      <c r="AB103" s="344" t="str">
        <f t="shared" ca="1" si="12"/>
        <v>Vigente</v>
      </c>
      <c r="AC103" s="358" t="str">
        <f t="shared" si="8"/>
        <v>Vigente</v>
      </c>
      <c r="AD103" s="344">
        <v>46242</v>
      </c>
      <c r="AE103" s="344" t="str">
        <f t="shared" ca="1" si="13"/>
        <v>Vigente</v>
      </c>
      <c r="AF103" s="358" t="str">
        <f t="shared" si="9"/>
        <v>Vigente</v>
      </c>
      <c r="AG103" s="344">
        <v>46248</v>
      </c>
      <c r="AH103" s="344" t="s">
        <v>439</v>
      </c>
      <c r="AI103" s="357" t="s">
        <v>439</v>
      </c>
      <c r="AJ103" s="344">
        <v>49140</v>
      </c>
      <c r="AK103" s="358" t="str">
        <f t="shared" si="10"/>
        <v>Vigente</v>
      </c>
      <c r="AL103" s="358"/>
      <c r="AM103" s="359">
        <f t="shared" ca="1" si="11"/>
        <v>4</v>
      </c>
      <c r="AN103" s="357"/>
      <c r="AO103" s="357"/>
      <c r="AP103" s="360"/>
      <c r="AQ103" s="361" t="str">
        <f>+_xlfn.XLOOKUP(B103,'BD 2025-06-14'!$A$1:$A$700,'BD 2025-06-14'!$B$1:$B$700)</f>
        <v>OSPINA AYALA WILDER ESNEIDER</v>
      </c>
    </row>
    <row r="104" spans="1:43" ht="30.75" customHeight="1" x14ac:dyDescent="0.25">
      <c r="A104" s="353">
        <v>95</v>
      </c>
      <c r="B104" s="354">
        <v>1144078734</v>
      </c>
      <c r="C104" s="355" t="s">
        <v>156</v>
      </c>
      <c r="D104" s="344" t="str">
        <f>IFERROR(VLOOKUP(B104,#REF!,6,0),"ACTIVO")</f>
        <v>ACTIVO</v>
      </c>
      <c r="E104" s="344">
        <v>44697</v>
      </c>
      <c r="F104" s="344" t="str">
        <f>IFERROR(VLOOKUP(B104,#REF!,5,0),"")</f>
        <v/>
      </c>
      <c r="G104" s="344">
        <v>34754</v>
      </c>
      <c r="H104" s="356">
        <f t="shared" ca="1" si="7"/>
        <v>31.09924709103354</v>
      </c>
      <c r="I104" s="344" t="s">
        <v>763</v>
      </c>
      <c r="J104" s="365" t="s">
        <v>157</v>
      </c>
      <c r="K104" s="363" t="s">
        <v>91</v>
      </c>
      <c r="L104" s="355" t="s">
        <v>92</v>
      </c>
      <c r="M104" s="355" t="s">
        <v>90</v>
      </c>
      <c r="N104" s="357" t="s">
        <v>557</v>
      </c>
      <c r="O104" s="357" t="s">
        <v>557</v>
      </c>
      <c r="P104" s="357" t="s">
        <v>437</v>
      </c>
      <c r="Q104" s="357" t="s">
        <v>681</v>
      </c>
      <c r="R104" s="357" t="s">
        <v>436</v>
      </c>
      <c r="S104" s="357"/>
      <c r="T104" s="357"/>
      <c r="U104" s="357" t="s">
        <v>3981</v>
      </c>
      <c r="V104" s="357" t="s">
        <v>3980</v>
      </c>
      <c r="W104" s="357">
        <v>2024</v>
      </c>
      <c r="X104" s="357" t="s">
        <v>1912</v>
      </c>
      <c r="Y104" s="357">
        <v>249</v>
      </c>
      <c r="Z104" s="357"/>
      <c r="AA104" s="344">
        <v>45472</v>
      </c>
      <c r="AB104" s="344" t="str">
        <f t="shared" ca="1" si="12"/>
        <v>Vigente</v>
      </c>
      <c r="AC104" s="358" t="str">
        <f t="shared" si="8"/>
        <v>Vigente</v>
      </c>
      <c r="AD104" s="344">
        <v>46202</v>
      </c>
      <c r="AE104" s="344" t="str">
        <f t="shared" ca="1" si="13"/>
        <v>Vigente</v>
      </c>
      <c r="AF104" s="358" t="str">
        <f t="shared" si="9"/>
        <v>Vigente</v>
      </c>
      <c r="AG104" s="344">
        <v>46194</v>
      </c>
      <c r="AH104" s="344" t="s">
        <v>439</v>
      </c>
      <c r="AI104" s="357" t="s">
        <v>439</v>
      </c>
      <c r="AJ104" s="344">
        <v>49645</v>
      </c>
      <c r="AK104" s="358" t="str">
        <f t="shared" si="10"/>
        <v>Vigente</v>
      </c>
      <c r="AL104" s="358" t="s">
        <v>7104</v>
      </c>
      <c r="AM104" s="359">
        <f t="shared" ca="1" si="11"/>
        <v>4</v>
      </c>
      <c r="AN104" s="357"/>
      <c r="AO104" s="357"/>
      <c r="AP104" s="360"/>
      <c r="AQ104" s="361" t="str">
        <f>+_xlfn.XLOOKUP(B104,'BD 2025-06-14'!$A$1:$A$700,'BD 2025-06-14'!$B$1:$B$700)</f>
        <v>VARGAS MAJIN ERIK JOHAN</v>
      </c>
    </row>
    <row r="105" spans="1:43" ht="30.75" customHeight="1" x14ac:dyDescent="0.25">
      <c r="A105" s="353">
        <v>96</v>
      </c>
      <c r="B105" s="354">
        <v>1114878861</v>
      </c>
      <c r="C105" s="355" t="s">
        <v>151</v>
      </c>
      <c r="D105" s="344" t="str">
        <f>IFERROR(VLOOKUP(B105,#REF!,6,0),"ACTIVO")</f>
        <v>ACTIVO</v>
      </c>
      <c r="E105" s="344">
        <v>44728</v>
      </c>
      <c r="F105" s="344" t="str">
        <f>IFERROR(VLOOKUP(B105,#REF!,5,0),"")</f>
        <v/>
      </c>
      <c r="G105" s="344">
        <v>32269</v>
      </c>
      <c r="H105" s="356">
        <f t="shared" ca="1" si="7"/>
        <v>37.902141102141101</v>
      </c>
      <c r="I105" s="344" t="s">
        <v>763</v>
      </c>
      <c r="J105" s="355" t="s">
        <v>1697</v>
      </c>
      <c r="K105" s="363" t="s">
        <v>91</v>
      </c>
      <c r="L105" s="355" t="s">
        <v>92</v>
      </c>
      <c r="M105" s="355" t="s">
        <v>90</v>
      </c>
      <c r="N105" s="357" t="s">
        <v>557</v>
      </c>
      <c r="O105" s="357" t="s">
        <v>557</v>
      </c>
      <c r="P105" s="357" t="s">
        <v>437</v>
      </c>
      <c r="Q105" s="357" t="s">
        <v>6717</v>
      </c>
      <c r="R105" s="357" t="s">
        <v>436</v>
      </c>
      <c r="S105" s="357"/>
      <c r="T105" s="357"/>
      <c r="U105" s="357" t="s">
        <v>6718</v>
      </c>
      <c r="V105" s="357" t="s">
        <v>6719</v>
      </c>
      <c r="W105" s="357">
        <v>2026</v>
      </c>
      <c r="X105" s="357" t="s">
        <v>1819</v>
      </c>
      <c r="Y105" s="357">
        <v>200</v>
      </c>
      <c r="Z105" s="357"/>
      <c r="AA105" s="344">
        <v>45709</v>
      </c>
      <c r="AB105" s="344" t="str">
        <f t="shared" ca="1" si="12"/>
        <v>Vigente</v>
      </c>
      <c r="AC105" s="358" t="str">
        <f t="shared" si="8"/>
        <v>Vigente</v>
      </c>
      <c r="AD105" s="344">
        <v>46439</v>
      </c>
      <c r="AE105" s="344" t="str">
        <f t="shared" ca="1" si="13"/>
        <v>Vencida</v>
      </c>
      <c r="AF105" s="358" t="str">
        <f t="shared" si="9"/>
        <v>Vigente</v>
      </c>
      <c r="AG105" s="344">
        <v>46073</v>
      </c>
      <c r="AH105" s="344" t="s">
        <v>439</v>
      </c>
      <c r="AI105" s="357" t="s">
        <v>439</v>
      </c>
      <c r="AJ105" s="344">
        <v>49409</v>
      </c>
      <c r="AK105" s="358" t="str">
        <f t="shared" si="10"/>
        <v>Vigente</v>
      </c>
      <c r="AL105" s="358"/>
      <c r="AM105" s="359">
        <f t="shared" ca="1" si="11"/>
        <v>3</v>
      </c>
      <c r="AN105" s="357"/>
      <c r="AO105" s="357"/>
      <c r="AP105" s="360" t="s">
        <v>6758</v>
      </c>
      <c r="AQ105" s="361" t="str">
        <f>+_xlfn.XLOOKUP(B105,'BD 2025-06-14'!$A$1:$A$700,'BD 2025-06-14'!$B$1:$B$700)</f>
        <v>TORRES ROA JUAN MANUEL</v>
      </c>
    </row>
    <row r="106" spans="1:43" ht="30.75" customHeight="1" x14ac:dyDescent="0.25">
      <c r="A106" s="353">
        <v>97</v>
      </c>
      <c r="B106" s="354">
        <v>1113629455</v>
      </c>
      <c r="C106" s="355" t="s">
        <v>130</v>
      </c>
      <c r="D106" s="344" t="str">
        <f>IFERROR(VLOOKUP(B106,#REF!,6,0),"ACTIVO")</f>
        <v>ACTIVO</v>
      </c>
      <c r="E106" s="344">
        <v>44729</v>
      </c>
      <c r="F106" s="344" t="str">
        <f>IFERROR(VLOOKUP(B106,#REF!,5,0),"")</f>
        <v/>
      </c>
      <c r="G106" s="344">
        <v>32035</v>
      </c>
      <c r="H106" s="356">
        <f t="shared" ca="1" si="7"/>
        <v>38.543463381245722</v>
      </c>
      <c r="I106" s="344" t="s">
        <v>763</v>
      </c>
      <c r="J106" s="355" t="s">
        <v>1690</v>
      </c>
      <c r="K106" s="363" t="s">
        <v>91</v>
      </c>
      <c r="L106" s="355" t="s">
        <v>92</v>
      </c>
      <c r="M106" s="355" t="s">
        <v>90</v>
      </c>
      <c r="N106" s="357" t="s">
        <v>557</v>
      </c>
      <c r="O106" s="357" t="s">
        <v>557</v>
      </c>
      <c r="P106" s="357" t="s">
        <v>437</v>
      </c>
      <c r="Q106" s="357" t="s">
        <v>506</v>
      </c>
      <c r="R106" s="357" t="s">
        <v>436</v>
      </c>
      <c r="S106" s="357"/>
      <c r="T106" s="357"/>
      <c r="U106" s="357" t="s">
        <v>2699</v>
      </c>
      <c r="V106" s="357" t="s">
        <v>2700</v>
      </c>
      <c r="W106" s="357">
        <v>2023</v>
      </c>
      <c r="X106" s="357" t="s">
        <v>1986</v>
      </c>
      <c r="Y106" s="357">
        <v>124</v>
      </c>
      <c r="Z106" s="357"/>
      <c r="AA106" s="344">
        <v>44754</v>
      </c>
      <c r="AB106" s="344" t="str">
        <f t="shared" ca="1" si="12"/>
        <v>Vencida</v>
      </c>
      <c r="AC106" s="358" t="str">
        <f t="shared" si="8"/>
        <v>Vigente</v>
      </c>
      <c r="AD106" s="344">
        <v>45847</v>
      </c>
      <c r="AE106" s="344" t="str">
        <f t="shared" ca="1" si="13"/>
        <v>Vencida</v>
      </c>
      <c r="AF106" s="358" t="str">
        <f t="shared" si="9"/>
        <v>Vigente</v>
      </c>
      <c r="AG106" s="344">
        <v>45849</v>
      </c>
      <c r="AH106" s="344" t="s">
        <v>439</v>
      </c>
      <c r="AI106" s="357" t="s">
        <v>439</v>
      </c>
      <c r="AJ106" s="344">
        <v>48731</v>
      </c>
      <c r="AK106" s="358" t="str">
        <f t="shared" si="10"/>
        <v>Vigente</v>
      </c>
      <c r="AL106" s="358"/>
      <c r="AM106" s="359">
        <f t="shared" ca="1" si="11"/>
        <v>3</v>
      </c>
      <c r="AN106" s="357"/>
      <c r="AO106" s="357"/>
      <c r="AP106" s="360"/>
      <c r="AQ106" s="361" t="str">
        <f>+_xlfn.XLOOKUP(B106,'BD 2025-06-14'!$A$1:$A$700,'BD 2025-06-14'!$B$1:$B$700)</f>
        <v>MORALES MORA DIEGO ALBERTO</v>
      </c>
    </row>
    <row r="107" spans="1:43" ht="30.75" customHeight="1" x14ac:dyDescent="0.25">
      <c r="A107" s="353">
        <v>98</v>
      </c>
      <c r="B107" s="354">
        <v>1107519027</v>
      </c>
      <c r="C107" s="355" t="s">
        <v>101</v>
      </c>
      <c r="D107" s="344" t="str">
        <f>IFERROR(VLOOKUP(B107,#REF!,6,0),"ACTIVO")</f>
        <v>ACTIVO</v>
      </c>
      <c r="E107" s="344">
        <v>44767</v>
      </c>
      <c r="F107" s="344" t="str">
        <f>IFERROR(VLOOKUP(B107,#REF!,5,0),"")</f>
        <v/>
      </c>
      <c r="G107" s="344">
        <v>35912</v>
      </c>
      <c r="H107" s="356">
        <f t="shared" ca="1" si="7"/>
        <v>27.9294750755287</v>
      </c>
      <c r="I107" s="344" t="s">
        <v>763</v>
      </c>
      <c r="J107" s="355" t="s">
        <v>1683</v>
      </c>
      <c r="K107" s="363" t="s">
        <v>91</v>
      </c>
      <c r="L107" s="355" t="s">
        <v>92</v>
      </c>
      <c r="M107" s="355" t="s">
        <v>90</v>
      </c>
      <c r="N107" s="357" t="s">
        <v>557</v>
      </c>
      <c r="O107" s="357" t="s">
        <v>557</v>
      </c>
      <c r="P107" s="357" t="s">
        <v>437</v>
      </c>
      <c r="Q107" s="357" t="s">
        <v>486</v>
      </c>
      <c r="R107" s="357" t="s">
        <v>435</v>
      </c>
      <c r="S107" s="357" t="s">
        <v>487</v>
      </c>
      <c r="T107" s="357">
        <v>67024492</v>
      </c>
      <c r="U107" s="357" t="s">
        <v>3285</v>
      </c>
      <c r="V107" s="357" t="s">
        <v>3286</v>
      </c>
      <c r="W107" s="357">
        <v>2023</v>
      </c>
      <c r="X107" s="357" t="s">
        <v>1998</v>
      </c>
      <c r="Y107" s="357">
        <v>149</v>
      </c>
      <c r="Z107" s="357"/>
      <c r="AA107" s="344">
        <v>44699</v>
      </c>
      <c r="AB107" s="344" t="str">
        <f t="shared" ca="1" si="12"/>
        <v>Vigente</v>
      </c>
      <c r="AC107" s="358" t="str">
        <f t="shared" si="8"/>
        <v>Vigente</v>
      </c>
      <c r="AD107" s="344">
        <v>46161</v>
      </c>
      <c r="AE107" s="344" t="str">
        <f t="shared" ca="1" si="13"/>
        <v>Vigente</v>
      </c>
      <c r="AF107" s="358" t="str">
        <f t="shared" si="9"/>
        <v>Vigente</v>
      </c>
      <c r="AG107" s="344">
        <v>46163</v>
      </c>
      <c r="AH107" s="344" t="s">
        <v>439</v>
      </c>
      <c r="AI107" s="357" t="s">
        <v>439</v>
      </c>
      <c r="AJ107" s="344">
        <v>48345</v>
      </c>
      <c r="AK107" s="358" t="str">
        <f t="shared" si="10"/>
        <v>Vigente</v>
      </c>
      <c r="AL107" s="358"/>
      <c r="AM107" s="359">
        <f t="shared" ca="1" si="11"/>
        <v>4</v>
      </c>
      <c r="AN107" s="357"/>
      <c r="AO107" s="357"/>
      <c r="AP107" s="360"/>
      <c r="AQ107" s="361" t="str">
        <f>+_xlfn.XLOOKUP(B107,'BD 2025-06-14'!$A$1:$A$700,'BD 2025-06-14'!$B$1:$B$700)</f>
        <v>TORRES GIRALDO EUDES CAMILO</v>
      </c>
    </row>
    <row r="108" spans="1:43" ht="30.75" customHeight="1" x14ac:dyDescent="0.25">
      <c r="A108" s="353">
        <v>99</v>
      </c>
      <c r="B108" s="354">
        <v>1085281488</v>
      </c>
      <c r="C108" s="355" t="s">
        <v>118</v>
      </c>
      <c r="D108" s="344" t="str">
        <f>IFERROR(VLOOKUP(B108,#REF!,6,0),"ACTIVO")</f>
        <v>ACTIVO</v>
      </c>
      <c r="E108" s="344">
        <v>45124</v>
      </c>
      <c r="F108" s="344" t="str">
        <f>IFERROR(VLOOKUP(B108,#REF!,5,0),"")</f>
        <v/>
      </c>
      <c r="G108" s="344">
        <v>32967</v>
      </c>
      <c r="H108" s="356">
        <f t="shared" ca="1" si="7"/>
        <v>35.992452271718221</v>
      </c>
      <c r="I108" s="344" t="s">
        <v>763</v>
      </c>
      <c r="J108" s="365" t="s">
        <v>119</v>
      </c>
      <c r="K108" s="363" t="s">
        <v>91</v>
      </c>
      <c r="L108" s="355" t="s">
        <v>92</v>
      </c>
      <c r="M108" s="355" t="s">
        <v>90</v>
      </c>
      <c r="N108" s="357" t="s">
        <v>557</v>
      </c>
      <c r="O108" s="357" t="s">
        <v>557</v>
      </c>
      <c r="P108" s="357" t="s">
        <v>437</v>
      </c>
      <c r="Q108" s="357" t="s">
        <v>497</v>
      </c>
      <c r="R108" s="357" t="s">
        <v>435</v>
      </c>
      <c r="S108" s="357" t="s">
        <v>498</v>
      </c>
      <c r="T108" s="357">
        <v>1144058463</v>
      </c>
      <c r="U108" s="357" t="s">
        <v>3710</v>
      </c>
      <c r="V108" s="357" t="s">
        <v>3711</v>
      </c>
      <c r="W108" s="357">
        <v>2020</v>
      </c>
      <c r="X108" s="357" t="s">
        <v>2139</v>
      </c>
      <c r="Y108" s="357">
        <v>113</v>
      </c>
      <c r="Z108" s="357"/>
      <c r="AA108" s="344">
        <v>43585</v>
      </c>
      <c r="AB108" s="344" t="str">
        <f t="shared" ca="1" si="12"/>
        <v>Vigente</v>
      </c>
      <c r="AC108" s="358" t="str">
        <f t="shared" si="8"/>
        <v>Vigente</v>
      </c>
      <c r="AD108" s="344">
        <v>46172</v>
      </c>
      <c r="AE108" s="344" t="str">
        <f t="shared" ca="1" si="13"/>
        <v>Vigente</v>
      </c>
      <c r="AF108" s="358" t="str">
        <f t="shared" si="9"/>
        <v>Vigente</v>
      </c>
      <c r="AG108" s="344">
        <v>46173</v>
      </c>
      <c r="AH108" s="344" t="s">
        <v>439</v>
      </c>
      <c r="AI108" s="357" t="s">
        <v>439</v>
      </c>
      <c r="AJ108" s="344">
        <v>49114</v>
      </c>
      <c r="AK108" s="358" t="str">
        <f t="shared" si="10"/>
        <v>Vigente</v>
      </c>
      <c r="AL108" s="358"/>
      <c r="AM108" s="359">
        <f t="shared" ca="1" si="11"/>
        <v>4</v>
      </c>
      <c r="AN108" s="357"/>
      <c r="AO108" s="357"/>
      <c r="AP108" s="360"/>
      <c r="AQ108" s="361" t="str">
        <f>+_xlfn.XLOOKUP(B108,'BD 2025-06-14'!$A$1:$A$700,'BD 2025-06-14'!$B$1:$B$700)</f>
        <v>MAIGUAL ERASO DANNY YAIR</v>
      </c>
    </row>
    <row r="109" spans="1:43" ht="30.75" customHeight="1" x14ac:dyDescent="0.25">
      <c r="A109" s="353">
        <v>100</v>
      </c>
      <c r="B109" s="354">
        <v>1114899300</v>
      </c>
      <c r="C109" s="355" t="s">
        <v>103</v>
      </c>
      <c r="D109" s="344" t="str">
        <f>IFERROR(VLOOKUP(B109,#REF!,6,0),"ACTIVO")</f>
        <v>ACTIVO</v>
      </c>
      <c r="E109" s="344">
        <v>45124</v>
      </c>
      <c r="F109" s="344" t="str">
        <f>IFERROR(VLOOKUP(B109,#REF!,5,0),"")</f>
        <v/>
      </c>
      <c r="G109" s="344">
        <v>34946</v>
      </c>
      <c r="H109" s="356">
        <f t="shared" ca="1" si="7"/>
        <v>30.573579739904176</v>
      </c>
      <c r="I109" s="344" t="s">
        <v>768</v>
      </c>
      <c r="J109" s="365" t="s">
        <v>104</v>
      </c>
      <c r="K109" s="363" t="s">
        <v>91</v>
      </c>
      <c r="L109" s="355" t="s">
        <v>92</v>
      </c>
      <c r="M109" s="355" t="s">
        <v>90</v>
      </c>
      <c r="N109" s="357" t="s">
        <v>557</v>
      </c>
      <c r="O109" s="357" t="s">
        <v>557</v>
      </c>
      <c r="P109" s="357" t="s">
        <v>437</v>
      </c>
      <c r="Q109" s="357" t="s">
        <v>685</v>
      </c>
      <c r="R109" s="357" t="s">
        <v>436</v>
      </c>
      <c r="S109" s="357"/>
      <c r="T109" s="357"/>
      <c r="U109" s="357" t="s">
        <v>3971</v>
      </c>
      <c r="V109" s="357" t="s">
        <v>3970</v>
      </c>
      <c r="W109" s="357">
        <v>2025</v>
      </c>
      <c r="X109" s="357" t="s">
        <v>2936</v>
      </c>
      <c r="Y109" s="357">
        <v>109</v>
      </c>
      <c r="Z109" s="357"/>
      <c r="AA109" s="344">
        <v>45343</v>
      </c>
      <c r="AB109" s="344" t="str">
        <f t="shared" ca="1" si="12"/>
        <v>Vencida</v>
      </c>
      <c r="AC109" s="358" t="str">
        <f t="shared" si="8"/>
        <v>Vigente</v>
      </c>
      <c r="AD109" s="344">
        <v>46074</v>
      </c>
      <c r="AE109" s="344" t="str">
        <f t="shared" ca="1" si="13"/>
        <v>Vencida</v>
      </c>
      <c r="AF109" s="358" t="str">
        <f t="shared" si="9"/>
        <v>Vigente</v>
      </c>
      <c r="AG109" s="344">
        <v>46073</v>
      </c>
      <c r="AH109" s="344" t="s">
        <v>439</v>
      </c>
      <c r="AI109" s="357" t="s">
        <v>439</v>
      </c>
      <c r="AJ109" s="344">
        <v>49035</v>
      </c>
      <c r="AK109" s="358" t="str">
        <f t="shared" si="10"/>
        <v>Vigente</v>
      </c>
      <c r="AL109" s="358"/>
      <c r="AM109" s="359">
        <f t="shared" ca="1" si="11"/>
        <v>3</v>
      </c>
      <c r="AN109" s="357"/>
      <c r="AO109" s="357"/>
      <c r="AP109" s="368" t="s">
        <v>747</v>
      </c>
      <c r="AQ109" s="361" t="str">
        <f>+_xlfn.XLOOKUP(B109,'BD 2025-06-14'!$A$1:$A$700,'BD 2025-06-14'!$B$1:$B$700)</f>
        <v>CASTILLO YENNY DANIELA</v>
      </c>
    </row>
    <row r="110" spans="1:43" ht="30.75" customHeight="1" x14ac:dyDescent="0.25">
      <c r="A110" s="353">
        <v>101</v>
      </c>
      <c r="B110" s="354">
        <v>1193170379</v>
      </c>
      <c r="C110" s="355" t="s">
        <v>107</v>
      </c>
      <c r="D110" s="344" t="str">
        <f>IFERROR(VLOOKUP(B110,#REF!,6,0),"ACTIVO")</f>
        <v>ACTIVO</v>
      </c>
      <c r="E110" s="344">
        <v>45162</v>
      </c>
      <c r="F110" s="344" t="str">
        <f>IFERROR(VLOOKUP(B110,#REF!,5,0),"")</f>
        <v/>
      </c>
      <c r="G110" s="344">
        <v>36997</v>
      </c>
      <c r="H110" s="356">
        <f t="shared" ca="1" si="7"/>
        <v>24.959561920808763</v>
      </c>
      <c r="I110" s="344" t="s">
        <v>763</v>
      </c>
      <c r="J110" s="355" t="s">
        <v>108</v>
      </c>
      <c r="K110" s="363" t="s">
        <v>91</v>
      </c>
      <c r="L110" s="355" t="s">
        <v>92</v>
      </c>
      <c r="M110" s="355" t="s">
        <v>90</v>
      </c>
      <c r="N110" s="357" t="s">
        <v>557</v>
      </c>
      <c r="O110" s="357" t="s">
        <v>557</v>
      </c>
      <c r="P110" s="357" t="s">
        <v>437</v>
      </c>
      <c r="Q110" s="357" t="s">
        <v>489</v>
      </c>
      <c r="R110" s="357" t="s">
        <v>436</v>
      </c>
      <c r="S110" s="357"/>
      <c r="T110" s="357"/>
      <c r="U110" s="357" t="s">
        <v>3647</v>
      </c>
      <c r="V110" s="357" t="s">
        <v>3648</v>
      </c>
      <c r="W110" s="357">
        <v>2023</v>
      </c>
      <c r="X110" s="357" t="s">
        <v>1819</v>
      </c>
      <c r="Y110" s="357">
        <v>124</v>
      </c>
      <c r="Z110" s="357"/>
      <c r="AA110" s="344">
        <v>44620</v>
      </c>
      <c r="AB110" s="344" t="str">
        <f t="shared" ca="1" si="12"/>
        <v>Vigente</v>
      </c>
      <c r="AC110" s="358" t="str">
        <f t="shared" si="8"/>
        <v>Vigente</v>
      </c>
      <c r="AD110" s="344">
        <v>46259</v>
      </c>
      <c r="AE110" s="344" t="str">
        <f t="shared" ca="1" si="13"/>
        <v>Vencida</v>
      </c>
      <c r="AF110" s="358" t="str">
        <f t="shared" si="9"/>
        <v>Vigente</v>
      </c>
      <c r="AG110" s="344">
        <v>46080</v>
      </c>
      <c r="AH110" s="344" t="s">
        <v>439</v>
      </c>
      <c r="AI110" s="357" t="s">
        <v>439</v>
      </c>
      <c r="AJ110" s="344">
        <v>48272</v>
      </c>
      <c r="AK110" s="358" t="str">
        <f t="shared" si="10"/>
        <v>Vigente</v>
      </c>
      <c r="AL110" s="358"/>
      <c r="AM110" s="359">
        <f t="shared" ca="1" si="11"/>
        <v>3</v>
      </c>
      <c r="AN110" s="357"/>
      <c r="AO110" s="357"/>
      <c r="AP110" s="360"/>
      <c r="AQ110" s="361" t="str">
        <f>+_xlfn.XLOOKUP(B110,'BD 2025-06-14'!$A$1:$A$700,'BD 2025-06-14'!$B$1:$B$700)</f>
        <v>CORTES CHARRIA JOSE LUIS</v>
      </c>
    </row>
    <row r="111" spans="1:43" ht="30.75" customHeight="1" x14ac:dyDescent="0.25">
      <c r="A111" s="353">
        <v>102</v>
      </c>
      <c r="B111" s="354">
        <v>1144190231</v>
      </c>
      <c r="C111" s="355" t="s">
        <v>160</v>
      </c>
      <c r="D111" s="344" t="str">
        <f>IFERROR(VLOOKUP(B111,#REF!,6,0),"ACTIVO")</f>
        <v>ACTIVO</v>
      </c>
      <c r="E111" s="344">
        <v>45173</v>
      </c>
      <c r="F111" s="344" t="str">
        <f>IFERROR(VLOOKUP(B111,#REF!,5,0),"")</f>
        <v/>
      </c>
      <c r="G111" s="344">
        <v>35003</v>
      </c>
      <c r="H111" s="356">
        <f t="shared" ca="1" si="7"/>
        <v>30.417522245037645</v>
      </c>
      <c r="I111" s="344" t="s">
        <v>763</v>
      </c>
      <c r="J111" s="355" t="s">
        <v>161</v>
      </c>
      <c r="K111" s="363" t="s">
        <v>91</v>
      </c>
      <c r="L111" s="355" t="s">
        <v>92</v>
      </c>
      <c r="M111" s="355" t="s">
        <v>90</v>
      </c>
      <c r="N111" s="357" t="s">
        <v>557</v>
      </c>
      <c r="O111" s="357" t="s">
        <v>557</v>
      </c>
      <c r="P111" s="357" t="s">
        <v>437</v>
      </c>
      <c r="Q111" s="357" t="s">
        <v>525</v>
      </c>
      <c r="R111" s="357" t="s">
        <v>436</v>
      </c>
      <c r="S111" s="357"/>
      <c r="T111" s="357"/>
      <c r="U111" s="357" t="s">
        <v>3722</v>
      </c>
      <c r="V111" s="357" t="s">
        <v>3723</v>
      </c>
      <c r="W111" s="357">
        <v>2022</v>
      </c>
      <c r="X111" s="357" t="s">
        <v>1807</v>
      </c>
      <c r="Y111" s="357">
        <v>124</v>
      </c>
      <c r="Z111" s="357"/>
      <c r="AA111" s="344">
        <v>44300</v>
      </c>
      <c r="AB111" s="344" t="str">
        <f t="shared" ca="1" si="12"/>
        <v>Vigente</v>
      </c>
      <c r="AC111" s="358" t="str">
        <f t="shared" si="8"/>
        <v>Vigente</v>
      </c>
      <c r="AD111" s="344">
        <v>46188</v>
      </c>
      <c r="AE111" s="344" t="str">
        <f t="shared" ca="1" si="13"/>
        <v>Vigente</v>
      </c>
      <c r="AF111" s="358" t="str">
        <f t="shared" si="9"/>
        <v>Vigente</v>
      </c>
      <c r="AG111" s="344">
        <v>46188</v>
      </c>
      <c r="AH111" s="344" t="s">
        <v>439</v>
      </c>
      <c r="AI111" s="357" t="s">
        <v>439</v>
      </c>
      <c r="AJ111" s="344">
        <v>46118</v>
      </c>
      <c r="AK111" s="358" t="str">
        <f t="shared" si="10"/>
        <v>Vigente</v>
      </c>
      <c r="AL111" s="358"/>
      <c r="AM111" s="359">
        <f t="shared" ca="1" si="11"/>
        <v>4</v>
      </c>
      <c r="AN111" s="357"/>
      <c r="AO111" s="357"/>
      <c r="AP111" s="360"/>
      <c r="AQ111" s="361" t="str">
        <f>+_xlfn.XLOOKUP(B111,'BD 2025-06-14'!$A$1:$A$700,'BD 2025-06-14'!$B$1:$B$700)</f>
        <v>VICTORIA VALDES HECTOR EDUARDO</v>
      </c>
    </row>
    <row r="112" spans="1:43" ht="30.75" customHeight="1" x14ac:dyDescent="0.25">
      <c r="A112" s="353">
        <v>103</v>
      </c>
      <c r="B112" s="354">
        <v>1144173071</v>
      </c>
      <c r="C112" s="355" t="s">
        <v>131</v>
      </c>
      <c r="D112" s="344" t="str">
        <f>IFERROR(VLOOKUP(B112,#REF!,6,0),"ACTIVO")</f>
        <v>ACTIVO</v>
      </c>
      <c r="E112" s="344">
        <v>45173</v>
      </c>
      <c r="F112" s="344" t="str">
        <f>IFERROR(VLOOKUP(B112,#REF!,5,0),"")</f>
        <v/>
      </c>
      <c r="G112" s="344">
        <v>34272</v>
      </c>
      <c r="H112" s="356">
        <f t="shared" ca="1" si="7"/>
        <v>32.420196488967626</v>
      </c>
      <c r="I112" s="344" t="s">
        <v>763</v>
      </c>
      <c r="J112" s="355" t="s">
        <v>132</v>
      </c>
      <c r="K112" s="363" t="s">
        <v>91</v>
      </c>
      <c r="L112" s="355" t="s">
        <v>92</v>
      </c>
      <c r="M112" s="355" t="s">
        <v>90</v>
      </c>
      <c r="N112" s="357" t="s">
        <v>557</v>
      </c>
      <c r="O112" s="357" t="s">
        <v>557</v>
      </c>
      <c r="P112" s="357" t="s">
        <v>437</v>
      </c>
      <c r="Q112" s="357" t="s">
        <v>507</v>
      </c>
      <c r="R112" s="357" t="s">
        <v>435</v>
      </c>
      <c r="S112" s="357" t="s">
        <v>508</v>
      </c>
      <c r="T112" s="357">
        <v>94467748</v>
      </c>
      <c r="U112" s="357" t="s">
        <v>3714</v>
      </c>
      <c r="V112" s="357" t="s">
        <v>3715</v>
      </c>
      <c r="W112" s="357">
        <v>2017</v>
      </c>
      <c r="X112" s="357" t="s">
        <v>1867</v>
      </c>
      <c r="Y112" s="357">
        <v>109</v>
      </c>
      <c r="Z112" s="357"/>
      <c r="AA112" s="344">
        <v>42719</v>
      </c>
      <c r="AB112" s="344" t="str">
        <f t="shared" ca="1" si="12"/>
        <v>Vigente</v>
      </c>
      <c r="AC112" s="358" t="str">
        <f t="shared" si="8"/>
        <v>Vigente</v>
      </c>
      <c r="AD112" s="344">
        <v>46253</v>
      </c>
      <c r="AE112" s="344" t="str">
        <f t="shared" ca="1" si="13"/>
        <v>Vigente</v>
      </c>
      <c r="AF112" s="358" t="str">
        <f t="shared" si="9"/>
        <v>Vigente</v>
      </c>
      <c r="AG112" s="344">
        <v>46251</v>
      </c>
      <c r="AH112" s="344" t="s">
        <v>439</v>
      </c>
      <c r="AI112" s="357" t="s">
        <v>439</v>
      </c>
      <c r="AJ112" s="344">
        <v>48808</v>
      </c>
      <c r="AK112" s="358" t="str">
        <f t="shared" si="10"/>
        <v>Vigente</v>
      </c>
      <c r="AL112" s="358"/>
      <c r="AM112" s="359">
        <f t="shared" ca="1" si="11"/>
        <v>4</v>
      </c>
      <c r="AN112" s="357"/>
      <c r="AO112" s="357"/>
      <c r="AP112" s="360"/>
      <c r="AQ112" s="361" t="str">
        <f>+_xlfn.XLOOKUP(B112,'BD 2025-06-14'!$A$1:$A$700,'BD 2025-06-14'!$B$1:$B$700)</f>
        <v>MUNOZ RODRIGUEZ MILLER ANDRES</v>
      </c>
    </row>
    <row r="113" spans="1:43" ht="30.75" customHeight="1" x14ac:dyDescent="0.25">
      <c r="A113" s="353">
        <v>104</v>
      </c>
      <c r="B113" s="354">
        <v>1151954025</v>
      </c>
      <c r="C113" s="355" t="s">
        <v>126</v>
      </c>
      <c r="D113" s="344" t="str">
        <f>IFERROR(VLOOKUP(B113,#REF!,6,0),"ACTIVO")</f>
        <v>ACTIVO</v>
      </c>
      <c r="E113" s="344">
        <v>45231</v>
      </c>
      <c r="F113" s="344" t="str">
        <f>IFERROR(VLOOKUP(B113,#REF!,5,0),"")</f>
        <v/>
      </c>
      <c r="G113" s="344">
        <v>34505</v>
      </c>
      <c r="H113" s="356">
        <f t="shared" ca="1" si="7"/>
        <v>31.781631129179456</v>
      </c>
      <c r="I113" s="344" t="s">
        <v>763</v>
      </c>
      <c r="J113" s="355" t="s">
        <v>127</v>
      </c>
      <c r="K113" s="363" t="s">
        <v>1109</v>
      </c>
      <c r="L113" s="355" t="s">
        <v>92</v>
      </c>
      <c r="M113" s="355" t="s">
        <v>90</v>
      </c>
      <c r="N113" s="375" t="s">
        <v>557</v>
      </c>
      <c r="O113" s="357" t="s">
        <v>557</v>
      </c>
      <c r="P113" s="357" t="s">
        <v>437</v>
      </c>
      <c r="Q113" s="357" t="s">
        <v>504</v>
      </c>
      <c r="R113" s="357" t="s">
        <v>436</v>
      </c>
      <c r="S113" s="357"/>
      <c r="T113" s="357"/>
      <c r="U113" s="357" t="s">
        <v>3819</v>
      </c>
      <c r="V113" s="357" t="s">
        <v>3820</v>
      </c>
      <c r="W113" s="357">
        <v>2023</v>
      </c>
      <c r="X113" s="357" t="s">
        <v>1807</v>
      </c>
      <c r="Y113" s="357">
        <v>124</v>
      </c>
      <c r="Z113" s="357"/>
      <c r="AA113" s="344">
        <v>44834</v>
      </c>
      <c r="AB113" s="344" t="str">
        <f t="shared" ca="1" si="12"/>
        <v>Vigente</v>
      </c>
      <c r="AC113" s="358" t="str">
        <f t="shared" si="8"/>
        <v>Vigente</v>
      </c>
      <c r="AD113" s="344">
        <v>46297</v>
      </c>
      <c r="AE113" s="344" t="str">
        <f t="shared" ca="1" si="13"/>
        <v>Vigente</v>
      </c>
      <c r="AF113" s="358" t="str">
        <f t="shared" si="9"/>
        <v>Vigente</v>
      </c>
      <c r="AG113" s="344">
        <v>46302</v>
      </c>
      <c r="AH113" s="344" t="s">
        <v>439</v>
      </c>
      <c r="AI113" s="357" t="s">
        <v>439</v>
      </c>
      <c r="AJ113" s="344">
        <v>48534</v>
      </c>
      <c r="AK113" s="358" t="str">
        <f t="shared" si="10"/>
        <v>Vigente</v>
      </c>
      <c r="AL113" s="358"/>
      <c r="AM113" s="359">
        <f t="shared" ca="1" si="11"/>
        <v>4</v>
      </c>
      <c r="AN113" s="357"/>
      <c r="AO113" s="357"/>
      <c r="AP113" s="360"/>
      <c r="AQ113" s="361" t="str">
        <f>+_xlfn.XLOOKUP(B113,'BD 2025-06-14'!$A$1:$A$700,'BD 2025-06-14'!$B$1:$B$700)</f>
        <v>MENESES PINEDA JADER ANDREI</v>
      </c>
    </row>
    <row r="114" spans="1:43" ht="30.75" customHeight="1" x14ac:dyDescent="0.25">
      <c r="A114" s="353">
        <v>105</v>
      </c>
      <c r="B114" s="354">
        <v>1144080796</v>
      </c>
      <c r="C114" s="355" t="s">
        <v>148</v>
      </c>
      <c r="D114" s="344" t="str">
        <f>IFERROR(VLOOKUP(B114,#REF!,6,0),"ACTIVO")</f>
        <v>ACTIVO</v>
      </c>
      <c r="E114" s="344">
        <v>45524</v>
      </c>
      <c r="F114" s="344" t="str">
        <f>IFERROR(VLOOKUP(B114,#REF!,5,0),"")</f>
        <v/>
      </c>
      <c r="G114" s="344">
        <v>34875</v>
      </c>
      <c r="H114" s="356">
        <f t="shared" ca="1" si="7"/>
        <v>30.767967145790553</v>
      </c>
      <c r="I114" s="344" t="s">
        <v>768</v>
      </c>
      <c r="J114" s="365" t="s">
        <v>1696</v>
      </c>
      <c r="K114" s="363" t="s">
        <v>91</v>
      </c>
      <c r="L114" s="355" t="s">
        <v>92</v>
      </c>
      <c r="M114" s="355" t="s">
        <v>90</v>
      </c>
      <c r="N114" s="357" t="s">
        <v>557</v>
      </c>
      <c r="O114" s="357" t="s">
        <v>557</v>
      </c>
      <c r="P114" s="357" t="s">
        <v>437</v>
      </c>
      <c r="Q114" s="357" t="s">
        <v>518</v>
      </c>
      <c r="R114" s="357" t="s">
        <v>435</v>
      </c>
      <c r="S114" s="357" t="s">
        <v>519</v>
      </c>
      <c r="T114" s="357">
        <v>16916223</v>
      </c>
      <c r="U114" s="357" t="s">
        <v>3255</v>
      </c>
      <c r="V114" s="357" t="s">
        <v>3256</v>
      </c>
      <c r="W114" s="357">
        <v>2014</v>
      </c>
      <c r="X114" s="357" t="s">
        <v>1807</v>
      </c>
      <c r="Y114" s="357">
        <v>107</v>
      </c>
      <c r="Z114" s="357"/>
      <c r="AA114" s="344">
        <v>41523</v>
      </c>
      <c r="AB114" s="344" t="str">
        <f t="shared" ca="1" si="12"/>
        <v>Vigente</v>
      </c>
      <c r="AC114" s="358" t="str">
        <f t="shared" si="8"/>
        <v>Vigente</v>
      </c>
      <c r="AD114" s="344">
        <v>46285</v>
      </c>
      <c r="AE114" s="344" t="str">
        <f t="shared" ca="1" si="13"/>
        <v>Vencida</v>
      </c>
      <c r="AF114" s="358" t="str">
        <f t="shared" si="9"/>
        <v>Vigente</v>
      </c>
      <c r="AG114" s="344">
        <v>46059</v>
      </c>
      <c r="AH114" s="344" t="s">
        <v>439</v>
      </c>
      <c r="AI114" s="357" t="s">
        <v>439</v>
      </c>
      <c r="AJ114" s="344">
        <v>47957</v>
      </c>
      <c r="AK114" s="358" t="str">
        <f t="shared" si="10"/>
        <v>Vigente</v>
      </c>
      <c r="AL114" s="358"/>
      <c r="AM114" s="359">
        <f t="shared" ca="1" si="11"/>
        <v>3</v>
      </c>
      <c r="AN114" s="357"/>
      <c r="AO114" s="357"/>
      <c r="AP114" s="360"/>
      <c r="AQ114" s="361" t="str">
        <f>+_xlfn.XLOOKUP(B114,'BD 2025-06-14'!$A$1:$A$700,'BD 2025-06-14'!$B$1:$B$700)</f>
        <v>TALAGA CIFUENTES YEIMY CAROLINA</v>
      </c>
    </row>
    <row r="115" spans="1:43" ht="30.75" customHeight="1" x14ac:dyDescent="0.25">
      <c r="A115" s="353">
        <v>106</v>
      </c>
      <c r="B115" s="354">
        <v>1112477767</v>
      </c>
      <c r="C115" s="355" t="s">
        <v>102</v>
      </c>
      <c r="D115" s="344" t="str">
        <f>IFERROR(VLOOKUP(B115,#REF!,6,0),"ACTIVO")</f>
        <v>ACTIVO</v>
      </c>
      <c r="E115" s="344">
        <v>45566</v>
      </c>
      <c r="F115" s="344" t="str">
        <f>IFERROR(VLOOKUP(B115,#REF!,5,0),"")</f>
        <v/>
      </c>
      <c r="G115" s="344">
        <v>33895</v>
      </c>
      <c r="H115" s="356">
        <f t="shared" ca="1" si="7"/>
        <v>33.450406758448061</v>
      </c>
      <c r="I115" s="344" t="s">
        <v>768</v>
      </c>
      <c r="J115" s="365" t="s">
        <v>1684</v>
      </c>
      <c r="K115" s="363" t="s">
        <v>91</v>
      </c>
      <c r="L115" s="355" t="s">
        <v>92</v>
      </c>
      <c r="M115" s="355" t="s">
        <v>90</v>
      </c>
      <c r="N115" s="357" t="s">
        <v>557</v>
      </c>
      <c r="O115" s="357" t="s">
        <v>557</v>
      </c>
      <c r="P115" s="357" t="s">
        <v>437</v>
      </c>
      <c r="Q115" s="357" t="s">
        <v>688</v>
      </c>
      <c r="R115" s="357" t="s">
        <v>436</v>
      </c>
      <c r="S115" s="357"/>
      <c r="T115" s="357"/>
      <c r="U115" s="357" t="s">
        <v>3969</v>
      </c>
      <c r="V115" s="357" t="s">
        <v>3968</v>
      </c>
      <c r="W115" s="357">
        <v>2019</v>
      </c>
      <c r="X115" s="357" t="s">
        <v>3069</v>
      </c>
      <c r="Y115" s="357">
        <v>109</v>
      </c>
      <c r="Z115" s="357"/>
      <c r="AA115" s="344">
        <v>43224</v>
      </c>
      <c r="AB115" s="344" t="str">
        <f t="shared" ca="1" si="12"/>
        <v>Vigente</v>
      </c>
      <c r="AC115" s="358" t="str">
        <f t="shared" si="8"/>
        <v>Vigente</v>
      </c>
      <c r="AD115" s="344">
        <v>46201</v>
      </c>
      <c r="AE115" s="344" t="str">
        <f t="shared" ca="1" si="13"/>
        <v>Vigente</v>
      </c>
      <c r="AF115" s="358" t="str">
        <f t="shared" si="9"/>
        <v>Vigente</v>
      </c>
      <c r="AG115" s="344">
        <v>46210</v>
      </c>
      <c r="AH115" s="344" t="s">
        <v>439</v>
      </c>
      <c r="AI115" s="357" t="s">
        <v>439</v>
      </c>
      <c r="AJ115" s="344">
        <v>47036</v>
      </c>
      <c r="AK115" s="358" t="str">
        <f t="shared" si="10"/>
        <v>Vigente</v>
      </c>
      <c r="AL115" s="358"/>
      <c r="AM115" s="359">
        <f t="shared" ca="1" si="11"/>
        <v>4</v>
      </c>
      <c r="AN115" s="357"/>
      <c r="AO115" s="357"/>
      <c r="AP115" s="360"/>
      <c r="AQ115" s="361" t="str">
        <f>+_xlfn.XLOOKUP(B115,'BD 2025-06-14'!$A$1:$A$700,'BD 2025-06-14'!$B$1:$B$700)</f>
        <v>CARDONA TREJOS LIEZEL MARYURI</v>
      </c>
    </row>
    <row r="116" spans="1:43" s="362" customFormat="1" ht="30.75" customHeight="1" x14ac:dyDescent="0.25">
      <c r="A116" s="353">
        <v>107</v>
      </c>
      <c r="B116" s="354">
        <v>1130645222</v>
      </c>
      <c r="C116" s="355" t="s">
        <v>93</v>
      </c>
      <c r="D116" s="344" t="str">
        <f>IFERROR(VLOOKUP(B116,#REF!,6,0),"ACTIVO")</f>
        <v>ACTIVO</v>
      </c>
      <c r="E116" s="344">
        <v>45572</v>
      </c>
      <c r="F116" s="344" t="str">
        <f>IFERROR(VLOOKUP(B116,#REF!,5,0),"")</f>
        <v/>
      </c>
      <c r="G116" s="344">
        <v>31539</v>
      </c>
      <c r="H116" s="356">
        <f t="shared" ca="1" si="7"/>
        <v>39.902103505843073</v>
      </c>
      <c r="I116" s="344" t="s">
        <v>763</v>
      </c>
      <c r="J116" s="355" t="s">
        <v>94</v>
      </c>
      <c r="K116" s="363" t="s">
        <v>91</v>
      </c>
      <c r="L116" s="355" t="s">
        <v>92</v>
      </c>
      <c r="M116" s="355" t="s">
        <v>90</v>
      </c>
      <c r="N116" s="357" t="s">
        <v>557</v>
      </c>
      <c r="O116" s="357" t="s">
        <v>557</v>
      </c>
      <c r="P116" s="357" t="s">
        <v>437</v>
      </c>
      <c r="Q116" s="357" t="s">
        <v>478</v>
      </c>
      <c r="R116" s="357" t="s">
        <v>436</v>
      </c>
      <c r="S116" s="357"/>
      <c r="T116" s="357"/>
      <c r="U116" s="357" t="s">
        <v>4045</v>
      </c>
      <c r="V116" s="357" t="s">
        <v>4044</v>
      </c>
      <c r="W116" s="357">
        <v>2022</v>
      </c>
      <c r="X116" s="357" t="s">
        <v>1986</v>
      </c>
      <c r="Y116" s="357">
        <v>159</v>
      </c>
      <c r="Z116" s="357"/>
      <c r="AA116" s="344">
        <v>44411</v>
      </c>
      <c r="AB116" s="344" t="str">
        <f t="shared" ca="1" si="12"/>
        <v>Vigente</v>
      </c>
      <c r="AC116" s="358" t="str">
        <f t="shared" si="8"/>
        <v>Vigente</v>
      </c>
      <c r="AD116" s="344">
        <v>46239</v>
      </c>
      <c r="AE116" s="344" t="str">
        <f t="shared" ca="1" si="13"/>
        <v>Vencida</v>
      </c>
      <c r="AF116" s="358" t="str">
        <f t="shared" si="9"/>
        <v>Vigente</v>
      </c>
      <c r="AG116" s="344">
        <v>46052</v>
      </c>
      <c r="AH116" s="344" t="s">
        <v>439</v>
      </c>
      <c r="AI116" s="357" t="s">
        <v>439</v>
      </c>
      <c r="AJ116" s="344">
        <v>48981</v>
      </c>
      <c r="AK116" s="358" t="str">
        <f t="shared" si="10"/>
        <v>Vigente</v>
      </c>
      <c r="AL116" s="358"/>
      <c r="AM116" s="359">
        <f t="shared" ca="1" si="11"/>
        <v>3</v>
      </c>
      <c r="AN116" s="357"/>
      <c r="AO116" s="357"/>
      <c r="AP116" s="360"/>
      <c r="AQ116" s="361" t="str">
        <f>+_xlfn.XLOOKUP(B116,'BD 2025-06-14'!$A$1:$A$700,'BD 2025-06-14'!$B$1:$B$700)</f>
        <v>ARANGO CERON GIOVANNY JAVIER</v>
      </c>
    </row>
    <row r="117" spans="1:43" ht="30.75" customHeight="1" x14ac:dyDescent="0.25">
      <c r="A117" s="353">
        <v>108</v>
      </c>
      <c r="B117" s="354">
        <v>1114873900</v>
      </c>
      <c r="C117" s="355" t="s">
        <v>158</v>
      </c>
      <c r="D117" s="344" t="str">
        <f>IFERROR(VLOOKUP(B117,#REF!,6,0),"ACTIVO")</f>
        <v>ACTIVO</v>
      </c>
      <c r="E117" s="344">
        <v>45629</v>
      </c>
      <c r="F117" s="344" t="str">
        <f>IFERROR(VLOOKUP(B117,#REF!,5,0),"")</f>
        <v/>
      </c>
      <c r="G117" s="344">
        <v>37373</v>
      </c>
      <c r="H117" s="356">
        <f t="shared" ca="1" si="7"/>
        <v>23.929471032745592</v>
      </c>
      <c r="I117" s="344" t="s">
        <v>763</v>
      </c>
      <c r="J117" s="355" t="s">
        <v>1698</v>
      </c>
      <c r="K117" s="363" t="s">
        <v>91</v>
      </c>
      <c r="L117" s="355" t="s">
        <v>159</v>
      </c>
      <c r="M117" s="355" t="s">
        <v>90</v>
      </c>
      <c r="N117" s="357" t="s">
        <v>557</v>
      </c>
      <c r="O117" s="357" t="s">
        <v>557</v>
      </c>
      <c r="P117" s="357" t="s">
        <v>437</v>
      </c>
      <c r="Q117" s="357" t="s">
        <v>684</v>
      </c>
      <c r="R117" s="357" t="s">
        <v>435</v>
      </c>
      <c r="S117" s="357" t="s">
        <v>683</v>
      </c>
      <c r="T117" s="357">
        <v>16880438</v>
      </c>
      <c r="U117" s="357" t="s">
        <v>3983</v>
      </c>
      <c r="V117" s="357" t="s">
        <v>3982</v>
      </c>
      <c r="W117" s="357">
        <v>2012</v>
      </c>
      <c r="X117" s="357" t="s">
        <v>2936</v>
      </c>
      <c r="Y117" s="357">
        <v>97</v>
      </c>
      <c r="Z117" s="357"/>
      <c r="AA117" s="344">
        <v>41015</v>
      </c>
      <c r="AB117" s="344" t="str">
        <f t="shared" ca="1" si="12"/>
        <v>Vencida</v>
      </c>
      <c r="AC117" s="358" t="str">
        <f t="shared" si="8"/>
        <v>Vigente</v>
      </c>
      <c r="AD117" s="344">
        <v>46011</v>
      </c>
      <c r="AE117" s="344" t="str">
        <f t="shared" ca="1" si="13"/>
        <v>Vigente</v>
      </c>
      <c r="AF117" s="358" t="str">
        <f t="shared" si="9"/>
        <v>Vigente</v>
      </c>
      <c r="AG117" s="344">
        <v>46144</v>
      </c>
      <c r="AH117" s="344" t="s">
        <v>439</v>
      </c>
      <c r="AI117" s="357" t="s">
        <v>722</v>
      </c>
      <c r="AJ117" s="344">
        <v>48347</v>
      </c>
      <c r="AK117" s="358" t="str">
        <f t="shared" si="10"/>
        <v>Vigente</v>
      </c>
      <c r="AL117" s="358"/>
      <c r="AM117" s="359">
        <f t="shared" ca="1" si="11"/>
        <v>4</v>
      </c>
      <c r="AN117" s="357"/>
      <c r="AO117" s="357"/>
      <c r="AP117" s="360"/>
      <c r="AQ117" s="361" t="str">
        <f>+_xlfn.XLOOKUP(B117,'BD 2025-06-14'!$A$1:$A$700,'BD 2025-06-14'!$B$1:$B$700)</f>
        <v>VASQUEZ TENORIO EDISON ALEJANDRO</v>
      </c>
    </row>
    <row r="118" spans="1:43" ht="30.75" customHeight="1" x14ac:dyDescent="0.25">
      <c r="A118" s="353">
        <v>109</v>
      </c>
      <c r="B118" s="354">
        <v>1060587765</v>
      </c>
      <c r="C118" s="357" t="s">
        <v>5133</v>
      </c>
      <c r="D118" s="344" t="str">
        <f>IFERROR(VLOOKUP(B118,#REF!,6,0),"ACTIVO")</f>
        <v>ACTIVO</v>
      </c>
      <c r="E118" s="344">
        <v>45677</v>
      </c>
      <c r="F118" s="344" t="str">
        <f>IFERROR(VLOOKUP(B118,#REF!,5,0),"")</f>
        <v/>
      </c>
      <c r="G118" s="344">
        <v>32007</v>
      </c>
      <c r="H118" s="356">
        <f t="shared" ca="1" si="7"/>
        <v>38.620123203285424</v>
      </c>
      <c r="I118" s="357" t="s">
        <v>763</v>
      </c>
      <c r="J118" s="357" t="s">
        <v>5134</v>
      </c>
      <c r="K118" s="363" t="s">
        <v>91</v>
      </c>
      <c r="L118" s="355" t="s">
        <v>92</v>
      </c>
      <c r="M118" s="355" t="s">
        <v>90</v>
      </c>
      <c r="N118" s="357" t="s">
        <v>557</v>
      </c>
      <c r="O118" s="357" t="s">
        <v>557</v>
      </c>
      <c r="P118" s="357" t="s">
        <v>437</v>
      </c>
      <c r="Q118" s="357" t="s">
        <v>6623</v>
      </c>
      <c r="R118" s="357" t="s">
        <v>435</v>
      </c>
      <c r="S118" s="357" t="s">
        <v>6624</v>
      </c>
      <c r="T118" s="357">
        <v>67017350</v>
      </c>
      <c r="U118" s="357" t="s">
        <v>6625</v>
      </c>
      <c r="V118" s="357" t="s">
        <v>6626</v>
      </c>
      <c r="W118" s="357">
        <v>2022</v>
      </c>
      <c r="X118" s="357" t="s">
        <v>2936</v>
      </c>
      <c r="Y118" s="357">
        <v>125</v>
      </c>
      <c r="Z118" s="357"/>
      <c r="AA118" s="344">
        <v>44308</v>
      </c>
      <c r="AB118" s="344" t="str">
        <f t="shared" ca="1" si="12"/>
        <v>Vigente</v>
      </c>
      <c r="AC118" s="358" t="str">
        <f t="shared" si="8"/>
        <v>Vigente</v>
      </c>
      <c r="AD118" s="344">
        <v>46170</v>
      </c>
      <c r="AE118" s="344" t="str">
        <f t="shared" ca="1" si="13"/>
        <v>Vigente</v>
      </c>
      <c r="AF118" s="358" t="str">
        <f t="shared" si="9"/>
        <v>Vigente</v>
      </c>
      <c r="AG118" s="344">
        <v>46195</v>
      </c>
      <c r="AH118" s="344" t="s">
        <v>439</v>
      </c>
      <c r="AI118" s="357" t="s">
        <v>439</v>
      </c>
      <c r="AJ118" s="344">
        <v>47908</v>
      </c>
      <c r="AK118" s="358" t="str">
        <f t="shared" si="10"/>
        <v>Vigente</v>
      </c>
      <c r="AL118" s="358"/>
      <c r="AM118" s="359">
        <f t="shared" ca="1" si="11"/>
        <v>4</v>
      </c>
      <c r="AN118" s="357"/>
      <c r="AO118" s="357"/>
      <c r="AP118" s="360"/>
      <c r="AQ118" s="361" t="str">
        <f>+_xlfn.XLOOKUP(B118,'BD 2025-06-14'!$A$1:$A$700,'BD 2025-06-14'!$B$1:$B$700)</f>
        <v>ASTAIZA ESPINOSA RONALD</v>
      </c>
    </row>
    <row r="119" spans="1:43" s="362" customFormat="1" ht="30.75" customHeight="1" x14ac:dyDescent="0.25">
      <c r="A119" s="353">
        <v>110</v>
      </c>
      <c r="B119" s="354">
        <v>1111659179</v>
      </c>
      <c r="C119" s="357" t="s">
        <v>5241</v>
      </c>
      <c r="D119" s="344" t="str">
        <f>IFERROR(VLOOKUP(B119,#REF!,6,0),"ACTIVO")</f>
        <v>ACTIVO</v>
      </c>
      <c r="E119" s="344">
        <v>45698</v>
      </c>
      <c r="F119" s="344" t="str">
        <f>IFERROR(VLOOKUP(B119,#REF!,5,0),"")</f>
        <v/>
      </c>
      <c r="G119" s="344">
        <v>38059</v>
      </c>
      <c r="H119" s="356">
        <f t="shared" ca="1" si="7"/>
        <v>22.04999404832758</v>
      </c>
      <c r="I119" s="357" t="s">
        <v>763</v>
      </c>
      <c r="J119" s="357" t="s">
        <v>5242</v>
      </c>
      <c r="K119" s="363" t="s">
        <v>91</v>
      </c>
      <c r="L119" s="355" t="s">
        <v>92</v>
      </c>
      <c r="M119" s="355" t="s">
        <v>90</v>
      </c>
      <c r="N119" s="357" t="s">
        <v>557</v>
      </c>
      <c r="O119" s="357" t="s">
        <v>557</v>
      </c>
      <c r="P119" s="357" t="s">
        <v>437</v>
      </c>
      <c r="Q119" s="357" t="s">
        <v>6607</v>
      </c>
      <c r="R119" s="357" t="s">
        <v>436</v>
      </c>
      <c r="S119" s="357"/>
      <c r="T119" s="357"/>
      <c r="U119" s="357" t="s">
        <v>6608</v>
      </c>
      <c r="V119" s="357" t="s">
        <v>6609</v>
      </c>
      <c r="W119" s="357">
        <v>2015</v>
      </c>
      <c r="X119" s="357" t="s">
        <v>1819</v>
      </c>
      <c r="Y119" s="357">
        <v>100</v>
      </c>
      <c r="Z119" s="357"/>
      <c r="AA119" s="344">
        <v>42181</v>
      </c>
      <c r="AB119" s="344" t="str">
        <f t="shared" ca="1" si="12"/>
        <v>Vencida</v>
      </c>
      <c r="AC119" s="358" t="str">
        <f t="shared" si="8"/>
        <v>Vigente</v>
      </c>
      <c r="AD119" s="344">
        <v>45769</v>
      </c>
      <c r="AE119" s="344" t="str">
        <f t="shared" ca="1" si="13"/>
        <v>Vencida</v>
      </c>
      <c r="AF119" s="358" t="str">
        <f t="shared" si="9"/>
        <v>Vigente</v>
      </c>
      <c r="AG119" s="344">
        <v>46069</v>
      </c>
      <c r="AH119" s="344" t="s">
        <v>439</v>
      </c>
      <c r="AI119" s="357" t="s">
        <v>439</v>
      </c>
      <c r="AJ119" s="344">
        <v>48905</v>
      </c>
      <c r="AK119" s="358" t="str">
        <f t="shared" si="10"/>
        <v>Vigente</v>
      </c>
      <c r="AL119" s="358"/>
      <c r="AM119" s="359">
        <f t="shared" ca="1" si="11"/>
        <v>3</v>
      </c>
      <c r="AN119" s="357"/>
      <c r="AO119" s="357"/>
      <c r="AP119" s="360" t="s">
        <v>6862</v>
      </c>
      <c r="AQ119" s="361" t="str">
        <f>+_xlfn.XLOOKUP(B119,'BD 2025-06-14'!$A$1:$A$700,'BD 2025-06-14'!$B$1:$B$700)</f>
        <v>SILVA VARON JEFFRY STIWAR</v>
      </c>
    </row>
    <row r="120" spans="1:43" s="362" customFormat="1" ht="30.75" customHeight="1" x14ac:dyDescent="0.25">
      <c r="A120" s="353">
        <v>111</v>
      </c>
      <c r="B120" s="354">
        <v>1143850032</v>
      </c>
      <c r="C120" s="357" t="s">
        <v>1635</v>
      </c>
      <c r="D120" s="344" t="str">
        <f>IFERROR(VLOOKUP(B120,#REF!,6,0),"ACTIVO")</f>
        <v>ACTIVO</v>
      </c>
      <c r="E120" s="344">
        <v>45216</v>
      </c>
      <c r="F120" s="344" t="str">
        <f>IFERROR(VLOOKUP(B120,#REF!,5,0),"")</f>
        <v/>
      </c>
      <c r="G120" s="344">
        <v>34230</v>
      </c>
      <c r="H120" s="356">
        <f t="shared" ca="1" si="7"/>
        <v>32.53519085198905</v>
      </c>
      <c r="I120" s="357" t="s">
        <v>768</v>
      </c>
      <c r="J120" s="357" t="s">
        <v>1636</v>
      </c>
      <c r="K120" s="355" t="s">
        <v>1637</v>
      </c>
      <c r="L120" s="355" t="s">
        <v>1629</v>
      </c>
      <c r="M120" s="355" t="s">
        <v>1627</v>
      </c>
      <c r="N120" s="357" t="s">
        <v>764</v>
      </c>
      <c r="O120" s="357" t="s">
        <v>764</v>
      </c>
      <c r="P120" s="357" t="s">
        <v>721</v>
      </c>
      <c r="Q120" s="357"/>
      <c r="R120" s="357"/>
      <c r="S120" s="357"/>
      <c r="T120" s="357"/>
      <c r="U120" s="357"/>
      <c r="V120" s="357"/>
      <c r="W120" s="357"/>
      <c r="X120" s="357"/>
      <c r="Y120" s="357"/>
      <c r="Z120" s="357"/>
      <c r="AA120" s="344"/>
      <c r="AB120" s="344" t="str">
        <f t="shared" ca="1" si="12"/>
        <v>Vencida</v>
      </c>
      <c r="AC120" s="358" t="str">
        <f t="shared" si="8"/>
        <v>No aplica</v>
      </c>
      <c r="AD120" s="344"/>
      <c r="AE120" s="344" t="str">
        <f t="shared" ca="1" si="13"/>
        <v>Vencida</v>
      </c>
      <c r="AF120" s="358" t="str">
        <f t="shared" si="9"/>
        <v>No aplica</v>
      </c>
      <c r="AG120" s="344"/>
      <c r="AH120" s="344"/>
      <c r="AI120" s="357"/>
      <c r="AJ120" s="344"/>
      <c r="AK120" s="358" t="str">
        <f t="shared" si="10"/>
        <v>No aplica</v>
      </c>
      <c r="AL120" s="358"/>
      <c r="AM120" s="359">
        <f t="shared" ca="1" si="11"/>
        <v>0</v>
      </c>
      <c r="AN120" s="357"/>
      <c r="AO120" s="357"/>
      <c r="AP120" s="360"/>
      <c r="AQ120" s="361" t="str">
        <f>+_xlfn.XLOOKUP(B120,'BD 2025-06-14'!$A$1:$A$700,'BD 2025-06-14'!$B$1:$B$700)</f>
        <v>GUEVARA ARISTIZABAL YERALDIN</v>
      </c>
    </row>
    <row r="121" spans="1:43" ht="30.75" customHeight="1" x14ac:dyDescent="0.25">
      <c r="A121" s="353">
        <v>112</v>
      </c>
      <c r="B121" s="354">
        <v>1151943197</v>
      </c>
      <c r="C121" s="357" t="s">
        <v>1126</v>
      </c>
      <c r="D121" s="344" t="str">
        <f>IFERROR(VLOOKUP(B121,#REF!,6,0),"ACTIVO")</f>
        <v>ACTIVO</v>
      </c>
      <c r="E121" s="344">
        <v>43248</v>
      </c>
      <c r="F121" s="344" t="str">
        <f>IFERROR(VLOOKUP(B121,#REF!,5,0),"")</f>
        <v/>
      </c>
      <c r="G121" s="344">
        <v>33538</v>
      </c>
      <c r="H121" s="356">
        <f t="shared" ca="1" si="7"/>
        <v>34.428473648186177</v>
      </c>
      <c r="I121" s="357" t="s">
        <v>763</v>
      </c>
      <c r="J121" s="357" t="s">
        <v>1127</v>
      </c>
      <c r="K121" s="355" t="s">
        <v>1128</v>
      </c>
      <c r="L121" s="355" t="s">
        <v>92</v>
      </c>
      <c r="M121" s="355" t="s">
        <v>90</v>
      </c>
      <c r="N121" s="357" t="s">
        <v>764</v>
      </c>
      <c r="O121" s="357" t="s">
        <v>764</v>
      </c>
      <c r="P121" s="357" t="s">
        <v>721</v>
      </c>
      <c r="Q121" s="357"/>
      <c r="R121" s="357"/>
      <c r="S121" s="357"/>
      <c r="T121" s="357"/>
      <c r="U121" s="357"/>
      <c r="V121" s="357"/>
      <c r="W121" s="357"/>
      <c r="X121" s="357"/>
      <c r="Y121" s="357"/>
      <c r="Z121" s="357"/>
      <c r="AA121" s="344"/>
      <c r="AB121" s="344" t="str">
        <f t="shared" ca="1" si="12"/>
        <v>Vencida</v>
      </c>
      <c r="AC121" s="358" t="str">
        <f t="shared" si="8"/>
        <v>No aplica</v>
      </c>
      <c r="AD121" s="344"/>
      <c r="AE121" s="344" t="str">
        <f t="shared" ca="1" si="13"/>
        <v>Vencida</v>
      </c>
      <c r="AF121" s="358" t="str">
        <f t="shared" si="9"/>
        <v>No aplica</v>
      </c>
      <c r="AG121" s="344"/>
      <c r="AH121" s="344"/>
      <c r="AI121" s="357"/>
      <c r="AJ121" s="344"/>
      <c r="AK121" s="358" t="str">
        <f t="shared" si="10"/>
        <v>No aplica</v>
      </c>
      <c r="AL121" s="358"/>
      <c r="AM121" s="359">
        <f t="shared" ca="1" si="11"/>
        <v>0</v>
      </c>
      <c r="AN121" s="357"/>
      <c r="AO121" s="357"/>
      <c r="AP121" s="360"/>
      <c r="AQ121" s="361" t="str">
        <f>+_xlfn.XLOOKUP(B121,'BD 2025-06-14'!$A$1:$A$700,'BD 2025-06-14'!$B$1:$B$700)</f>
        <v>HERNANDEZ HERRERA JOSE EDWIN</v>
      </c>
    </row>
    <row r="122" spans="1:43" ht="30.75" customHeight="1" x14ac:dyDescent="0.25">
      <c r="A122" s="353">
        <v>113</v>
      </c>
      <c r="B122" s="354">
        <v>1005872140</v>
      </c>
      <c r="C122" s="357" t="s">
        <v>1547</v>
      </c>
      <c r="D122" s="344" t="str">
        <f>IFERROR(VLOOKUP(B122,#REF!,6,0),"ACTIVO")</f>
        <v>ACTIVO</v>
      </c>
      <c r="E122" s="344">
        <v>44659</v>
      </c>
      <c r="F122" s="344" t="str">
        <f>IFERROR(VLOOKUP(B122,#REF!,5,0),"")</f>
        <v/>
      </c>
      <c r="G122" s="344">
        <v>36807</v>
      </c>
      <c r="H122" s="356">
        <f t="shared" ca="1" si="7"/>
        <v>25.477793551003856</v>
      </c>
      <c r="I122" s="357" t="s">
        <v>763</v>
      </c>
      <c r="J122" s="357" t="s">
        <v>1548</v>
      </c>
      <c r="K122" s="355" t="s">
        <v>1546</v>
      </c>
      <c r="L122" s="355" t="s">
        <v>1541</v>
      </c>
      <c r="M122" s="355" t="s">
        <v>366</v>
      </c>
      <c r="N122" s="357" t="s">
        <v>764</v>
      </c>
      <c r="O122" s="357" t="s">
        <v>764</v>
      </c>
      <c r="P122" s="357" t="s">
        <v>721</v>
      </c>
      <c r="Q122" s="357"/>
      <c r="R122" s="357"/>
      <c r="S122" s="357"/>
      <c r="T122" s="357"/>
      <c r="U122" s="357"/>
      <c r="V122" s="357"/>
      <c r="W122" s="357"/>
      <c r="X122" s="357"/>
      <c r="Y122" s="357"/>
      <c r="Z122" s="357"/>
      <c r="AA122" s="344"/>
      <c r="AB122" s="344" t="str">
        <f t="shared" ca="1" si="12"/>
        <v>Vencida</v>
      </c>
      <c r="AC122" s="358" t="str">
        <f t="shared" si="8"/>
        <v>No aplica</v>
      </c>
      <c r="AD122" s="344"/>
      <c r="AE122" s="344" t="str">
        <f t="shared" ca="1" si="13"/>
        <v>Vencida</v>
      </c>
      <c r="AF122" s="358" t="str">
        <f t="shared" si="9"/>
        <v>No aplica</v>
      </c>
      <c r="AG122" s="344"/>
      <c r="AH122" s="344"/>
      <c r="AI122" s="357"/>
      <c r="AJ122" s="344"/>
      <c r="AK122" s="358" t="str">
        <f t="shared" si="10"/>
        <v>No aplica</v>
      </c>
      <c r="AL122" s="358"/>
      <c r="AM122" s="359">
        <f t="shared" ca="1" si="11"/>
        <v>0</v>
      </c>
      <c r="AN122" s="357"/>
      <c r="AO122" s="357"/>
      <c r="AP122" s="360"/>
      <c r="AQ122" s="361" t="str">
        <f>+_xlfn.XLOOKUP(B122,'BD 2025-06-14'!$A$1:$A$700,'BD 2025-06-14'!$B$1:$B$700)</f>
        <v>IPIA CAPOTE JULIAN</v>
      </c>
    </row>
    <row r="123" spans="1:43" ht="30.75" customHeight="1" x14ac:dyDescent="0.25">
      <c r="A123" s="353">
        <v>114</v>
      </c>
      <c r="B123" s="354">
        <v>1006033735</v>
      </c>
      <c r="C123" s="357" t="s">
        <v>1545</v>
      </c>
      <c r="D123" s="344" t="str">
        <f>IFERROR(VLOOKUP(B123,#REF!,6,0),"ACTIVO")</f>
        <v>ACTIVO</v>
      </c>
      <c r="E123" s="344">
        <v>44840</v>
      </c>
      <c r="F123" s="344" t="str">
        <f>IFERROR(VLOOKUP(B123,#REF!,5,0),"")</f>
        <v/>
      </c>
      <c r="G123" s="344">
        <v>36827</v>
      </c>
      <c r="H123" s="356">
        <f t="shared" ca="1" si="7"/>
        <v>25.423037923342122</v>
      </c>
      <c r="I123" s="357" t="s">
        <v>763</v>
      </c>
      <c r="J123" s="357" t="s">
        <v>4260</v>
      </c>
      <c r="K123" s="355" t="s">
        <v>1546</v>
      </c>
      <c r="L123" s="355" t="s">
        <v>1541</v>
      </c>
      <c r="M123" s="355" t="s">
        <v>366</v>
      </c>
      <c r="N123" s="357" t="s">
        <v>764</v>
      </c>
      <c r="O123" s="357" t="s">
        <v>764</v>
      </c>
      <c r="P123" s="357" t="s">
        <v>721</v>
      </c>
      <c r="Q123" s="357"/>
      <c r="R123" s="357"/>
      <c r="S123" s="357"/>
      <c r="T123" s="357"/>
      <c r="U123" s="357"/>
      <c r="V123" s="357"/>
      <c r="W123" s="357"/>
      <c r="X123" s="357"/>
      <c r="Y123" s="357"/>
      <c r="Z123" s="357"/>
      <c r="AA123" s="344"/>
      <c r="AB123" s="344" t="str">
        <f t="shared" ca="1" si="12"/>
        <v>Vencida</v>
      </c>
      <c r="AC123" s="358" t="str">
        <f t="shared" si="8"/>
        <v>No aplica</v>
      </c>
      <c r="AD123" s="344"/>
      <c r="AE123" s="344" t="str">
        <f t="shared" ca="1" si="13"/>
        <v>Vencida</v>
      </c>
      <c r="AF123" s="358" t="str">
        <f t="shared" si="9"/>
        <v>No aplica</v>
      </c>
      <c r="AG123" s="344"/>
      <c r="AH123" s="344"/>
      <c r="AI123" s="357"/>
      <c r="AJ123" s="344"/>
      <c r="AK123" s="358" t="str">
        <f t="shared" si="10"/>
        <v>No aplica</v>
      </c>
      <c r="AL123" s="358"/>
      <c r="AM123" s="359">
        <f t="shared" ca="1" si="11"/>
        <v>0</v>
      </c>
      <c r="AN123" s="357"/>
      <c r="AO123" s="357"/>
      <c r="AP123" s="360"/>
      <c r="AQ123" s="361" t="str">
        <f>+_xlfn.XLOOKUP(B123,'BD 2025-06-14'!$A$1:$A$700,'BD 2025-06-14'!$B$1:$B$700)</f>
        <v>BLANDON MONDRAGON ANDRES FELIPE</v>
      </c>
    </row>
    <row r="124" spans="1:43" ht="30.75" customHeight="1" x14ac:dyDescent="0.25">
      <c r="A124" s="353">
        <v>115</v>
      </c>
      <c r="B124" s="354">
        <v>1010127678</v>
      </c>
      <c r="C124" s="357" t="s">
        <v>1551</v>
      </c>
      <c r="D124" s="344" t="str">
        <f>IFERROR(VLOOKUP(B124,#REF!,6,0),"ACTIVO")</f>
        <v>ACTIVO</v>
      </c>
      <c r="E124" s="344">
        <v>45078</v>
      </c>
      <c r="F124" s="344" t="str">
        <f>IFERROR(VLOOKUP(B124,#REF!,5,0),"")</f>
        <v/>
      </c>
      <c r="G124" s="344">
        <v>37184</v>
      </c>
      <c r="H124" s="356">
        <f t="shared" ca="1" si="7"/>
        <v>24.447556866048863</v>
      </c>
      <c r="I124" s="357" t="s">
        <v>768</v>
      </c>
      <c r="J124" s="357" t="s">
        <v>1552</v>
      </c>
      <c r="K124" s="355" t="s">
        <v>1546</v>
      </c>
      <c r="L124" s="355" t="s">
        <v>1541</v>
      </c>
      <c r="M124" s="355" t="s">
        <v>366</v>
      </c>
      <c r="N124" s="357" t="s">
        <v>764</v>
      </c>
      <c r="O124" s="357" t="s">
        <v>764</v>
      </c>
      <c r="P124" s="357" t="s">
        <v>721</v>
      </c>
      <c r="Q124" s="357"/>
      <c r="R124" s="357"/>
      <c r="S124" s="357"/>
      <c r="T124" s="357"/>
      <c r="U124" s="357"/>
      <c r="V124" s="357"/>
      <c r="W124" s="357"/>
      <c r="X124" s="357"/>
      <c r="Y124" s="357"/>
      <c r="Z124" s="357"/>
      <c r="AA124" s="344"/>
      <c r="AB124" s="344" t="str">
        <f t="shared" ca="1" si="12"/>
        <v>Vencida</v>
      </c>
      <c r="AC124" s="358" t="str">
        <f t="shared" si="8"/>
        <v>No aplica</v>
      </c>
      <c r="AD124" s="344"/>
      <c r="AE124" s="344" t="str">
        <f t="shared" ca="1" si="13"/>
        <v>Vencida</v>
      </c>
      <c r="AF124" s="358" t="str">
        <f t="shared" si="9"/>
        <v>No aplica</v>
      </c>
      <c r="AG124" s="344"/>
      <c r="AH124" s="344"/>
      <c r="AI124" s="357"/>
      <c r="AJ124" s="344"/>
      <c r="AK124" s="358" t="str">
        <f t="shared" si="10"/>
        <v>No aplica</v>
      </c>
      <c r="AL124" s="358"/>
      <c r="AM124" s="359">
        <f t="shared" ca="1" si="11"/>
        <v>0</v>
      </c>
      <c r="AN124" s="357"/>
      <c r="AO124" s="357"/>
      <c r="AP124" s="360"/>
      <c r="AQ124" s="361" t="str">
        <f>+_xlfn.XLOOKUP(B124,'BD 2025-06-14'!$A$1:$A$700,'BD 2025-06-14'!$B$1:$B$700)</f>
        <v>QUINTANA VARGAS KELLY VIVIANA</v>
      </c>
    </row>
    <row r="125" spans="1:43" ht="30.75" customHeight="1" x14ac:dyDescent="0.25">
      <c r="A125" s="353">
        <v>116</v>
      </c>
      <c r="B125" s="354">
        <v>1192794580</v>
      </c>
      <c r="C125" s="357" t="s">
        <v>1549</v>
      </c>
      <c r="D125" s="344" t="str">
        <f>IFERROR(VLOOKUP(B125,#REF!,6,0),"ACTIVO")</f>
        <v>ACTIVO</v>
      </c>
      <c r="E125" s="344">
        <v>45216</v>
      </c>
      <c r="F125" s="344" t="str">
        <f>IFERROR(VLOOKUP(B125,#REF!,5,0),"")</f>
        <v/>
      </c>
      <c r="G125" s="344">
        <v>36922</v>
      </c>
      <c r="H125" s="356">
        <f t="shared" ca="1" si="7"/>
        <v>25.16491154170177</v>
      </c>
      <c r="I125" s="357" t="s">
        <v>763</v>
      </c>
      <c r="J125" s="357" t="s">
        <v>1550</v>
      </c>
      <c r="K125" s="355" t="s">
        <v>1546</v>
      </c>
      <c r="L125" s="355" t="s">
        <v>1541</v>
      </c>
      <c r="M125" s="355" t="s">
        <v>366</v>
      </c>
      <c r="N125" s="357" t="s">
        <v>764</v>
      </c>
      <c r="O125" s="357" t="s">
        <v>764</v>
      </c>
      <c r="P125" s="357" t="s">
        <v>721</v>
      </c>
      <c r="Q125" s="357"/>
      <c r="R125" s="357"/>
      <c r="S125" s="357"/>
      <c r="T125" s="357"/>
      <c r="U125" s="357"/>
      <c r="V125" s="357"/>
      <c r="W125" s="357"/>
      <c r="X125" s="357"/>
      <c r="Y125" s="357"/>
      <c r="Z125" s="357"/>
      <c r="AA125" s="344"/>
      <c r="AB125" s="344" t="str">
        <f t="shared" ca="1" si="12"/>
        <v>Vencida</v>
      </c>
      <c r="AC125" s="358" t="str">
        <f t="shared" si="8"/>
        <v>No aplica</v>
      </c>
      <c r="AD125" s="344"/>
      <c r="AE125" s="344" t="str">
        <f t="shared" ca="1" si="13"/>
        <v>Vencida</v>
      </c>
      <c r="AF125" s="358" t="str">
        <f t="shared" si="9"/>
        <v>No aplica</v>
      </c>
      <c r="AG125" s="344"/>
      <c r="AH125" s="344"/>
      <c r="AI125" s="357"/>
      <c r="AJ125" s="344"/>
      <c r="AK125" s="358" t="str">
        <f t="shared" si="10"/>
        <v>No aplica</v>
      </c>
      <c r="AL125" s="358"/>
      <c r="AM125" s="359">
        <f t="shared" ca="1" si="11"/>
        <v>0</v>
      </c>
      <c r="AN125" s="357"/>
      <c r="AO125" s="357"/>
      <c r="AP125" s="360"/>
      <c r="AQ125" s="361" t="str">
        <f>+_xlfn.XLOOKUP(B125,'BD 2025-06-14'!$A$1:$A$700,'BD 2025-06-14'!$B$1:$B$700)</f>
        <v>LONDONO FIERRO JOAN STEVEN</v>
      </c>
    </row>
    <row r="126" spans="1:43" ht="30.75" customHeight="1" x14ac:dyDescent="0.25">
      <c r="A126" s="353">
        <v>117</v>
      </c>
      <c r="B126" s="354">
        <v>1105362359</v>
      </c>
      <c r="C126" s="357" t="s">
        <v>1553</v>
      </c>
      <c r="D126" s="344" t="str">
        <f>IFERROR(VLOOKUP(B126,#REF!,6,0),"ACTIVO")</f>
        <v>ACTIVO</v>
      </c>
      <c r="E126" s="344">
        <v>45581</v>
      </c>
      <c r="F126" s="344" t="str">
        <f>IFERROR(VLOOKUP(B126,#REF!,5,0),"")</f>
        <v/>
      </c>
      <c r="G126" s="344">
        <v>38295</v>
      </c>
      <c r="H126" s="356">
        <f t="shared" ca="1" si="7"/>
        <v>21.403880490417809</v>
      </c>
      <c r="I126" s="357" t="s">
        <v>763</v>
      </c>
      <c r="J126" s="357" t="s">
        <v>1554</v>
      </c>
      <c r="K126" s="355" t="s">
        <v>1546</v>
      </c>
      <c r="L126" s="355" t="s">
        <v>1541</v>
      </c>
      <c r="M126" s="355" t="s">
        <v>366</v>
      </c>
      <c r="N126" s="357" t="s">
        <v>764</v>
      </c>
      <c r="O126" s="357" t="s">
        <v>764</v>
      </c>
      <c r="P126" s="357" t="s">
        <v>721</v>
      </c>
      <c r="Q126" s="357"/>
      <c r="R126" s="357"/>
      <c r="S126" s="357"/>
      <c r="T126" s="357"/>
      <c r="U126" s="357"/>
      <c r="V126" s="357"/>
      <c r="W126" s="357"/>
      <c r="X126" s="357"/>
      <c r="Y126" s="357"/>
      <c r="Z126" s="357"/>
      <c r="AA126" s="344"/>
      <c r="AB126" s="344" t="str">
        <f t="shared" ca="1" si="12"/>
        <v>Vencida</v>
      </c>
      <c r="AC126" s="358" t="str">
        <f t="shared" si="8"/>
        <v>No aplica</v>
      </c>
      <c r="AD126" s="344"/>
      <c r="AE126" s="344" t="str">
        <f t="shared" ca="1" si="13"/>
        <v>Vencida</v>
      </c>
      <c r="AF126" s="358" t="str">
        <f t="shared" si="9"/>
        <v>No aplica</v>
      </c>
      <c r="AG126" s="344"/>
      <c r="AH126" s="344"/>
      <c r="AI126" s="357"/>
      <c r="AJ126" s="344"/>
      <c r="AK126" s="358" t="str">
        <f t="shared" si="10"/>
        <v>No aplica</v>
      </c>
      <c r="AL126" s="358"/>
      <c r="AM126" s="359">
        <f t="shared" ca="1" si="11"/>
        <v>0</v>
      </c>
      <c r="AN126" s="357"/>
      <c r="AO126" s="357"/>
      <c r="AP126" s="360"/>
      <c r="AQ126" s="361" t="str">
        <f>+_xlfn.XLOOKUP(B126,'BD 2025-06-14'!$A$1:$A$700,'BD 2025-06-14'!$B$1:$B$700)</f>
        <v>VARGAS GOMEZ JUAN DAVID</v>
      </c>
    </row>
    <row r="127" spans="1:43" ht="30.75" customHeight="1" x14ac:dyDescent="0.25">
      <c r="A127" s="353">
        <v>118</v>
      </c>
      <c r="B127" s="354">
        <v>86080045</v>
      </c>
      <c r="C127" s="357" t="s">
        <v>1575</v>
      </c>
      <c r="D127" s="344" t="str">
        <f>IFERROR(VLOOKUP(B127,#REF!,6,0),"ACTIVO")</f>
        <v>ACTIVO</v>
      </c>
      <c r="E127" s="344">
        <v>41352</v>
      </c>
      <c r="F127" s="344" t="str">
        <f>IFERROR(VLOOKUP(B127,#REF!,5,0),"")</f>
        <v/>
      </c>
      <c r="G127" s="344">
        <v>30714</v>
      </c>
      <c r="H127" s="356">
        <f t="shared" ca="1" si="7"/>
        <v>42.159493187316947</v>
      </c>
      <c r="I127" s="357" t="s">
        <v>763</v>
      </c>
      <c r="J127" s="357" t="s">
        <v>4266</v>
      </c>
      <c r="K127" s="355" t="s">
        <v>1567</v>
      </c>
      <c r="L127" s="355" t="s">
        <v>1541</v>
      </c>
      <c r="M127" s="355" t="s">
        <v>366</v>
      </c>
      <c r="N127" s="357" t="s">
        <v>764</v>
      </c>
      <c r="O127" s="357" t="s">
        <v>764</v>
      </c>
      <c r="P127" s="357" t="s">
        <v>721</v>
      </c>
      <c r="Q127" s="357"/>
      <c r="R127" s="357"/>
      <c r="S127" s="357"/>
      <c r="T127" s="357"/>
      <c r="U127" s="357"/>
      <c r="V127" s="357"/>
      <c r="W127" s="357"/>
      <c r="X127" s="357"/>
      <c r="Y127" s="357"/>
      <c r="Z127" s="357"/>
      <c r="AA127" s="344"/>
      <c r="AB127" s="344" t="str">
        <f t="shared" ca="1" si="12"/>
        <v>Vencida</v>
      </c>
      <c r="AC127" s="358" t="str">
        <f t="shared" si="8"/>
        <v>No aplica</v>
      </c>
      <c r="AD127" s="344"/>
      <c r="AE127" s="344" t="str">
        <f t="shared" ca="1" si="13"/>
        <v>Vencida</v>
      </c>
      <c r="AF127" s="358" t="str">
        <f t="shared" si="9"/>
        <v>No aplica</v>
      </c>
      <c r="AG127" s="344"/>
      <c r="AH127" s="344"/>
      <c r="AI127" s="357"/>
      <c r="AJ127" s="344"/>
      <c r="AK127" s="358" t="str">
        <f t="shared" si="10"/>
        <v>No aplica</v>
      </c>
      <c r="AL127" s="358"/>
      <c r="AM127" s="359">
        <f t="shared" ca="1" si="11"/>
        <v>0</v>
      </c>
      <c r="AN127" s="357"/>
      <c r="AO127" s="357"/>
      <c r="AP127" s="360"/>
      <c r="AQ127" s="361" t="str">
        <f>+_xlfn.XLOOKUP(B127,'BD 2025-06-14'!$A$1:$A$700,'BD 2025-06-14'!$B$1:$B$700)</f>
        <v>JOJOA URBANO WILMER</v>
      </c>
    </row>
    <row r="128" spans="1:43" ht="30.75" customHeight="1" x14ac:dyDescent="0.25">
      <c r="A128" s="353">
        <v>119</v>
      </c>
      <c r="B128" s="354">
        <v>16846620</v>
      </c>
      <c r="C128" s="357" t="s">
        <v>1568</v>
      </c>
      <c r="D128" s="344" t="str">
        <f>IFERROR(VLOOKUP(B128,#REF!,6,0),"ACTIVO")</f>
        <v>ACTIVO</v>
      </c>
      <c r="E128" s="344">
        <v>43571</v>
      </c>
      <c r="F128" s="344" t="str">
        <f>IFERROR(VLOOKUP(B128,#REF!,5,0),"")</f>
        <v/>
      </c>
      <c r="G128" s="344">
        <v>30411</v>
      </c>
      <c r="H128" s="356">
        <f t="shared" ca="1" si="7"/>
        <v>42.989733059548257</v>
      </c>
      <c r="I128" s="357" t="s">
        <v>763</v>
      </c>
      <c r="J128" s="357" t="s">
        <v>4264</v>
      </c>
      <c r="K128" s="355" t="s">
        <v>1567</v>
      </c>
      <c r="L128" s="355" t="s">
        <v>1541</v>
      </c>
      <c r="M128" s="355" t="s">
        <v>366</v>
      </c>
      <c r="N128" s="357" t="s">
        <v>764</v>
      </c>
      <c r="O128" s="357" t="s">
        <v>764</v>
      </c>
      <c r="P128" s="357" t="s">
        <v>721</v>
      </c>
      <c r="Q128" s="357"/>
      <c r="R128" s="357"/>
      <c r="S128" s="357"/>
      <c r="T128" s="357"/>
      <c r="U128" s="357"/>
      <c r="V128" s="357"/>
      <c r="W128" s="357"/>
      <c r="X128" s="357"/>
      <c r="Y128" s="357"/>
      <c r="Z128" s="357"/>
      <c r="AA128" s="344"/>
      <c r="AB128" s="344" t="str">
        <f t="shared" ca="1" si="12"/>
        <v>Vencida</v>
      </c>
      <c r="AC128" s="358" t="str">
        <f t="shared" si="8"/>
        <v>No aplica</v>
      </c>
      <c r="AD128" s="344"/>
      <c r="AE128" s="344" t="str">
        <f t="shared" ca="1" si="13"/>
        <v>Vencida</v>
      </c>
      <c r="AF128" s="358" t="str">
        <f t="shared" si="9"/>
        <v>No aplica</v>
      </c>
      <c r="AG128" s="344"/>
      <c r="AH128" s="344"/>
      <c r="AI128" s="357"/>
      <c r="AJ128" s="344"/>
      <c r="AK128" s="358" t="str">
        <f t="shared" si="10"/>
        <v>No aplica</v>
      </c>
      <c r="AL128" s="358"/>
      <c r="AM128" s="359">
        <f t="shared" ca="1" si="11"/>
        <v>0</v>
      </c>
      <c r="AN128" s="357"/>
      <c r="AO128" s="357"/>
      <c r="AP128" s="360"/>
      <c r="AQ128" s="361" t="str">
        <f>+_xlfn.XLOOKUP(B128,'BD 2025-06-14'!$A$1:$A$700,'BD 2025-06-14'!$B$1:$B$700)</f>
        <v>CUERO MOSQUERA JEFFERSON</v>
      </c>
    </row>
    <row r="129" spans="1:43" ht="30.75" customHeight="1" x14ac:dyDescent="0.25">
      <c r="A129" s="353">
        <v>120</v>
      </c>
      <c r="B129" s="354">
        <v>1143993427</v>
      </c>
      <c r="C129" s="357" t="s">
        <v>1569</v>
      </c>
      <c r="D129" s="344" t="str">
        <f>IFERROR(VLOOKUP(B129,#REF!,6,0),"ACTIVO")</f>
        <v>ACTIVO</v>
      </c>
      <c r="E129" s="344">
        <v>44034</v>
      </c>
      <c r="F129" s="344" t="str">
        <f>IFERROR(VLOOKUP(B129,#REF!,5,0),"")</f>
        <v/>
      </c>
      <c r="G129" s="344">
        <v>36037</v>
      </c>
      <c r="H129" s="356">
        <f t="shared" ca="1" si="7"/>
        <v>27.587235649546827</v>
      </c>
      <c r="I129" s="357" t="s">
        <v>768</v>
      </c>
      <c r="J129" s="357" t="s">
        <v>1570</v>
      </c>
      <c r="K129" s="355" t="s">
        <v>1567</v>
      </c>
      <c r="L129" s="355" t="s">
        <v>1541</v>
      </c>
      <c r="M129" s="355" t="s">
        <v>366</v>
      </c>
      <c r="N129" s="357" t="s">
        <v>764</v>
      </c>
      <c r="O129" s="357" t="s">
        <v>764</v>
      </c>
      <c r="P129" s="357" t="s">
        <v>721</v>
      </c>
      <c r="Q129" s="357"/>
      <c r="R129" s="357"/>
      <c r="S129" s="357"/>
      <c r="T129" s="357"/>
      <c r="U129" s="357"/>
      <c r="V129" s="357"/>
      <c r="W129" s="357"/>
      <c r="X129" s="357"/>
      <c r="Y129" s="357"/>
      <c r="Z129" s="357"/>
      <c r="AA129" s="344"/>
      <c r="AB129" s="344" t="str">
        <f t="shared" ca="1" si="12"/>
        <v>Vencida</v>
      </c>
      <c r="AC129" s="358" t="str">
        <f t="shared" si="8"/>
        <v>No aplica</v>
      </c>
      <c r="AD129" s="344"/>
      <c r="AE129" s="344" t="str">
        <f t="shared" ca="1" si="13"/>
        <v>Vencida</v>
      </c>
      <c r="AF129" s="358" t="str">
        <f t="shared" si="9"/>
        <v>No aplica</v>
      </c>
      <c r="AG129" s="344"/>
      <c r="AH129" s="344"/>
      <c r="AI129" s="357"/>
      <c r="AJ129" s="344"/>
      <c r="AK129" s="358" t="str">
        <f t="shared" si="10"/>
        <v>No aplica</v>
      </c>
      <c r="AL129" s="358"/>
      <c r="AM129" s="359">
        <f t="shared" ca="1" si="11"/>
        <v>0</v>
      </c>
      <c r="AN129" s="357"/>
      <c r="AO129" s="357"/>
      <c r="AP129" s="360"/>
      <c r="AQ129" s="361" t="str">
        <f>+_xlfn.XLOOKUP(B129,'BD 2025-06-14'!$A$1:$A$700,'BD 2025-06-14'!$B$1:$B$700)</f>
        <v>DURAN ORTEGA DANNA ALEJANDRA</v>
      </c>
    </row>
    <row r="130" spans="1:43" ht="30.75" customHeight="1" x14ac:dyDescent="0.25">
      <c r="A130" s="353">
        <v>121</v>
      </c>
      <c r="B130" s="354">
        <v>1107510619</v>
      </c>
      <c r="C130" s="357" t="s">
        <v>1571</v>
      </c>
      <c r="D130" s="344" t="str">
        <f>IFERROR(VLOOKUP(B130,#REF!,6,0),"ACTIVO")</f>
        <v>ACTIVO</v>
      </c>
      <c r="E130" s="344">
        <v>44127</v>
      </c>
      <c r="F130" s="344" t="str">
        <f>IFERROR(VLOOKUP(B130,#REF!,5,0),"")</f>
        <v/>
      </c>
      <c r="G130" s="344">
        <v>35601</v>
      </c>
      <c r="H130" s="356">
        <f t="shared" ca="1" si="7"/>
        <v>28.781600803139543</v>
      </c>
      <c r="I130" s="357" t="s">
        <v>763</v>
      </c>
      <c r="J130" s="357" t="s">
        <v>1572</v>
      </c>
      <c r="K130" s="355" t="s">
        <v>1567</v>
      </c>
      <c r="L130" s="355" t="s">
        <v>1541</v>
      </c>
      <c r="M130" s="355" t="s">
        <v>366</v>
      </c>
      <c r="N130" s="357" t="s">
        <v>764</v>
      </c>
      <c r="O130" s="357" t="s">
        <v>764</v>
      </c>
      <c r="P130" s="357" t="s">
        <v>721</v>
      </c>
      <c r="Q130" s="357"/>
      <c r="R130" s="357"/>
      <c r="S130" s="357"/>
      <c r="T130" s="357"/>
      <c r="U130" s="357"/>
      <c r="V130" s="357"/>
      <c r="W130" s="357"/>
      <c r="X130" s="357"/>
      <c r="Y130" s="357"/>
      <c r="Z130" s="357"/>
      <c r="AA130" s="344"/>
      <c r="AB130" s="344" t="str">
        <f t="shared" ca="1" si="12"/>
        <v>Vencida</v>
      </c>
      <c r="AC130" s="358" t="str">
        <f t="shared" si="8"/>
        <v>No aplica</v>
      </c>
      <c r="AD130" s="344"/>
      <c r="AE130" s="344" t="str">
        <f t="shared" ca="1" si="13"/>
        <v>Vencida</v>
      </c>
      <c r="AF130" s="358" t="str">
        <f t="shared" si="9"/>
        <v>No aplica</v>
      </c>
      <c r="AG130" s="344"/>
      <c r="AH130" s="344"/>
      <c r="AI130" s="357"/>
      <c r="AJ130" s="344"/>
      <c r="AK130" s="358" t="str">
        <f t="shared" si="10"/>
        <v>No aplica</v>
      </c>
      <c r="AL130" s="358"/>
      <c r="AM130" s="359">
        <f t="shared" ca="1" si="11"/>
        <v>0</v>
      </c>
      <c r="AN130" s="357"/>
      <c r="AO130" s="357"/>
      <c r="AP130" s="360"/>
      <c r="AQ130" s="361" t="str">
        <f>+_xlfn.XLOOKUP(B130,'BD 2025-06-14'!$A$1:$A$700,'BD 2025-06-14'!$B$1:$B$700)</f>
        <v>GONZALEZ TORRES BRAYAN STEVEN</v>
      </c>
    </row>
    <row r="131" spans="1:43" ht="30.75" customHeight="1" x14ac:dyDescent="0.25">
      <c r="A131" s="353">
        <v>122</v>
      </c>
      <c r="B131" s="354">
        <v>1144064036</v>
      </c>
      <c r="C131" s="357" t="s">
        <v>1566</v>
      </c>
      <c r="D131" s="344" t="str">
        <f>IFERROR(VLOOKUP(B131,#REF!,6,0),"ACTIVO")</f>
        <v>ACTIVO</v>
      </c>
      <c r="E131" s="344">
        <v>44673</v>
      </c>
      <c r="F131" s="344" t="str">
        <f>IFERROR(VLOOKUP(B131,#REF!,5,0),"")</f>
        <v/>
      </c>
      <c r="G131" s="344">
        <v>34202</v>
      </c>
      <c r="H131" s="356">
        <f t="shared" ca="1" si="7"/>
        <v>32.611853760669995</v>
      </c>
      <c r="I131" s="357" t="s">
        <v>763</v>
      </c>
      <c r="J131" s="357" t="s">
        <v>4263</v>
      </c>
      <c r="K131" s="355" t="s">
        <v>1567</v>
      </c>
      <c r="L131" s="355" t="s">
        <v>1541</v>
      </c>
      <c r="M131" s="355" t="s">
        <v>366</v>
      </c>
      <c r="N131" s="357" t="s">
        <v>764</v>
      </c>
      <c r="O131" s="357" t="s">
        <v>764</v>
      </c>
      <c r="P131" s="357" t="s">
        <v>721</v>
      </c>
      <c r="Q131" s="357"/>
      <c r="R131" s="357"/>
      <c r="S131" s="357"/>
      <c r="T131" s="357"/>
      <c r="U131" s="357"/>
      <c r="V131" s="357"/>
      <c r="W131" s="357"/>
      <c r="X131" s="357"/>
      <c r="Y131" s="357"/>
      <c r="Z131" s="357"/>
      <c r="AA131" s="344"/>
      <c r="AB131" s="344" t="str">
        <f t="shared" ca="1" si="12"/>
        <v>Vencida</v>
      </c>
      <c r="AC131" s="358" t="str">
        <f t="shared" si="8"/>
        <v>No aplica</v>
      </c>
      <c r="AD131" s="344"/>
      <c r="AE131" s="344" t="str">
        <f t="shared" ca="1" si="13"/>
        <v>Vencida</v>
      </c>
      <c r="AF131" s="358" t="str">
        <f t="shared" si="9"/>
        <v>No aplica</v>
      </c>
      <c r="AG131" s="344"/>
      <c r="AH131" s="344"/>
      <c r="AI131" s="357"/>
      <c r="AJ131" s="344"/>
      <c r="AK131" s="358" t="str">
        <f t="shared" si="10"/>
        <v>No aplica</v>
      </c>
      <c r="AL131" s="358"/>
      <c r="AM131" s="359">
        <f t="shared" ca="1" si="11"/>
        <v>0</v>
      </c>
      <c r="AN131" s="357"/>
      <c r="AO131" s="357"/>
      <c r="AP131" s="360"/>
      <c r="AQ131" s="361" t="str">
        <f>+_xlfn.XLOOKUP(B131,'BD 2025-06-14'!$A$1:$A$700,'BD 2025-06-14'!$B$1:$B$700)</f>
        <v>ARCINIEGAS QUIROGA LUIS ALFONSO</v>
      </c>
    </row>
    <row r="132" spans="1:43" ht="30.75" customHeight="1" x14ac:dyDescent="0.25">
      <c r="A132" s="353">
        <v>123</v>
      </c>
      <c r="B132" s="354">
        <v>14678592</v>
      </c>
      <c r="C132" s="357" t="s">
        <v>1577</v>
      </c>
      <c r="D132" s="344" t="str">
        <f>IFERROR(VLOOKUP(B132,#REF!,6,0),"ACTIVO")</f>
        <v>ACTIVO</v>
      </c>
      <c r="E132" s="344">
        <v>45062</v>
      </c>
      <c r="F132" s="344" t="str">
        <f>IFERROR(VLOOKUP(B132,#REF!,5,0),"")</f>
        <v/>
      </c>
      <c r="G132" s="344">
        <v>31041</v>
      </c>
      <c r="H132" s="356">
        <f t="shared" ca="1" si="7"/>
        <v>41.264230230485168</v>
      </c>
      <c r="I132" s="357" t="s">
        <v>763</v>
      </c>
      <c r="J132" s="357" t="s">
        <v>1578</v>
      </c>
      <c r="K132" s="355" t="s">
        <v>6748</v>
      </c>
      <c r="L132" s="355" t="s">
        <v>1541</v>
      </c>
      <c r="M132" s="355" t="s">
        <v>366</v>
      </c>
      <c r="N132" s="357" t="s">
        <v>764</v>
      </c>
      <c r="O132" s="357" t="s">
        <v>764</v>
      </c>
      <c r="P132" s="357" t="s">
        <v>721</v>
      </c>
      <c r="Q132" s="357"/>
      <c r="R132" s="357"/>
      <c r="S132" s="357"/>
      <c r="T132" s="357"/>
      <c r="U132" s="357"/>
      <c r="V132" s="357"/>
      <c r="W132" s="357"/>
      <c r="X132" s="357"/>
      <c r="Y132" s="357"/>
      <c r="Z132" s="357"/>
      <c r="AA132" s="344"/>
      <c r="AB132" s="344" t="str">
        <f t="shared" ca="1" si="12"/>
        <v>Vencida</v>
      </c>
      <c r="AC132" s="358" t="str">
        <f t="shared" si="8"/>
        <v>No aplica</v>
      </c>
      <c r="AD132" s="344"/>
      <c r="AE132" s="344" t="str">
        <f t="shared" ca="1" si="13"/>
        <v>Vencida</v>
      </c>
      <c r="AF132" s="358" t="str">
        <f t="shared" si="9"/>
        <v>No aplica</v>
      </c>
      <c r="AG132" s="344"/>
      <c r="AH132" s="344"/>
      <c r="AI132" s="357"/>
      <c r="AJ132" s="344"/>
      <c r="AK132" s="358" t="str">
        <f t="shared" si="10"/>
        <v>No aplica</v>
      </c>
      <c r="AL132" s="358"/>
      <c r="AM132" s="359">
        <f t="shared" ca="1" si="11"/>
        <v>0</v>
      </c>
      <c r="AN132" s="357"/>
      <c r="AO132" s="357"/>
      <c r="AP132" s="360"/>
      <c r="AQ132" s="361" t="str">
        <f>+_xlfn.XLOOKUP(B132,'BD 2025-06-14'!$A$1:$A$700,'BD 2025-06-14'!$B$1:$B$700)</f>
        <v>MONTANO MURILLO LUIS CARLOS</v>
      </c>
    </row>
    <row r="133" spans="1:43" ht="30.75" customHeight="1" x14ac:dyDescent="0.25">
      <c r="A133" s="353">
        <v>124</v>
      </c>
      <c r="B133" s="354">
        <v>1143932028</v>
      </c>
      <c r="C133" s="357" t="s">
        <v>1579</v>
      </c>
      <c r="D133" s="344" t="str">
        <f>IFERROR(VLOOKUP(B133,#REF!,6,0),"ACTIVO")</f>
        <v>ACTIVO</v>
      </c>
      <c r="E133" s="344">
        <v>45216</v>
      </c>
      <c r="F133" s="344" t="str">
        <f>IFERROR(VLOOKUP(B133,#REF!,5,0),"")</f>
        <v/>
      </c>
      <c r="G133" s="344">
        <v>32966</v>
      </c>
      <c r="H133" s="356">
        <f t="shared" ca="1" si="7"/>
        <v>35.995190173153766</v>
      </c>
      <c r="I133" s="357" t="s">
        <v>768</v>
      </c>
      <c r="J133" s="357" t="s">
        <v>1580</v>
      </c>
      <c r="K133" s="355" t="s">
        <v>6748</v>
      </c>
      <c r="L133" s="355" t="s">
        <v>1541</v>
      </c>
      <c r="M133" s="355" t="s">
        <v>366</v>
      </c>
      <c r="N133" s="357" t="s">
        <v>764</v>
      </c>
      <c r="O133" s="357" t="s">
        <v>764</v>
      </c>
      <c r="P133" s="357" t="s">
        <v>721</v>
      </c>
      <c r="Q133" s="357"/>
      <c r="R133" s="357"/>
      <c r="S133" s="357"/>
      <c r="T133" s="357"/>
      <c r="U133" s="357"/>
      <c r="V133" s="357"/>
      <c r="W133" s="357"/>
      <c r="X133" s="357"/>
      <c r="Y133" s="357"/>
      <c r="Z133" s="357"/>
      <c r="AA133" s="344"/>
      <c r="AB133" s="344" t="str">
        <f t="shared" ca="1" si="12"/>
        <v>Vencida</v>
      </c>
      <c r="AC133" s="358" t="str">
        <f t="shared" si="8"/>
        <v>No aplica</v>
      </c>
      <c r="AD133" s="344"/>
      <c r="AE133" s="344" t="str">
        <f t="shared" ca="1" si="13"/>
        <v>Vencida</v>
      </c>
      <c r="AF133" s="358" t="str">
        <f t="shared" si="9"/>
        <v>No aplica</v>
      </c>
      <c r="AG133" s="344"/>
      <c r="AH133" s="344"/>
      <c r="AI133" s="357"/>
      <c r="AJ133" s="344"/>
      <c r="AK133" s="358" t="str">
        <f t="shared" si="10"/>
        <v>No aplica</v>
      </c>
      <c r="AL133" s="358"/>
      <c r="AM133" s="359">
        <f t="shared" ca="1" si="11"/>
        <v>0</v>
      </c>
      <c r="AN133" s="357"/>
      <c r="AO133" s="357"/>
      <c r="AP133" s="360"/>
      <c r="AQ133" s="361" t="str">
        <f>+_xlfn.XLOOKUP(B133,'BD 2025-06-14'!$A$1:$A$700,'BD 2025-06-14'!$B$1:$B$700)</f>
        <v>MORALES RODRIGUEZ KATERINE</v>
      </c>
    </row>
    <row r="134" spans="1:43" ht="30.75" customHeight="1" x14ac:dyDescent="0.25">
      <c r="A134" s="353">
        <v>125</v>
      </c>
      <c r="B134" s="354">
        <v>14590599</v>
      </c>
      <c r="C134" s="355" t="s">
        <v>765</v>
      </c>
      <c r="D134" s="344" t="str">
        <f>IFERROR(VLOOKUP(B134,#REF!,6,0),"ACTIVO")</f>
        <v>ACTIVO</v>
      </c>
      <c r="E134" s="344">
        <v>41184</v>
      </c>
      <c r="F134" s="344" t="str">
        <f>IFERROR(VLOOKUP(B134,#REF!,5,0),"")</f>
        <v/>
      </c>
      <c r="G134" s="344">
        <v>30183</v>
      </c>
      <c r="H134" s="356">
        <f t="shared" ca="1" si="7"/>
        <v>43.614626429788267</v>
      </c>
      <c r="I134" s="344" t="s">
        <v>763</v>
      </c>
      <c r="J134" s="355" t="s">
        <v>4061</v>
      </c>
      <c r="K134" s="355" t="s">
        <v>766</v>
      </c>
      <c r="L134" s="355" t="s">
        <v>24</v>
      </c>
      <c r="M134" s="355" t="s">
        <v>19</v>
      </c>
      <c r="N134" s="357" t="s">
        <v>764</v>
      </c>
      <c r="O134" s="357" t="s">
        <v>764</v>
      </c>
      <c r="P134" s="357" t="s">
        <v>721</v>
      </c>
      <c r="Q134" s="357"/>
      <c r="R134" s="357"/>
      <c r="S134" s="357"/>
      <c r="T134" s="357"/>
      <c r="U134" s="357"/>
      <c r="V134" s="357"/>
      <c r="W134" s="357"/>
      <c r="X134" s="357"/>
      <c r="Y134" s="357"/>
      <c r="Z134" s="357"/>
      <c r="AA134" s="344"/>
      <c r="AB134" s="344" t="str">
        <f t="shared" ca="1" si="12"/>
        <v>Vencida</v>
      </c>
      <c r="AC134" s="358" t="str">
        <f t="shared" si="8"/>
        <v>No aplica</v>
      </c>
      <c r="AD134" s="344"/>
      <c r="AE134" s="344" t="str">
        <f t="shared" ca="1" si="13"/>
        <v>Vencida</v>
      </c>
      <c r="AF134" s="358" t="str">
        <f t="shared" si="9"/>
        <v>No aplica</v>
      </c>
      <c r="AG134" s="344"/>
      <c r="AH134" s="344"/>
      <c r="AI134" s="357"/>
      <c r="AJ134" s="344"/>
      <c r="AK134" s="358" t="str">
        <f t="shared" si="10"/>
        <v>No aplica</v>
      </c>
      <c r="AL134" s="358"/>
      <c r="AM134" s="359">
        <f t="shared" ca="1" si="11"/>
        <v>0</v>
      </c>
      <c r="AN134" s="357"/>
      <c r="AO134" s="357"/>
      <c r="AP134" s="360"/>
      <c r="AQ134" s="361" t="str">
        <f>+_xlfn.XLOOKUP(B134,'BD 2025-06-14'!$A$1:$A$700,'BD 2025-06-14'!$B$1:$B$700)</f>
        <v>VALLEJO ROMERO RONALD</v>
      </c>
    </row>
    <row r="135" spans="1:43" ht="30.75" customHeight="1" x14ac:dyDescent="0.25">
      <c r="A135" s="353">
        <v>126</v>
      </c>
      <c r="B135" s="354">
        <v>1112879043</v>
      </c>
      <c r="C135" s="357" t="s">
        <v>6597</v>
      </c>
      <c r="D135" s="344" t="str">
        <f>IFERROR(VLOOKUP(B135,#REF!,6,0),"ACTIVO")</f>
        <v>ACTIVO</v>
      </c>
      <c r="E135" s="344">
        <v>45698</v>
      </c>
      <c r="F135" s="344" t="str">
        <f>IFERROR(VLOOKUP(B135,#REF!,5,0),"")</f>
        <v/>
      </c>
      <c r="G135" s="344">
        <v>32116</v>
      </c>
      <c r="H135" s="356">
        <f t="shared" ca="1" si="7"/>
        <v>38.321697467488022</v>
      </c>
      <c r="I135" s="357" t="s">
        <v>768</v>
      </c>
      <c r="J135" s="357" t="s">
        <v>6598</v>
      </c>
      <c r="K135" s="355" t="s">
        <v>1658</v>
      </c>
      <c r="L135" s="355" t="s">
        <v>1646</v>
      </c>
      <c r="M135" s="355" t="s">
        <v>1644</v>
      </c>
      <c r="N135" s="357" t="s">
        <v>764</v>
      </c>
      <c r="O135" s="357" t="s">
        <v>764</v>
      </c>
      <c r="P135" s="357" t="s">
        <v>721</v>
      </c>
      <c r="Q135" s="357"/>
      <c r="R135" s="357"/>
      <c r="S135" s="357"/>
      <c r="T135" s="357"/>
      <c r="U135" s="357"/>
      <c r="V135" s="357"/>
      <c r="W135" s="357"/>
      <c r="X135" s="357"/>
      <c r="Y135" s="357"/>
      <c r="Z135" s="357"/>
      <c r="AA135" s="344"/>
      <c r="AB135" s="344" t="str">
        <f t="shared" ca="1" si="12"/>
        <v>Vencida</v>
      </c>
      <c r="AC135" s="358" t="str">
        <f t="shared" si="8"/>
        <v>No aplica</v>
      </c>
      <c r="AD135" s="344"/>
      <c r="AE135" s="344" t="str">
        <f t="shared" ca="1" si="13"/>
        <v>Vencida</v>
      </c>
      <c r="AF135" s="358" t="str">
        <f t="shared" si="9"/>
        <v>No aplica</v>
      </c>
      <c r="AG135" s="344"/>
      <c r="AH135" s="344"/>
      <c r="AI135" s="357"/>
      <c r="AJ135" s="344"/>
      <c r="AK135" s="358" t="str">
        <f t="shared" si="10"/>
        <v>No aplica</v>
      </c>
      <c r="AL135" s="358"/>
      <c r="AM135" s="359">
        <f t="shared" ca="1" si="11"/>
        <v>0</v>
      </c>
      <c r="AN135" s="357"/>
      <c r="AO135" s="357"/>
      <c r="AP135" s="360"/>
      <c r="AQ135" s="361" t="str">
        <f>+_xlfn.XLOOKUP(B135,'BD 2025-06-14'!$A$1:$A$700,'BD 2025-06-14'!$B$1:$B$700)</f>
        <v>ORDOÐEZ ESCOBAR ADRIANA MARIA</v>
      </c>
    </row>
    <row r="136" spans="1:43" ht="30.75" customHeight="1" x14ac:dyDescent="0.25">
      <c r="A136" s="353">
        <v>127</v>
      </c>
      <c r="B136" s="354">
        <v>1144160016</v>
      </c>
      <c r="C136" s="357" t="s">
        <v>1598</v>
      </c>
      <c r="D136" s="344" t="str">
        <f>IFERROR(VLOOKUP(B136,#REF!,6,0),"ACTIVO")</f>
        <v>ACTIVO</v>
      </c>
      <c r="E136" s="344">
        <v>44014</v>
      </c>
      <c r="F136" s="344" t="str">
        <f>IFERROR(VLOOKUP(B136,#REF!,5,0),"")</f>
        <v/>
      </c>
      <c r="G136" s="344">
        <v>33804</v>
      </c>
      <c r="H136" s="356">
        <f t="shared" ca="1" si="7"/>
        <v>33.699546307884859</v>
      </c>
      <c r="I136" s="357" t="s">
        <v>768</v>
      </c>
      <c r="J136" s="357" t="s">
        <v>1599</v>
      </c>
      <c r="K136" s="355" t="s">
        <v>431</v>
      </c>
      <c r="L136" s="355" t="s">
        <v>427</v>
      </c>
      <c r="M136" s="355" t="s">
        <v>427</v>
      </c>
      <c r="N136" s="357" t="s">
        <v>764</v>
      </c>
      <c r="O136" s="357" t="s">
        <v>764</v>
      </c>
      <c r="P136" s="357" t="s">
        <v>721</v>
      </c>
      <c r="Q136" s="357"/>
      <c r="R136" s="357"/>
      <c r="S136" s="357"/>
      <c r="T136" s="357"/>
      <c r="U136" s="357"/>
      <c r="V136" s="357"/>
      <c r="W136" s="357"/>
      <c r="X136" s="357"/>
      <c r="Y136" s="357"/>
      <c r="Z136" s="357"/>
      <c r="AA136" s="344"/>
      <c r="AB136" s="344" t="str">
        <f t="shared" ca="1" si="12"/>
        <v>Vencida</v>
      </c>
      <c r="AC136" s="358" t="str">
        <f t="shared" si="8"/>
        <v>No aplica</v>
      </c>
      <c r="AD136" s="344"/>
      <c r="AE136" s="344" t="str">
        <f t="shared" ca="1" si="13"/>
        <v>Vencida</v>
      </c>
      <c r="AF136" s="358" t="str">
        <f t="shared" si="9"/>
        <v>No aplica</v>
      </c>
      <c r="AG136" s="344"/>
      <c r="AH136" s="344"/>
      <c r="AI136" s="357"/>
      <c r="AJ136" s="344"/>
      <c r="AK136" s="358" t="str">
        <f t="shared" si="10"/>
        <v>No aplica</v>
      </c>
      <c r="AL136" s="358"/>
      <c r="AM136" s="359">
        <f t="shared" ca="1" si="11"/>
        <v>0</v>
      </c>
      <c r="AN136" s="357"/>
      <c r="AO136" s="357"/>
      <c r="AP136" s="360"/>
      <c r="AQ136" s="361" t="str">
        <f>+_xlfn.XLOOKUP(B136,'BD 2025-06-14'!$A$1:$A$700,'BD 2025-06-14'!$B$1:$B$700)</f>
        <v>DUQUE ECHEVERRY LINDA TATIANA</v>
      </c>
    </row>
    <row r="137" spans="1:43" ht="30.75" customHeight="1" x14ac:dyDescent="0.25">
      <c r="A137" s="353">
        <v>128</v>
      </c>
      <c r="B137" s="354">
        <v>1113642956</v>
      </c>
      <c r="C137" s="357" t="s">
        <v>429</v>
      </c>
      <c r="D137" s="344" t="str">
        <f>IFERROR(VLOOKUP(B137,#REF!,6,0),"ACTIVO")</f>
        <v>ACTIVO</v>
      </c>
      <c r="E137" s="344">
        <v>44158</v>
      </c>
      <c r="F137" s="344" t="str">
        <f>IFERROR(VLOOKUP(B137,#REF!,5,0),"")</f>
        <v/>
      </c>
      <c r="G137" s="344">
        <v>32854</v>
      </c>
      <c r="H137" s="356">
        <f t="shared" ca="1" si="7"/>
        <v>36.302471359608042</v>
      </c>
      <c r="I137" s="357" t="s">
        <v>763</v>
      </c>
      <c r="J137" s="357" t="s">
        <v>1753</v>
      </c>
      <c r="K137" s="363" t="s">
        <v>431</v>
      </c>
      <c r="L137" s="355" t="s">
        <v>427</v>
      </c>
      <c r="M137" s="355" t="s">
        <v>427</v>
      </c>
      <c r="N137" s="376" t="s">
        <v>557</v>
      </c>
      <c r="O137" s="376" t="s">
        <v>557</v>
      </c>
      <c r="P137" s="357" t="s">
        <v>437</v>
      </c>
      <c r="Q137" s="357" t="s">
        <v>762</v>
      </c>
      <c r="R137" s="357" t="s">
        <v>436</v>
      </c>
      <c r="S137" s="357"/>
      <c r="T137" s="357"/>
      <c r="U137" s="357" t="s">
        <v>4043</v>
      </c>
      <c r="V137" s="357" t="s">
        <v>4042</v>
      </c>
      <c r="W137" s="357">
        <v>2024</v>
      </c>
      <c r="X137" s="357" t="s">
        <v>2878</v>
      </c>
      <c r="Y137" s="357">
        <v>249</v>
      </c>
      <c r="Z137" s="357"/>
      <c r="AA137" s="344">
        <v>45289</v>
      </c>
      <c r="AB137" s="344" t="str">
        <f t="shared" ca="1" si="12"/>
        <v>Vencida</v>
      </c>
      <c r="AC137" s="358" t="str">
        <f t="shared" si="8"/>
        <v>Vigente</v>
      </c>
      <c r="AD137" s="344">
        <v>46020</v>
      </c>
      <c r="AE137" s="344" t="str">
        <f t="shared" ca="1" si="13"/>
        <v>Vencida</v>
      </c>
      <c r="AF137" s="358" t="str">
        <f t="shared" si="9"/>
        <v>Vigente</v>
      </c>
      <c r="AG137" s="344">
        <v>46018</v>
      </c>
      <c r="AH137" s="344" t="s">
        <v>439</v>
      </c>
      <c r="AI137" s="357" t="s">
        <v>439</v>
      </c>
      <c r="AJ137" s="344">
        <v>48771</v>
      </c>
      <c r="AK137" s="358" t="str">
        <f t="shared" si="10"/>
        <v>Vigente</v>
      </c>
      <c r="AL137" s="358"/>
      <c r="AM137" s="359">
        <f t="shared" ca="1" si="11"/>
        <v>3</v>
      </c>
      <c r="AN137" s="357"/>
      <c r="AO137" s="357"/>
      <c r="AP137" s="360"/>
      <c r="AQ137" s="361" t="str">
        <f>+_xlfn.XLOOKUP(B137,'BD 2025-06-14'!$A$1:$A$700,'BD 2025-06-14'!$B$1:$B$700)</f>
        <v>DORRONSORO MARULANDA JUAN FERNANDO</v>
      </c>
    </row>
    <row r="138" spans="1:43" ht="30.75" customHeight="1" x14ac:dyDescent="0.25">
      <c r="A138" s="353">
        <v>129</v>
      </c>
      <c r="B138" s="354">
        <v>1107522075</v>
      </c>
      <c r="C138" s="357" t="s">
        <v>1596</v>
      </c>
      <c r="D138" s="344" t="str">
        <f>IFERROR(VLOOKUP(B138,#REF!,6,0),"ACTIVO")</f>
        <v>ACTIVO</v>
      </c>
      <c r="E138" s="344">
        <v>44271</v>
      </c>
      <c r="F138" s="344" t="str">
        <f>IFERROR(VLOOKUP(B138,#REF!,5,0),"")</f>
        <v/>
      </c>
      <c r="G138" s="344">
        <v>36047</v>
      </c>
      <c r="H138" s="356">
        <f t="shared" ref="H138:H201" ca="1" si="14">+YEARFRAC(G138,TODAY(),1)</f>
        <v>27.559856495468278</v>
      </c>
      <c r="I138" s="357" t="s">
        <v>768</v>
      </c>
      <c r="J138" s="357" t="s">
        <v>1597</v>
      </c>
      <c r="K138" s="355" t="s">
        <v>431</v>
      </c>
      <c r="L138" s="355" t="s">
        <v>427</v>
      </c>
      <c r="M138" s="355" t="s">
        <v>427</v>
      </c>
      <c r="N138" s="357" t="s">
        <v>764</v>
      </c>
      <c r="O138" s="357" t="s">
        <v>764</v>
      </c>
      <c r="P138" s="357" t="s">
        <v>721</v>
      </c>
      <c r="Q138" s="357"/>
      <c r="R138" s="357"/>
      <c r="S138" s="357"/>
      <c r="T138" s="357"/>
      <c r="U138" s="357"/>
      <c r="V138" s="357"/>
      <c r="W138" s="357"/>
      <c r="X138" s="357"/>
      <c r="Y138" s="357"/>
      <c r="Z138" s="357"/>
      <c r="AA138" s="344"/>
      <c r="AB138" s="344" t="str">
        <f t="shared" ca="1" si="12"/>
        <v>Vencida</v>
      </c>
      <c r="AC138" s="358" t="str">
        <f t="shared" ref="AC138:AC201" si="15">IF(P138="No tiene","No aplica",IF(AD138&gt;$C$6,"Vigente","No Vigente"))</f>
        <v>No aplica</v>
      </c>
      <c r="AD138" s="344"/>
      <c r="AE138" s="344" t="str">
        <f t="shared" ca="1" si="13"/>
        <v>Vencida</v>
      </c>
      <c r="AF138" s="358" t="str">
        <f t="shared" ref="AF138:AF201" si="16">+IF(P138="No tiene","No aplica",IF(AG138&gt;$C$6,"Vigente","No Vigente"))</f>
        <v>No aplica</v>
      </c>
      <c r="AG138" s="344"/>
      <c r="AH138" s="344"/>
      <c r="AI138" s="357"/>
      <c r="AJ138" s="344"/>
      <c r="AK138" s="358" t="str">
        <f t="shared" ref="AK138:AK201" si="17">+IF(P138="No tiene","No aplica",IF(AJ138&gt;$C$6,"Vigente","No Vigente"))</f>
        <v>No aplica</v>
      </c>
      <c r="AL138" s="358"/>
      <c r="AM138" s="359">
        <f t="shared" ref="AM138:AM201" ca="1" si="18">+COUNTIFS(AC138:AK138,"Vigente")</f>
        <v>0</v>
      </c>
      <c r="AN138" s="357"/>
      <c r="AO138" s="357"/>
      <c r="AP138" s="360"/>
      <c r="AQ138" s="361" t="str">
        <f>+_xlfn.XLOOKUP(B138,'BD 2025-06-14'!$A$1:$A$700,'BD 2025-06-14'!$B$1:$B$700)</f>
        <v>ARENAS SOTO JESSICA</v>
      </c>
    </row>
    <row r="139" spans="1:43" ht="30.75" customHeight="1" x14ac:dyDescent="0.25">
      <c r="A139" s="353">
        <v>130</v>
      </c>
      <c r="B139" s="354">
        <v>1143879888</v>
      </c>
      <c r="C139" s="357" t="s">
        <v>1600</v>
      </c>
      <c r="D139" s="344" t="str">
        <f>IFERROR(VLOOKUP(B139,#REF!,6,0),"ACTIVO")</f>
        <v>ACTIVO</v>
      </c>
      <c r="E139" s="344">
        <v>44637</v>
      </c>
      <c r="F139" s="344" t="str">
        <f>IFERROR(VLOOKUP(B139,#REF!,5,0),"")</f>
        <v/>
      </c>
      <c r="G139" s="344">
        <v>36406</v>
      </c>
      <c r="H139" s="356">
        <f t="shared" ca="1" si="14"/>
        <v>26.576317590691307</v>
      </c>
      <c r="I139" s="357" t="s">
        <v>763</v>
      </c>
      <c r="J139" s="357" t="s">
        <v>1601</v>
      </c>
      <c r="K139" s="355" t="s">
        <v>431</v>
      </c>
      <c r="L139" s="355" t="s">
        <v>427</v>
      </c>
      <c r="M139" s="355" t="s">
        <v>427</v>
      </c>
      <c r="N139" s="357" t="s">
        <v>764</v>
      </c>
      <c r="O139" s="357" t="s">
        <v>764</v>
      </c>
      <c r="P139" s="357" t="s">
        <v>721</v>
      </c>
      <c r="Q139" s="357"/>
      <c r="R139" s="357"/>
      <c r="S139" s="357"/>
      <c r="T139" s="357"/>
      <c r="U139" s="357"/>
      <c r="V139" s="357"/>
      <c r="W139" s="357"/>
      <c r="X139" s="357"/>
      <c r="Y139" s="357"/>
      <c r="Z139" s="357"/>
      <c r="AA139" s="344"/>
      <c r="AB139" s="344" t="str">
        <f t="shared" ref="AB139:AB202" ca="1" si="19">IF(AD139&lt;=TODAY(),"Vencida","Vigente")</f>
        <v>Vencida</v>
      </c>
      <c r="AC139" s="358" t="str">
        <f t="shared" si="15"/>
        <v>No aplica</v>
      </c>
      <c r="AD139" s="344"/>
      <c r="AE139" s="344" t="str">
        <f t="shared" ref="AE139:AE202" ca="1" si="20">IF(AG139&lt;=TODAY(),"Vencida","Vigente")</f>
        <v>Vencida</v>
      </c>
      <c r="AF139" s="358" t="str">
        <f t="shared" si="16"/>
        <v>No aplica</v>
      </c>
      <c r="AG139" s="344"/>
      <c r="AH139" s="344"/>
      <c r="AI139" s="357"/>
      <c r="AJ139" s="344"/>
      <c r="AK139" s="358" t="str">
        <f t="shared" si="17"/>
        <v>No aplica</v>
      </c>
      <c r="AL139" s="358"/>
      <c r="AM139" s="359">
        <f t="shared" ca="1" si="18"/>
        <v>0</v>
      </c>
      <c r="AN139" s="357"/>
      <c r="AO139" s="357"/>
      <c r="AP139" s="360"/>
      <c r="AQ139" s="361" t="str">
        <f>+_xlfn.XLOOKUP(B139,'BD 2025-06-14'!$A$1:$A$700,'BD 2025-06-14'!$B$1:$B$700)</f>
        <v>MELO MARTINEZ ELKIN MAURICIO</v>
      </c>
    </row>
    <row r="140" spans="1:43" s="362" customFormat="1" ht="30.75" customHeight="1" x14ac:dyDescent="0.25">
      <c r="A140" s="353">
        <v>131</v>
      </c>
      <c r="B140" s="354">
        <v>16379439</v>
      </c>
      <c r="C140" s="357" t="s">
        <v>1606</v>
      </c>
      <c r="D140" s="344" t="str">
        <f>IFERROR(VLOOKUP(B140,#REF!,6,0),"ACTIVO")</f>
        <v>ACTIVO</v>
      </c>
      <c r="E140" s="344">
        <v>45505</v>
      </c>
      <c r="F140" s="344" t="str">
        <f>IFERROR(VLOOKUP(B140,#REF!,5,0),"")</f>
        <v/>
      </c>
      <c r="G140" s="344">
        <v>31168</v>
      </c>
      <c r="H140" s="356">
        <f t="shared" ca="1" si="14"/>
        <v>40.918513689700127</v>
      </c>
      <c r="I140" s="357" t="s">
        <v>763</v>
      </c>
      <c r="J140" s="357" t="s">
        <v>1607</v>
      </c>
      <c r="K140" s="355" t="s">
        <v>1608</v>
      </c>
      <c r="L140" s="355" t="s">
        <v>427</v>
      </c>
      <c r="M140" s="355" t="s">
        <v>427</v>
      </c>
      <c r="N140" s="357" t="s">
        <v>764</v>
      </c>
      <c r="O140" s="357" t="s">
        <v>764</v>
      </c>
      <c r="P140" s="357" t="s">
        <v>721</v>
      </c>
      <c r="Q140" s="357"/>
      <c r="R140" s="357"/>
      <c r="S140" s="357"/>
      <c r="T140" s="357"/>
      <c r="U140" s="357"/>
      <c r="V140" s="357"/>
      <c r="W140" s="357"/>
      <c r="X140" s="357"/>
      <c r="Y140" s="357"/>
      <c r="Z140" s="357"/>
      <c r="AA140" s="344"/>
      <c r="AB140" s="344" t="str">
        <f t="shared" ca="1" si="19"/>
        <v>Vencida</v>
      </c>
      <c r="AC140" s="358" t="str">
        <f t="shared" si="15"/>
        <v>No aplica</v>
      </c>
      <c r="AD140" s="344"/>
      <c r="AE140" s="344" t="str">
        <f t="shared" ca="1" si="20"/>
        <v>Vencida</v>
      </c>
      <c r="AF140" s="358" t="str">
        <f t="shared" si="16"/>
        <v>No aplica</v>
      </c>
      <c r="AG140" s="344"/>
      <c r="AH140" s="344"/>
      <c r="AI140" s="357"/>
      <c r="AJ140" s="344"/>
      <c r="AK140" s="358" t="str">
        <f t="shared" si="17"/>
        <v>No aplica</v>
      </c>
      <c r="AL140" s="358"/>
      <c r="AM140" s="359">
        <f t="shared" ca="1" si="18"/>
        <v>0</v>
      </c>
      <c r="AN140" s="357"/>
      <c r="AO140" s="357"/>
      <c r="AP140" s="360"/>
      <c r="AQ140" s="361" t="str">
        <f>+_xlfn.XLOOKUP(B140,'BD 2025-06-14'!$A$1:$A$700,'BD 2025-06-14'!$B$1:$B$700)</f>
        <v>PASQUEL RIVAS VICTOR HUGO</v>
      </c>
    </row>
    <row r="141" spans="1:43" s="362" customFormat="1" ht="30.75" customHeight="1" x14ac:dyDescent="0.25">
      <c r="A141" s="353">
        <v>132</v>
      </c>
      <c r="B141" s="354">
        <v>1143868835</v>
      </c>
      <c r="C141" s="357" t="s">
        <v>425</v>
      </c>
      <c r="D141" s="344" t="str">
        <f>IFERROR(VLOOKUP(B141,#REF!,6,0),"ACTIVO")</f>
        <v>ACTIVO</v>
      </c>
      <c r="E141" s="344">
        <v>44648</v>
      </c>
      <c r="F141" s="344" t="str">
        <f>IFERROR(VLOOKUP(B141,#REF!,5,0),"")</f>
        <v/>
      </c>
      <c r="G141" s="344">
        <v>35295</v>
      </c>
      <c r="H141" s="356">
        <f t="shared" ca="1" si="14"/>
        <v>29.617415879183962</v>
      </c>
      <c r="I141" s="357" t="s">
        <v>763</v>
      </c>
      <c r="J141" s="357" t="s">
        <v>426</v>
      </c>
      <c r="K141" s="363" t="s">
        <v>428</v>
      </c>
      <c r="L141" s="355" t="s">
        <v>427</v>
      </c>
      <c r="M141" s="355" t="s">
        <v>427</v>
      </c>
      <c r="N141" s="376" t="s">
        <v>557</v>
      </c>
      <c r="O141" s="376" t="s">
        <v>557</v>
      </c>
      <c r="P141" s="357" t="s">
        <v>437</v>
      </c>
      <c r="Q141" s="357" t="s">
        <v>675</v>
      </c>
      <c r="R141" s="357" t="s">
        <v>436</v>
      </c>
      <c r="S141" s="357"/>
      <c r="T141" s="357"/>
      <c r="U141" s="357" t="s">
        <v>3656</v>
      </c>
      <c r="V141" s="357" t="s">
        <v>3657</v>
      </c>
      <c r="W141" s="357">
        <v>2023</v>
      </c>
      <c r="X141" s="357" t="s">
        <v>1927</v>
      </c>
      <c r="Y141" s="357">
        <v>150</v>
      </c>
      <c r="Z141" s="357"/>
      <c r="AA141" s="344">
        <v>44982</v>
      </c>
      <c r="AB141" s="344" t="str">
        <f t="shared" ca="1" si="19"/>
        <v>Vencida</v>
      </c>
      <c r="AC141" s="358" t="str">
        <f t="shared" si="15"/>
        <v>Vigente</v>
      </c>
      <c r="AD141" s="344">
        <v>46072</v>
      </c>
      <c r="AE141" s="344" t="str">
        <f t="shared" ca="1" si="20"/>
        <v>Vencida</v>
      </c>
      <c r="AF141" s="358" t="str">
        <f t="shared" si="16"/>
        <v>Vigente</v>
      </c>
      <c r="AG141" s="344">
        <v>46080</v>
      </c>
      <c r="AH141" s="344" t="s">
        <v>439</v>
      </c>
      <c r="AI141" s="357" t="s">
        <v>439</v>
      </c>
      <c r="AJ141" s="344">
        <v>48687</v>
      </c>
      <c r="AK141" s="358" t="str">
        <f t="shared" si="17"/>
        <v>Vigente</v>
      </c>
      <c r="AL141" s="358"/>
      <c r="AM141" s="359">
        <f t="shared" ca="1" si="18"/>
        <v>3</v>
      </c>
      <c r="AN141" s="357"/>
      <c r="AO141" s="357"/>
      <c r="AP141" s="360"/>
      <c r="AQ141" s="361" t="str">
        <f>+_xlfn.XLOOKUP(B141,'BD 2025-06-14'!$A$1:$A$700,'BD 2025-06-14'!$B$1:$B$700)</f>
        <v>BURBANO JANSASOY JOHN EYDER</v>
      </c>
    </row>
    <row r="142" spans="1:43" s="362" customFormat="1" ht="30.75" customHeight="1" x14ac:dyDescent="0.25">
      <c r="A142" s="353">
        <v>133</v>
      </c>
      <c r="B142" s="354">
        <v>1143956959</v>
      </c>
      <c r="C142" s="357" t="s">
        <v>364</v>
      </c>
      <c r="D142" s="344" t="str">
        <f>IFERROR(VLOOKUP(B142,#REF!,6,0),"ACTIVO")</f>
        <v>ACTIVO</v>
      </c>
      <c r="E142" s="344">
        <v>43353</v>
      </c>
      <c r="F142" s="344" t="str">
        <f>IFERROR(VLOOKUP(B142,#REF!,5,0),"")</f>
        <v/>
      </c>
      <c r="G142" s="344">
        <v>34137</v>
      </c>
      <c r="H142" s="356">
        <f t="shared" ca="1" si="14"/>
        <v>32.789821227250762</v>
      </c>
      <c r="I142" s="357" t="s">
        <v>763</v>
      </c>
      <c r="J142" s="366" t="s">
        <v>1740</v>
      </c>
      <c r="K142" s="363" t="s">
        <v>365</v>
      </c>
      <c r="L142" s="355" t="s">
        <v>92</v>
      </c>
      <c r="M142" s="355" t="s">
        <v>90</v>
      </c>
      <c r="N142" s="376" t="s">
        <v>557</v>
      </c>
      <c r="O142" s="376" t="s">
        <v>557</v>
      </c>
      <c r="P142" s="357" t="s">
        <v>437</v>
      </c>
      <c r="Q142" s="357" t="s">
        <v>638</v>
      </c>
      <c r="R142" s="357" t="s">
        <v>436</v>
      </c>
      <c r="S142" s="357"/>
      <c r="T142" s="357"/>
      <c r="U142" s="357" t="s">
        <v>2995</v>
      </c>
      <c r="V142" s="357" t="s">
        <v>2996</v>
      </c>
      <c r="W142" s="357">
        <v>2021</v>
      </c>
      <c r="X142" s="357" t="s">
        <v>1927</v>
      </c>
      <c r="Y142" s="357">
        <v>115</v>
      </c>
      <c r="Z142" s="357"/>
      <c r="AA142" s="344">
        <v>44240</v>
      </c>
      <c r="AB142" s="344" t="str">
        <f t="shared" ca="1" si="19"/>
        <v>Vencida</v>
      </c>
      <c r="AC142" s="358" t="str">
        <f t="shared" si="15"/>
        <v>Vigente</v>
      </c>
      <c r="AD142" s="344">
        <v>46082</v>
      </c>
      <c r="AE142" s="344" t="str">
        <f t="shared" ca="1" si="20"/>
        <v>Vencida</v>
      </c>
      <c r="AF142" s="358" t="str">
        <f t="shared" si="16"/>
        <v>Vigente</v>
      </c>
      <c r="AG142" s="344">
        <v>46110</v>
      </c>
      <c r="AH142" s="344" t="s">
        <v>439</v>
      </c>
      <c r="AI142" s="357" t="s">
        <v>439</v>
      </c>
      <c r="AJ142" s="344">
        <v>46009</v>
      </c>
      <c r="AK142" s="358" t="str">
        <f t="shared" si="17"/>
        <v>Vigente</v>
      </c>
      <c r="AL142" s="358"/>
      <c r="AM142" s="359">
        <f t="shared" ca="1" si="18"/>
        <v>3</v>
      </c>
      <c r="AN142" s="357"/>
      <c r="AO142" s="357"/>
      <c r="AP142" s="360"/>
      <c r="AQ142" s="361" t="str">
        <f>+_xlfn.XLOOKUP(B142,'BD 2025-06-14'!$A$1:$A$700,'BD 2025-06-14'!$B$1:$B$700)</f>
        <v>POPO MINA JOSE JEFFERSON</v>
      </c>
    </row>
    <row r="143" spans="1:43" s="362" customFormat="1" ht="30.75" customHeight="1" x14ac:dyDescent="0.25">
      <c r="A143" s="353">
        <v>134</v>
      </c>
      <c r="B143" s="354">
        <v>1112227071</v>
      </c>
      <c r="C143" s="357" t="s">
        <v>1118</v>
      </c>
      <c r="D143" s="344" t="str">
        <f>IFERROR(VLOOKUP(B143,#REF!,6,0),"ACTIVO")</f>
        <v>ACTIVO</v>
      </c>
      <c r="E143" s="344">
        <v>45300</v>
      </c>
      <c r="F143" s="344" t="str">
        <f>IFERROR(VLOOKUP(B143,#REF!,5,0),"")</f>
        <v/>
      </c>
      <c r="G143" s="344">
        <v>34072</v>
      </c>
      <c r="H143" s="356">
        <f t="shared" ca="1" si="14"/>
        <v>32.967788693831537</v>
      </c>
      <c r="I143" s="357" t="s">
        <v>768</v>
      </c>
      <c r="J143" s="357" t="s">
        <v>1119</v>
      </c>
      <c r="K143" s="355" t="s">
        <v>1120</v>
      </c>
      <c r="L143" s="355" t="s">
        <v>159</v>
      </c>
      <c r="M143" s="355" t="s">
        <v>90</v>
      </c>
      <c r="N143" s="357" t="s">
        <v>764</v>
      </c>
      <c r="O143" s="357" t="s">
        <v>764</v>
      </c>
      <c r="P143" s="357" t="s">
        <v>721</v>
      </c>
      <c r="Q143" s="357"/>
      <c r="R143" s="357"/>
      <c r="S143" s="357"/>
      <c r="T143" s="357"/>
      <c r="U143" s="357"/>
      <c r="V143" s="357"/>
      <c r="W143" s="357"/>
      <c r="X143" s="357"/>
      <c r="Y143" s="357"/>
      <c r="Z143" s="357"/>
      <c r="AA143" s="344"/>
      <c r="AB143" s="344" t="str">
        <f t="shared" ca="1" si="19"/>
        <v>Vencida</v>
      </c>
      <c r="AC143" s="358" t="str">
        <f t="shared" si="15"/>
        <v>No aplica</v>
      </c>
      <c r="AD143" s="344"/>
      <c r="AE143" s="344" t="str">
        <f t="shared" ca="1" si="20"/>
        <v>Vencida</v>
      </c>
      <c r="AF143" s="358" t="str">
        <f t="shared" si="16"/>
        <v>No aplica</v>
      </c>
      <c r="AG143" s="344"/>
      <c r="AH143" s="344"/>
      <c r="AI143" s="357"/>
      <c r="AJ143" s="344"/>
      <c r="AK143" s="358" t="str">
        <f t="shared" si="17"/>
        <v>No aplica</v>
      </c>
      <c r="AL143" s="358"/>
      <c r="AM143" s="359">
        <f t="shared" ca="1" si="18"/>
        <v>0</v>
      </c>
      <c r="AN143" s="357"/>
      <c r="AO143" s="357"/>
      <c r="AP143" s="360"/>
      <c r="AQ143" s="361" t="str">
        <f>+_xlfn.XLOOKUP(B143,'BD 2025-06-14'!$A$1:$A$700,'BD 2025-06-14'!$B$1:$B$700)</f>
        <v>HURTADO GIRON MARTHA LUCIA</v>
      </c>
    </row>
    <row r="144" spans="1:43" ht="30.75" customHeight="1" x14ac:dyDescent="0.25">
      <c r="A144" s="353">
        <v>135</v>
      </c>
      <c r="B144" s="354">
        <v>1113662241</v>
      </c>
      <c r="C144" s="355" t="s">
        <v>773</v>
      </c>
      <c r="D144" s="344" t="str">
        <f>IFERROR(VLOOKUP(B144,#REF!,6,0),"ACTIVO")</f>
        <v>ACTIVO</v>
      </c>
      <c r="E144" s="344">
        <v>42934</v>
      </c>
      <c r="F144" s="344" t="str">
        <f>IFERROR(VLOOKUP(B144,#REF!,5,0),"")</f>
        <v/>
      </c>
      <c r="G144" s="344">
        <v>34105</v>
      </c>
      <c r="H144" s="356">
        <f t="shared" ca="1" si="14"/>
        <v>32.877435980028991</v>
      </c>
      <c r="I144" s="344" t="s">
        <v>768</v>
      </c>
      <c r="J144" s="355" t="s">
        <v>774</v>
      </c>
      <c r="K144" s="355" t="s">
        <v>775</v>
      </c>
      <c r="L144" s="355" t="s">
        <v>776</v>
      </c>
      <c r="M144" s="355" t="s">
        <v>19</v>
      </c>
      <c r="N144" s="357" t="s">
        <v>764</v>
      </c>
      <c r="O144" s="357" t="s">
        <v>764</v>
      </c>
      <c r="P144" s="357" t="s">
        <v>721</v>
      </c>
      <c r="Q144" s="357"/>
      <c r="R144" s="357"/>
      <c r="S144" s="357"/>
      <c r="T144" s="357"/>
      <c r="U144" s="357"/>
      <c r="V144" s="357"/>
      <c r="W144" s="357"/>
      <c r="X144" s="357"/>
      <c r="Y144" s="357"/>
      <c r="Z144" s="357"/>
      <c r="AA144" s="344"/>
      <c r="AB144" s="344" t="str">
        <f t="shared" ca="1" si="19"/>
        <v>Vencida</v>
      </c>
      <c r="AC144" s="358" t="str">
        <f t="shared" si="15"/>
        <v>No aplica</v>
      </c>
      <c r="AD144" s="344"/>
      <c r="AE144" s="344" t="str">
        <f t="shared" ca="1" si="20"/>
        <v>Vencida</v>
      </c>
      <c r="AF144" s="358" t="str">
        <f t="shared" si="16"/>
        <v>No aplica</v>
      </c>
      <c r="AG144" s="344"/>
      <c r="AH144" s="344"/>
      <c r="AI144" s="357"/>
      <c r="AJ144" s="344"/>
      <c r="AK144" s="358" t="str">
        <f t="shared" si="17"/>
        <v>No aplica</v>
      </c>
      <c r="AL144" s="358"/>
      <c r="AM144" s="359">
        <f t="shared" ca="1" si="18"/>
        <v>0</v>
      </c>
      <c r="AN144" s="357"/>
      <c r="AO144" s="357"/>
      <c r="AP144" s="360"/>
      <c r="AQ144" s="361" t="str">
        <f>+_xlfn.XLOOKUP(B144,'BD 2025-06-14'!$A$1:$A$700,'BD 2025-06-14'!$B$1:$B$700)</f>
        <v>QUIROZ CARDENAS ANDREA NATALY</v>
      </c>
    </row>
    <row r="145" spans="1:43" ht="30.75" customHeight="1" x14ac:dyDescent="0.25">
      <c r="A145" s="353">
        <v>136</v>
      </c>
      <c r="B145" s="354">
        <v>94536468</v>
      </c>
      <c r="C145" s="355" t="s">
        <v>936</v>
      </c>
      <c r="D145" s="344" t="str">
        <f>IFERROR(VLOOKUP(B145,#REF!,6,0),"ACTIVO")</f>
        <v>ACTIVO</v>
      </c>
      <c r="E145" s="344">
        <v>43201</v>
      </c>
      <c r="F145" s="344" t="str">
        <f>IFERROR(VLOOKUP(B145,#REF!,5,0),"")</f>
        <v/>
      </c>
      <c r="G145" s="344">
        <v>30780</v>
      </c>
      <c r="H145" s="356">
        <f t="shared" ca="1" si="14"/>
        <v>41.978797911626131</v>
      </c>
      <c r="I145" s="344" t="s">
        <v>763</v>
      </c>
      <c r="J145" s="355" t="s">
        <v>937</v>
      </c>
      <c r="K145" s="355" t="s">
        <v>938</v>
      </c>
      <c r="L145" s="355" t="s">
        <v>85</v>
      </c>
      <c r="M145" s="355" t="s">
        <v>83</v>
      </c>
      <c r="N145" s="357" t="s">
        <v>764</v>
      </c>
      <c r="O145" s="357" t="s">
        <v>764</v>
      </c>
      <c r="P145" s="357" t="s">
        <v>721</v>
      </c>
      <c r="Q145" s="357"/>
      <c r="R145" s="357"/>
      <c r="S145" s="357"/>
      <c r="T145" s="357"/>
      <c r="U145" s="357"/>
      <c r="V145" s="357"/>
      <c r="W145" s="357"/>
      <c r="X145" s="357"/>
      <c r="Y145" s="357"/>
      <c r="Z145" s="357"/>
      <c r="AA145" s="344"/>
      <c r="AB145" s="344" t="str">
        <f t="shared" ca="1" si="19"/>
        <v>Vencida</v>
      </c>
      <c r="AC145" s="358" t="str">
        <f t="shared" si="15"/>
        <v>No aplica</v>
      </c>
      <c r="AD145" s="344"/>
      <c r="AE145" s="344" t="str">
        <f t="shared" ca="1" si="20"/>
        <v>Vencida</v>
      </c>
      <c r="AF145" s="358" t="str">
        <f t="shared" si="16"/>
        <v>No aplica</v>
      </c>
      <c r="AG145" s="344"/>
      <c r="AH145" s="344"/>
      <c r="AI145" s="357"/>
      <c r="AJ145" s="344"/>
      <c r="AK145" s="358" t="str">
        <f t="shared" si="17"/>
        <v>No aplica</v>
      </c>
      <c r="AL145" s="358"/>
      <c r="AM145" s="359">
        <f t="shared" ca="1" si="18"/>
        <v>0</v>
      </c>
      <c r="AN145" s="357"/>
      <c r="AO145" s="357"/>
      <c r="AP145" s="360"/>
      <c r="AQ145" s="361" t="str">
        <f>+_xlfn.XLOOKUP(B145,'BD 2025-06-14'!$A$1:$A$700,'BD 2025-06-14'!$B$1:$B$700)</f>
        <v>CABRERA MOLINA MAURICIO</v>
      </c>
    </row>
    <row r="146" spans="1:43" ht="30.75" customHeight="1" x14ac:dyDescent="0.25">
      <c r="A146" s="353">
        <v>137</v>
      </c>
      <c r="B146" s="354">
        <v>1151953038</v>
      </c>
      <c r="C146" s="357" t="s">
        <v>1515</v>
      </c>
      <c r="D146" s="344" t="str">
        <f>IFERROR(VLOOKUP(B146,#REF!,6,0),"ACTIVO")</f>
        <v>ACTIVO</v>
      </c>
      <c r="E146" s="344">
        <v>45505</v>
      </c>
      <c r="F146" s="344" t="str">
        <f>IFERROR(VLOOKUP(B146,#REF!,5,0),"")</f>
        <v/>
      </c>
      <c r="G146" s="344">
        <v>34435</v>
      </c>
      <c r="H146" s="356">
        <f t="shared" ca="1" si="14"/>
        <v>31.973284659420891</v>
      </c>
      <c r="I146" s="357" t="s">
        <v>763</v>
      </c>
      <c r="J146" s="357" t="s">
        <v>1516</v>
      </c>
      <c r="K146" s="355" t="s">
        <v>1517</v>
      </c>
      <c r="L146" s="355" t="s">
        <v>6724</v>
      </c>
      <c r="M146" s="355" t="s">
        <v>90</v>
      </c>
      <c r="N146" s="357" t="s">
        <v>764</v>
      </c>
      <c r="O146" s="357" t="s">
        <v>764</v>
      </c>
      <c r="P146" s="357" t="s">
        <v>721</v>
      </c>
      <c r="Q146" s="357"/>
      <c r="R146" s="357"/>
      <c r="S146" s="357"/>
      <c r="T146" s="357"/>
      <c r="U146" s="357"/>
      <c r="V146" s="357"/>
      <c r="W146" s="357"/>
      <c r="X146" s="357"/>
      <c r="Y146" s="357"/>
      <c r="Z146" s="357"/>
      <c r="AA146" s="344"/>
      <c r="AB146" s="344" t="str">
        <f t="shared" ca="1" si="19"/>
        <v>Vencida</v>
      </c>
      <c r="AC146" s="358" t="str">
        <f t="shared" si="15"/>
        <v>No aplica</v>
      </c>
      <c r="AD146" s="344"/>
      <c r="AE146" s="344" t="str">
        <f t="shared" ca="1" si="20"/>
        <v>Vencida</v>
      </c>
      <c r="AF146" s="358" t="str">
        <f t="shared" si="16"/>
        <v>No aplica</v>
      </c>
      <c r="AG146" s="344"/>
      <c r="AH146" s="344"/>
      <c r="AI146" s="357"/>
      <c r="AJ146" s="344"/>
      <c r="AK146" s="358" t="str">
        <f t="shared" si="17"/>
        <v>No aplica</v>
      </c>
      <c r="AL146" s="358"/>
      <c r="AM146" s="359">
        <f t="shared" ca="1" si="18"/>
        <v>0</v>
      </c>
      <c r="AN146" s="357"/>
      <c r="AO146" s="357"/>
      <c r="AP146" s="360"/>
      <c r="AQ146" s="361" t="str">
        <f>+_xlfn.XLOOKUP(B146,'BD 2025-06-14'!$A$1:$A$700,'BD 2025-06-14'!$B$1:$B$700)</f>
        <v>VILLOTA MAYOR EDWARD ESTEBAN</v>
      </c>
    </row>
    <row r="147" spans="1:43" s="362" customFormat="1" ht="30.75" customHeight="1" x14ac:dyDescent="0.25">
      <c r="A147" s="353">
        <v>138</v>
      </c>
      <c r="B147" s="354">
        <v>1014279657</v>
      </c>
      <c r="C147" s="357" t="s">
        <v>1500</v>
      </c>
      <c r="D147" s="344" t="str">
        <f>IFERROR(VLOOKUP(B147,#REF!,6,0),"ACTIVO")</f>
        <v>ACTIVO</v>
      </c>
      <c r="E147" s="344">
        <v>44229</v>
      </c>
      <c r="F147" s="344" t="str">
        <f>IFERROR(VLOOKUP(B147,#REF!,5,0),"")</f>
        <v/>
      </c>
      <c r="G147" s="344">
        <v>35282</v>
      </c>
      <c r="H147" s="356">
        <f t="shared" ca="1" si="14"/>
        <v>29.653007153581207</v>
      </c>
      <c r="I147" s="357" t="s">
        <v>763</v>
      </c>
      <c r="J147" s="357" t="s">
        <v>1501</v>
      </c>
      <c r="K147" s="355" t="s">
        <v>1499</v>
      </c>
      <c r="L147" s="355" t="s">
        <v>6724</v>
      </c>
      <c r="M147" s="355" t="s">
        <v>90</v>
      </c>
      <c r="N147" s="357" t="s">
        <v>764</v>
      </c>
      <c r="O147" s="357" t="s">
        <v>764</v>
      </c>
      <c r="P147" s="357" t="s">
        <v>721</v>
      </c>
      <c r="Q147" s="357"/>
      <c r="R147" s="357"/>
      <c r="S147" s="357"/>
      <c r="T147" s="357"/>
      <c r="U147" s="357"/>
      <c r="V147" s="357"/>
      <c r="W147" s="357"/>
      <c r="X147" s="357"/>
      <c r="Y147" s="357"/>
      <c r="Z147" s="357"/>
      <c r="AA147" s="344"/>
      <c r="AB147" s="344" t="str">
        <f t="shared" ca="1" si="19"/>
        <v>Vencida</v>
      </c>
      <c r="AC147" s="358" t="str">
        <f t="shared" si="15"/>
        <v>No aplica</v>
      </c>
      <c r="AD147" s="344"/>
      <c r="AE147" s="344" t="str">
        <f t="shared" ca="1" si="20"/>
        <v>Vencida</v>
      </c>
      <c r="AF147" s="358" t="str">
        <f t="shared" si="16"/>
        <v>No aplica</v>
      </c>
      <c r="AG147" s="344"/>
      <c r="AH147" s="344"/>
      <c r="AI147" s="357"/>
      <c r="AJ147" s="344"/>
      <c r="AK147" s="358" t="str">
        <f t="shared" si="17"/>
        <v>No aplica</v>
      </c>
      <c r="AL147" s="358"/>
      <c r="AM147" s="359">
        <f t="shared" ca="1" si="18"/>
        <v>0</v>
      </c>
      <c r="AN147" s="357"/>
      <c r="AO147" s="357"/>
      <c r="AP147" s="360"/>
      <c r="AQ147" s="361" t="str">
        <f>+_xlfn.XLOOKUP(B147,'BD 2025-06-14'!$A$1:$A$700,'BD 2025-06-14'!$B$1:$B$700)</f>
        <v>CAMPO TORRES BRAYAN CAMILO</v>
      </c>
    </row>
    <row r="148" spans="1:43" ht="30.75" customHeight="1" x14ac:dyDescent="0.25">
      <c r="A148" s="353">
        <v>139</v>
      </c>
      <c r="B148" s="354">
        <v>1144105055</v>
      </c>
      <c r="C148" s="357" t="s">
        <v>1503</v>
      </c>
      <c r="D148" s="344" t="str">
        <f>IFERROR(VLOOKUP(B148,#REF!,6,0),"ACTIVO")</f>
        <v>ACTIVO</v>
      </c>
      <c r="E148" s="344">
        <v>44600</v>
      </c>
      <c r="F148" s="344" t="str">
        <f>IFERROR(VLOOKUP(B148,#REF!,5,0),"")</f>
        <v/>
      </c>
      <c r="G148" s="344">
        <v>36122</v>
      </c>
      <c r="H148" s="356">
        <f t="shared" ca="1" si="14"/>
        <v>27.354512839879153</v>
      </c>
      <c r="I148" s="357" t="s">
        <v>763</v>
      </c>
      <c r="J148" s="357" t="s">
        <v>1504</v>
      </c>
      <c r="K148" s="355" t="s">
        <v>1499</v>
      </c>
      <c r="L148" s="355" t="s">
        <v>6724</v>
      </c>
      <c r="M148" s="355" t="s">
        <v>90</v>
      </c>
      <c r="N148" s="357" t="s">
        <v>764</v>
      </c>
      <c r="O148" s="357" t="s">
        <v>764</v>
      </c>
      <c r="P148" s="357" t="s">
        <v>721</v>
      </c>
      <c r="Q148" s="357" t="s">
        <v>6990</v>
      </c>
      <c r="R148" s="357" t="s">
        <v>436</v>
      </c>
      <c r="S148" s="357"/>
      <c r="T148" s="357"/>
      <c r="U148" s="357" t="s">
        <v>6988</v>
      </c>
      <c r="V148" s="357" t="s">
        <v>6989</v>
      </c>
      <c r="W148" s="357">
        <v>2023</v>
      </c>
      <c r="X148" s="357" t="s">
        <v>2878</v>
      </c>
      <c r="Y148" s="357">
        <v>998</v>
      </c>
      <c r="Z148" s="357"/>
      <c r="AA148" s="344">
        <v>44895</v>
      </c>
      <c r="AB148" s="344" t="str">
        <f t="shared" ca="1" si="19"/>
        <v>Vencida</v>
      </c>
      <c r="AC148" s="358" t="str">
        <f t="shared" si="15"/>
        <v>No aplica</v>
      </c>
      <c r="AD148" s="344"/>
      <c r="AE148" s="344" t="str">
        <f t="shared" ca="1" si="20"/>
        <v>Vencida</v>
      </c>
      <c r="AF148" s="358" t="s">
        <v>755</v>
      </c>
      <c r="AG148" s="344">
        <v>45997</v>
      </c>
      <c r="AH148" s="344"/>
      <c r="AI148" s="357"/>
      <c r="AJ148" s="344"/>
      <c r="AK148" s="358" t="str">
        <f t="shared" si="17"/>
        <v>No aplica</v>
      </c>
      <c r="AL148" s="358"/>
      <c r="AM148" s="359">
        <f t="shared" ca="1" si="18"/>
        <v>1</v>
      </c>
      <c r="AN148" s="357"/>
      <c r="AO148" s="357"/>
      <c r="AP148" s="360"/>
      <c r="AQ148" s="361" t="str">
        <f>+_xlfn.XLOOKUP(B148,'BD 2025-06-14'!$A$1:$A$700,'BD 2025-06-14'!$B$1:$B$700)</f>
        <v>OROZCO MERA CARLOS FELIPE</v>
      </c>
    </row>
    <row r="149" spans="1:43" ht="30.75" customHeight="1" x14ac:dyDescent="0.25">
      <c r="A149" s="353">
        <v>140</v>
      </c>
      <c r="B149" s="354">
        <v>1144203934</v>
      </c>
      <c r="C149" s="357" t="s">
        <v>6666</v>
      </c>
      <c r="D149" s="344" t="str">
        <f>IFERROR(VLOOKUP(B149,#REF!,6,0),"ACTIVO")</f>
        <v>ACTIVO</v>
      </c>
      <c r="E149" s="344">
        <v>45720</v>
      </c>
      <c r="F149" s="344" t="str">
        <f>IFERROR(VLOOKUP(B149,#REF!,5,0),"")</f>
        <v/>
      </c>
      <c r="G149" s="344">
        <v>35667</v>
      </c>
      <c r="H149" s="356">
        <f t="shared" ca="1" si="14"/>
        <v>28.600894405402936</v>
      </c>
      <c r="I149" s="357" t="s">
        <v>768</v>
      </c>
      <c r="J149" s="357" t="s">
        <v>6667</v>
      </c>
      <c r="K149" s="355" t="s">
        <v>1499</v>
      </c>
      <c r="L149" s="355" t="s">
        <v>6724</v>
      </c>
      <c r="M149" s="355" t="s">
        <v>90</v>
      </c>
      <c r="N149" s="357" t="s">
        <v>764</v>
      </c>
      <c r="O149" s="357" t="s">
        <v>764</v>
      </c>
      <c r="P149" s="357" t="s">
        <v>721</v>
      </c>
      <c r="Q149" s="357"/>
      <c r="R149" s="357"/>
      <c r="S149" s="357"/>
      <c r="T149" s="357"/>
      <c r="U149" s="357"/>
      <c r="V149" s="357"/>
      <c r="W149" s="357"/>
      <c r="X149" s="357"/>
      <c r="Y149" s="357"/>
      <c r="Z149" s="357"/>
      <c r="AA149" s="344"/>
      <c r="AB149" s="344" t="str">
        <f t="shared" ca="1" si="19"/>
        <v>Vencida</v>
      </c>
      <c r="AC149" s="358" t="str">
        <f t="shared" si="15"/>
        <v>No aplica</v>
      </c>
      <c r="AD149" s="344"/>
      <c r="AE149" s="344" t="str">
        <f t="shared" ca="1" si="20"/>
        <v>Vencida</v>
      </c>
      <c r="AF149" s="358" t="str">
        <f t="shared" si="16"/>
        <v>No aplica</v>
      </c>
      <c r="AG149" s="344"/>
      <c r="AH149" s="344"/>
      <c r="AI149" s="357"/>
      <c r="AJ149" s="344"/>
      <c r="AK149" s="358" t="str">
        <f t="shared" si="17"/>
        <v>No aplica</v>
      </c>
      <c r="AL149" s="358"/>
      <c r="AM149" s="359">
        <f t="shared" ca="1" si="18"/>
        <v>0</v>
      </c>
      <c r="AN149" s="357"/>
      <c r="AO149" s="357"/>
      <c r="AP149" s="360"/>
      <c r="AQ149" s="361" t="str">
        <f>+_xlfn.XLOOKUP(B149,'BD 2025-06-14'!$A$1:$A$700,'BD 2025-06-14'!$B$1:$B$700)</f>
        <v>MORALES GONZALEZ MICHELLE</v>
      </c>
    </row>
    <row r="150" spans="1:43" ht="30.75" customHeight="1" x14ac:dyDescent="0.25">
      <c r="A150" s="353">
        <v>141</v>
      </c>
      <c r="B150" s="354">
        <v>1143866328</v>
      </c>
      <c r="C150" s="355" t="s">
        <v>888</v>
      </c>
      <c r="D150" s="344" t="str">
        <f>IFERROR(VLOOKUP(B150,#REF!,6,0),"ACTIVO")</f>
        <v>ACTIVO</v>
      </c>
      <c r="E150" s="344">
        <v>42390</v>
      </c>
      <c r="F150" s="344" t="str">
        <f>IFERROR(VLOOKUP(B150,#REF!,5,0),"")</f>
        <v/>
      </c>
      <c r="G150" s="344">
        <v>35187</v>
      </c>
      <c r="H150" s="356">
        <f t="shared" ca="1" si="14"/>
        <v>29.913097235714918</v>
      </c>
      <c r="I150" s="344" t="s">
        <v>768</v>
      </c>
      <c r="J150" s="355" t="s">
        <v>889</v>
      </c>
      <c r="K150" s="355" t="s">
        <v>880</v>
      </c>
      <c r="L150" s="355" t="s">
        <v>881</v>
      </c>
      <c r="M150" s="355" t="s">
        <v>83</v>
      </c>
      <c r="N150" s="357" t="s">
        <v>764</v>
      </c>
      <c r="O150" s="357" t="s">
        <v>764</v>
      </c>
      <c r="P150" s="357" t="s">
        <v>721</v>
      </c>
      <c r="Q150" s="357"/>
      <c r="R150" s="357"/>
      <c r="S150" s="357"/>
      <c r="T150" s="357"/>
      <c r="U150" s="357"/>
      <c r="V150" s="357"/>
      <c r="W150" s="357"/>
      <c r="X150" s="357"/>
      <c r="Y150" s="357"/>
      <c r="Z150" s="357"/>
      <c r="AA150" s="344"/>
      <c r="AB150" s="344" t="str">
        <f t="shared" ca="1" si="19"/>
        <v>Vencida</v>
      </c>
      <c r="AC150" s="358" t="str">
        <f t="shared" si="15"/>
        <v>No aplica</v>
      </c>
      <c r="AD150" s="344"/>
      <c r="AE150" s="344" t="str">
        <f t="shared" ca="1" si="20"/>
        <v>Vencida</v>
      </c>
      <c r="AF150" s="358" t="str">
        <f t="shared" si="16"/>
        <v>No aplica</v>
      </c>
      <c r="AG150" s="344"/>
      <c r="AH150" s="344"/>
      <c r="AI150" s="357"/>
      <c r="AJ150" s="344"/>
      <c r="AK150" s="358" t="str">
        <f t="shared" si="17"/>
        <v>No aplica</v>
      </c>
      <c r="AL150" s="358"/>
      <c r="AM150" s="359">
        <f t="shared" ca="1" si="18"/>
        <v>0</v>
      </c>
      <c r="AN150" s="357"/>
      <c r="AO150" s="357"/>
      <c r="AP150" s="360"/>
      <c r="AQ150" s="361" t="str">
        <f>+_xlfn.XLOOKUP(B150,'BD 2025-06-14'!$A$1:$A$700,'BD 2025-06-14'!$B$1:$B$700)</f>
        <v>SERRATO SANCHEZ NORA ALEXANDRA</v>
      </c>
    </row>
    <row r="151" spans="1:43" ht="30.75" customHeight="1" x14ac:dyDescent="0.25">
      <c r="A151" s="353">
        <v>142</v>
      </c>
      <c r="B151" s="354">
        <v>31320450</v>
      </c>
      <c r="C151" s="355" t="s">
        <v>879</v>
      </c>
      <c r="D151" s="344" t="str">
        <f>IFERROR(VLOOKUP(B151,#REF!,6,0),"ACTIVO")</f>
        <v>ACTIVO</v>
      </c>
      <c r="E151" s="344">
        <v>42691</v>
      </c>
      <c r="F151" s="344" t="str">
        <f>IFERROR(VLOOKUP(B151,#REF!,5,0),"")</f>
        <v/>
      </c>
      <c r="G151" s="344">
        <v>30413</v>
      </c>
      <c r="H151" s="356">
        <f t="shared" ca="1" si="14"/>
        <v>42.984257357973988</v>
      </c>
      <c r="I151" s="344" t="s">
        <v>768</v>
      </c>
      <c r="J151" s="355" t="s">
        <v>4090</v>
      </c>
      <c r="K151" s="355" t="s">
        <v>880</v>
      </c>
      <c r="L151" s="355" t="s">
        <v>881</v>
      </c>
      <c r="M151" s="355" t="s">
        <v>83</v>
      </c>
      <c r="N151" s="357" t="s">
        <v>764</v>
      </c>
      <c r="O151" s="357" t="s">
        <v>764</v>
      </c>
      <c r="P151" s="357" t="s">
        <v>721</v>
      </c>
      <c r="Q151" s="357"/>
      <c r="R151" s="357"/>
      <c r="S151" s="357"/>
      <c r="T151" s="357"/>
      <c r="U151" s="357"/>
      <c r="V151" s="357"/>
      <c r="W151" s="357"/>
      <c r="X151" s="357"/>
      <c r="Y151" s="357"/>
      <c r="Z151" s="357"/>
      <c r="AA151" s="344"/>
      <c r="AB151" s="344" t="str">
        <f t="shared" ca="1" si="19"/>
        <v>Vencida</v>
      </c>
      <c r="AC151" s="358" t="str">
        <f t="shared" si="15"/>
        <v>No aplica</v>
      </c>
      <c r="AD151" s="344"/>
      <c r="AE151" s="344" t="str">
        <f t="shared" ca="1" si="20"/>
        <v>Vencida</v>
      </c>
      <c r="AF151" s="358" t="str">
        <f t="shared" si="16"/>
        <v>No aplica</v>
      </c>
      <c r="AG151" s="344"/>
      <c r="AH151" s="344"/>
      <c r="AI151" s="357"/>
      <c r="AJ151" s="344"/>
      <c r="AK151" s="358" t="str">
        <f t="shared" si="17"/>
        <v>No aplica</v>
      </c>
      <c r="AL151" s="358"/>
      <c r="AM151" s="359">
        <f t="shared" ca="1" si="18"/>
        <v>0</v>
      </c>
      <c r="AN151" s="357"/>
      <c r="AO151" s="357"/>
      <c r="AP151" s="360"/>
      <c r="AQ151" s="361" t="str">
        <f>+_xlfn.XLOOKUP(B151,'BD 2025-06-14'!$A$1:$A$700,'BD 2025-06-14'!$B$1:$B$700)</f>
        <v>IBARRA QUINAYAS YOLIMA</v>
      </c>
    </row>
    <row r="152" spans="1:43" s="362" customFormat="1" ht="30.75" customHeight="1" x14ac:dyDescent="0.25">
      <c r="A152" s="353">
        <v>143</v>
      </c>
      <c r="B152" s="354">
        <v>1144045590</v>
      </c>
      <c r="C152" s="355" t="s">
        <v>890</v>
      </c>
      <c r="D152" s="344" t="str">
        <f>IFERROR(VLOOKUP(B152,#REF!,6,0),"ACTIVO")</f>
        <v>ACTIVO</v>
      </c>
      <c r="E152" s="344">
        <v>43896</v>
      </c>
      <c r="F152" s="344" t="str">
        <f>IFERROR(VLOOKUP(B152,#REF!,5,0),"")</f>
        <v/>
      </c>
      <c r="G152" s="344">
        <v>33436</v>
      </c>
      <c r="H152" s="356">
        <f t="shared" ca="1" si="14"/>
        <v>34.70773442847365</v>
      </c>
      <c r="I152" s="344" t="s">
        <v>768</v>
      </c>
      <c r="J152" s="355" t="s">
        <v>891</v>
      </c>
      <c r="K152" s="355" t="s">
        <v>880</v>
      </c>
      <c r="L152" s="355" t="s">
        <v>881</v>
      </c>
      <c r="M152" s="355" t="s">
        <v>83</v>
      </c>
      <c r="N152" s="357" t="s">
        <v>764</v>
      </c>
      <c r="O152" s="357" t="s">
        <v>764</v>
      </c>
      <c r="P152" s="357" t="s">
        <v>721</v>
      </c>
      <c r="Q152" s="357"/>
      <c r="R152" s="357"/>
      <c r="S152" s="357"/>
      <c r="T152" s="357"/>
      <c r="U152" s="357"/>
      <c r="V152" s="357"/>
      <c r="W152" s="357"/>
      <c r="X152" s="357"/>
      <c r="Y152" s="357"/>
      <c r="Z152" s="357"/>
      <c r="AA152" s="344"/>
      <c r="AB152" s="344" t="str">
        <f t="shared" ca="1" si="19"/>
        <v>Vencida</v>
      </c>
      <c r="AC152" s="358" t="str">
        <f t="shared" si="15"/>
        <v>No aplica</v>
      </c>
      <c r="AD152" s="344"/>
      <c r="AE152" s="344" t="str">
        <f t="shared" ca="1" si="20"/>
        <v>Vencida</v>
      </c>
      <c r="AF152" s="358" t="str">
        <f t="shared" si="16"/>
        <v>No aplica</v>
      </c>
      <c r="AG152" s="344"/>
      <c r="AH152" s="344"/>
      <c r="AI152" s="357"/>
      <c r="AJ152" s="344"/>
      <c r="AK152" s="358" t="str">
        <f t="shared" si="17"/>
        <v>No aplica</v>
      </c>
      <c r="AL152" s="358"/>
      <c r="AM152" s="359">
        <f t="shared" ca="1" si="18"/>
        <v>0</v>
      </c>
      <c r="AN152" s="357"/>
      <c r="AO152" s="357"/>
      <c r="AP152" s="360"/>
      <c r="AQ152" s="361" t="str">
        <f>+_xlfn.XLOOKUP(B152,'BD 2025-06-14'!$A$1:$A$700,'BD 2025-06-14'!$B$1:$B$700)</f>
        <v>VERGARA RIVERA LEYDY JOHANNA</v>
      </c>
    </row>
    <row r="153" spans="1:43" s="362" customFormat="1" ht="30.75" customHeight="1" x14ac:dyDescent="0.25">
      <c r="A153" s="353">
        <v>144</v>
      </c>
      <c r="B153" s="354">
        <v>1144049500</v>
      </c>
      <c r="C153" s="355" t="s">
        <v>886</v>
      </c>
      <c r="D153" s="344" t="str">
        <f>IFERROR(VLOOKUP(B153,#REF!,6,0),"ACTIVO")</f>
        <v>ACTIVO</v>
      </c>
      <c r="E153" s="344">
        <v>45078</v>
      </c>
      <c r="F153" s="344" t="str">
        <f>IFERROR(VLOOKUP(B153,#REF!,5,0),"")</f>
        <v/>
      </c>
      <c r="G153" s="344">
        <v>33627</v>
      </c>
      <c r="H153" s="356">
        <f t="shared" ca="1" si="14"/>
        <v>34.184136420525654</v>
      </c>
      <c r="I153" s="344" t="s">
        <v>763</v>
      </c>
      <c r="J153" s="355" t="s">
        <v>887</v>
      </c>
      <c r="K153" s="355" t="s">
        <v>880</v>
      </c>
      <c r="L153" s="355" t="s">
        <v>881</v>
      </c>
      <c r="M153" s="355" t="s">
        <v>83</v>
      </c>
      <c r="N153" s="357" t="s">
        <v>764</v>
      </c>
      <c r="O153" s="357" t="s">
        <v>764</v>
      </c>
      <c r="P153" s="357" t="s">
        <v>721</v>
      </c>
      <c r="Q153" s="357"/>
      <c r="R153" s="357"/>
      <c r="S153" s="357"/>
      <c r="T153" s="357"/>
      <c r="U153" s="357"/>
      <c r="V153" s="357"/>
      <c r="W153" s="357"/>
      <c r="X153" s="357"/>
      <c r="Y153" s="357"/>
      <c r="Z153" s="357"/>
      <c r="AA153" s="344"/>
      <c r="AB153" s="344" t="str">
        <f t="shared" ca="1" si="19"/>
        <v>Vencida</v>
      </c>
      <c r="AC153" s="358" t="str">
        <f t="shared" si="15"/>
        <v>No aplica</v>
      </c>
      <c r="AD153" s="344"/>
      <c r="AE153" s="344" t="str">
        <f t="shared" ca="1" si="20"/>
        <v>Vencida</v>
      </c>
      <c r="AF153" s="358" t="str">
        <f t="shared" si="16"/>
        <v>No aplica</v>
      </c>
      <c r="AG153" s="344"/>
      <c r="AH153" s="344"/>
      <c r="AI153" s="357"/>
      <c r="AJ153" s="344"/>
      <c r="AK153" s="358" t="str">
        <f t="shared" si="17"/>
        <v>No aplica</v>
      </c>
      <c r="AL153" s="358"/>
      <c r="AM153" s="359">
        <f t="shared" ca="1" si="18"/>
        <v>0</v>
      </c>
      <c r="AN153" s="357"/>
      <c r="AO153" s="357"/>
      <c r="AP153" s="360"/>
      <c r="AQ153" s="361" t="str">
        <f>+_xlfn.XLOOKUP(B153,'BD 2025-06-14'!$A$1:$A$700,'BD 2025-06-14'!$B$1:$B$700)</f>
        <v>ORJUELA GARCIA JONNATHAN ANDRES</v>
      </c>
    </row>
    <row r="154" spans="1:43" ht="30.75" customHeight="1" x14ac:dyDescent="0.25">
      <c r="A154" s="353">
        <v>145</v>
      </c>
      <c r="B154" s="354">
        <v>1144196139</v>
      </c>
      <c r="C154" s="355" t="s">
        <v>884</v>
      </c>
      <c r="D154" s="344" t="str">
        <f>IFERROR(VLOOKUP(B154,#REF!,6,0),"ACTIVO")</f>
        <v>ACTIVO</v>
      </c>
      <c r="E154" s="344">
        <v>45180</v>
      </c>
      <c r="F154" s="344" t="str">
        <f>IFERROR(VLOOKUP(B154,#REF!,5,0),"")</f>
        <v/>
      </c>
      <c r="G154" s="344">
        <v>35272</v>
      </c>
      <c r="H154" s="356">
        <f t="shared" ca="1" si="14"/>
        <v>29.680385056963704</v>
      </c>
      <c r="I154" s="344" t="s">
        <v>763</v>
      </c>
      <c r="J154" s="355" t="s">
        <v>885</v>
      </c>
      <c r="K154" s="355" t="s">
        <v>880</v>
      </c>
      <c r="L154" s="355" t="s">
        <v>881</v>
      </c>
      <c r="M154" s="355" t="s">
        <v>83</v>
      </c>
      <c r="N154" s="357" t="s">
        <v>764</v>
      </c>
      <c r="O154" s="357" t="s">
        <v>764</v>
      </c>
      <c r="P154" s="357" t="s">
        <v>721</v>
      </c>
      <c r="Q154" s="357"/>
      <c r="R154" s="357"/>
      <c r="S154" s="357"/>
      <c r="T154" s="357"/>
      <c r="U154" s="357"/>
      <c r="V154" s="357"/>
      <c r="W154" s="357"/>
      <c r="X154" s="357"/>
      <c r="Y154" s="357"/>
      <c r="Z154" s="357"/>
      <c r="AA154" s="344"/>
      <c r="AB154" s="344" t="str">
        <f t="shared" ca="1" si="19"/>
        <v>Vencida</v>
      </c>
      <c r="AC154" s="358" t="str">
        <f t="shared" si="15"/>
        <v>No aplica</v>
      </c>
      <c r="AD154" s="344"/>
      <c r="AE154" s="344" t="str">
        <f t="shared" ca="1" si="20"/>
        <v>Vencida</v>
      </c>
      <c r="AF154" s="358" t="str">
        <f t="shared" si="16"/>
        <v>No aplica</v>
      </c>
      <c r="AG154" s="344"/>
      <c r="AH154" s="344"/>
      <c r="AI154" s="357"/>
      <c r="AJ154" s="344"/>
      <c r="AK154" s="358" t="str">
        <f t="shared" si="17"/>
        <v>No aplica</v>
      </c>
      <c r="AL154" s="358"/>
      <c r="AM154" s="359">
        <f t="shared" ca="1" si="18"/>
        <v>0</v>
      </c>
      <c r="AN154" s="357"/>
      <c r="AO154" s="357"/>
      <c r="AP154" s="360"/>
      <c r="AQ154" s="361" t="str">
        <f>+_xlfn.XLOOKUP(B154,'BD 2025-06-14'!$A$1:$A$700,'BD 2025-06-14'!$B$1:$B$700)</f>
        <v>OCAMPO REINA JUAN DAVID</v>
      </c>
    </row>
    <row r="155" spans="1:43" ht="30.75" customHeight="1" x14ac:dyDescent="0.25">
      <c r="A155" s="353">
        <v>146</v>
      </c>
      <c r="B155" s="354">
        <v>1112301129</v>
      </c>
      <c r="C155" s="355" t="s">
        <v>882</v>
      </c>
      <c r="D155" s="344" t="str">
        <f>IFERROR(VLOOKUP(B155,#REF!,6,0),"ACTIVO")</f>
        <v>ACTIVO</v>
      </c>
      <c r="E155" s="344">
        <v>45418</v>
      </c>
      <c r="F155" s="344" t="str">
        <f>IFERROR(VLOOKUP(B155,#REF!,5,0),"")</f>
        <v/>
      </c>
      <c r="G155" s="344">
        <v>33554</v>
      </c>
      <c r="H155" s="356">
        <f t="shared" ca="1" si="14"/>
        <v>34.384668035592057</v>
      </c>
      <c r="I155" s="344" t="s">
        <v>768</v>
      </c>
      <c r="J155" s="355" t="s">
        <v>883</v>
      </c>
      <c r="K155" s="355" t="s">
        <v>880</v>
      </c>
      <c r="L155" s="355" t="s">
        <v>881</v>
      </c>
      <c r="M155" s="355" t="s">
        <v>83</v>
      </c>
      <c r="N155" s="357" t="s">
        <v>764</v>
      </c>
      <c r="O155" s="357" t="s">
        <v>764</v>
      </c>
      <c r="P155" s="357" t="s">
        <v>721</v>
      </c>
      <c r="Q155" s="357"/>
      <c r="R155" s="357"/>
      <c r="S155" s="357"/>
      <c r="T155" s="357"/>
      <c r="U155" s="357"/>
      <c r="V155" s="357"/>
      <c r="W155" s="357"/>
      <c r="X155" s="357"/>
      <c r="Y155" s="357"/>
      <c r="Z155" s="357"/>
      <c r="AA155" s="344"/>
      <c r="AB155" s="344" t="str">
        <f t="shared" ca="1" si="19"/>
        <v>Vencida</v>
      </c>
      <c r="AC155" s="358" t="str">
        <f t="shared" si="15"/>
        <v>No aplica</v>
      </c>
      <c r="AD155" s="344"/>
      <c r="AE155" s="344" t="str">
        <f t="shared" ca="1" si="20"/>
        <v>Vencida</v>
      </c>
      <c r="AF155" s="358" t="str">
        <f t="shared" si="16"/>
        <v>No aplica</v>
      </c>
      <c r="AG155" s="344"/>
      <c r="AH155" s="344"/>
      <c r="AI155" s="357"/>
      <c r="AJ155" s="344"/>
      <c r="AK155" s="358" t="str">
        <f t="shared" si="17"/>
        <v>No aplica</v>
      </c>
      <c r="AL155" s="358"/>
      <c r="AM155" s="359">
        <f t="shared" ca="1" si="18"/>
        <v>0</v>
      </c>
      <c r="AN155" s="357"/>
      <c r="AO155" s="357"/>
      <c r="AP155" s="360"/>
      <c r="AQ155" s="361" t="str">
        <f>+_xlfn.XLOOKUP(B155,'BD 2025-06-14'!$A$1:$A$700,'BD 2025-06-14'!$B$1:$B$700)</f>
        <v>MURILLO VASCO KELYN JOHANNA</v>
      </c>
    </row>
    <row r="156" spans="1:43" ht="30.75" customHeight="1" x14ac:dyDescent="0.25">
      <c r="A156" s="353">
        <v>147</v>
      </c>
      <c r="B156" s="354">
        <v>1002859238</v>
      </c>
      <c r="C156" s="355" t="s">
        <v>979</v>
      </c>
      <c r="D156" s="344" t="str">
        <f>IFERROR(VLOOKUP(B156,#REF!,6,0),"ACTIVO")</f>
        <v>ACTIVO</v>
      </c>
      <c r="E156" s="344">
        <v>45614</v>
      </c>
      <c r="F156" s="344" t="str">
        <f>IFERROR(VLOOKUP(B156,#REF!,5,0),"")</f>
        <v/>
      </c>
      <c r="G156" s="344">
        <v>36373</v>
      </c>
      <c r="H156" s="356">
        <f t="shared" ca="1" si="14"/>
        <v>26.666666666666668</v>
      </c>
      <c r="I156" s="344" t="s">
        <v>763</v>
      </c>
      <c r="J156" s="355" t="s">
        <v>980</v>
      </c>
      <c r="K156" s="355" t="s">
        <v>880</v>
      </c>
      <c r="L156" s="355" t="s">
        <v>881</v>
      </c>
      <c r="M156" s="355" t="s">
        <v>83</v>
      </c>
      <c r="N156" s="357" t="s">
        <v>764</v>
      </c>
      <c r="O156" s="357" t="s">
        <v>764</v>
      </c>
      <c r="P156" s="357" t="s">
        <v>721</v>
      </c>
      <c r="Q156" s="357"/>
      <c r="R156" s="357"/>
      <c r="S156" s="357"/>
      <c r="T156" s="357"/>
      <c r="U156" s="357"/>
      <c r="V156" s="357"/>
      <c r="W156" s="357"/>
      <c r="X156" s="357"/>
      <c r="Y156" s="357"/>
      <c r="Z156" s="357"/>
      <c r="AA156" s="344"/>
      <c r="AB156" s="344" t="str">
        <f t="shared" ca="1" si="19"/>
        <v>Vencida</v>
      </c>
      <c r="AC156" s="358" t="str">
        <f t="shared" si="15"/>
        <v>No aplica</v>
      </c>
      <c r="AD156" s="344"/>
      <c r="AE156" s="344" t="str">
        <f t="shared" ca="1" si="20"/>
        <v>Vencida</v>
      </c>
      <c r="AF156" s="358" t="str">
        <f t="shared" si="16"/>
        <v>No aplica</v>
      </c>
      <c r="AG156" s="344"/>
      <c r="AH156" s="344"/>
      <c r="AI156" s="357"/>
      <c r="AJ156" s="344"/>
      <c r="AK156" s="358" t="str">
        <f t="shared" si="17"/>
        <v>No aplica</v>
      </c>
      <c r="AL156" s="358"/>
      <c r="AM156" s="359">
        <f t="shared" ca="1" si="18"/>
        <v>0</v>
      </c>
      <c r="AN156" s="357"/>
      <c r="AO156" s="357"/>
      <c r="AP156" s="360"/>
      <c r="AQ156" s="361" t="str">
        <f>+_xlfn.XLOOKUP(B156,'BD 2025-06-14'!$A$1:$A$700,'BD 2025-06-14'!$B$1:$B$700)</f>
        <v>PARDO MONTENEGRO JAIDER</v>
      </c>
    </row>
    <row r="157" spans="1:43" ht="30.75" customHeight="1" x14ac:dyDescent="0.25">
      <c r="A157" s="353">
        <v>148</v>
      </c>
      <c r="B157" s="354">
        <v>66853440</v>
      </c>
      <c r="C157" s="355" t="s">
        <v>767</v>
      </c>
      <c r="D157" s="344" t="str">
        <f>IFERROR(VLOOKUP(B157,#REF!,6,0),"ACTIVO")</f>
        <v>ACTIVO</v>
      </c>
      <c r="E157" s="344">
        <v>36161</v>
      </c>
      <c r="F157" s="344" t="str">
        <f>IFERROR(VLOOKUP(B157,#REF!,5,0),"")</f>
        <v/>
      </c>
      <c r="G157" s="344">
        <v>26753</v>
      </c>
      <c r="H157" s="356">
        <f t="shared" ca="1" si="14"/>
        <v>53.006134969325153</v>
      </c>
      <c r="I157" s="344" t="s">
        <v>768</v>
      </c>
      <c r="J157" s="355" t="s">
        <v>4062</v>
      </c>
      <c r="K157" s="355" t="s">
        <v>769</v>
      </c>
      <c r="L157" s="355" t="s">
        <v>770</v>
      </c>
      <c r="M157" s="355" t="s">
        <v>19</v>
      </c>
      <c r="N157" s="357" t="s">
        <v>764</v>
      </c>
      <c r="O157" s="357" t="s">
        <v>764</v>
      </c>
      <c r="P157" s="357" t="s">
        <v>721</v>
      </c>
      <c r="Q157" s="357"/>
      <c r="R157" s="357"/>
      <c r="S157" s="357"/>
      <c r="T157" s="357"/>
      <c r="U157" s="357"/>
      <c r="V157" s="357"/>
      <c r="W157" s="357"/>
      <c r="X157" s="357"/>
      <c r="Y157" s="357"/>
      <c r="Z157" s="357"/>
      <c r="AA157" s="344"/>
      <c r="AB157" s="344" t="str">
        <f t="shared" ca="1" si="19"/>
        <v>Vencida</v>
      </c>
      <c r="AC157" s="358" t="str">
        <f t="shared" si="15"/>
        <v>No aplica</v>
      </c>
      <c r="AD157" s="344"/>
      <c r="AE157" s="344" t="str">
        <f t="shared" ca="1" si="20"/>
        <v>Vencida</v>
      </c>
      <c r="AF157" s="358" t="str">
        <f t="shared" si="16"/>
        <v>No aplica</v>
      </c>
      <c r="AG157" s="344"/>
      <c r="AH157" s="344"/>
      <c r="AI157" s="357"/>
      <c r="AJ157" s="344"/>
      <c r="AK157" s="358" t="str">
        <f t="shared" si="17"/>
        <v>No aplica</v>
      </c>
      <c r="AL157" s="358"/>
      <c r="AM157" s="359">
        <f t="shared" ca="1" si="18"/>
        <v>0</v>
      </c>
      <c r="AN157" s="357"/>
      <c r="AO157" s="357"/>
      <c r="AP157" s="360"/>
      <c r="AQ157" s="361" t="str">
        <f>+_xlfn.XLOOKUP(B157,'BD 2025-06-14'!$A$1:$A$700,'BD 2025-06-14'!$B$1:$B$700)</f>
        <v>GUERRERO OLARTE MARTHA LUCIA</v>
      </c>
    </row>
    <row r="158" spans="1:43" ht="30.75" customHeight="1" x14ac:dyDescent="0.25">
      <c r="A158" s="353">
        <v>149</v>
      </c>
      <c r="B158" s="354">
        <v>31323662</v>
      </c>
      <c r="C158" s="355" t="s">
        <v>781</v>
      </c>
      <c r="D158" s="344" t="str">
        <f>IFERROR(VLOOKUP(B158,#REF!,6,0),"ACTIVO")</f>
        <v>ACTIVO</v>
      </c>
      <c r="E158" s="344">
        <v>39139</v>
      </c>
      <c r="F158" s="344" t="str">
        <f>IFERROR(VLOOKUP(B158,#REF!,5,0),"")</f>
        <v/>
      </c>
      <c r="G158" s="344">
        <v>30561</v>
      </c>
      <c r="H158" s="356">
        <f t="shared" ca="1" si="14"/>
        <v>42.579055441478438</v>
      </c>
      <c r="I158" s="344" t="s">
        <v>768</v>
      </c>
      <c r="J158" s="355" t="s">
        <v>4065</v>
      </c>
      <c r="K158" s="355" t="s">
        <v>769</v>
      </c>
      <c r="L158" s="355" t="s">
        <v>770</v>
      </c>
      <c r="M158" s="355" t="s">
        <v>19</v>
      </c>
      <c r="N158" s="357" t="s">
        <v>764</v>
      </c>
      <c r="O158" s="357" t="s">
        <v>764</v>
      </c>
      <c r="P158" s="357" t="s">
        <v>721</v>
      </c>
      <c r="Q158" s="357"/>
      <c r="R158" s="357"/>
      <c r="S158" s="357"/>
      <c r="T158" s="357"/>
      <c r="U158" s="357"/>
      <c r="V158" s="357"/>
      <c r="W158" s="357"/>
      <c r="X158" s="357"/>
      <c r="Y158" s="357"/>
      <c r="Z158" s="357"/>
      <c r="AA158" s="344"/>
      <c r="AB158" s="344" t="str">
        <f t="shared" ca="1" si="19"/>
        <v>Vencida</v>
      </c>
      <c r="AC158" s="358" t="str">
        <f t="shared" si="15"/>
        <v>No aplica</v>
      </c>
      <c r="AD158" s="344"/>
      <c r="AE158" s="344" t="str">
        <f t="shared" ca="1" si="20"/>
        <v>Vencida</v>
      </c>
      <c r="AF158" s="358" t="str">
        <f t="shared" si="16"/>
        <v>No aplica</v>
      </c>
      <c r="AG158" s="344"/>
      <c r="AH158" s="344"/>
      <c r="AI158" s="357"/>
      <c r="AJ158" s="344"/>
      <c r="AK158" s="358" t="str">
        <f t="shared" si="17"/>
        <v>No aplica</v>
      </c>
      <c r="AL158" s="358"/>
      <c r="AM158" s="359">
        <f t="shared" ca="1" si="18"/>
        <v>0</v>
      </c>
      <c r="AN158" s="357"/>
      <c r="AO158" s="357"/>
      <c r="AP158" s="360"/>
      <c r="AQ158" s="361" t="str">
        <f>+_xlfn.XLOOKUP(B158,'BD 2025-06-14'!$A$1:$A$700,'BD 2025-06-14'!$B$1:$B$700)</f>
        <v>RENGIFO LONDONO YURI LORENA</v>
      </c>
    </row>
    <row r="159" spans="1:43" ht="30.75" customHeight="1" x14ac:dyDescent="0.25">
      <c r="A159" s="353">
        <v>150</v>
      </c>
      <c r="B159" s="354">
        <v>1007544618</v>
      </c>
      <c r="C159" s="357" t="s">
        <v>205</v>
      </c>
      <c r="D159" s="344" t="str">
        <f>IFERROR(VLOOKUP(B159,#REF!,6,0),"ACTIVO")</f>
        <v>ACTIVO</v>
      </c>
      <c r="E159" s="344">
        <v>44702</v>
      </c>
      <c r="F159" s="344" t="str">
        <f>IFERROR(VLOOKUP(B159,#REF!,5,0),"")</f>
        <v/>
      </c>
      <c r="G159" s="344">
        <v>37128</v>
      </c>
      <c r="H159" s="356">
        <f t="shared" ca="1" si="14"/>
        <v>24.60088458298231</v>
      </c>
      <c r="I159" s="357" t="s">
        <v>763</v>
      </c>
      <c r="J159" s="366" t="s">
        <v>206</v>
      </c>
      <c r="K159" s="363" t="s">
        <v>207</v>
      </c>
      <c r="L159" s="355" t="s">
        <v>159</v>
      </c>
      <c r="M159" s="355" t="s">
        <v>90</v>
      </c>
      <c r="N159" s="357" t="s">
        <v>557</v>
      </c>
      <c r="O159" s="357" t="s">
        <v>557</v>
      </c>
      <c r="P159" s="357" t="s">
        <v>437</v>
      </c>
      <c r="Q159" s="357" t="s">
        <v>550</v>
      </c>
      <c r="R159" s="357" t="s">
        <v>436</v>
      </c>
      <c r="S159" s="357"/>
      <c r="T159" s="357"/>
      <c r="U159" s="357" t="s">
        <v>1865</v>
      </c>
      <c r="V159" s="357" t="s">
        <v>1866</v>
      </c>
      <c r="W159" s="357">
        <v>2023</v>
      </c>
      <c r="X159" s="357" t="s">
        <v>1867</v>
      </c>
      <c r="Y159" s="357">
        <v>124</v>
      </c>
      <c r="Z159" s="357"/>
      <c r="AA159" s="344">
        <v>44624</v>
      </c>
      <c r="AB159" s="344" t="str">
        <f t="shared" ca="1" si="19"/>
        <v>Vencida</v>
      </c>
      <c r="AC159" s="358" t="str">
        <f t="shared" si="15"/>
        <v>Vigente</v>
      </c>
      <c r="AD159" s="344">
        <v>46084</v>
      </c>
      <c r="AE159" s="344" t="str">
        <f t="shared" ca="1" si="20"/>
        <v>Vencida</v>
      </c>
      <c r="AF159" s="358" t="str">
        <f t="shared" si="16"/>
        <v>Vigente</v>
      </c>
      <c r="AG159" s="344">
        <v>46084</v>
      </c>
      <c r="AH159" s="344" t="s">
        <v>439</v>
      </c>
      <c r="AI159" s="357" t="s">
        <v>439</v>
      </c>
      <c r="AJ159" s="344">
        <v>47965</v>
      </c>
      <c r="AK159" s="358" t="str">
        <f t="shared" si="17"/>
        <v>Vigente</v>
      </c>
      <c r="AL159" s="358"/>
      <c r="AM159" s="359">
        <f t="shared" ca="1" si="18"/>
        <v>3</v>
      </c>
      <c r="AN159" s="357"/>
      <c r="AO159" s="357"/>
      <c r="AP159" s="360"/>
      <c r="AQ159" s="361" t="str">
        <f>+_xlfn.XLOOKUP(B159,'BD 2025-06-14'!$A$1:$A$700,'BD 2025-06-14'!$B$1:$B$700)</f>
        <v>ALVARADO DIAZ SEBASTIAN</v>
      </c>
    </row>
    <row r="160" spans="1:43" ht="30.75" customHeight="1" x14ac:dyDescent="0.25">
      <c r="A160" s="353">
        <v>151</v>
      </c>
      <c r="B160" s="354">
        <v>1114832127</v>
      </c>
      <c r="C160" s="355" t="s">
        <v>954</v>
      </c>
      <c r="D160" s="344" t="str">
        <f>IFERROR(VLOOKUP(B160,#REF!,6,0),"ACTIVO")</f>
        <v>ACTIVO</v>
      </c>
      <c r="E160" s="344">
        <v>44369</v>
      </c>
      <c r="F160" s="344" t="str">
        <f>IFERROR(VLOOKUP(B160,#REF!,5,0),"")</f>
        <v/>
      </c>
      <c r="G160" s="344">
        <v>34672</v>
      </c>
      <c r="H160" s="356">
        <f t="shared" ca="1" si="14"/>
        <v>31.324400564174894</v>
      </c>
      <c r="I160" s="344" t="s">
        <v>768</v>
      </c>
      <c r="J160" s="355" t="s">
        <v>955</v>
      </c>
      <c r="K160" s="355" t="s">
        <v>956</v>
      </c>
      <c r="L160" s="355" t="s">
        <v>878</v>
      </c>
      <c r="M160" s="355" t="s">
        <v>83</v>
      </c>
      <c r="N160" s="357" t="s">
        <v>764</v>
      </c>
      <c r="O160" s="357" t="s">
        <v>764</v>
      </c>
      <c r="P160" s="357" t="s">
        <v>721</v>
      </c>
      <c r="Q160" s="357"/>
      <c r="R160" s="357"/>
      <c r="S160" s="357"/>
      <c r="T160" s="357"/>
      <c r="U160" s="357"/>
      <c r="V160" s="357"/>
      <c r="W160" s="357"/>
      <c r="X160" s="357"/>
      <c r="Y160" s="357"/>
      <c r="Z160" s="357"/>
      <c r="AA160" s="344"/>
      <c r="AB160" s="344" t="str">
        <f t="shared" ca="1" si="19"/>
        <v>Vencida</v>
      </c>
      <c r="AC160" s="358" t="str">
        <f t="shared" si="15"/>
        <v>No aplica</v>
      </c>
      <c r="AD160" s="344"/>
      <c r="AE160" s="344" t="str">
        <f t="shared" ca="1" si="20"/>
        <v>Vencida</v>
      </c>
      <c r="AF160" s="358" t="str">
        <f t="shared" si="16"/>
        <v>No aplica</v>
      </c>
      <c r="AG160" s="344"/>
      <c r="AH160" s="344"/>
      <c r="AI160" s="357"/>
      <c r="AJ160" s="344"/>
      <c r="AK160" s="358" t="str">
        <f t="shared" si="17"/>
        <v>No aplica</v>
      </c>
      <c r="AL160" s="358"/>
      <c r="AM160" s="359">
        <f t="shared" ca="1" si="18"/>
        <v>0</v>
      </c>
      <c r="AN160" s="357"/>
      <c r="AO160" s="357"/>
      <c r="AP160" s="360"/>
      <c r="AQ160" s="361" t="str">
        <f>+_xlfn.XLOOKUP(B160,'BD 2025-06-14'!$A$1:$A$700,'BD 2025-06-14'!$B$1:$B$700)</f>
        <v>LUNA TONGUINO PAOLA ANDREA</v>
      </c>
    </row>
    <row r="161" spans="1:43" ht="30.75" customHeight="1" x14ac:dyDescent="0.25">
      <c r="A161" s="353">
        <v>152</v>
      </c>
      <c r="B161" s="354">
        <v>1062288032</v>
      </c>
      <c r="C161" s="355" t="s">
        <v>957</v>
      </c>
      <c r="D161" s="344" t="str">
        <f>IFERROR(VLOOKUP(B161,#REF!,6,0),"ACTIVO")</f>
        <v>ACTIVO</v>
      </c>
      <c r="E161" s="344">
        <v>45078</v>
      </c>
      <c r="F161" s="344" t="str">
        <f>IFERROR(VLOOKUP(B161,#REF!,5,0),"")</f>
        <v/>
      </c>
      <c r="G161" s="344">
        <v>32447</v>
      </c>
      <c r="H161" s="356">
        <f t="shared" ca="1" si="14"/>
        <v>37.414812214812216</v>
      </c>
      <c r="I161" s="344" t="s">
        <v>763</v>
      </c>
      <c r="J161" s="355" t="s">
        <v>958</v>
      </c>
      <c r="K161" s="355" t="s">
        <v>956</v>
      </c>
      <c r="L161" s="355" t="s">
        <v>878</v>
      </c>
      <c r="M161" s="355" t="s">
        <v>83</v>
      </c>
      <c r="N161" s="357" t="s">
        <v>764</v>
      </c>
      <c r="O161" s="357" t="s">
        <v>764</v>
      </c>
      <c r="P161" s="357" t="s">
        <v>721</v>
      </c>
      <c r="Q161" s="357"/>
      <c r="R161" s="357"/>
      <c r="S161" s="357"/>
      <c r="T161" s="357"/>
      <c r="U161" s="357"/>
      <c r="V161" s="357"/>
      <c r="W161" s="357"/>
      <c r="X161" s="357"/>
      <c r="Y161" s="357"/>
      <c r="Z161" s="357"/>
      <c r="AA161" s="344"/>
      <c r="AB161" s="344" t="str">
        <f t="shared" ca="1" si="19"/>
        <v>Vencida</v>
      </c>
      <c r="AC161" s="358" t="str">
        <f t="shared" si="15"/>
        <v>No aplica</v>
      </c>
      <c r="AD161" s="344"/>
      <c r="AE161" s="344" t="str">
        <f t="shared" ca="1" si="20"/>
        <v>Vencida</v>
      </c>
      <c r="AF161" s="358" t="str">
        <f t="shared" si="16"/>
        <v>No aplica</v>
      </c>
      <c r="AG161" s="344"/>
      <c r="AH161" s="344"/>
      <c r="AI161" s="357"/>
      <c r="AJ161" s="344"/>
      <c r="AK161" s="358" t="str">
        <f t="shared" si="17"/>
        <v>No aplica</v>
      </c>
      <c r="AL161" s="358"/>
      <c r="AM161" s="359">
        <f t="shared" ca="1" si="18"/>
        <v>0</v>
      </c>
      <c r="AN161" s="357"/>
      <c r="AO161" s="357"/>
      <c r="AP161" s="360"/>
      <c r="AQ161" s="361" t="str">
        <f>+_xlfn.XLOOKUP(B161,'BD 2025-06-14'!$A$1:$A$700,'BD 2025-06-14'!$B$1:$B$700)</f>
        <v>VALENCIA UZURIAGA YEISON ANDRES</v>
      </c>
    </row>
    <row r="162" spans="1:43" ht="30.75" customHeight="1" x14ac:dyDescent="0.25">
      <c r="A162" s="353">
        <v>153</v>
      </c>
      <c r="B162" s="354">
        <v>6343691</v>
      </c>
      <c r="C162" s="357" t="s">
        <v>1583</v>
      </c>
      <c r="D162" s="344" t="str">
        <f>IFERROR(VLOOKUP(B162,#REF!,6,0),"ACTIVO")</f>
        <v>ACTIVO</v>
      </c>
      <c r="E162" s="344">
        <v>40266</v>
      </c>
      <c r="F162" s="344" t="str">
        <f>IFERROR(VLOOKUP(B162,#REF!,5,0),"")</f>
        <v/>
      </c>
      <c r="G162" s="344">
        <v>30772</v>
      </c>
      <c r="H162" s="356">
        <f t="shared" ca="1" si="14"/>
        <v>42.000700369285624</v>
      </c>
      <c r="I162" s="357" t="s">
        <v>763</v>
      </c>
      <c r="J162" s="357" t="s">
        <v>4267</v>
      </c>
      <c r="K162" s="355" t="s">
        <v>1574</v>
      </c>
      <c r="L162" s="355" t="s">
        <v>368</v>
      </c>
      <c r="M162" s="355" t="s">
        <v>366</v>
      </c>
      <c r="N162" s="357" t="s">
        <v>764</v>
      </c>
      <c r="O162" s="357" t="s">
        <v>764</v>
      </c>
      <c r="P162" s="357" t="s">
        <v>721</v>
      </c>
      <c r="Q162" s="357"/>
      <c r="R162" s="357"/>
      <c r="S162" s="357"/>
      <c r="T162" s="357"/>
      <c r="U162" s="357"/>
      <c r="V162" s="357"/>
      <c r="W162" s="357"/>
      <c r="X162" s="357"/>
      <c r="Y162" s="357"/>
      <c r="Z162" s="357"/>
      <c r="AA162" s="344"/>
      <c r="AB162" s="344" t="str">
        <f t="shared" ca="1" si="19"/>
        <v>Vencida</v>
      </c>
      <c r="AC162" s="358" t="str">
        <f t="shared" si="15"/>
        <v>No aplica</v>
      </c>
      <c r="AD162" s="344"/>
      <c r="AE162" s="344" t="str">
        <f t="shared" ca="1" si="20"/>
        <v>Vencida</v>
      </c>
      <c r="AF162" s="358" t="str">
        <f t="shared" si="16"/>
        <v>No aplica</v>
      </c>
      <c r="AG162" s="344"/>
      <c r="AH162" s="344"/>
      <c r="AI162" s="357"/>
      <c r="AJ162" s="344"/>
      <c r="AK162" s="358" t="str">
        <f t="shared" si="17"/>
        <v>No aplica</v>
      </c>
      <c r="AL162" s="358"/>
      <c r="AM162" s="359">
        <f t="shared" ca="1" si="18"/>
        <v>0</v>
      </c>
      <c r="AN162" s="357"/>
      <c r="AO162" s="357"/>
      <c r="AP162" s="360"/>
      <c r="AQ162" s="361" t="str">
        <f>+_xlfn.XLOOKUP(B162,'BD 2025-06-14'!$A$1:$A$700,'BD 2025-06-14'!$B$1:$B$700)</f>
        <v>TROCHEZ IZQUIERDO CRISTIAN DAVID</v>
      </c>
    </row>
    <row r="163" spans="1:43" s="362" customFormat="1" ht="30.75" customHeight="1" x14ac:dyDescent="0.25">
      <c r="A163" s="353">
        <v>154</v>
      </c>
      <c r="B163" s="354">
        <v>1151950900</v>
      </c>
      <c r="C163" s="357" t="s">
        <v>1573</v>
      </c>
      <c r="D163" s="344" t="str">
        <f>IFERROR(VLOOKUP(B163,#REF!,6,0),"ACTIVO")</f>
        <v>ACTIVO</v>
      </c>
      <c r="E163" s="344">
        <v>44544</v>
      </c>
      <c r="F163" s="344" t="str">
        <f>IFERROR(VLOOKUP(B163,#REF!,5,0),"")</f>
        <v/>
      </c>
      <c r="G163" s="344">
        <v>34246</v>
      </c>
      <c r="H163" s="356">
        <f t="shared" ca="1" si="14"/>
        <v>32.491383475599932</v>
      </c>
      <c r="I163" s="357" t="s">
        <v>763</v>
      </c>
      <c r="J163" s="357" t="s">
        <v>4265</v>
      </c>
      <c r="K163" s="355" t="s">
        <v>1574</v>
      </c>
      <c r="L163" s="355" t="s">
        <v>368</v>
      </c>
      <c r="M163" s="355" t="s">
        <v>366</v>
      </c>
      <c r="N163" s="357" t="s">
        <v>764</v>
      </c>
      <c r="O163" s="357" t="s">
        <v>764</v>
      </c>
      <c r="P163" s="357" t="s">
        <v>721</v>
      </c>
      <c r="Q163" s="357"/>
      <c r="R163" s="357"/>
      <c r="S163" s="357"/>
      <c r="T163" s="357"/>
      <c r="U163" s="357"/>
      <c r="V163" s="357"/>
      <c r="W163" s="357"/>
      <c r="X163" s="357"/>
      <c r="Y163" s="357"/>
      <c r="Z163" s="357"/>
      <c r="AA163" s="344"/>
      <c r="AB163" s="344" t="str">
        <f t="shared" ca="1" si="19"/>
        <v>Vencida</v>
      </c>
      <c r="AC163" s="358" t="str">
        <f t="shared" si="15"/>
        <v>No aplica</v>
      </c>
      <c r="AD163" s="344"/>
      <c r="AE163" s="344" t="str">
        <f t="shared" ca="1" si="20"/>
        <v>Vencida</v>
      </c>
      <c r="AF163" s="358" t="str">
        <f t="shared" si="16"/>
        <v>No aplica</v>
      </c>
      <c r="AG163" s="344"/>
      <c r="AH163" s="344"/>
      <c r="AI163" s="357"/>
      <c r="AJ163" s="344"/>
      <c r="AK163" s="358" t="str">
        <f t="shared" si="17"/>
        <v>No aplica</v>
      </c>
      <c r="AL163" s="358"/>
      <c r="AM163" s="359">
        <f t="shared" ca="1" si="18"/>
        <v>0</v>
      </c>
      <c r="AN163" s="357"/>
      <c r="AO163" s="357"/>
      <c r="AP163" s="360"/>
      <c r="AQ163" s="361" t="str">
        <f>+_xlfn.XLOOKUP(B163,'BD 2025-06-14'!$A$1:$A$700,'BD 2025-06-14'!$B$1:$B$700)</f>
        <v>LARGACHA PERDOMO SEBASTIAN</v>
      </c>
    </row>
    <row r="164" spans="1:43" s="362" customFormat="1" ht="30.75" customHeight="1" x14ac:dyDescent="0.25">
      <c r="A164" s="353">
        <v>155</v>
      </c>
      <c r="B164" s="354">
        <v>1130663174</v>
      </c>
      <c r="C164" s="357" t="s">
        <v>1581</v>
      </c>
      <c r="D164" s="344" t="str">
        <f>IFERROR(VLOOKUP(B164,#REF!,6,0),"ACTIVO")</f>
        <v>ACTIVO</v>
      </c>
      <c r="E164" s="344">
        <v>45111</v>
      </c>
      <c r="F164" s="344" t="str">
        <f>IFERROR(VLOOKUP(B164,#REF!,5,0),"")</f>
        <v/>
      </c>
      <c r="G164" s="344">
        <v>32558</v>
      </c>
      <c r="H164" s="356">
        <f t="shared" ca="1" si="14"/>
        <v>37.112904387924203</v>
      </c>
      <c r="I164" s="357" t="s">
        <v>763</v>
      </c>
      <c r="J164" s="357" t="s">
        <v>1582</v>
      </c>
      <c r="K164" s="355" t="s">
        <v>1574</v>
      </c>
      <c r="L164" s="355" t="s">
        <v>368</v>
      </c>
      <c r="M164" s="355" t="s">
        <v>366</v>
      </c>
      <c r="N164" s="357" t="s">
        <v>764</v>
      </c>
      <c r="O164" s="357" t="s">
        <v>764</v>
      </c>
      <c r="P164" s="357" t="s">
        <v>721</v>
      </c>
      <c r="Q164" s="357"/>
      <c r="R164" s="357"/>
      <c r="S164" s="357"/>
      <c r="T164" s="357"/>
      <c r="U164" s="357"/>
      <c r="V164" s="357"/>
      <c r="W164" s="357"/>
      <c r="X164" s="357"/>
      <c r="Y164" s="357"/>
      <c r="Z164" s="357"/>
      <c r="AA164" s="344"/>
      <c r="AB164" s="344" t="str">
        <f t="shared" ca="1" si="19"/>
        <v>Vencida</v>
      </c>
      <c r="AC164" s="358" t="str">
        <f t="shared" si="15"/>
        <v>No aplica</v>
      </c>
      <c r="AD164" s="344"/>
      <c r="AE164" s="344" t="str">
        <f t="shared" ca="1" si="20"/>
        <v>Vencida</v>
      </c>
      <c r="AF164" s="358" t="str">
        <f t="shared" si="16"/>
        <v>No aplica</v>
      </c>
      <c r="AG164" s="344"/>
      <c r="AH164" s="344"/>
      <c r="AI164" s="357"/>
      <c r="AJ164" s="344"/>
      <c r="AK164" s="358" t="str">
        <f t="shared" si="17"/>
        <v>No aplica</v>
      </c>
      <c r="AL164" s="358"/>
      <c r="AM164" s="359">
        <f t="shared" ca="1" si="18"/>
        <v>0</v>
      </c>
      <c r="AN164" s="357"/>
      <c r="AO164" s="357"/>
      <c r="AP164" s="360"/>
      <c r="AQ164" s="361" t="str">
        <f>+_xlfn.XLOOKUP(B164,'BD 2025-06-14'!$A$1:$A$700,'BD 2025-06-14'!$B$1:$B$700)</f>
        <v>LOAIZA PEREZ YEISON FERNANDO</v>
      </c>
    </row>
    <row r="165" spans="1:43" ht="30.75" customHeight="1" x14ac:dyDescent="0.25">
      <c r="A165" s="353">
        <v>156</v>
      </c>
      <c r="B165" s="354">
        <v>29510439</v>
      </c>
      <c r="C165" s="355" t="s">
        <v>999</v>
      </c>
      <c r="D165" s="344" t="str">
        <f>IFERROR(VLOOKUP(B165,#REF!,6,0),"ACTIVO")</f>
        <v>ACTIVO</v>
      </c>
      <c r="E165" s="344">
        <v>43654</v>
      </c>
      <c r="F165" s="344" t="str">
        <f>IFERROR(VLOOKUP(B165,#REF!,5,0),"")</f>
        <v/>
      </c>
      <c r="G165" s="344">
        <v>30929</v>
      </c>
      <c r="H165" s="356">
        <f t="shared" ca="1" si="14"/>
        <v>41.570864637718067</v>
      </c>
      <c r="I165" s="344" t="s">
        <v>768</v>
      </c>
      <c r="J165" s="355" t="s">
        <v>1000</v>
      </c>
      <c r="K165" s="355" t="s">
        <v>1001</v>
      </c>
      <c r="L165" s="355" t="s">
        <v>159</v>
      </c>
      <c r="M165" s="355" t="s">
        <v>90</v>
      </c>
      <c r="N165" s="357" t="s">
        <v>764</v>
      </c>
      <c r="O165" s="357" t="s">
        <v>764</v>
      </c>
      <c r="P165" s="357" t="s">
        <v>721</v>
      </c>
      <c r="Q165" s="357"/>
      <c r="R165" s="357"/>
      <c r="S165" s="357"/>
      <c r="T165" s="357"/>
      <c r="U165" s="357"/>
      <c r="V165" s="357"/>
      <c r="W165" s="357"/>
      <c r="X165" s="357"/>
      <c r="Y165" s="357"/>
      <c r="Z165" s="357"/>
      <c r="AA165" s="344"/>
      <c r="AB165" s="344" t="str">
        <f t="shared" ca="1" si="19"/>
        <v>Vencida</v>
      </c>
      <c r="AC165" s="358" t="str">
        <f t="shared" si="15"/>
        <v>No aplica</v>
      </c>
      <c r="AD165" s="344"/>
      <c r="AE165" s="344" t="str">
        <f t="shared" ca="1" si="20"/>
        <v>Vencida</v>
      </c>
      <c r="AF165" s="358" t="str">
        <f t="shared" si="16"/>
        <v>No aplica</v>
      </c>
      <c r="AG165" s="344"/>
      <c r="AH165" s="344"/>
      <c r="AI165" s="357"/>
      <c r="AJ165" s="344"/>
      <c r="AK165" s="358" t="str">
        <f t="shared" si="17"/>
        <v>No aplica</v>
      </c>
      <c r="AL165" s="358"/>
      <c r="AM165" s="359">
        <f t="shared" ca="1" si="18"/>
        <v>0</v>
      </c>
      <c r="AN165" s="357"/>
      <c r="AO165" s="357"/>
      <c r="AP165" s="360"/>
      <c r="AQ165" s="361" t="str">
        <f>+_xlfn.XLOOKUP(B165,'BD 2025-06-14'!$A$1:$A$700,'BD 2025-06-14'!$B$1:$B$700)</f>
        <v>ANGULO ANGULO FLORICEL</v>
      </c>
    </row>
    <row r="166" spans="1:43" ht="30.75" customHeight="1" x14ac:dyDescent="0.25">
      <c r="A166" s="353">
        <v>157</v>
      </c>
      <c r="B166" s="354">
        <v>31714469</v>
      </c>
      <c r="C166" s="355" t="s">
        <v>1002</v>
      </c>
      <c r="D166" s="344" t="str">
        <f>IFERROR(VLOOKUP(B166,#REF!,6,0),"ACTIVO")</f>
        <v>ACTIVO</v>
      </c>
      <c r="E166" s="344">
        <v>45026</v>
      </c>
      <c r="F166" s="344" t="str">
        <f>IFERROR(VLOOKUP(B166,#REF!,5,0),"")</f>
        <v/>
      </c>
      <c r="G166" s="344">
        <v>30609</v>
      </c>
      <c r="H166" s="356">
        <f t="shared" ca="1" si="14"/>
        <v>42.447638603696099</v>
      </c>
      <c r="I166" s="344" t="s">
        <v>768</v>
      </c>
      <c r="J166" s="355" t="s">
        <v>1003</v>
      </c>
      <c r="K166" s="355" t="s">
        <v>1001</v>
      </c>
      <c r="L166" s="355" t="s">
        <v>159</v>
      </c>
      <c r="M166" s="355" t="s">
        <v>90</v>
      </c>
      <c r="N166" s="357" t="s">
        <v>764</v>
      </c>
      <c r="O166" s="357" t="s">
        <v>764</v>
      </c>
      <c r="P166" s="357" t="s">
        <v>721</v>
      </c>
      <c r="Q166" s="357"/>
      <c r="R166" s="357"/>
      <c r="S166" s="357"/>
      <c r="T166" s="357"/>
      <c r="U166" s="357"/>
      <c r="V166" s="357"/>
      <c r="W166" s="357"/>
      <c r="X166" s="357"/>
      <c r="Y166" s="357"/>
      <c r="Z166" s="357"/>
      <c r="AA166" s="344"/>
      <c r="AB166" s="344" t="str">
        <f t="shared" ca="1" si="19"/>
        <v>Vencida</v>
      </c>
      <c r="AC166" s="358" t="str">
        <f t="shared" si="15"/>
        <v>No aplica</v>
      </c>
      <c r="AD166" s="344"/>
      <c r="AE166" s="344" t="str">
        <f t="shared" ca="1" si="20"/>
        <v>Vencida</v>
      </c>
      <c r="AF166" s="358" t="str">
        <f t="shared" si="16"/>
        <v>No aplica</v>
      </c>
      <c r="AG166" s="344"/>
      <c r="AH166" s="344"/>
      <c r="AI166" s="357"/>
      <c r="AJ166" s="344"/>
      <c r="AK166" s="358" t="str">
        <f t="shared" si="17"/>
        <v>No aplica</v>
      </c>
      <c r="AL166" s="358"/>
      <c r="AM166" s="359">
        <f t="shared" ca="1" si="18"/>
        <v>0</v>
      </c>
      <c r="AN166" s="357"/>
      <c r="AO166" s="357"/>
      <c r="AP166" s="360"/>
      <c r="AQ166" s="361" t="str">
        <f>+_xlfn.XLOOKUP(B166,'BD 2025-06-14'!$A$1:$A$700,'BD 2025-06-14'!$B$1:$B$700)</f>
        <v>COBO MURIEL SANDRA MILENA</v>
      </c>
    </row>
    <row r="167" spans="1:43" ht="30.75" customHeight="1" x14ac:dyDescent="0.25">
      <c r="A167" s="353">
        <v>158</v>
      </c>
      <c r="B167" s="354">
        <v>94073441</v>
      </c>
      <c r="C167" s="355" t="s">
        <v>22</v>
      </c>
      <c r="D167" s="344" t="str">
        <f>IFERROR(VLOOKUP(B167,#REF!,6,0),"ACTIVO")</f>
        <v>ACTIVO</v>
      </c>
      <c r="E167" s="344">
        <v>40366</v>
      </c>
      <c r="F167" s="344" t="str">
        <f>IFERROR(VLOOKUP(B167,#REF!,5,0),"")</f>
        <v/>
      </c>
      <c r="G167" s="344">
        <v>29911</v>
      </c>
      <c r="H167" s="356">
        <f t="shared" ca="1" si="14"/>
        <v>44.359978572704001</v>
      </c>
      <c r="I167" s="344" t="s">
        <v>763</v>
      </c>
      <c r="J167" s="355" t="s">
        <v>1668</v>
      </c>
      <c r="K167" s="363" t="s">
        <v>23</v>
      </c>
      <c r="L167" s="355" t="s">
        <v>24</v>
      </c>
      <c r="M167" s="355" t="s">
        <v>19</v>
      </c>
      <c r="N167" s="357" t="s">
        <v>557</v>
      </c>
      <c r="O167" s="357" t="s">
        <v>557</v>
      </c>
      <c r="P167" s="357" t="s">
        <v>437</v>
      </c>
      <c r="Q167" s="357" t="s">
        <v>440</v>
      </c>
      <c r="R167" s="357" t="s">
        <v>436</v>
      </c>
      <c r="S167" s="357"/>
      <c r="T167" s="357"/>
      <c r="U167" s="357" t="s">
        <v>4050</v>
      </c>
      <c r="V167" s="357" t="s">
        <v>2743</v>
      </c>
      <c r="W167" s="357">
        <v>2006</v>
      </c>
      <c r="X167" s="357" t="s">
        <v>2139</v>
      </c>
      <c r="Y167" s="357">
        <v>500</v>
      </c>
      <c r="Z167" s="357"/>
      <c r="AA167" s="344">
        <v>38951</v>
      </c>
      <c r="AB167" s="344" t="str">
        <f t="shared" ca="1" si="19"/>
        <v>Vigente</v>
      </c>
      <c r="AC167" s="358" t="str">
        <f t="shared" si="15"/>
        <v>Vigente</v>
      </c>
      <c r="AD167" s="344">
        <v>46315</v>
      </c>
      <c r="AE167" s="344" t="str">
        <f t="shared" ca="1" si="20"/>
        <v>Vigente</v>
      </c>
      <c r="AF167" s="358" t="str">
        <f t="shared" si="16"/>
        <v>Vigente</v>
      </c>
      <c r="AG167" s="344">
        <v>46313</v>
      </c>
      <c r="AH167" s="344" t="s">
        <v>439</v>
      </c>
      <c r="AI167" s="357" t="s">
        <v>439</v>
      </c>
      <c r="AJ167" s="344">
        <v>48731</v>
      </c>
      <c r="AK167" s="358" t="str">
        <f t="shared" si="17"/>
        <v>Vigente</v>
      </c>
      <c r="AL167" s="358"/>
      <c r="AM167" s="359">
        <f t="shared" ca="1" si="18"/>
        <v>4</v>
      </c>
      <c r="AN167" s="357"/>
      <c r="AO167" s="357"/>
      <c r="AP167" s="360"/>
      <c r="AQ167" s="361" t="str">
        <f>+_xlfn.XLOOKUP(B167,'BD 2025-06-14'!$A$1:$A$700,'BD 2025-06-14'!$B$1:$B$700)</f>
        <v>MOSQUERA VIVEROS CARLOS ALBERTO</v>
      </c>
    </row>
    <row r="168" spans="1:43" ht="30.75" customHeight="1" x14ac:dyDescent="0.25">
      <c r="A168" s="353">
        <v>159</v>
      </c>
      <c r="B168" s="354">
        <v>1130588900</v>
      </c>
      <c r="C168" s="357" t="s">
        <v>358</v>
      </c>
      <c r="D168" s="344" t="str">
        <f>IFERROR(VLOOKUP(B168,#REF!,6,0),"ACTIVO")</f>
        <v>ACTIVO</v>
      </c>
      <c r="E168" s="344">
        <v>43314</v>
      </c>
      <c r="F168" s="344" t="str">
        <f>IFERROR(VLOOKUP(B168,#REF!,5,0),"")</f>
        <v/>
      </c>
      <c r="G168" s="344">
        <v>31725</v>
      </c>
      <c r="H168" s="356">
        <f t="shared" ca="1" si="14"/>
        <v>39.392854757929882</v>
      </c>
      <c r="I168" s="357" t="s">
        <v>763</v>
      </c>
      <c r="J168" s="357" t="s">
        <v>359</v>
      </c>
      <c r="K168" s="355" t="s">
        <v>1006</v>
      </c>
      <c r="L168" s="355" t="s">
        <v>6724</v>
      </c>
      <c r="M168" s="355" t="s">
        <v>90</v>
      </c>
      <c r="N168" s="377" t="s">
        <v>764</v>
      </c>
      <c r="O168" s="377" t="s">
        <v>764</v>
      </c>
      <c r="P168" s="357" t="s">
        <v>437</v>
      </c>
      <c r="Q168" s="357" t="s">
        <v>634</v>
      </c>
      <c r="R168" s="357" t="s">
        <v>436</v>
      </c>
      <c r="S168" s="357"/>
      <c r="T168" s="357"/>
      <c r="U168" s="357" t="s">
        <v>1978</v>
      </c>
      <c r="V168" s="357" t="s">
        <v>1979</v>
      </c>
      <c r="W168" s="357">
        <v>2012</v>
      </c>
      <c r="X168" s="357" t="s">
        <v>1885</v>
      </c>
      <c r="Y168" s="357">
        <v>134</v>
      </c>
      <c r="Z168" s="357"/>
      <c r="AA168" s="344">
        <v>40841</v>
      </c>
      <c r="AB168" s="344" t="str">
        <f t="shared" ca="1" si="19"/>
        <v>Vencida</v>
      </c>
      <c r="AC168" s="358" t="str">
        <f t="shared" si="15"/>
        <v>Vigente</v>
      </c>
      <c r="AD168" s="344">
        <v>46018</v>
      </c>
      <c r="AE168" s="344" t="str">
        <f t="shared" ca="1" si="20"/>
        <v>Vencida</v>
      </c>
      <c r="AF168" s="358" t="str">
        <f t="shared" si="16"/>
        <v>Vigente</v>
      </c>
      <c r="AG168" s="344">
        <v>46017</v>
      </c>
      <c r="AH168" s="344" t="s">
        <v>439</v>
      </c>
      <c r="AI168" s="357" t="s">
        <v>439</v>
      </c>
      <c r="AJ168" s="344">
        <v>48730</v>
      </c>
      <c r="AK168" s="358" t="str">
        <f t="shared" si="17"/>
        <v>Vigente</v>
      </c>
      <c r="AL168" s="358"/>
      <c r="AM168" s="359">
        <f t="shared" ca="1" si="18"/>
        <v>3</v>
      </c>
      <c r="AN168" s="357"/>
      <c r="AO168" s="357"/>
      <c r="AP168" s="360"/>
      <c r="AQ168" s="361" t="str">
        <f>+_xlfn.XLOOKUP(B168,'BD 2025-06-14'!$A$1:$A$700,'BD 2025-06-14'!$B$1:$B$700)</f>
        <v>BERMUDEZ VASQUEZ MARCO ANTONIO</v>
      </c>
    </row>
    <row r="169" spans="1:43" ht="30.75" customHeight="1" x14ac:dyDescent="0.25">
      <c r="A169" s="353">
        <v>160</v>
      </c>
      <c r="B169" s="354">
        <v>1107529744</v>
      </c>
      <c r="C169" s="357" t="s">
        <v>1518</v>
      </c>
      <c r="D169" s="344" t="str">
        <f>IFERROR(VLOOKUP(B169,#REF!,6,0),"ACTIVO")</f>
        <v>ACTIVO</v>
      </c>
      <c r="E169" s="344">
        <v>44774</v>
      </c>
      <c r="F169" s="344" t="str">
        <f>IFERROR(VLOOKUP(B169,#REF!,5,0),"")</f>
        <v/>
      </c>
      <c r="G169" s="344">
        <v>36461</v>
      </c>
      <c r="H169" s="356">
        <f t="shared" ca="1" si="14"/>
        <v>26.425735797399042</v>
      </c>
      <c r="I169" s="357" t="s">
        <v>768</v>
      </c>
      <c r="J169" s="357" t="s">
        <v>1519</v>
      </c>
      <c r="K169" s="355" t="s">
        <v>1006</v>
      </c>
      <c r="L169" s="355" t="s">
        <v>6724</v>
      </c>
      <c r="M169" s="355" t="s">
        <v>90</v>
      </c>
      <c r="N169" s="357" t="s">
        <v>764</v>
      </c>
      <c r="O169" s="357" t="s">
        <v>764</v>
      </c>
      <c r="P169" s="357" t="s">
        <v>721</v>
      </c>
      <c r="Q169" s="357"/>
      <c r="R169" s="357"/>
      <c r="S169" s="357"/>
      <c r="T169" s="357"/>
      <c r="U169" s="357"/>
      <c r="V169" s="357"/>
      <c r="W169" s="357"/>
      <c r="X169" s="357"/>
      <c r="Y169" s="357"/>
      <c r="Z169" s="357"/>
      <c r="AA169" s="344"/>
      <c r="AB169" s="344" t="str">
        <f t="shared" ca="1" si="19"/>
        <v>Vencida</v>
      </c>
      <c r="AC169" s="358" t="str">
        <f t="shared" si="15"/>
        <v>No aplica</v>
      </c>
      <c r="AD169" s="344"/>
      <c r="AE169" s="344" t="str">
        <f t="shared" ca="1" si="20"/>
        <v>Vencida</v>
      </c>
      <c r="AF169" s="358" t="str">
        <f t="shared" si="16"/>
        <v>No aplica</v>
      </c>
      <c r="AG169" s="344"/>
      <c r="AH169" s="344"/>
      <c r="AI169" s="357"/>
      <c r="AJ169" s="344"/>
      <c r="AK169" s="358" t="str">
        <f t="shared" si="17"/>
        <v>No aplica</v>
      </c>
      <c r="AL169" s="358"/>
      <c r="AM169" s="359">
        <f t="shared" ca="1" si="18"/>
        <v>0</v>
      </c>
      <c r="AN169" s="357"/>
      <c r="AO169" s="357"/>
      <c r="AP169" s="360"/>
      <c r="AQ169" s="361" t="str">
        <f>+_xlfn.XLOOKUP(B169,'BD 2025-06-14'!$A$1:$A$700,'BD 2025-06-14'!$B$1:$B$700)</f>
        <v>RIASCOS DUQUE ANGELICA VANESSA</v>
      </c>
    </row>
    <row r="170" spans="1:43" s="362" customFormat="1" ht="30.75" customHeight="1" x14ac:dyDescent="0.25">
      <c r="A170" s="353">
        <v>161</v>
      </c>
      <c r="B170" s="354">
        <v>1144177689</v>
      </c>
      <c r="C170" s="357" t="s">
        <v>1418</v>
      </c>
      <c r="D170" s="344" t="str">
        <f>IFERROR(VLOOKUP(B170,#REF!,6,0),"ACTIVO")</f>
        <v>ACTIVO</v>
      </c>
      <c r="E170" s="344">
        <v>43096</v>
      </c>
      <c r="F170" s="344" t="str">
        <f>IFERROR(VLOOKUP(B170,#REF!,5,0),"")</f>
        <v/>
      </c>
      <c r="G170" s="344">
        <v>34464</v>
      </c>
      <c r="H170" s="356">
        <f t="shared" ca="1" si="14"/>
        <v>31.893885339749438</v>
      </c>
      <c r="I170" s="357" t="s">
        <v>768</v>
      </c>
      <c r="J170" s="357" t="s">
        <v>1419</v>
      </c>
      <c r="K170" s="355" t="s">
        <v>1420</v>
      </c>
      <c r="L170" s="355" t="s">
        <v>159</v>
      </c>
      <c r="M170" s="355" t="s">
        <v>90</v>
      </c>
      <c r="N170" s="357" t="s">
        <v>764</v>
      </c>
      <c r="O170" s="357" t="s">
        <v>764</v>
      </c>
      <c r="P170" s="357" t="s">
        <v>721</v>
      </c>
      <c r="Q170" s="357"/>
      <c r="R170" s="357"/>
      <c r="S170" s="357"/>
      <c r="T170" s="357"/>
      <c r="U170" s="357"/>
      <c r="V170" s="357"/>
      <c r="W170" s="357"/>
      <c r="X170" s="357"/>
      <c r="Y170" s="357"/>
      <c r="Z170" s="357"/>
      <c r="AA170" s="344"/>
      <c r="AB170" s="344" t="str">
        <f t="shared" ca="1" si="19"/>
        <v>Vencida</v>
      </c>
      <c r="AC170" s="358" t="str">
        <f t="shared" si="15"/>
        <v>No aplica</v>
      </c>
      <c r="AD170" s="344"/>
      <c r="AE170" s="344" t="str">
        <f t="shared" ca="1" si="20"/>
        <v>Vencida</v>
      </c>
      <c r="AF170" s="358" t="str">
        <f t="shared" si="16"/>
        <v>No aplica</v>
      </c>
      <c r="AG170" s="344"/>
      <c r="AH170" s="344"/>
      <c r="AI170" s="357"/>
      <c r="AJ170" s="344"/>
      <c r="AK170" s="358" t="str">
        <f t="shared" si="17"/>
        <v>No aplica</v>
      </c>
      <c r="AL170" s="358"/>
      <c r="AM170" s="359">
        <f t="shared" ca="1" si="18"/>
        <v>0</v>
      </c>
      <c r="AN170" s="357"/>
      <c r="AO170" s="357"/>
      <c r="AP170" s="360"/>
      <c r="AQ170" s="361" t="str">
        <f>+_xlfn.XLOOKUP(B170,'BD 2025-06-14'!$A$1:$A$700,'BD 2025-06-14'!$B$1:$B$700)</f>
        <v>LASPRILLA GAVIRIA DANIELA</v>
      </c>
    </row>
    <row r="171" spans="1:43" ht="30.75" customHeight="1" x14ac:dyDescent="0.25">
      <c r="A171" s="353">
        <v>162</v>
      </c>
      <c r="B171" s="354">
        <v>1113689490</v>
      </c>
      <c r="C171" s="357" t="s">
        <v>1633</v>
      </c>
      <c r="D171" s="344" t="str">
        <f>IFERROR(VLOOKUP(B171,#REF!,6,0),"ACTIVO")</f>
        <v>ACTIVO</v>
      </c>
      <c r="E171" s="344">
        <v>45173</v>
      </c>
      <c r="F171" s="344" t="str">
        <f>IFERROR(VLOOKUP(B171,#REF!,5,0),"")</f>
        <v/>
      </c>
      <c r="G171" s="344">
        <v>35810</v>
      </c>
      <c r="H171" s="356">
        <f t="shared" ca="1" si="14"/>
        <v>28.208742447129911</v>
      </c>
      <c r="I171" s="357" t="s">
        <v>768</v>
      </c>
      <c r="J171" s="357" t="s">
        <v>1634</v>
      </c>
      <c r="K171" s="355" t="s">
        <v>1632</v>
      </c>
      <c r="L171" s="355" t="s">
        <v>1629</v>
      </c>
      <c r="M171" s="355" t="s">
        <v>1627</v>
      </c>
      <c r="N171" s="357" t="s">
        <v>764</v>
      </c>
      <c r="O171" s="357" t="s">
        <v>764</v>
      </c>
      <c r="P171" s="357" t="s">
        <v>721</v>
      </c>
      <c r="Q171" s="357"/>
      <c r="R171" s="357"/>
      <c r="S171" s="357"/>
      <c r="T171" s="357"/>
      <c r="U171" s="357"/>
      <c r="V171" s="357"/>
      <c r="W171" s="357"/>
      <c r="X171" s="357"/>
      <c r="Y171" s="357"/>
      <c r="Z171" s="357"/>
      <c r="AA171" s="344"/>
      <c r="AB171" s="344" t="str">
        <f t="shared" ca="1" si="19"/>
        <v>Vencida</v>
      </c>
      <c r="AC171" s="358" t="str">
        <f t="shared" si="15"/>
        <v>No aplica</v>
      </c>
      <c r="AD171" s="344"/>
      <c r="AE171" s="344" t="str">
        <f t="shared" ca="1" si="20"/>
        <v>Vencida</v>
      </c>
      <c r="AF171" s="358" t="str">
        <f t="shared" si="16"/>
        <v>No aplica</v>
      </c>
      <c r="AG171" s="344"/>
      <c r="AH171" s="344"/>
      <c r="AI171" s="357"/>
      <c r="AJ171" s="344"/>
      <c r="AK171" s="358" t="str">
        <f t="shared" si="17"/>
        <v>No aplica</v>
      </c>
      <c r="AL171" s="358"/>
      <c r="AM171" s="359">
        <f t="shared" ca="1" si="18"/>
        <v>0</v>
      </c>
      <c r="AN171" s="357"/>
      <c r="AO171" s="357"/>
      <c r="AP171" s="360"/>
      <c r="AQ171" s="361" t="str">
        <f>+_xlfn.XLOOKUP(B171,'BD 2025-06-14'!$A$1:$A$700,'BD 2025-06-14'!$B$1:$B$700)</f>
        <v>VILLOTA LONDONO YERALDY</v>
      </c>
    </row>
    <row r="172" spans="1:43" s="362" customFormat="1" ht="30.75" customHeight="1" x14ac:dyDescent="0.25">
      <c r="A172" s="353">
        <v>163</v>
      </c>
      <c r="B172" s="354">
        <v>1144054360</v>
      </c>
      <c r="C172" s="357" t="s">
        <v>1630</v>
      </c>
      <c r="D172" s="344" t="str">
        <f>IFERROR(VLOOKUP(B172,#REF!,6,0),"ACTIVO")</f>
        <v>ACTIVO</v>
      </c>
      <c r="E172" s="344">
        <v>45481</v>
      </c>
      <c r="F172" s="344" t="str">
        <f>IFERROR(VLOOKUP(B172,#REF!,5,0),"")</f>
        <v/>
      </c>
      <c r="G172" s="344">
        <v>33810</v>
      </c>
      <c r="H172" s="356">
        <f t="shared" ca="1" si="14"/>
        <v>33.683119524405505</v>
      </c>
      <c r="I172" s="357" t="s">
        <v>768</v>
      </c>
      <c r="J172" s="357" t="s">
        <v>1631</v>
      </c>
      <c r="K172" s="355" t="s">
        <v>1632</v>
      </c>
      <c r="L172" s="355" t="s">
        <v>1629</v>
      </c>
      <c r="M172" s="355" t="s">
        <v>1627</v>
      </c>
      <c r="N172" s="357" t="s">
        <v>764</v>
      </c>
      <c r="O172" s="357" t="s">
        <v>764</v>
      </c>
      <c r="P172" s="357" t="s">
        <v>721</v>
      </c>
      <c r="Q172" s="357"/>
      <c r="R172" s="357"/>
      <c r="S172" s="357"/>
      <c r="T172" s="357"/>
      <c r="U172" s="357"/>
      <c r="V172" s="357"/>
      <c r="W172" s="357"/>
      <c r="X172" s="357"/>
      <c r="Y172" s="357"/>
      <c r="Z172" s="357"/>
      <c r="AA172" s="344"/>
      <c r="AB172" s="344" t="str">
        <f t="shared" ca="1" si="19"/>
        <v>Vencida</v>
      </c>
      <c r="AC172" s="358" t="str">
        <f t="shared" si="15"/>
        <v>No aplica</v>
      </c>
      <c r="AD172" s="344"/>
      <c r="AE172" s="344" t="str">
        <f t="shared" ca="1" si="20"/>
        <v>Vencida</v>
      </c>
      <c r="AF172" s="358" t="str">
        <f t="shared" si="16"/>
        <v>No aplica</v>
      </c>
      <c r="AG172" s="344"/>
      <c r="AH172" s="344"/>
      <c r="AI172" s="357"/>
      <c r="AJ172" s="344"/>
      <c r="AK172" s="358" t="str">
        <f t="shared" si="17"/>
        <v>No aplica</v>
      </c>
      <c r="AL172" s="358"/>
      <c r="AM172" s="359">
        <f t="shared" ca="1" si="18"/>
        <v>0</v>
      </c>
      <c r="AN172" s="357"/>
      <c r="AO172" s="357"/>
      <c r="AP172" s="360"/>
      <c r="AQ172" s="361" t="str">
        <f>+_xlfn.XLOOKUP(B172,'BD 2025-06-14'!$A$1:$A$700,'BD 2025-06-14'!$B$1:$B$700)</f>
        <v>SILVA CHARRY MARIA ALEJANDRA</v>
      </c>
    </row>
    <row r="173" spans="1:43" s="362" customFormat="1" ht="30.75" customHeight="1" x14ac:dyDescent="0.25">
      <c r="A173" s="353">
        <v>164</v>
      </c>
      <c r="B173" s="354">
        <v>1113635537</v>
      </c>
      <c r="C173" s="357" t="s">
        <v>1531</v>
      </c>
      <c r="D173" s="344" t="str">
        <f>IFERROR(VLOOKUP(B173,#REF!,6,0),"ACTIVO")</f>
        <v>ACTIVO</v>
      </c>
      <c r="E173" s="344">
        <v>39744</v>
      </c>
      <c r="F173" s="344" t="str">
        <f>IFERROR(VLOOKUP(B173,#REF!,5,0),"")</f>
        <v/>
      </c>
      <c r="G173" s="344">
        <v>32307</v>
      </c>
      <c r="H173" s="356">
        <f t="shared" ca="1" si="14"/>
        <v>37.798104598104594</v>
      </c>
      <c r="I173" s="357" t="s">
        <v>768</v>
      </c>
      <c r="J173" s="357" t="s">
        <v>4257</v>
      </c>
      <c r="K173" s="363" t="s">
        <v>1532</v>
      </c>
      <c r="L173" s="355" t="s">
        <v>368</v>
      </c>
      <c r="M173" s="355" t="s">
        <v>366</v>
      </c>
      <c r="N173" s="357" t="s">
        <v>557</v>
      </c>
      <c r="O173" s="357" t="s">
        <v>557</v>
      </c>
      <c r="P173" s="357" t="s">
        <v>437</v>
      </c>
      <c r="Q173" s="357" t="s">
        <v>6691</v>
      </c>
      <c r="R173" s="357" t="s">
        <v>436</v>
      </c>
      <c r="S173" s="357"/>
      <c r="T173" s="357"/>
      <c r="U173" s="357" t="s">
        <v>6692</v>
      </c>
      <c r="V173" s="357" t="s">
        <v>6693</v>
      </c>
      <c r="W173" s="357">
        <v>2025</v>
      </c>
      <c r="X173" s="357" t="s">
        <v>2042</v>
      </c>
      <c r="Y173" s="357">
        <v>115</v>
      </c>
      <c r="Z173" s="357"/>
      <c r="AA173" s="344">
        <v>45479</v>
      </c>
      <c r="AB173" s="344" t="str">
        <f t="shared" ca="1" si="19"/>
        <v>Vigente</v>
      </c>
      <c r="AC173" s="358" t="str">
        <f t="shared" si="15"/>
        <v>Vigente</v>
      </c>
      <c r="AD173" s="344">
        <v>46209</v>
      </c>
      <c r="AE173" s="344" t="str">
        <f t="shared" ca="1" si="20"/>
        <v>Vigente</v>
      </c>
      <c r="AF173" s="358" t="str">
        <f t="shared" si="16"/>
        <v>Vigente</v>
      </c>
      <c r="AG173" s="378">
        <v>46208</v>
      </c>
      <c r="AH173" s="344" t="s">
        <v>439</v>
      </c>
      <c r="AI173" s="357" t="s">
        <v>439</v>
      </c>
      <c r="AJ173" s="378">
        <v>48754</v>
      </c>
      <c r="AK173" s="358" t="str">
        <f t="shared" si="17"/>
        <v>Vigente</v>
      </c>
      <c r="AL173" s="358"/>
      <c r="AM173" s="359">
        <f t="shared" ca="1" si="18"/>
        <v>4</v>
      </c>
      <c r="AN173" s="357"/>
      <c r="AO173" s="367" t="s">
        <v>6944</v>
      </c>
      <c r="AP173" s="360" t="s">
        <v>6945</v>
      </c>
      <c r="AQ173" s="361" t="str">
        <f>+_xlfn.XLOOKUP(B173,'BD 2025-06-14'!$A$1:$A$700,'BD 2025-06-14'!$B$1:$B$700)</f>
        <v>ORTIZ ROSERO LUZ ADRIANA</v>
      </c>
    </row>
    <row r="174" spans="1:43" ht="30.75" customHeight="1" x14ac:dyDescent="0.25">
      <c r="A174" s="353">
        <v>165</v>
      </c>
      <c r="B174" s="354">
        <v>1114899072</v>
      </c>
      <c r="C174" s="355" t="s">
        <v>831</v>
      </c>
      <c r="D174" s="344" t="str">
        <f>IFERROR(VLOOKUP(B174,#REF!,6,0),"ACTIVO")</f>
        <v>ACTIVO</v>
      </c>
      <c r="E174" s="344">
        <v>45586</v>
      </c>
      <c r="F174" s="344" t="str">
        <f>IFERROR(VLOOKUP(B174,#REF!,5,0),"")</f>
        <v/>
      </c>
      <c r="G174" s="344">
        <v>35925</v>
      </c>
      <c r="H174" s="356">
        <f t="shared" ca="1" si="14"/>
        <v>27.893882175226587</v>
      </c>
      <c r="I174" s="344" t="s">
        <v>763</v>
      </c>
      <c r="J174" s="355" t="s">
        <v>4081</v>
      </c>
      <c r="K174" s="355" t="s">
        <v>832</v>
      </c>
      <c r="L174" s="355" t="s">
        <v>776</v>
      </c>
      <c r="M174" s="355" t="s">
        <v>19</v>
      </c>
      <c r="N174" s="357" t="s">
        <v>764</v>
      </c>
      <c r="O174" s="357" t="s">
        <v>764</v>
      </c>
      <c r="P174" s="357" t="s">
        <v>721</v>
      </c>
      <c r="Q174" s="357" t="s">
        <v>6947</v>
      </c>
      <c r="R174" s="357" t="s">
        <v>436</v>
      </c>
      <c r="S174" s="357"/>
      <c r="T174" s="357"/>
      <c r="U174" s="357" t="s">
        <v>6956</v>
      </c>
      <c r="V174" s="357" t="s">
        <v>6957</v>
      </c>
      <c r="W174" s="357">
        <v>2024</v>
      </c>
      <c r="X174" s="357" t="s">
        <v>1807</v>
      </c>
      <c r="Y174" s="357">
        <v>125</v>
      </c>
      <c r="Z174" s="357"/>
      <c r="AA174" s="344">
        <v>45154</v>
      </c>
      <c r="AB174" s="344" t="str">
        <f t="shared" ca="1" si="19"/>
        <v>Vencida</v>
      </c>
      <c r="AC174" s="358" t="str">
        <f t="shared" si="15"/>
        <v>No aplica</v>
      </c>
      <c r="AD174" s="344">
        <v>45885</v>
      </c>
      <c r="AE174" s="344" t="str">
        <f t="shared" ca="1" si="20"/>
        <v>Vencida</v>
      </c>
      <c r="AF174" s="358" t="str">
        <f t="shared" si="16"/>
        <v>No aplica</v>
      </c>
      <c r="AG174" s="344">
        <v>45885</v>
      </c>
      <c r="AH174" s="379" t="s">
        <v>6948</v>
      </c>
      <c r="AI174" s="357" t="s">
        <v>439</v>
      </c>
      <c r="AJ174" s="344">
        <v>46263</v>
      </c>
      <c r="AK174" s="358" t="str">
        <f t="shared" si="17"/>
        <v>No aplica</v>
      </c>
      <c r="AL174" s="358"/>
      <c r="AM174" s="359">
        <f t="shared" ca="1" si="18"/>
        <v>0</v>
      </c>
      <c r="AN174" s="357" t="s">
        <v>6949</v>
      </c>
      <c r="AO174" s="357" t="s">
        <v>6949</v>
      </c>
      <c r="AP174" s="360" t="s">
        <v>6950</v>
      </c>
      <c r="AQ174" s="361" t="str">
        <f>+_xlfn.XLOOKUP(B174,'BD 2025-06-14'!$A$1:$A$700,'BD 2025-06-14'!$B$1:$B$700)</f>
        <v>CARTAGENA DUQUE JOAN DAVID</v>
      </c>
    </row>
    <row r="175" spans="1:43" ht="30.75" customHeight="1" x14ac:dyDescent="0.25">
      <c r="A175" s="353">
        <v>166</v>
      </c>
      <c r="B175" s="354">
        <v>29117295</v>
      </c>
      <c r="C175" s="355" t="s">
        <v>892</v>
      </c>
      <c r="D175" s="344" t="str">
        <f>IFERROR(VLOOKUP(B175,#REF!,6,0),"ACTIVO")</f>
        <v>ACTIVO</v>
      </c>
      <c r="E175" s="344">
        <v>38873</v>
      </c>
      <c r="F175" s="344" t="str">
        <f>IFERROR(VLOOKUP(B175,#REF!,5,0),"")</f>
        <v/>
      </c>
      <c r="G175" s="344">
        <v>28982</v>
      </c>
      <c r="H175" s="356">
        <f t="shared" ca="1" si="14"/>
        <v>46.902121834360024</v>
      </c>
      <c r="I175" s="344" t="s">
        <v>768</v>
      </c>
      <c r="J175" s="355" t="s">
        <v>4091</v>
      </c>
      <c r="K175" s="355" t="s">
        <v>893</v>
      </c>
      <c r="L175" s="355" t="s">
        <v>85</v>
      </c>
      <c r="M175" s="355" t="s">
        <v>83</v>
      </c>
      <c r="N175" s="357" t="s">
        <v>764</v>
      </c>
      <c r="O175" s="357" t="s">
        <v>764</v>
      </c>
      <c r="P175" s="357" t="s">
        <v>721</v>
      </c>
      <c r="Q175" s="357"/>
      <c r="R175" s="357"/>
      <c r="S175" s="357"/>
      <c r="T175" s="357"/>
      <c r="U175" s="357"/>
      <c r="V175" s="357"/>
      <c r="W175" s="357"/>
      <c r="X175" s="357"/>
      <c r="Y175" s="357"/>
      <c r="Z175" s="357"/>
      <c r="AA175" s="344"/>
      <c r="AB175" s="344" t="str">
        <f t="shared" ca="1" si="19"/>
        <v>Vencida</v>
      </c>
      <c r="AC175" s="358" t="str">
        <f t="shared" si="15"/>
        <v>No aplica</v>
      </c>
      <c r="AD175" s="344"/>
      <c r="AE175" s="344" t="str">
        <f t="shared" ca="1" si="20"/>
        <v>Vencida</v>
      </c>
      <c r="AF175" s="358" t="str">
        <f t="shared" si="16"/>
        <v>No aplica</v>
      </c>
      <c r="AG175" s="344"/>
      <c r="AH175" s="344"/>
      <c r="AI175" s="357"/>
      <c r="AJ175" s="344"/>
      <c r="AK175" s="358" t="str">
        <f t="shared" si="17"/>
        <v>No aplica</v>
      </c>
      <c r="AL175" s="358"/>
      <c r="AM175" s="359">
        <f t="shared" ca="1" si="18"/>
        <v>0</v>
      </c>
      <c r="AN175" s="357"/>
      <c r="AO175" s="357"/>
      <c r="AP175" s="360"/>
      <c r="AQ175" s="361" t="str">
        <f>+_xlfn.XLOOKUP(B175,'BD 2025-06-14'!$A$1:$A$700,'BD 2025-06-14'!$B$1:$B$700)</f>
        <v>MOLINA PIEDRAHITA ANGELICA MARIA</v>
      </c>
    </row>
    <row r="176" spans="1:43" ht="30.75" customHeight="1" x14ac:dyDescent="0.25">
      <c r="A176" s="353">
        <v>167</v>
      </c>
      <c r="B176" s="354">
        <v>66916550</v>
      </c>
      <c r="C176" s="355" t="s">
        <v>894</v>
      </c>
      <c r="D176" s="344" t="str">
        <f>IFERROR(VLOOKUP(B176,#REF!,6,0),"ACTIVO")</f>
        <v>ACTIVO</v>
      </c>
      <c r="E176" s="344">
        <v>39315</v>
      </c>
      <c r="F176" s="344" t="str">
        <f>IFERROR(VLOOKUP(B176,#REF!,5,0),"")</f>
        <v/>
      </c>
      <c r="G176" s="344">
        <v>27307</v>
      </c>
      <c r="H176" s="356">
        <f t="shared" ca="1" si="14"/>
        <v>51.488686847814854</v>
      </c>
      <c r="I176" s="344" t="s">
        <v>768</v>
      </c>
      <c r="J176" s="355" t="s">
        <v>4092</v>
      </c>
      <c r="K176" s="355" t="s">
        <v>893</v>
      </c>
      <c r="L176" s="355" t="s">
        <v>85</v>
      </c>
      <c r="M176" s="355" t="s">
        <v>83</v>
      </c>
      <c r="N176" s="357" t="s">
        <v>764</v>
      </c>
      <c r="O176" s="357" t="s">
        <v>764</v>
      </c>
      <c r="P176" s="357" t="s">
        <v>721</v>
      </c>
      <c r="Q176" s="357"/>
      <c r="R176" s="357"/>
      <c r="S176" s="357"/>
      <c r="T176" s="357"/>
      <c r="U176" s="357"/>
      <c r="V176" s="357"/>
      <c r="W176" s="357"/>
      <c r="X176" s="357"/>
      <c r="Y176" s="357"/>
      <c r="Z176" s="357"/>
      <c r="AA176" s="344"/>
      <c r="AB176" s="344" t="str">
        <f t="shared" ca="1" si="19"/>
        <v>Vencida</v>
      </c>
      <c r="AC176" s="358" t="str">
        <f t="shared" si="15"/>
        <v>No aplica</v>
      </c>
      <c r="AD176" s="344"/>
      <c r="AE176" s="344" t="str">
        <f t="shared" ca="1" si="20"/>
        <v>Vencida</v>
      </c>
      <c r="AF176" s="358" t="str">
        <f t="shared" si="16"/>
        <v>No aplica</v>
      </c>
      <c r="AG176" s="344"/>
      <c r="AH176" s="344"/>
      <c r="AI176" s="357"/>
      <c r="AJ176" s="344"/>
      <c r="AK176" s="358" t="str">
        <f t="shared" si="17"/>
        <v>No aplica</v>
      </c>
      <c r="AL176" s="358"/>
      <c r="AM176" s="359">
        <f t="shared" ca="1" si="18"/>
        <v>0</v>
      </c>
      <c r="AN176" s="357"/>
      <c r="AO176" s="357"/>
      <c r="AP176" s="360"/>
      <c r="AQ176" s="361" t="str">
        <f>+_xlfn.XLOOKUP(B176,'BD 2025-06-14'!$A$1:$A$700,'BD 2025-06-14'!$B$1:$B$700)</f>
        <v>VELASQUEZ ROJAS MARILU</v>
      </c>
    </row>
    <row r="177" spans="1:43" ht="30.75" customHeight="1" x14ac:dyDescent="0.25">
      <c r="A177" s="353">
        <v>168</v>
      </c>
      <c r="B177" s="354">
        <v>31565054</v>
      </c>
      <c r="C177" s="357" t="s">
        <v>1409</v>
      </c>
      <c r="D177" s="344" t="str">
        <f>IFERROR(VLOOKUP(B177,#REF!,6,0),"ACTIVO")</f>
        <v>ACTIVO</v>
      </c>
      <c r="E177" s="344">
        <v>38869</v>
      </c>
      <c r="F177" s="344" t="str">
        <f>IFERROR(VLOOKUP(B177,#REF!,5,0),"")</f>
        <v/>
      </c>
      <c r="G177" s="344">
        <v>29391</v>
      </c>
      <c r="H177" s="356">
        <f t="shared" ca="1" si="14"/>
        <v>45.781674142249663</v>
      </c>
      <c r="I177" s="357" t="s">
        <v>768</v>
      </c>
      <c r="J177" s="357" t="s">
        <v>4241</v>
      </c>
      <c r="K177" s="355" t="s">
        <v>1410</v>
      </c>
      <c r="L177" s="355" t="s">
        <v>196</v>
      </c>
      <c r="M177" s="355" t="s">
        <v>90</v>
      </c>
      <c r="N177" s="357" t="s">
        <v>764</v>
      </c>
      <c r="O177" s="357" t="s">
        <v>764</v>
      </c>
      <c r="P177" s="357" t="s">
        <v>721</v>
      </c>
      <c r="Q177" s="357"/>
      <c r="R177" s="357"/>
      <c r="S177" s="357"/>
      <c r="T177" s="357"/>
      <c r="U177" s="357"/>
      <c r="V177" s="357"/>
      <c r="W177" s="357"/>
      <c r="X177" s="357"/>
      <c r="Y177" s="357"/>
      <c r="Z177" s="357"/>
      <c r="AA177" s="344"/>
      <c r="AB177" s="344" t="str">
        <f t="shared" ca="1" si="19"/>
        <v>Vencida</v>
      </c>
      <c r="AC177" s="358" t="str">
        <f t="shared" si="15"/>
        <v>No aplica</v>
      </c>
      <c r="AD177" s="344"/>
      <c r="AE177" s="344" t="str">
        <f t="shared" ca="1" si="20"/>
        <v>Vencida</v>
      </c>
      <c r="AF177" s="358" t="str">
        <f t="shared" si="16"/>
        <v>No aplica</v>
      </c>
      <c r="AG177" s="344"/>
      <c r="AH177" s="344"/>
      <c r="AI177" s="357"/>
      <c r="AJ177" s="344"/>
      <c r="AK177" s="358" t="str">
        <f t="shared" si="17"/>
        <v>No aplica</v>
      </c>
      <c r="AL177" s="358"/>
      <c r="AM177" s="359">
        <f t="shared" ca="1" si="18"/>
        <v>0</v>
      </c>
      <c r="AN177" s="357"/>
      <c r="AO177" s="357"/>
      <c r="AP177" s="360"/>
      <c r="AQ177" s="361" t="str">
        <f>+_xlfn.XLOOKUP(B177,'BD 2025-06-14'!$A$1:$A$700,'BD 2025-06-14'!$B$1:$B$700)</f>
        <v>CIFUENTES SUAREZ ANGELA MARIA</v>
      </c>
    </row>
    <row r="178" spans="1:43" ht="30.75" customHeight="1" x14ac:dyDescent="0.25">
      <c r="A178" s="353">
        <v>169</v>
      </c>
      <c r="B178" s="354">
        <v>1107527956</v>
      </c>
      <c r="C178" s="357" t="s">
        <v>1411</v>
      </c>
      <c r="D178" s="344" t="str">
        <f>IFERROR(VLOOKUP(B178,#REF!,6,0),"ACTIVO")</f>
        <v>ACTIVO</v>
      </c>
      <c r="E178" s="344">
        <v>44463</v>
      </c>
      <c r="F178" s="344" t="str">
        <f>IFERROR(VLOOKUP(B178,#REF!,5,0),"")</f>
        <v/>
      </c>
      <c r="G178" s="344">
        <v>36403</v>
      </c>
      <c r="H178" s="356">
        <f t="shared" ca="1" si="14"/>
        <v>26.584531143052704</v>
      </c>
      <c r="I178" s="357" t="s">
        <v>768</v>
      </c>
      <c r="J178" s="357" t="s">
        <v>4242</v>
      </c>
      <c r="K178" s="355" t="s">
        <v>1410</v>
      </c>
      <c r="L178" s="355" t="s">
        <v>196</v>
      </c>
      <c r="M178" s="355" t="s">
        <v>90</v>
      </c>
      <c r="N178" s="357" t="s">
        <v>764</v>
      </c>
      <c r="O178" s="357" t="s">
        <v>764</v>
      </c>
      <c r="P178" s="357" t="s">
        <v>721</v>
      </c>
      <c r="Q178" s="357"/>
      <c r="R178" s="357"/>
      <c r="S178" s="357"/>
      <c r="T178" s="357"/>
      <c r="U178" s="357"/>
      <c r="V178" s="357"/>
      <c r="W178" s="357"/>
      <c r="X178" s="357"/>
      <c r="Y178" s="357"/>
      <c r="Z178" s="357"/>
      <c r="AA178" s="344"/>
      <c r="AB178" s="344" t="str">
        <f t="shared" ca="1" si="19"/>
        <v>Vencida</v>
      </c>
      <c r="AC178" s="358" t="str">
        <f t="shared" si="15"/>
        <v>No aplica</v>
      </c>
      <c r="AD178" s="344"/>
      <c r="AE178" s="344" t="str">
        <f t="shared" ca="1" si="20"/>
        <v>Vencida</v>
      </c>
      <c r="AF178" s="358" t="str">
        <f t="shared" si="16"/>
        <v>No aplica</v>
      </c>
      <c r="AG178" s="344"/>
      <c r="AH178" s="344"/>
      <c r="AI178" s="357"/>
      <c r="AJ178" s="344"/>
      <c r="AK178" s="358" t="str">
        <f t="shared" si="17"/>
        <v>No aplica</v>
      </c>
      <c r="AL178" s="358"/>
      <c r="AM178" s="359">
        <f t="shared" ca="1" si="18"/>
        <v>0</v>
      </c>
      <c r="AN178" s="357"/>
      <c r="AO178" s="357"/>
      <c r="AP178" s="360"/>
      <c r="AQ178" s="361" t="str">
        <f>+_xlfn.XLOOKUP(B178,'BD 2025-06-14'!$A$1:$A$700,'BD 2025-06-14'!$B$1:$B$700)</f>
        <v>GUTIERREZ GARCIA YESICA ALEJANDRA</v>
      </c>
    </row>
    <row r="179" spans="1:43" ht="30.75" customHeight="1" x14ac:dyDescent="0.25">
      <c r="A179" s="353">
        <v>170</v>
      </c>
      <c r="B179" s="354">
        <v>1006289058</v>
      </c>
      <c r="C179" s="355" t="s">
        <v>77</v>
      </c>
      <c r="D179" s="344" t="str">
        <f>IFERROR(VLOOKUP(B179,#REF!,6,0),"ACTIVO")</f>
        <v>ACTIVO</v>
      </c>
      <c r="E179" s="344">
        <v>45505</v>
      </c>
      <c r="F179" s="344" t="str">
        <f>IFERROR(VLOOKUP(B179,#REF!,5,0),"")</f>
        <v/>
      </c>
      <c r="G179" s="344">
        <v>36541</v>
      </c>
      <c r="H179" s="356">
        <f t="shared" ca="1" si="14"/>
        <v>26.206043398904889</v>
      </c>
      <c r="I179" s="344" t="s">
        <v>768</v>
      </c>
      <c r="J179" s="355" t="s">
        <v>856</v>
      </c>
      <c r="K179" s="355" t="s">
        <v>78</v>
      </c>
      <c r="L179" s="355" t="s">
        <v>70</v>
      </c>
      <c r="M179" s="355" t="s">
        <v>19</v>
      </c>
      <c r="N179" s="357" t="s">
        <v>764</v>
      </c>
      <c r="O179" s="357" t="s">
        <v>557</v>
      </c>
      <c r="P179" s="357" t="s">
        <v>721</v>
      </c>
      <c r="Q179" s="357"/>
      <c r="R179" s="357"/>
      <c r="S179" s="357"/>
      <c r="T179" s="357"/>
      <c r="U179" s="357"/>
      <c r="V179" s="357"/>
      <c r="W179" s="357"/>
      <c r="X179" s="357"/>
      <c r="Y179" s="357"/>
      <c r="Z179" s="357"/>
      <c r="AA179" s="344"/>
      <c r="AB179" s="344" t="str">
        <f t="shared" ca="1" si="19"/>
        <v>Vencida</v>
      </c>
      <c r="AC179" s="358" t="str">
        <f t="shared" si="15"/>
        <v>No aplica</v>
      </c>
      <c r="AD179" s="344"/>
      <c r="AE179" s="344" t="str">
        <f t="shared" ca="1" si="20"/>
        <v>Vencida</v>
      </c>
      <c r="AF179" s="358" t="str">
        <f t="shared" si="16"/>
        <v>No aplica</v>
      </c>
      <c r="AG179" s="344"/>
      <c r="AH179" s="344"/>
      <c r="AI179" s="357"/>
      <c r="AJ179" s="344"/>
      <c r="AK179" s="358" t="str">
        <f t="shared" si="17"/>
        <v>No aplica</v>
      </c>
      <c r="AL179" s="358"/>
      <c r="AM179" s="359">
        <f t="shared" ca="1" si="18"/>
        <v>0</v>
      </c>
      <c r="AN179" s="357"/>
      <c r="AO179" s="357"/>
      <c r="AP179" s="368" t="s">
        <v>754</v>
      </c>
      <c r="AQ179" s="361" t="str">
        <f>+_xlfn.XLOOKUP(B179,'BD 2025-06-14'!$A$1:$A$700,'BD 2025-06-14'!$B$1:$B$700)</f>
        <v>APARICIO CADAVID MARIA ALEJANDRA</v>
      </c>
    </row>
    <row r="180" spans="1:43" ht="30.75" customHeight="1" x14ac:dyDescent="0.25">
      <c r="A180" s="353">
        <v>171</v>
      </c>
      <c r="B180" s="354">
        <v>1061767834</v>
      </c>
      <c r="C180" s="355" t="s">
        <v>79</v>
      </c>
      <c r="D180" s="344" t="str">
        <f>IFERROR(VLOOKUP(B180,#REF!,6,0),"ACTIVO")</f>
        <v>ACTIVO</v>
      </c>
      <c r="E180" s="344">
        <v>45526</v>
      </c>
      <c r="F180" s="344" t="str">
        <f>IFERROR(VLOOKUP(B180,#REF!,5,0),"")</f>
        <v/>
      </c>
      <c r="G180" s="344">
        <v>34395</v>
      </c>
      <c r="H180" s="356">
        <f t="shared" ca="1" si="14"/>
        <v>32.082800962415995</v>
      </c>
      <c r="I180" s="344" t="s">
        <v>763</v>
      </c>
      <c r="J180" s="355" t="s">
        <v>80</v>
      </c>
      <c r="K180" s="363" t="s">
        <v>81</v>
      </c>
      <c r="L180" s="355" t="s">
        <v>70</v>
      </c>
      <c r="M180" s="355" t="s">
        <v>19</v>
      </c>
      <c r="N180" s="357" t="s">
        <v>557</v>
      </c>
      <c r="O180" s="357" t="s">
        <v>557</v>
      </c>
      <c r="P180" s="357" t="s">
        <v>547</v>
      </c>
      <c r="Q180" s="357" t="s">
        <v>682</v>
      </c>
      <c r="R180" s="357" t="s">
        <v>436</v>
      </c>
      <c r="S180" s="357"/>
      <c r="T180" s="357"/>
      <c r="U180" s="357" t="s">
        <v>3966</v>
      </c>
      <c r="V180" s="357" t="s">
        <v>3965</v>
      </c>
      <c r="W180" s="357">
        <v>2023</v>
      </c>
      <c r="X180" s="357" t="s">
        <v>3967</v>
      </c>
      <c r="Y180" s="357">
        <v>999</v>
      </c>
      <c r="Z180" s="357"/>
      <c r="AA180" s="344">
        <v>44769</v>
      </c>
      <c r="AB180" s="344" t="str">
        <f t="shared" ca="1" si="19"/>
        <v>Vigente</v>
      </c>
      <c r="AC180" s="358" t="str">
        <f t="shared" si="15"/>
        <v>Vigente</v>
      </c>
      <c r="AD180" s="344">
        <v>46595</v>
      </c>
      <c r="AE180" s="344" t="str">
        <f t="shared" ca="1" si="20"/>
        <v>Vigente</v>
      </c>
      <c r="AF180" s="358" t="str">
        <f t="shared" si="16"/>
        <v>Vigente</v>
      </c>
      <c r="AG180" s="344">
        <v>46229</v>
      </c>
      <c r="AH180" s="344" t="s">
        <v>450</v>
      </c>
      <c r="AI180" s="357" t="s">
        <v>450</v>
      </c>
      <c r="AJ180" s="344">
        <v>46418</v>
      </c>
      <c r="AK180" s="358" t="str">
        <f t="shared" si="17"/>
        <v>Vigente</v>
      </c>
      <c r="AL180" s="358"/>
      <c r="AM180" s="359">
        <f t="shared" ca="1" si="18"/>
        <v>4</v>
      </c>
      <c r="AN180" s="357"/>
      <c r="AO180" s="357"/>
      <c r="AP180" s="368" t="s">
        <v>746</v>
      </c>
      <c r="AQ180" s="361" t="str">
        <f>+_xlfn.XLOOKUP(B180,'BD 2025-06-14'!$A$1:$A$700,'BD 2025-06-14'!$B$1:$B$700)</f>
        <v>BURBANO HERNANDEZ BRAYAN ALBERTO</v>
      </c>
    </row>
    <row r="181" spans="1:43" ht="30.75" customHeight="1" x14ac:dyDescent="0.25">
      <c r="A181" s="353">
        <v>172</v>
      </c>
      <c r="B181" s="354">
        <v>1144134143</v>
      </c>
      <c r="C181" s="355" t="s">
        <v>67</v>
      </c>
      <c r="D181" s="344" t="str">
        <f>IFERROR(VLOOKUP(B181,#REF!,6,0),"ACTIVO")</f>
        <v>ACTIVO</v>
      </c>
      <c r="E181" s="344">
        <v>44942</v>
      </c>
      <c r="F181" s="344" t="str">
        <f>IFERROR(VLOOKUP(B181,#REF!,5,0),"")</f>
        <v/>
      </c>
      <c r="G181" s="344">
        <v>32910</v>
      </c>
      <c r="H181" s="356">
        <f t="shared" ca="1" si="14"/>
        <v>36.148512653544472</v>
      </c>
      <c r="I181" s="344" t="s">
        <v>763</v>
      </c>
      <c r="J181" s="355" t="s">
        <v>68</v>
      </c>
      <c r="K181" s="355" t="s">
        <v>69</v>
      </c>
      <c r="L181" s="355" t="s">
        <v>70</v>
      </c>
      <c r="M181" s="355" t="s">
        <v>19</v>
      </c>
      <c r="N181" s="357" t="s">
        <v>764</v>
      </c>
      <c r="O181" s="357" t="s">
        <v>557</v>
      </c>
      <c r="P181" s="357" t="s">
        <v>721</v>
      </c>
      <c r="Q181" s="357"/>
      <c r="R181" s="357"/>
      <c r="S181" s="357"/>
      <c r="T181" s="357"/>
      <c r="U181" s="357"/>
      <c r="V181" s="357"/>
      <c r="W181" s="357"/>
      <c r="X181" s="357"/>
      <c r="Y181" s="357"/>
      <c r="Z181" s="357"/>
      <c r="AA181" s="344"/>
      <c r="AB181" s="344" t="str">
        <f t="shared" ca="1" si="19"/>
        <v>Vencida</v>
      </c>
      <c r="AC181" s="358" t="str">
        <f t="shared" si="15"/>
        <v>No aplica</v>
      </c>
      <c r="AD181" s="344"/>
      <c r="AE181" s="344" t="str">
        <f t="shared" ca="1" si="20"/>
        <v>Vencida</v>
      </c>
      <c r="AF181" s="358" t="str">
        <f t="shared" si="16"/>
        <v>No aplica</v>
      </c>
      <c r="AG181" s="344"/>
      <c r="AH181" s="344"/>
      <c r="AI181" s="357"/>
      <c r="AJ181" s="344"/>
      <c r="AK181" s="358" t="str">
        <f t="shared" si="17"/>
        <v>No aplica</v>
      </c>
      <c r="AL181" s="358"/>
      <c r="AM181" s="359">
        <f t="shared" ca="1" si="18"/>
        <v>0</v>
      </c>
      <c r="AN181" s="357"/>
      <c r="AO181" s="357"/>
      <c r="AP181" s="368" t="s">
        <v>754</v>
      </c>
      <c r="AQ181" s="361" t="str">
        <f>+_xlfn.XLOOKUP(B181,'BD 2025-06-14'!$A$1:$A$700,'BD 2025-06-14'!$B$1:$B$700)</f>
        <v>PENA PERALTA ANDRES MAURICIO</v>
      </c>
    </row>
    <row r="182" spans="1:43" s="362" customFormat="1" ht="30.75" customHeight="1" x14ac:dyDescent="0.25">
      <c r="A182" s="353">
        <v>173</v>
      </c>
      <c r="B182" s="354">
        <v>1130588979</v>
      </c>
      <c r="C182" s="357" t="s">
        <v>1124</v>
      </c>
      <c r="D182" s="344" t="str">
        <f>IFERROR(VLOOKUP(B182,#REF!,6,0),"ACTIVO")</f>
        <v>ACTIVO</v>
      </c>
      <c r="E182" s="344">
        <v>41144</v>
      </c>
      <c r="F182" s="344" t="str">
        <f>IFERROR(VLOOKUP(B182,#REF!,5,0),"")</f>
        <v/>
      </c>
      <c r="G182" s="344">
        <v>31744</v>
      </c>
      <c r="H182" s="356">
        <f t="shared" ca="1" si="14"/>
        <v>39.340834724540898</v>
      </c>
      <c r="I182" s="357" t="s">
        <v>763</v>
      </c>
      <c r="J182" s="357" t="s">
        <v>4054</v>
      </c>
      <c r="K182" s="363" t="s">
        <v>1125</v>
      </c>
      <c r="L182" s="355" t="s">
        <v>92</v>
      </c>
      <c r="M182" s="355" t="s">
        <v>90</v>
      </c>
      <c r="N182" s="357" t="s">
        <v>557</v>
      </c>
      <c r="O182" s="357" t="s">
        <v>557</v>
      </c>
      <c r="P182" s="357" t="s">
        <v>437</v>
      </c>
      <c r="Q182" s="357" t="s">
        <v>6707</v>
      </c>
      <c r="R182" s="357"/>
      <c r="S182" s="357" t="s">
        <v>6708</v>
      </c>
      <c r="T182" s="357">
        <v>31309585</v>
      </c>
      <c r="U182" s="357" t="s">
        <v>6709</v>
      </c>
      <c r="V182" s="357" t="s">
        <v>6710</v>
      </c>
      <c r="W182" s="357">
        <v>2025</v>
      </c>
      <c r="X182" s="357" t="s">
        <v>1912</v>
      </c>
      <c r="Y182" s="357">
        <v>373</v>
      </c>
      <c r="Z182" s="357"/>
      <c r="AA182" s="344">
        <v>45624</v>
      </c>
      <c r="AB182" s="344" t="str">
        <f t="shared" ca="1" si="19"/>
        <v>Vigente</v>
      </c>
      <c r="AC182" s="358" t="str">
        <f t="shared" si="15"/>
        <v>Vigente</v>
      </c>
      <c r="AD182" s="344">
        <v>46354</v>
      </c>
      <c r="AE182" s="344" t="str">
        <f t="shared" ca="1" si="20"/>
        <v>Vigente</v>
      </c>
      <c r="AF182" s="358" t="str">
        <f t="shared" si="16"/>
        <v>Vigente</v>
      </c>
      <c r="AG182" s="344">
        <v>46352</v>
      </c>
      <c r="AH182" s="344" t="s">
        <v>439</v>
      </c>
      <c r="AI182" s="357" t="s">
        <v>439</v>
      </c>
      <c r="AJ182" s="344">
        <v>48807</v>
      </c>
      <c r="AK182" s="358" t="str">
        <f t="shared" si="17"/>
        <v>Vigente</v>
      </c>
      <c r="AL182" s="358"/>
      <c r="AM182" s="359">
        <f t="shared" ca="1" si="18"/>
        <v>4</v>
      </c>
      <c r="AN182" s="357"/>
      <c r="AO182" s="357"/>
      <c r="AP182" s="360"/>
      <c r="AQ182" s="361" t="str">
        <f>+_xlfn.XLOOKUP(B182,'BD 2025-06-14'!$A$1:$A$700,'BD 2025-06-14'!$B$1:$B$700)</f>
        <v>QUINTERO VELASQUEZ WILLIAM ESNEIDER</v>
      </c>
    </row>
    <row r="183" spans="1:43" ht="30.75" customHeight="1" x14ac:dyDescent="0.25">
      <c r="A183" s="353">
        <v>174</v>
      </c>
      <c r="B183" s="354">
        <v>67024627</v>
      </c>
      <c r="C183" s="357" t="s">
        <v>1594</v>
      </c>
      <c r="D183" s="344" t="str">
        <f>IFERROR(VLOOKUP(B183,#REF!,6,0),"ACTIVO")</f>
        <v>ACTIVO</v>
      </c>
      <c r="E183" s="344">
        <v>40582</v>
      </c>
      <c r="F183" s="344" t="str">
        <f>IFERROR(VLOOKUP(B183,#REF!,5,0),"")</f>
        <v/>
      </c>
      <c r="G183" s="344">
        <v>31065</v>
      </c>
      <c r="H183" s="356">
        <f t="shared" ca="1" si="14"/>
        <v>41.200521512385919</v>
      </c>
      <c r="I183" s="357" t="s">
        <v>768</v>
      </c>
      <c r="J183" s="357" t="s">
        <v>4271</v>
      </c>
      <c r="K183" s="355" t="s">
        <v>1595</v>
      </c>
      <c r="L183" s="355" t="s">
        <v>427</v>
      </c>
      <c r="M183" s="355" t="s">
        <v>427</v>
      </c>
      <c r="N183" s="357" t="s">
        <v>764</v>
      </c>
      <c r="O183" s="357" t="s">
        <v>764</v>
      </c>
      <c r="P183" s="357" t="s">
        <v>547</v>
      </c>
      <c r="Q183" s="357" t="s">
        <v>6958</v>
      </c>
      <c r="R183" s="357" t="s">
        <v>436</v>
      </c>
      <c r="S183" s="357"/>
      <c r="T183" s="357"/>
      <c r="U183" s="357" t="s">
        <v>6959</v>
      </c>
      <c r="V183" s="357" t="s">
        <v>6960</v>
      </c>
      <c r="W183" s="357">
        <v>2019</v>
      </c>
      <c r="X183" s="357" t="s">
        <v>3967</v>
      </c>
      <c r="Y183" s="357">
        <v>1598</v>
      </c>
      <c r="Z183" s="357"/>
      <c r="AA183" s="344">
        <v>43585</v>
      </c>
      <c r="AB183" s="344" t="str">
        <f t="shared" ca="1" si="19"/>
        <v>Vigente</v>
      </c>
      <c r="AC183" s="358" t="str">
        <f t="shared" si="15"/>
        <v>Vigente</v>
      </c>
      <c r="AD183" s="344">
        <v>46138</v>
      </c>
      <c r="AE183" s="344" t="str">
        <f t="shared" ca="1" si="20"/>
        <v>Vencida</v>
      </c>
      <c r="AF183" s="358" t="str">
        <f t="shared" si="16"/>
        <v>Vigente</v>
      </c>
      <c r="AG183" s="344">
        <v>45872</v>
      </c>
      <c r="AH183" s="344" t="s">
        <v>450</v>
      </c>
      <c r="AI183" s="357" t="s">
        <v>450</v>
      </c>
      <c r="AJ183" s="344">
        <v>48793</v>
      </c>
      <c r="AK183" s="358" t="str">
        <f t="shared" si="17"/>
        <v>Vigente</v>
      </c>
      <c r="AL183" s="358"/>
      <c r="AM183" s="359">
        <f t="shared" ca="1" si="18"/>
        <v>3</v>
      </c>
      <c r="AN183" s="357"/>
      <c r="AO183" s="357"/>
      <c r="AP183" s="360" t="s">
        <v>6961</v>
      </c>
      <c r="AQ183" s="361" t="str">
        <f>+_xlfn.XLOOKUP(B183,'BD 2025-06-14'!$A$1:$A$700,'BD 2025-06-14'!$B$1:$B$700)</f>
        <v>RESTREPO CASTANO LUZ VIVIANA</v>
      </c>
    </row>
    <row r="184" spans="1:43" ht="30.75" customHeight="1" x14ac:dyDescent="0.25">
      <c r="A184" s="353">
        <v>175</v>
      </c>
      <c r="B184" s="354">
        <v>94323208</v>
      </c>
      <c r="C184" s="355" t="s">
        <v>813</v>
      </c>
      <c r="D184" s="344" t="str">
        <f>IFERROR(VLOOKUP(B184,#REF!,6,0),"ACTIVO")</f>
        <v>ACTIVO</v>
      </c>
      <c r="E184" s="344">
        <v>40192</v>
      </c>
      <c r="F184" s="344" t="str">
        <f>IFERROR(VLOOKUP(B184,#REF!,5,0),"")</f>
        <v/>
      </c>
      <c r="G184" s="344">
        <v>27613</v>
      </c>
      <c r="H184" s="356">
        <f t="shared" ca="1" si="14"/>
        <v>50.650239561943877</v>
      </c>
      <c r="I184" s="344" t="s">
        <v>763</v>
      </c>
      <c r="J184" s="355" t="s">
        <v>4076</v>
      </c>
      <c r="K184" s="355" t="s">
        <v>814</v>
      </c>
      <c r="L184" s="355" t="s">
        <v>24</v>
      </c>
      <c r="M184" s="355" t="s">
        <v>19</v>
      </c>
      <c r="N184" s="357" t="s">
        <v>764</v>
      </c>
      <c r="O184" s="357" t="s">
        <v>764</v>
      </c>
      <c r="P184" s="357" t="s">
        <v>721</v>
      </c>
      <c r="Q184" s="357"/>
      <c r="R184" s="357"/>
      <c r="S184" s="357"/>
      <c r="T184" s="357"/>
      <c r="U184" s="357"/>
      <c r="V184" s="357"/>
      <c r="W184" s="357"/>
      <c r="X184" s="357"/>
      <c r="Y184" s="357"/>
      <c r="Z184" s="357"/>
      <c r="AA184" s="344"/>
      <c r="AB184" s="344" t="str">
        <f t="shared" ca="1" si="19"/>
        <v>Vencida</v>
      </c>
      <c r="AC184" s="358" t="str">
        <f t="shared" si="15"/>
        <v>No aplica</v>
      </c>
      <c r="AD184" s="344"/>
      <c r="AE184" s="344" t="str">
        <f t="shared" ca="1" si="20"/>
        <v>Vencida</v>
      </c>
      <c r="AF184" s="358" t="str">
        <f t="shared" si="16"/>
        <v>No aplica</v>
      </c>
      <c r="AG184" s="344"/>
      <c r="AH184" s="344"/>
      <c r="AI184" s="357"/>
      <c r="AJ184" s="344"/>
      <c r="AK184" s="358" t="str">
        <f t="shared" si="17"/>
        <v>No aplica</v>
      </c>
      <c r="AL184" s="358"/>
      <c r="AM184" s="359">
        <f t="shared" ca="1" si="18"/>
        <v>0</v>
      </c>
      <c r="AN184" s="357"/>
      <c r="AO184" s="357"/>
      <c r="AP184" s="360"/>
      <c r="AQ184" s="361" t="str">
        <f>+_xlfn.XLOOKUP(B184,'BD 2025-06-14'!$A$1:$A$700,'BD 2025-06-14'!$B$1:$B$700)</f>
        <v>PINZA ANDRADE LEDER ALDEMAR</v>
      </c>
    </row>
    <row r="185" spans="1:43" ht="30.75" customHeight="1" x14ac:dyDescent="0.25">
      <c r="A185" s="353">
        <v>176</v>
      </c>
      <c r="B185" s="354">
        <v>16926949</v>
      </c>
      <c r="C185" s="357" t="s">
        <v>1110</v>
      </c>
      <c r="D185" s="344" t="str">
        <f>IFERROR(VLOOKUP(B185,#REF!,6,0),"ACTIVO")</f>
        <v>ACTIVO</v>
      </c>
      <c r="E185" s="344">
        <v>43440</v>
      </c>
      <c r="F185" s="344" t="str">
        <f>IFERROR(VLOOKUP(B185,#REF!,5,0),"")</f>
        <v/>
      </c>
      <c r="G185" s="344">
        <v>29838</v>
      </c>
      <c r="H185" s="356">
        <f t="shared" ca="1" si="14"/>
        <v>44.559847628117375</v>
      </c>
      <c r="I185" s="357" t="s">
        <v>763</v>
      </c>
      <c r="J185" s="357" t="s">
        <v>4152</v>
      </c>
      <c r="K185" s="355" t="s">
        <v>1109</v>
      </c>
      <c r="L185" s="355" t="s">
        <v>92</v>
      </c>
      <c r="M185" s="355" t="s">
        <v>90</v>
      </c>
      <c r="N185" s="357" t="s">
        <v>764</v>
      </c>
      <c r="O185" s="357" t="s">
        <v>764</v>
      </c>
      <c r="P185" s="357" t="s">
        <v>721</v>
      </c>
      <c r="Q185" s="357"/>
      <c r="R185" s="357"/>
      <c r="S185" s="357"/>
      <c r="T185" s="357"/>
      <c r="U185" s="357"/>
      <c r="V185" s="357"/>
      <c r="W185" s="357"/>
      <c r="X185" s="357"/>
      <c r="Y185" s="357"/>
      <c r="Z185" s="357"/>
      <c r="AA185" s="344"/>
      <c r="AB185" s="344" t="str">
        <f t="shared" ca="1" si="19"/>
        <v>Vencida</v>
      </c>
      <c r="AC185" s="358" t="str">
        <f t="shared" si="15"/>
        <v>No aplica</v>
      </c>
      <c r="AD185" s="344"/>
      <c r="AE185" s="344" t="str">
        <f t="shared" ca="1" si="20"/>
        <v>Vencida</v>
      </c>
      <c r="AF185" s="358" t="str">
        <f t="shared" si="16"/>
        <v>No aplica</v>
      </c>
      <c r="AG185" s="344"/>
      <c r="AH185" s="344"/>
      <c r="AI185" s="357"/>
      <c r="AJ185" s="344"/>
      <c r="AK185" s="358" t="str">
        <f t="shared" si="17"/>
        <v>No aplica</v>
      </c>
      <c r="AL185" s="358"/>
      <c r="AM185" s="359">
        <f t="shared" ca="1" si="18"/>
        <v>0</v>
      </c>
      <c r="AN185" s="357"/>
      <c r="AO185" s="357"/>
      <c r="AP185" s="360"/>
      <c r="AQ185" s="361" t="str">
        <f>+_xlfn.XLOOKUP(B185,'BD 2025-06-14'!$A$1:$A$700,'BD 2025-06-14'!$B$1:$B$700)</f>
        <v>CASTANEDA ALFONSO EVERARDO</v>
      </c>
    </row>
    <row r="186" spans="1:43" ht="30.75" customHeight="1" x14ac:dyDescent="0.25">
      <c r="A186" s="353">
        <v>177</v>
      </c>
      <c r="B186" s="354">
        <v>16936472</v>
      </c>
      <c r="C186" s="357" t="s">
        <v>1113</v>
      </c>
      <c r="D186" s="344" t="str">
        <f>IFERROR(VLOOKUP(B186,#REF!,6,0),"ACTIVO")</f>
        <v>ACTIVO</v>
      </c>
      <c r="E186" s="344">
        <v>43636</v>
      </c>
      <c r="F186" s="344" t="str">
        <f>IFERROR(VLOOKUP(B186,#REF!,5,0),"")</f>
        <v/>
      </c>
      <c r="G186" s="344">
        <v>29954</v>
      </c>
      <c r="H186" s="356">
        <f t="shared" ca="1" si="14"/>
        <v>44.241603796544169</v>
      </c>
      <c r="I186" s="357" t="s">
        <v>763</v>
      </c>
      <c r="J186" s="357" t="s">
        <v>4155</v>
      </c>
      <c r="K186" s="355" t="s">
        <v>1109</v>
      </c>
      <c r="L186" s="355" t="s">
        <v>92</v>
      </c>
      <c r="M186" s="355" t="s">
        <v>90</v>
      </c>
      <c r="N186" s="357" t="s">
        <v>764</v>
      </c>
      <c r="O186" s="357" t="s">
        <v>764</v>
      </c>
      <c r="P186" s="357" t="s">
        <v>721</v>
      </c>
      <c r="Q186" s="357"/>
      <c r="R186" s="357"/>
      <c r="S186" s="357"/>
      <c r="T186" s="357"/>
      <c r="U186" s="357"/>
      <c r="V186" s="357"/>
      <c r="W186" s="357"/>
      <c r="X186" s="357"/>
      <c r="Y186" s="357"/>
      <c r="Z186" s="357"/>
      <c r="AA186" s="344"/>
      <c r="AB186" s="344" t="str">
        <f t="shared" ca="1" si="19"/>
        <v>Vencida</v>
      </c>
      <c r="AC186" s="358" t="str">
        <f t="shared" si="15"/>
        <v>No aplica</v>
      </c>
      <c r="AD186" s="344"/>
      <c r="AE186" s="344" t="str">
        <f t="shared" ca="1" si="20"/>
        <v>Vencida</v>
      </c>
      <c r="AF186" s="358" t="str">
        <f t="shared" si="16"/>
        <v>No aplica</v>
      </c>
      <c r="AG186" s="344"/>
      <c r="AH186" s="344"/>
      <c r="AI186" s="357"/>
      <c r="AJ186" s="344"/>
      <c r="AK186" s="358" t="str">
        <f t="shared" si="17"/>
        <v>No aplica</v>
      </c>
      <c r="AL186" s="358"/>
      <c r="AM186" s="359">
        <f t="shared" ca="1" si="18"/>
        <v>0</v>
      </c>
      <c r="AN186" s="357"/>
      <c r="AO186" s="357"/>
      <c r="AP186" s="360"/>
      <c r="AQ186" s="361" t="str">
        <f>+_xlfn.XLOOKUP(B186,'BD 2025-06-14'!$A$1:$A$700,'BD 2025-06-14'!$B$1:$B$700)</f>
        <v>SANDOVAL SUAREZ EDWAR ROBINSON</v>
      </c>
    </row>
    <row r="187" spans="1:43" ht="30.75" customHeight="1" x14ac:dyDescent="0.25">
      <c r="A187" s="353">
        <v>178</v>
      </c>
      <c r="B187" s="354">
        <v>1144191872</v>
      </c>
      <c r="C187" s="357" t="s">
        <v>1107</v>
      </c>
      <c r="D187" s="344" t="str">
        <f>IFERROR(VLOOKUP(B187,#REF!,6,0),"ACTIVO")</f>
        <v>ACTIVO</v>
      </c>
      <c r="E187" s="344">
        <v>44200</v>
      </c>
      <c r="F187" s="344" t="str">
        <f>IFERROR(VLOOKUP(B187,#REF!,5,0),"")</f>
        <v/>
      </c>
      <c r="G187" s="344">
        <v>35073</v>
      </c>
      <c r="H187" s="356">
        <f t="shared" ca="1" si="14"/>
        <v>30.225205334275369</v>
      </c>
      <c r="I187" s="357" t="s">
        <v>763</v>
      </c>
      <c r="J187" s="357" t="s">
        <v>1108</v>
      </c>
      <c r="K187" s="355" t="s">
        <v>1109</v>
      </c>
      <c r="L187" s="355" t="s">
        <v>92</v>
      </c>
      <c r="M187" s="355" t="s">
        <v>90</v>
      </c>
      <c r="N187" s="357" t="s">
        <v>764</v>
      </c>
      <c r="O187" s="357" t="s">
        <v>764</v>
      </c>
      <c r="P187" s="357" t="s">
        <v>721</v>
      </c>
      <c r="Q187" s="357"/>
      <c r="R187" s="357"/>
      <c r="S187" s="357"/>
      <c r="T187" s="357"/>
      <c r="U187" s="357"/>
      <c r="V187" s="357"/>
      <c r="W187" s="357"/>
      <c r="X187" s="357"/>
      <c r="Y187" s="357"/>
      <c r="Z187" s="357"/>
      <c r="AA187" s="344"/>
      <c r="AB187" s="344" t="str">
        <f t="shared" ca="1" si="19"/>
        <v>Vencida</v>
      </c>
      <c r="AC187" s="358" t="str">
        <f t="shared" si="15"/>
        <v>No aplica</v>
      </c>
      <c r="AD187" s="344"/>
      <c r="AE187" s="344" t="str">
        <f t="shared" ca="1" si="20"/>
        <v>Vencida</v>
      </c>
      <c r="AF187" s="358" t="str">
        <f t="shared" si="16"/>
        <v>No aplica</v>
      </c>
      <c r="AG187" s="344"/>
      <c r="AH187" s="344"/>
      <c r="AI187" s="357"/>
      <c r="AJ187" s="344"/>
      <c r="AK187" s="358" t="str">
        <f t="shared" si="17"/>
        <v>No aplica</v>
      </c>
      <c r="AL187" s="358"/>
      <c r="AM187" s="359">
        <f t="shared" ca="1" si="18"/>
        <v>0</v>
      </c>
      <c r="AN187" s="357"/>
      <c r="AO187" s="357"/>
      <c r="AP187" s="360"/>
      <c r="AQ187" s="361" t="str">
        <f>+_xlfn.XLOOKUP(B187,'BD 2025-06-14'!$A$1:$A$700,'BD 2025-06-14'!$B$1:$B$700)</f>
        <v>ANAMA MEJIA JHON SEBASTIAN</v>
      </c>
    </row>
    <row r="188" spans="1:43" ht="30.75" customHeight="1" x14ac:dyDescent="0.25">
      <c r="A188" s="353">
        <v>179</v>
      </c>
      <c r="B188" s="354">
        <v>1061816016</v>
      </c>
      <c r="C188" s="357" t="s">
        <v>1114</v>
      </c>
      <c r="D188" s="344" t="str">
        <f>IFERROR(VLOOKUP(B188,#REF!,6,0),"ACTIVO")</f>
        <v>ACTIVO</v>
      </c>
      <c r="E188" s="344">
        <v>45094</v>
      </c>
      <c r="F188" s="344" t="str">
        <f>IFERROR(VLOOKUP(B188,#REF!,5,0),"")</f>
        <v/>
      </c>
      <c r="G188" s="344">
        <v>36211</v>
      </c>
      <c r="H188" s="356">
        <f t="shared" ca="1" si="14"/>
        <v>27.110198494182068</v>
      </c>
      <c r="I188" s="357" t="s">
        <v>768</v>
      </c>
      <c r="J188" s="357" t="s">
        <v>1115</v>
      </c>
      <c r="K188" s="355" t="s">
        <v>1109</v>
      </c>
      <c r="L188" s="355" t="s">
        <v>92</v>
      </c>
      <c r="M188" s="355" t="s">
        <v>90</v>
      </c>
      <c r="N188" s="357" t="s">
        <v>764</v>
      </c>
      <c r="O188" s="357" t="s">
        <v>764</v>
      </c>
      <c r="P188" s="357" t="s">
        <v>721</v>
      </c>
      <c r="Q188" s="357"/>
      <c r="R188" s="357"/>
      <c r="S188" s="357"/>
      <c r="T188" s="357"/>
      <c r="U188" s="357"/>
      <c r="V188" s="357"/>
      <c r="W188" s="357"/>
      <c r="X188" s="357"/>
      <c r="Y188" s="357"/>
      <c r="Z188" s="357"/>
      <c r="AA188" s="344"/>
      <c r="AB188" s="344" t="str">
        <f t="shared" ca="1" si="19"/>
        <v>Vencida</v>
      </c>
      <c r="AC188" s="358" t="str">
        <f t="shared" si="15"/>
        <v>No aplica</v>
      </c>
      <c r="AD188" s="344"/>
      <c r="AE188" s="344" t="str">
        <f t="shared" ca="1" si="20"/>
        <v>Vencida</v>
      </c>
      <c r="AF188" s="358" t="str">
        <f t="shared" si="16"/>
        <v>No aplica</v>
      </c>
      <c r="AG188" s="344"/>
      <c r="AH188" s="344"/>
      <c r="AI188" s="357"/>
      <c r="AJ188" s="344"/>
      <c r="AK188" s="358" t="str">
        <f t="shared" si="17"/>
        <v>No aplica</v>
      </c>
      <c r="AL188" s="358"/>
      <c r="AM188" s="359">
        <f t="shared" ca="1" si="18"/>
        <v>0</v>
      </c>
      <c r="AN188" s="357"/>
      <c r="AO188" s="357"/>
      <c r="AP188" s="360"/>
      <c r="AQ188" s="361" t="str">
        <f>+_xlfn.XLOOKUP(B188,'BD 2025-06-14'!$A$1:$A$700,'BD 2025-06-14'!$B$1:$B$700)</f>
        <v>SOLARTE GARCIA CAREN DAYANA</v>
      </c>
    </row>
    <row r="189" spans="1:43" ht="30.75" customHeight="1" x14ac:dyDescent="0.25">
      <c r="A189" s="353">
        <v>180</v>
      </c>
      <c r="B189" s="354">
        <v>66836344</v>
      </c>
      <c r="C189" s="357" t="s">
        <v>1116</v>
      </c>
      <c r="D189" s="344" t="str">
        <f>IFERROR(VLOOKUP(B189,#REF!,6,0),"ACTIVO")</f>
        <v>ACTIVO</v>
      </c>
      <c r="E189" s="344">
        <v>45406</v>
      </c>
      <c r="F189" s="344" t="str">
        <f>IFERROR(VLOOKUP(B189,#REF!,5,0),"")</f>
        <v/>
      </c>
      <c r="G189" s="344">
        <v>26244</v>
      </c>
      <c r="H189" s="356">
        <f t="shared" ca="1" si="14"/>
        <v>54.398357289527723</v>
      </c>
      <c r="I189" s="357" t="s">
        <v>768</v>
      </c>
      <c r="J189" s="357" t="s">
        <v>1117</v>
      </c>
      <c r="K189" s="355" t="s">
        <v>1109</v>
      </c>
      <c r="L189" s="355" t="s">
        <v>92</v>
      </c>
      <c r="M189" s="355" t="s">
        <v>90</v>
      </c>
      <c r="N189" s="357" t="s">
        <v>764</v>
      </c>
      <c r="O189" s="357" t="s">
        <v>764</v>
      </c>
      <c r="P189" s="357" t="s">
        <v>721</v>
      </c>
      <c r="Q189" s="357"/>
      <c r="R189" s="357"/>
      <c r="S189" s="357"/>
      <c r="T189" s="357"/>
      <c r="U189" s="357"/>
      <c r="V189" s="357"/>
      <c r="W189" s="357"/>
      <c r="X189" s="357"/>
      <c r="Y189" s="357"/>
      <c r="Z189" s="357"/>
      <c r="AA189" s="344"/>
      <c r="AB189" s="344" t="str">
        <f t="shared" ca="1" si="19"/>
        <v>Vencida</v>
      </c>
      <c r="AC189" s="358" t="str">
        <f t="shared" si="15"/>
        <v>No aplica</v>
      </c>
      <c r="AD189" s="344"/>
      <c r="AE189" s="344" t="str">
        <f t="shared" ca="1" si="20"/>
        <v>Vencida</v>
      </c>
      <c r="AF189" s="358" t="str">
        <f t="shared" si="16"/>
        <v>No aplica</v>
      </c>
      <c r="AG189" s="344"/>
      <c r="AH189" s="344"/>
      <c r="AI189" s="357"/>
      <c r="AJ189" s="344"/>
      <c r="AK189" s="358" t="str">
        <f t="shared" si="17"/>
        <v>No aplica</v>
      </c>
      <c r="AL189" s="358"/>
      <c r="AM189" s="359">
        <f t="shared" ca="1" si="18"/>
        <v>0</v>
      </c>
      <c r="AN189" s="357"/>
      <c r="AO189" s="357"/>
      <c r="AP189" s="360"/>
      <c r="AQ189" s="361" t="str">
        <f>+_xlfn.XLOOKUP(B189,'BD 2025-06-14'!$A$1:$A$700,'BD 2025-06-14'!$B$1:$B$700)</f>
        <v>VALLEJO CORDOBA MARIA JAZMIN</v>
      </c>
    </row>
    <row r="190" spans="1:43" ht="30.75" customHeight="1" x14ac:dyDescent="0.25">
      <c r="A190" s="353">
        <v>181</v>
      </c>
      <c r="B190" s="354">
        <v>1010098403</v>
      </c>
      <c r="C190" s="357" t="s">
        <v>1112</v>
      </c>
      <c r="D190" s="344" t="str">
        <f>IFERROR(VLOOKUP(B190,#REF!,6,0),"ACTIVO")</f>
        <v>ACTIVO</v>
      </c>
      <c r="E190" s="344">
        <v>45566</v>
      </c>
      <c r="F190" s="344" t="str">
        <f>IFERROR(VLOOKUP(B190,#REF!,5,0),"")</f>
        <v/>
      </c>
      <c r="G190" s="344">
        <v>36548</v>
      </c>
      <c r="H190" s="356">
        <f t="shared" ca="1" si="14"/>
        <v>26.186878929223283</v>
      </c>
      <c r="I190" s="357" t="s">
        <v>763</v>
      </c>
      <c r="J190" s="357" t="s">
        <v>4154</v>
      </c>
      <c r="K190" s="355" t="s">
        <v>1109</v>
      </c>
      <c r="L190" s="355" t="s">
        <v>92</v>
      </c>
      <c r="M190" s="355" t="s">
        <v>90</v>
      </c>
      <c r="N190" s="357" t="s">
        <v>764</v>
      </c>
      <c r="O190" s="357" t="s">
        <v>764</v>
      </c>
      <c r="P190" s="357" t="s">
        <v>721</v>
      </c>
      <c r="Q190" s="357"/>
      <c r="R190" s="357"/>
      <c r="S190" s="357"/>
      <c r="T190" s="357"/>
      <c r="U190" s="357"/>
      <c r="V190" s="357"/>
      <c r="W190" s="357"/>
      <c r="X190" s="357"/>
      <c r="Y190" s="357"/>
      <c r="Z190" s="357"/>
      <c r="AA190" s="344"/>
      <c r="AB190" s="344" t="str">
        <f t="shared" ca="1" si="19"/>
        <v>Vencida</v>
      </c>
      <c r="AC190" s="358" t="str">
        <f t="shared" si="15"/>
        <v>No aplica</v>
      </c>
      <c r="AD190" s="344"/>
      <c r="AE190" s="344" t="str">
        <f t="shared" ca="1" si="20"/>
        <v>Vencida</v>
      </c>
      <c r="AF190" s="358" t="str">
        <f t="shared" si="16"/>
        <v>No aplica</v>
      </c>
      <c r="AG190" s="344"/>
      <c r="AH190" s="344"/>
      <c r="AI190" s="357"/>
      <c r="AJ190" s="344"/>
      <c r="AK190" s="358" t="str">
        <f t="shared" si="17"/>
        <v>No aplica</v>
      </c>
      <c r="AL190" s="358"/>
      <c r="AM190" s="359">
        <f t="shared" ca="1" si="18"/>
        <v>0</v>
      </c>
      <c r="AN190" s="357"/>
      <c r="AO190" s="357"/>
      <c r="AP190" s="360"/>
      <c r="AQ190" s="361" t="str">
        <f>+_xlfn.XLOOKUP(B190,'BD 2025-06-14'!$A$1:$A$700,'BD 2025-06-14'!$B$1:$B$700)</f>
        <v>PRADO GIL BRAYAN ALEXIS</v>
      </c>
    </row>
    <row r="191" spans="1:43" ht="30.75" customHeight="1" x14ac:dyDescent="0.25">
      <c r="A191" s="353">
        <v>182</v>
      </c>
      <c r="B191" s="354">
        <v>1144196072</v>
      </c>
      <c r="C191" s="355" t="s">
        <v>804</v>
      </c>
      <c r="D191" s="344" t="str">
        <f>IFERROR(VLOOKUP(B191,#REF!,6,0),"ACTIVO")</f>
        <v>ACTIVO</v>
      </c>
      <c r="E191" s="344">
        <v>44533</v>
      </c>
      <c r="F191" s="344" t="str">
        <f>IFERROR(VLOOKUP(B191,#REF!,5,0),"")</f>
        <v/>
      </c>
      <c r="G191" s="344">
        <v>35262</v>
      </c>
      <c r="H191" s="356">
        <f t="shared" ca="1" si="14"/>
        <v>29.707762960346198</v>
      </c>
      <c r="I191" s="344" t="s">
        <v>763</v>
      </c>
      <c r="J191" s="355" t="s">
        <v>805</v>
      </c>
      <c r="K191" s="355" t="s">
        <v>803</v>
      </c>
      <c r="L191" s="355" t="s">
        <v>24</v>
      </c>
      <c r="M191" s="355" t="s">
        <v>19</v>
      </c>
      <c r="N191" s="357" t="s">
        <v>764</v>
      </c>
      <c r="O191" s="357" t="s">
        <v>764</v>
      </c>
      <c r="P191" s="357" t="s">
        <v>721</v>
      </c>
      <c r="Q191" s="357"/>
      <c r="R191" s="357"/>
      <c r="S191" s="357"/>
      <c r="T191" s="357"/>
      <c r="U191" s="357"/>
      <c r="V191" s="357"/>
      <c r="W191" s="357"/>
      <c r="X191" s="357"/>
      <c r="Y191" s="357"/>
      <c r="Z191" s="357"/>
      <c r="AA191" s="344"/>
      <c r="AB191" s="344" t="str">
        <f t="shared" ca="1" si="19"/>
        <v>Vencida</v>
      </c>
      <c r="AC191" s="358" t="str">
        <f t="shared" si="15"/>
        <v>No aplica</v>
      </c>
      <c r="AD191" s="344"/>
      <c r="AE191" s="344" t="str">
        <f t="shared" ca="1" si="20"/>
        <v>Vencida</v>
      </c>
      <c r="AF191" s="358" t="str">
        <f t="shared" si="16"/>
        <v>No aplica</v>
      </c>
      <c r="AG191" s="344"/>
      <c r="AH191" s="344"/>
      <c r="AI191" s="357"/>
      <c r="AJ191" s="344"/>
      <c r="AK191" s="358" t="str">
        <f t="shared" si="17"/>
        <v>No aplica</v>
      </c>
      <c r="AL191" s="358"/>
      <c r="AM191" s="359">
        <f t="shared" ca="1" si="18"/>
        <v>0</v>
      </c>
      <c r="AN191" s="357"/>
      <c r="AO191" s="357"/>
      <c r="AP191" s="360"/>
      <c r="AQ191" s="361" t="str">
        <f>+_xlfn.XLOOKUP(B191,'BD 2025-06-14'!$A$1:$A$700,'BD 2025-06-14'!$B$1:$B$700)</f>
        <v>VELEZ GUTIERREZ YESID</v>
      </c>
    </row>
    <row r="192" spans="1:43" ht="30.75" customHeight="1" x14ac:dyDescent="0.25">
      <c r="A192" s="353">
        <v>183</v>
      </c>
      <c r="B192" s="354">
        <v>1143861779</v>
      </c>
      <c r="C192" s="355" t="s">
        <v>801</v>
      </c>
      <c r="D192" s="344" t="str">
        <f>IFERROR(VLOOKUP(B192,#REF!,6,0),"ACTIVO")</f>
        <v>ACTIVO</v>
      </c>
      <c r="E192" s="344">
        <v>45363</v>
      </c>
      <c r="F192" s="344" t="str">
        <f>IFERROR(VLOOKUP(B192,#REF!,5,0),"")</f>
        <v/>
      </c>
      <c r="G192" s="344">
        <v>34867</v>
      </c>
      <c r="H192" s="356">
        <f t="shared" ca="1" si="14"/>
        <v>30.78986995208761</v>
      </c>
      <c r="I192" s="344" t="s">
        <v>763</v>
      </c>
      <c r="J192" s="355" t="s">
        <v>802</v>
      </c>
      <c r="K192" s="355" t="s">
        <v>803</v>
      </c>
      <c r="L192" s="355" t="s">
        <v>24</v>
      </c>
      <c r="M192" s="355" t="s">
        <v>19</v>
      </c>
      <c r="N192" s="357" t="s">
        <v>764</v>
      </c>
      <c r="O192" s="357" t="s">
        <v>764</v>
      </c>
      <c r="P192" s="357" t="s">
        <v>721</v>
      </c>
      <c r="Q192" s="357"/>
      <c r="R192" s="357"/>
      <c r="S192" s="357"/>
      <c r="T192" s="357"/>
      <c r="U192" s="357"/>
      <c r="V192" s="357"/>
      <c r="W192" s="357"/>
      <c r="X192" s="357"/>
      <c r="Y192" s="357"/>
      <c r="Z192" s="357"/>
      <c r="AA192" s="344"/>
      <c r="AB192" s="344" t="str">
        <f t="shared" ca="1" si="19"/>
        <v>Vencida</v>
      </c>
      <c r="AC192" s="358" t="str">
        <f t="shared" si="15"/>
        <v>No aplica</v>
      </c>
      <c r="AD192" s="344"/>
      <c r="AE192" s="344" t="str">
        <f t="shared" ca="1" si="20"/>
        <v>Vencida</v>
      </c>
      <c r="AF192" s="358" t="str">
        <f t="shared" si="16"/>
        <v>No aplica</v>
      </c>
      <c r="AG192" s="344"/>
      <c r="AH192" s="344"/>
      <c r="AI192" s="357"/>
      <c r="AJ192" s="344"/>
      <c r="AK192" s="358" t="str">
        <f t="shared" si="17"/>
        <v>No aplica</v>
      </c>
      <c r="AL192" s="358"/>
      <c r="AM192" s="359">
        <f t="shared" ca="1" si="18"/>
        <v>0</v>
      </c>
      <c r="AN192" s="357"/>
      <c r="AO192" s="357"/>
      <c r="AP192" s="360"/>
      <c r="AQ192" s="361" t="str">
        <f>+_xlfn.XLOOKUP(B192,'BD 2025-06-14'!$A$1:$A$700,'BD 2025-06-14'!$B$1:$B$700)</f>
        <v>ORREGO PINO ELKIN ANDRES</v>
      </c>
    </row>
    <row r="193" spans="1:43" ht="30.75" customHeight="1" x14ac:dyDescent="0.25">
      <c r="A193" s="353">
        <v>184</v>
      </c>
      <c r="B193" s="354">
        <v>1144072679</v>
      </c>
      <c r="C193" s="355" t="s">
        <v>806</v>
      </c>
      <c r="D193" s="344" t="str">
        <f>IFERROR(VLOOKUP(B193,#REF!,6,0),"ACTIVO")</f>
        <v>ACTIVO</v>
      </c>
      <c r="E193" s="344">
        <v>45439</v>
      </c>
      <c r="F193" s="344" t="str">
        <f>IFERROR(VLOOKUP(B193,#REF!,5,0),"")</f>
        <v/>
      </c>
      <c r="G193" s="344">
        <v>34314</v>
      </c>
      <c r="H193" s="356">
        <f t="shared" ca="1" si="14"/>
        <v>32.305202125946209</v>
      </c>
      <c r="I193" s="344" t="s">
        <v>768</v>
      </c>
      <c r="J193" s="355" t="s">
        <v>807</v>
      </c>
      <c r="K193" s="355" t="s">
        <v>803</v>
      </c>
      <c r="L193" s="355" t="s">
        <v>24</v>
      </c>
      <c r="M193" s="355" t="s">
        <v>19</v>
      </c>
      <c r="N193" s="357" t="s">
        <v>764</v>
      </c>
      <c r="O193" s="357" t="s">
        <v>764</v>
      </c>
      <c r="P193" s="357" t="s">
        <v>721</v>
      </c>
      <c r="Q193" s="357"/>
      <c r="R193" s="357"/>
      <c r="S193" s="357"/>
      <c r="T193" s="357"/>
      <c r="U193" s="357"/>
      <c r="V193" s="357"/>
      <c r="W193" s="357"/>
      <c r="X193" s="357"/>
      <c r="Y193" s="357"/>
      <c r="Z193" s="357"/>
      <c r="AA193" s="344"/>
      <c r="AB193" s="344" t="str">
        <f t="shared" ca="1" si="19"/>
        <v>Vencida</v>
      </c>
      <c r="AC193" s="358" t="str">
        <f t="shared" si="15"/>
        <v>No aplica</v>
      </c>
      <c r="AD193" s="344"/>
      <c r="AE193" s="344" t="str">
        <f t="shared" ca="1" si="20"/>
        <v>Vencida</v>
      </c>
      <c r="AF193" s="358" t="str">
        <f t="shared" si="16"/>
        <v>No aplica</v>
      </c>
      <c r="AG193" s="344"/>
      <c r="AH193" s="344"/>
      <c r="AI193" s="357"/>
      <c r="AJ193" s="344"/>
      <c r="AK193" s="358" t="str">
        <f t="shared" si="17"/>
        <v>No aplica</v>
      </c>
      <c r="AL193" s="358"/>
      <c r="AM193" s="359">
        <f t="shared" ca="1" si="18"/>
        <v>0</v>
      </c>
      <c r="AN193" s="357"/>
      <c r="AO193" s="357"/>
      <c r="AP193" s="360"/>
      <c r="AQ193" s="361" t="str">
        <f>+_xlfn.XLOOKUP(B193,'BD 2025-06-14'!$A$1:$A$700,'BD 2025-06-14'!$B$1:$B$700)</f>
        <v>VERGARA CHOCUE JESSICA LORENA</v>
      </c>
    </row>
    <row r="194" spans="1:43" s="362" customFormat="1" ht="30.75" customHeight="1" x14ac:dyDescent="0.25">
      <c r="A194" s="353">
        <v>185</v>
      </c>
      <c r="B194" s="354">
        <v>66865265</v>
      </c>
      <c r="C194" s="355" t="s">
        <v>777</v>
      </c>
      <c r="D194" s="344" t="str">
        <f>IFERROR(VLOOKUP(B194,#REF!,6,0),"ACTIVO")</f>
        <v>ACTIVO</v>
      </c>
      <c r="E194" s="344">
        <v>38875</v>
      </c>
      <c r="F194" s="344" t="str">
        <f>IFERROR(VLOOKUP(B194,#REF!,5,0),"")</f>
        <v/>
      </c>
      <c r="G194" s="344">
        <v>26982</v>
      </c>
      <c r="H194" s="356">
        <f t="shared" ca="1" si="14"/>
        <v>52.379151244739639</v>
      </c>
      <c r="I194" s="344" t="s">
        <v>768</v>
      </c>
      <c r="J194" s="355" t="s">
        <v>4064</v>
      </c>
      <c r="K194" s="355" t="s">
        <v>778</v>
      </c>
      <c r="L194" s="355" t="s">
        <v>770</v>
      </c>
      <c r="M194" s="355" t="s">
        <v>19</v>
      </c>
      <c r="N194" s="357" t="s">
        <v>764</v>
      </c>
      <c r="O194" s="357" t="s">
        <v>764</v>
      </c>
      <c r="P194" s="357" t="s">
        <v>721</v>
      </c>
      <c r="Q194" s="357"/>
      <c r="R194" s="357"/>
      <c r="S194" s="357"/>
      <c r="T194" s="357"/>
      <c r="U194" s="357"/>
      <c r="V194" s="357"/>
      <c r="W194" s="357"/>
      <c r="X194" s="357"/>
      <c r="Y194" s="357"/>
      <c r="Z194" s="357"/>
      <c r="AA194" s="344"/>
      <c r="AB194" s="344" t="str">
        <f t="shared" ca="1" si="19"/>
        <v>Vencida</v>
      </c>
      <c r="AC194" s="358" t="str">
        <f t="shared" si="15"/>
        <v>No aplica</v>
      </c>
      <c r="AD194" s="344"/>
      <c r="AE194" s="344" t="str">
        <f t="shared" ca="1" si="20"/>
        <v>Vencida</v>
      </c>
      <c r="AF194" s="358" t="str">
        <f t="shared" si="16"/>
        <v>No aplica</v>
      </c>
      <c r="AG194" s="344"/>
      <c r="AH194" s="344"/>
      <c r="AI194" s="357"/>
      <c r="AJ194" s="344"/>
      <c r="AK194" s="358" t="str">
        <f t="shared" si="17"/>
        <v>No aplica</v>
      </c>
      <c r="AL194" s="358"/>
      <c r="AM194" s="359">
        <f t="shared" ca="1" si="18"/>
        <v>0</v>
      </c>
      <c r="AN194" s="357"/>
      <c r="AO194" s="357"/>
      <c r="AP194" s="360"/>
      <c r="AQ194" s="361" t="str">
        <f>+_xlfn.XLOOKUP(B194,'BD 2025-06-14'!$A$1:$A$700,'BD 2025-06-14'!$B$1:$B$700)</f>
        <v>GARCIA ESCOBAR MARTHA CECILIA</v>
      </c>
    </row>
    <row r="195" spans="1:43" ht="30.75" customHeight="1" x14ac:dyDescent="0.25">
      <c r="A195" s="353">
        <v>186</v>
      </c>
      <c r="B195" s="354">
        <v>66975349</v>
      </c>
      <c r="C195" s="355" t="s">
        <v>782</v>
      </c>
      <c r="D195" s="344" t="str">
        <f>IFERROR(VLOOKUP(B195,#REF!,6,0),"ACTIVO")</f>
        <v>ACTIVO</v>
      </c>
      <c r="E195" s="344">
        <v>41157</v>
      </c>
      <c r="F195" s="344" t="str">
        <f>IFERROR(VLOOKUP(B195,#REF!,5,0),"")</f>
        <v/>
      </c>
      <c r="G195" s="344">
        <v>27630</v>
      </c>
      <c r="H195" s="356">
        <f t="shared" ca="1" si="14"/>
        <v>50.603696098562629</v>
      </c>
      <c r="I195" s="344" t="s">
        <v>768</v>
      </c>
      <c r="J195" s="355" t="s">
        <v>4066</v>
      </c>
      <c r="K195" s="355" t="s">
        <v>778</v>
      </c>
      <c r="L195" s="355" t="s">
        <v>770</v>
      </c>
      <c r="M195" s="355" t="s">
        <v>19</v>
      </c>
      <c r="N195" s="357" t="s">
        <v>764</v>
      </c>
      <c r="O195" s="357" t="s">
        <v>764</v>
      </c>
      <c r="P195" s="357" t="s">
        <v>721</v>
      </c>
      <c r="R195" s="357"/>
      <c r="S195" s="357"/>
      <c r="T195" s="357"/>
      <c r="U195" s="357"/>
      <c r="V195" s="357"/>
      <c r="W195" s="357"/>
      <c r="X195" s="357"/>
      <c r="Y195" s="357"/>
      <c r="Z195" s="357"/>
      <c r="AA195" s="344"/>
      <c r="AB195" s="344" t="str">
        <f t="shared" ca="1" si="19"/>
        <v>Vencida</v>
      </c>
      <c r="AC195" s="358" t="str">
        <f t="shared" si="15"/>
        <v>No aplica</v>
      </c>
      <c r="AD195" s="344"/>
      <c r="AE195" s="344" t="str">
        <f t="shared" ca="1" si="20"/>
        <v>Vencida</v>
      </c>
      <c r="AF195" s="358" t="str">
        <f t="shared" si="16"/>
        <v>No aplica</v>
      </c>
      <c r="AG195" s="344"/>
      <c r="AH195" s="344"/>
      <c r="AI195" s="357"/>
      <c r="AJ195" s="344"/>
      <c r="AK195" s="358" t="str">
        <f t="shared" si="17"/>
        <v>No aplica</v>
      </c>
      <c r="AL195" s="358"/>
      <c r="AM195" s="359">
        <f t="shared" ca="1" si="18"/>
        <v>0</v>
      </c>
      <c r="AN195" s="357"/>
      <c r="AO195" s="357"/>
      <c r="AP195" s="360"/>
      <c r="AQ195" s="361" t="str">
        <f>+_xlfn.XLOOKUP(B195,'BD 2025-06-14'!$A$1:$A$700,'BD 2025-06-14'!$B$1:$B$700)</f>
        <v>RODRIGUEZ CAICEDO SANDRA JIMENA</v>
      </c>
    </row>
    <row r="196" spans="1:43" ht="30.75" customHeight="1" x14ac:dyDescent="0.25">
      <c r="A196" s="353">
        <v>187</v>
      </c>
      <c r="B196" s="354">
        <v>1130664394</v>
      </c>
      <c r="C196" s="355" t="s">
        <v>779</v>
      </c>
      <c r="D196" s="344" t="str">
        <f>IFERROR(VLOOKUP(B196,#REF!,6,0),"ACTIVO")</f>
        <v>ACTIVO</v>
      </c>
      <c r="E196" s="344">
        <v>41642</v>
      </c>
      <c r="F196" s="344" t="str">
        <f>IFERROR(VLOOKUP(B196,#REF!,5,0),"")</f>
        <v/>
      </c>
      <c r="G196" s="344">
        <v>31089</v>
      </c>
      <c r="H196" s="356">
        <f t="shared" ca="1" si="14"/>
        <v>41.134810951760102</v>
      </c>
      <c r="I196" s="344" t="s">
        <v>768</v>
      </c>
      <c r="J196" s="355" t="s">
        <v>780</v>
      </c>
      <c r="K196" s="355" t="s">
        <v>778</v>
      </c>
      <c r="L196" s="355" t="s">
        <v>770</v>
      </c>
      <c r="M196" s="355" t="s">
        <v>19</v>
      </c>
      <c r="N196" s="357" t="s">
        <v>764</v>
      </c>
      <c r="O196" s="357" t="s">
        <v>764</v>
      </c>
      <c r="P196" s="357" t="s">
        <v>721</v>
      </c>
      <c r="Q196" s="357"/>
      <c r="R196" s="357"/>
      <c r="S196" s="357"/>
      <c r="T196" s="357"/>
      <c r="U196" s="357"/>
      <c r="V196" s="357"/>
      <c r="W196" s="357"/>
      <c r="X196" s="357"/>
      <c r="Y196" s="357"/>
      <c r="Z196" s="357"/>
      <c r="AA196" s="344"/>
      <c r="AB196" s="344" t="str">
        <f t="shared" ca="1" si="19"/>
        <v>Vencida</v>
      </c>
      <c r="AC196" s="358" t="str">
        <f t="shared" si="15"/>
        <v>No aplica</v>
      </c>
      <c r="AD196" s="344"/>
      <c r="AE196" s="344" t="str">
        <f t="shared" ca="1" si="20"/>
        <v>Vencida</v>
      </c>
      <c r="AF196" s="358" t="str">
        <f t="shared" si="16"/>
        <v>No aplica</v>
      </c>
      <c r="AG196" s="344"/>
      <c r="AH196" s="344"/>
      <c r="AI196" s="357"/>
      <c r="AJ196" s="344"/>
      <c r="AK196" s="358" t="str">
        <f t="shared" si="17"/>
        <v>No aplica</v>
      </c>
      <c r="AL196" s="358"/>
      <c r="AM196" s="359">
        <f t="shared" ca="1" si="18"/>
        <v>0</v>
      </c>
      <c r="AN196" s="357"/>
      <c r="AO196" s="357"/>
      <c r="AP196" s="360"/>
      <c r="AQ196" s="361" t="str">
        <f>+_xlfn.XLOOKUP(B196,'BD 2025-06-14'!$A$1:$A$700,'BD 2025-06-14'!$B$1:$B$700)</f>
        <v>POLINDARA KATERINE</v>
      </c>
    </row>
    <row r="197" spans="1:43" ht="30.75" customHeight="1" x14ac:dyDescent="0.25">
      <c r="A197" s="353">
        <v>188</v>
      </c>
      <c r="B197" s="354">
        <v>1114732207</v>
      </c>
      <c r="C197" s="357" t="s">
        <v>1489</v>
      </c>
      <c r="D197" s="344" t="str">
        <f>IFERROR(VLOOKUP(B197,#REF!,6,0),"ACTIVO")</f>
        <v>ACTIVO</v>
      </c>
      <c r="E197" s="344">
        <v>44246</v>
      </c>
      <c r="F197" s="344" t="str">
        <f>IFERROR(VLOOKUP(B197,#REF!,5,0),"")</f>
        <v/>
      </c>
      <c r="G197" s="344">
        <v>33916</v>
      </c>
      <c r="H197" s="356">
        <f t="shared" ca="1" si="14"/>
        <v>33.392913016270334</v>
      </c>
      <c r="I197" s="357" t="s">
        <v>768</v>
      </c>
      <c r="J197" s="357" t="s">
        <v>4252</v>
      </c>
      <c r="K197" s="355" t="s">
        <v>778</v>
      </c>
      <c r="L197" s="355" t="s">
        <v>770</v>
      </c>
      <c r="M197" s="355" t="s">
        <v>19</v>
      </c>
      <c r="N197" s="357" t="s">
        <v>764</v>
      </c>
      <c r="O197" s="357" t="s">
        <v>764</v>
      </c>
      <c r="P197" s="357" t="s">
        <v>721</v>
      </c>
      <c r="Q197" s="357"/>
      <c r="R197" s="357"/>
      <c r="S197" s="357"/>
      <c r="T197" s="357"/>
      <c r="U197" s="357"/>
      <c r="V197" s="357"/>
      <c r="W197" s="357"/>
      <c r="X197" s="357"/>
      <c r="Y197" s="357"/>
      <c r="Z197" s="357"/>
      <c r="AA197" s="344"/>
      <c r="AB197" s="344" t="str">
        <f t="shared" ca="1" si="19"/>
        <v>Vencida</v>
      </c>
      <c r="AC197" s="358" t="str">
        <f t="shared" si="15"/>
        <v>No aplica</v>
      </c>
      <c r="AD197" s="344"/>
      <c r="AE197" s="344" t="str">
        <f t="shared" ca="1" si="20"/>
        <v>Vencida</v>
      </c>
      <c r="AF197" s="358" t="str">
        <f t="shared" si="16"/>
        <v>No aplica</v>
      </c>
      <c r="AG197" s="344"/>
      <c r="AH197" s="344"/>
      <c r="AI197" s="357"/>
      <c r="AJ197" s="344"/>
      <c r="AK197" s="358" t="str">
        <f t="shared" si="17"/>
        <v>No aplica</v>
      </c>
      <c r="AL197" s="358"/>
      <c r="AM197" s="359">
        <f t="shared" ca="1" si="18"/>
        <v>0</v>
      </c>
      <c r="AN197" s="357"/>
      <c r="AO197" s="357"/>
      <c r="AP197" s="360"/>
      <c r="AQ197" s="361" t="str">
        <f>+_xlfn.XLOOKUP(B197,'BD 2025-06-14'!$A$1:$A$700,'BD 2025-06-14'!$B$1:$B$700)</f>
        <v>MORENO ACEVEDO YURY ANDREA</v>
      </c>
    </row>
    <row r="198" spans="1:43" ht="30.75" customHeight="1" x14ac:dyDescent="0.25">
      <c r="A198" s="353">
        <v>189</v>
      </c>
      <c r="B198" s="354">
        <v>1151941373</v>
      </c>
      <c r="C198" s="355" t="s">
        <v>833</v>
      </c>
      <c r="D198" s="344" t="str">
        <f>IFERROR(VLOOKUP(B198,#REF!,6,0),"ACTIVO")</f>
        <v>ACTIVO</v>
      </c>
      <c r="E198" s="344">
        <v>45040</v>
      </c>
      <c r="F198" s="344" t="str">
        <f>IFERROR(VLOOKUP(B198,#REF!,5,0),"")</f>
        <v/>
      </c>
      <c r="G198" s="344">
        <v>33397</v>
      </c>
      <c r="H198" s="356">
        <f t="shared" ca="1" si="14"/>
        <v>34.814510609171798</v>
      </c>
      <c r="I198" s="344" t="s">
        <v>768</v>
      </c>
      <c r="J198" s="355" t="s">
        <v>4082</v>
      </c>
      <c r="K198" s="355" t="s">
        <v>834</v>
      </c>
      <c r="L198" s="355" t="s">
        <v>24</v>
      </c>
      <c r="M198" s="355" t="s">
        <v>19</v>
      </c>
      <c r="N198" s="357" t="s">
        <v>764</v>
      </c>
      <c r="O198" s="357" t="s">
        <v>764</v>
      </c>
      <c r="P198" s="357" t="s">
        <v>721</v>
      </c>
      <c r="Q198" s="357"/>
      <c r="R198" s="357"/>
      <c r="S198" s="357"/>
      <c r="T198" s="357"/>
      <c r="U198" s="357"/>
      <c r="V198" s="357"/>
      <c r="W198" s="357"/>
      <c r="X198" s="357"/>
      <c r="Y198" s="357"/>
      <c r="Z198" s="357"/>
      <c r="AA198" s="344"/>
      <c r="AB198" s="344" t="str">
        <f t="shared" ca="1" si="19"/>
        <v>Vencida</v>
      </c>
      <c r="AC198" s="358" t="str">
        <f t="shared" si="15"/>
        <v>No aplica</v>
      </c>
      <c r="AD198" s="344"/>
      <c r="AE198" s="344" t="str">
        <f t="shared" ca="1" si="20"/>
        <v>Vencida</v>
      </c>
      <c r="AF198" s="358" t="str">
        <f t="shared" si="16"/>
        <v>No aplica</v>
      </c>
      <c r="AG198" s="344"/>
      <c r="AH198" s="344"/>
      <c r="AI198" s="357"/>
      <c r="AJ198" s="344"/>
      <c r="AK198" s="358" t="str">
        <f t="shared" si="17"/>
        <v>No aplica</v>
      </c>
      <c r="AL198" s="358"/>
      <c r="AM198" s="359">
        <f t="shared" ca="1" si="18"/>
        <v>0</v>
      </c>
      <c r="AN198" s="357"/>
      <c r="AO198" s="357"/>
      <c r="AP198" s="360"/>
      <c r="AQ198" s="361" t="str">
        <f>+_xlfn.XLOOKUP(B198,'BD 2025-06-14'!$A$1:$A$700,'BD 2025-06-14'!$B$1:$B$700)</f>
        <v>DIAZ VIVAS HEIDY BRIGITTE</v>
      </c>
    </row>
    <row r="199" spans="1:43" ht="30.75" customHeight="1" x14ac:dyDescent="0.25">
      <c r="A199" s="353">
        <v>190</v>
      </c>
      <c r="B199" s="354">
        <v>1144205180</v>
      </c>
      <c r="C199" s="357" t="s">
        <v>1424</v>
      </c>
      <c r="D199" s="344" t="str">
        <f>IFERROR(VLOOKUP(B199,#REF!,6,0),"ACTIVO")</f>
        <v>ACTIVO</v>
      </c>
      <c r="E199" s="344">
        <v>43525</v>
      </c>
      <c r="F199" s="344" t="str">
        <f>IFERROR(VLOOKUP(B199,#REF!,5,0),"")</f>
        <v/>
      </c>
      <c r="G199" s="344">
        <v>35850</v>
      </c>
      <c r="H199" s="356">
        <f t="shared" ca="1" si="14"/>
        <v>28.099225830815708</v>
      </c>
      <c r="I199" s="357" t="s">
        <v>768</v>
      </c>
      <c r="J199" s="357" t="s">
        <v>4243</v>
      </c>
      <c r="K199" s="355" t="s">
        <v>1423</v>
      </c>
      <c r="L199" s="355" t="s">
        <v>159</v>
      </c>
      <c r="M199" s="355" t="s">
        <v>90</v>
      </c>
      <c r="N199" s="357" t="s">
        <v>764</v>
      </c>
      <c r="O199" s="357" t="s">
        <v>764</v>
      </c>
      <c r="P199" s="357" t="s">
        <v>721</v>
      </c>
      <c r="Q199" s="357"/>
      <c r="R199" s="357"/>
      <c r="S199" s="357"/>
      <c r="T199" s="357"/>
      <c r="U199" s="357"/>
      <c r="V199" s="357"/>
      <c r="W199" s="357"/>
      <c r="X199" s="357"/>
      <c r="Y199" s="357"/>
      <c r="Z199" s="357"/>
      <c r="AA199" s="344"/>
      <c r="AB199" s="344" t="str">
        <f t="shared" ca="1" si="19"/>
        <v>Vencida</v>
      </c>
      <c r="AC199" s="358" t="str">
        <f t="shared" si="15"/>
        <v>No aplica</v>
      </c>
      <c r="AD199" s="344"/>
      <c r="AE199" s="344" t="str">
        <f t="shared" ca="1" si="20"/>
        <v>Vencida</v>
      </c>
      <c r="AF199" s="358" t="str">
        <f t="shared" si="16"/>
        <v>No aplica</v>
      </c>
      <c r="AG199" s="344"/>
      <c r="AH199" s="344"/>
      <c r="AI199" s="357"/>
      <c r="AJ199" s="344"/>
      <c r="AK199" s="358" t="str">
        <f t="shared" si="17"/>
        <v>No aplica</v>
      </c>
      <c r="AL199" s="358"/>
      <c r="AM199" s="359">
        <f t="shared" ca="1" si="18"/>
        <v>0</v>
      </c>
      <c r="AN199" s="357"/>
      <c r="AO199" s="357"/>
      <c r="AP199" s="360"/>
      <c r="AQ199" s="361" t="str">
        <f>+_xlfn.XLOOKUP(B199,'BD 2025-06-14'!$A$1:$A$700,'BD 2025-06-14'!$B$1:$B$700)</f>
        <v>TRIANA VARGAS KAREN VERONICA</v>
      </c>
    </row>
    <row r="200" spans="1:43" s="362" customFormat="1" ht="30.75" customHeight="1" x14ac:dyDescent="0.25">
      <c r="A200" s="353">
        <v>191</v>
      </c>
      <c r="B200" s="354">
        <v>1144142590</v>
      </c>
      <c r="C200" s="357" t="s">
        <v>1421</v>
      </c>
      <c r="D200" s="344" t="str">
        <f>IFERROR(VLOOKUP(B200,#REF!,6,0),"ACTIVO")</f>
        <v>ACTIVO</v>
      </c>
      <c r="E200" s="344">
        <v>44566</v>
      </c>
      <c r="F200" s="344" t="str">
        <f>IFERROR(VLOOKUP(B200,#REF!,5,0),"")</f>
        <v/>
      </c>
      <c r="G200" s="344">
        <v>33121</v>
      </c>
      <c r="H200" s="356">
        <f t="shared" ca="1" si="14"/>
        <v>35.570815450643778</v>
      </c>
      <c r="I200" s="357" t="s">
        <v>768</v>
      </c>
      <c r="J200" s="357" t="s">
        <v>1422</v>
      </c>
      <c r="K200" s="355" t="s">
        <v>1423</v>
      </c>
      <c r="L200" s="355" t="s">
        <v>159</v>
      </c>
      <c r="M200" s="355" t="s">
        <v>90</v>
      </c>
      <c r="N200" s="357" t="s">
        <v>764</v>
      </c>
      <c r="O200" s="357" t="s">
        <v>764</v>
      </c>
      <c r="P200" s="357" t="s">
        <v>721</v>
      </c>
      <c r="Q200" s="357"/>
      <c r="R200" s="357"/>
      <c r="S200" s="357"/>
      <c r="T200" s="357"/>
      <c r="U200" s="357"/>
      <c r="V200" s="357"/>
      <c r="W200" s="357"/>
      <c r="X200" s="357"/>
      <c r="Y200" s="357"/>
      <c r="Z200" s="357"/>
      <c r="AA200" s="344"/>
      <c r="AB200" s="344" t="str">
        <f t="shared" ca="1" si="19"/>
        <v>Vencida</v>
      </c>
      <c r="AC200" s="358" t="str">
        <f t="shared" si="15"/>
        <v>No aplica</v>
      </c>
      <c r="AD200" s="344"/>
      <c r="AE200" s="344" t="str">
        <f t="shared" ca="1" si="20"/>
        <v>Vencida</v>
      </c>
      <c r="AF200" s="358" t="str">
        <f t="shared" si="16"/>
        <v>No aplica</v>
      </c>
      <c r="AG200" s="344"/>
      <c r="AH200" s="344"/>
      <c r="AI200" s="357"/>
      <c r="AJ200" s="344"/>
      <c r="AK200" s="358" t="str">
        <f t="shared" si="17"/>
        <v>No aplica</v>
      </c>
      <c r="AL200" s="358"/>
      <c r="AM200" s="359">
        <f t="shared" ca="1" si="18"/>
        <v>0</v>
      </c>
      <c r="AN200" s="357"/>
      <c r="AO200" s="357"/>
      <c r="AP200" s="360"/>
      <c r="AQ200" s="361" t="str">
        <f>+_xlfn.XLOOKUP(B200,'BD 2025-06-14'!$A$1:$A$700,'BD 2025-06-14'!$B$1:$B$700)</f>
        <v>RAMIREZ HENAO JESSICA</v>
      </c>
    </row>
    <row r="201" spans="1:43" ht="30.75" customHeight="1" x14ac:dyDescent="0.25">
      <c r="A201" s="353">
        <v>192</v>
      </c>
      <c r="B201" s="354">
        <v>1113695657</v>
      </c>
      <c r="C201" s="355" t="s">
        <v>829</v>
      </c>
      <c r="D201" s="344" t="str">
        <f>IFERROR(VLOOKUP(B201,#REF!,6,0),"ACTIVO")</f>
        <v>ACTIVO</v>
      </c>
      <c r="E201" s="344">
        <v>44383</v>
      </c>
      <c r="F201" s="344" t="str">
        <f>IFERROR(VLOOKUP(B201,#REF!,5,0),"")</f>
        <v/>
      </c>
      <c r="G201" s="344">
        <v>36170</v>
      </c>
      <c r="H201" s="356">
        <f t="shared" ca="1" si="14"/>
        <v>27.222450376454482</v>
      </c>
      <c r="I201" s="344" t="s">
        <v>763</v>
      </c>
      <c r="J201" s="355" t="s">
        <v>4080</v>
      </c>
      <c r="K201" s="355" t="s">
        <v>830</v>
      </c>
      <c r="L201" s="355" t="s">
        <v>776</v>
      </c>
      <c r="M201" s="355" t="s">
        <v>19</v>
      </c>
      <c r="N201" s="357" t="s">
        <v>764</v>
      </c>
      <c r="O201" s="357" t="s">
        <v>764</v>
      </c>
      <c r="P201" s="357" t="s">
        <v>721</v>
      </c>
      <c r="Q201" s="357"/>
      <c r="R201" s="357"/>
      <c r="S201" s="357"/>
      <c r="T201" s="357"/>
      <c r="U201" s="357"/>
      <c r="V201" s="357"/>
      <c r="W201" s="357"/>
      <c r="X201" s="357"/>
      <c r="Y201" s="357"/>
      <c r="Z201" s="357"/>
      <c r="AA201" s="344"/>
      <c r="AB201" s="344" t="str">
        <f t="shared" ca="1" si="19"/>
        <v>Vencida</v>
      </c>
      <c r="AC201" s="358" t="str">
        <f t="shared" si="15"/>
        <v>No aplica</v>
      </c>
      <c r="AD201" s="344"/>
      <c r="AE201" s="344" t="str">
        <f t="shared" ca="1" si="20"/>
        <v>Vencida</v>
      </c>
      <c r="AF201" s="358" t="str">
        <f t="shared" si="16"/>
        <v>No aplica</v>
      </c>
      <c r="AG201" s="344"/>
      <c r="AH201" s="344"/>
      <c r="AI201" s="357"/>
      <c r="AJ201" s="344"/>
      <c r="AK201" s="358" t="str">
        <f t="shared" si="17"/>
        <v>No aplica</v>
      </c>
      <c r="AL201" s="358"/>
      <c r="AM201" s="359">
        <f t="shared" ca="1" si="18"/>
        <v>0</v>
      </c>
      <c r="AN201" s="357"/>
      <c r="AO201" s="357"/>
      <c r="AP201" s="360"/>
      <c r="AQ201" s="361" t="str">
        <f>+_xlfn.XLOOKUP(B201,'BD 2025-06-14'!$A$1:$A$700,'BD 2025-06-14'!$B$1:$B$700)</f>
        <v>CATANO LOPEZ JULIAN DAVID</v>
      </c>
    </row>
    <row r="202" spans="1:43" ht="30.75" customHeight="1" x14ac:dyDescent="0.25">
      <c r="A202" s="353">
        <v>193</v>
      </c>
      <c r="B202" s="354">
        <v>16708362</v>
      </c>
      <c r="C202" s="355" t="s">
        <v>950</v>
      </c>
      <c r="D202" s="344" t="str">
        <f>IFERROR(VLOOKUP(B202,#REF!,6,0),"ACTIVO")</f>
        <v>ACTIVO</v>
      </c>
      <c r="E202" s="344">
        <v>39279</v>
      </c>
      <c r="F202" s="344" t="str">
        <f>IFERROR(VLOOKUP(B202,#REF!,5,0),"")</f>
        <v/>
      </c>
      <c r="G202" s="344">
        <v>23760</v>
      </c>
      <c r="H202" s="356">
        <f t="shared" ref="H202:H265" ca="1" si="21">+YEARFRAC(G202,TODAY(),1)</f>
        <v>61.200529918304262</v>
      </c>
      <c r="I202" s="344" t="s">
        <v>763</v>
      </c>
      <c r="J202" s="355" t="s">
        <v>4116</v>
      </c>
      <c r="K202" s="355" t="s">
        <v>5010</v>
      </c>
      <c r="L202" s="355" t="s">
        <v>85</v>
      </c>
      <c r="M202" s="355" t="s">
        <v>83</v>
      </c>
      <c r="N202" s="357" t="s">
        <v>764</v>
      </c>
      <c r="O202" s="357" t="s">
        <v>764</v>
      </c>
      <c r="P202" s="357" t="s">
        <v>721</v>
      </c>
      <c r="Q202" s="357"/>
      <c r="R202" s="357"/>
      <c r="S202" s="357"/>
      <c r="T202" s="357"/>
      <c r="U202" s="357"/>
      <c r="V202" s="357"/>
      <c r="W202" s="357"/>
      <c r="X202" s="357"/>
      <c r="Y202" s="357"/>
      <c r="Z202" s="357"/>
      <c r="AA202" s="344"/>
      <c r="AB202" s="344" t="str">
        <f t="shared" ca="1" si="19"/>
        <v>Vencida</v>
      </c>
      <c r="AC202" s="358" t="str">
        <f t="shared" ref="AC202:AC265" si="22">IF(P202="No tiene","No aplica",IF(AD202&gt;$C$6,"Vigente","No Vigente"))</f>
        <v>No aplica</v>
      </c>
      <c r="AD202" s="344"/>
      <c r="AE202" s="344" t="str">
        <f t="shared" ca="1" si="20"/>
        <v>Vencida</v>
      </c>
      <c r="AF202" s="358" t="str">
        <f t="shared" ref="AF202:AF265" si="23">+IF(P202="No tiene","No aplica",IF(AG202&gt;$C$6,"Vigente","No Vigente"))</f>
        <v>No aplica</v>
      </c>
      <c r="AG202" s="344"/>
      <c r="AH202" s="344"/>
      <c r="AI202" s="357"/>
      <c r="AJ202" s="344"/>
      <c r="AK202" s="358" t="str">
        <f t="shared" ref="AK202:AK265" si="24">+IF(P202="No tiene","No aplica",IF(AJ202&gt;$C$6,"Vigente","No Vigente"))</f>
        <v>No aplica</v>
      </c>
      <c r="AL202" s="358"/>
      <c r="AM202" s="359">
        <f t="shared" ref="AM202:AM265" ca="1" si="25">+COUNTIFS(AC202:AK202,"Vigente")</f>
        <v>0</v>
      </c>
      <c r="AN202" s="357"/>
      <c r="AO202" s="357"/>
      <c r="AP202" s="360"/>
      <c r="AQ202" s="361" t="str">
        <f>+_xlfn.XLOOKUP(B202,'BD 2025-06-14'!$A$1:$A$700,'BD 2025-06-14'!$B$1:$B$700)</f>
        <v>LEON JOSE ARLEDY</v>
      </c>
    </row>
    <row r="203" spans="1:43" ht="30.75" customHeight="1" x14ac:dyDescent="0.25">
      <c r="A203" s="353">
        <v>194</v>
      </c>
      <c r="B203" s="354">
        <v>2518120</v>
      </c>
      <c r="C203" s="355" t="s">
        <v>948</v>
      </c>
      <c r="D203" s="344" t="str">
        <f>IFERROR(VLOOKUP(B203,#REF!,6,0),"ACTIVO")</f>
        <v>ACTIVO</v>
      </c>
      <c r="E203" s="344">
        <v>39476</v>
      </c>
      <c r="F203" s="344" t="str">
        <f>IFERROR(VLOOKUP(B203,#REF!,5,0),"")</f>
        <v/>
      </c>
      <c r="G203" s="344">
        <v>24197</v>
      </c>
      <c r="H203" s="356">
        <f t="shared" ca="1" si="21"/>
        <v>60.003411131059245</v>
      </c>
      <c r="I203" s="344" t="s">
        <v>763</v>
      </c>
      <c r="J203" s="355" t="s">
        <v>4114</v>
      </c>
      <c r="K203" s="355" t="s">
        <v>5010</v>
      </c>
      <c r="L203" s="355" t="s">
        <v>85</v>
      </c>
      <c r="M203" s="355" t="s">
        <v>83</v>
      </c>
      <c r="N203" s="357" t="s">
        <v>764</v>
      </c>
      <c r="O203" s="357" t="s">
        <v>764</v>
      </c>
      <c r="P203" s="357" t="s">
        <v>721</v>
      </c>
      <c r="Q203" s="357"/>
      <c r="R203" s="357"/>
      <c r="S203" s="357"/>
      <c r="T203" s="357"/>
      <c r="U203" s="357"/>
      <c r="V203" s="357"/>
      <c r="W203" s="357"/>
      <c r="X203" s="357"/>
      <c r="Y203" s="357"/>
      <c r="Z203" s="357"/>
      <c r="AA203" s="344"/>
      <c r="AB203" s="344" t="str">
        <f t="shared" ref="AB203:AB266" ca="1" si="26">IF(AD203&lt;=TODAY(),"Vencida","Vigente")</f>
        <v>Vencida</v>
      </c>
      <c r="AC203" s="358" t="str">
        <f t="shared" si="22"/>
        <v>No aplica</v>
      </c>
      <c r="AD203" s="344"/>
      <c r="AE203" s="344" t="str">
        <f t="shared" ref="AE203:AE266" ca="1" si="27">IF(AG203&lt;=TODAY(),"Vencida","Vigente")</f>
        <v>Vencida</v>
      </c>
      <c r="AF203" s="358" t="str">
        <f t="shared" si="23"/>
        <v>No aplica</v>
      </c>
      <c r="AG203" s="344"/>
      <c r="AH203" s="344"/>
      <c r="AI203" s="357"/>
      <c r="AJ203" s="344"/>
      <c r="AK203" s="358" t="str">
        <f t="shared" si="24"/>
        <v>No aplica</v>
      </c>
      <c r="AL203" s="358"/>
      <c r="AM203" s="359">
        <f t="shared" ca="1" si="25"/>
        <v>0</v>
      </c>
      <c r="AN203" s="357"/>
      <c r="AO203" s="357"/>
      <c r="AP203" s="360"/>
      <c r="AQ203" s="361" t="str">
        <f>+_xlfn.XLOOKUP(B203,'BD 2025-06-14'!$A$1:$A$700,'BD 2025-06-14'!$B$1:$B$700)</f>
        <v>ANGEL PALACIO ARIEL</v>
      </c>
    </row>
    <row r="204" spans="1:43" ht="30.75" customHeight="1" x14ac:dyDescent="0.25">
      <c r="A204" s="353">
        <v>195</v>
      </c>
      <c r="B204" s="354">
        <v>30298978</v>
      </c>
      <c r="C204" s="355" t="s">
        <v>951</v>
      </c>
      <c r="D204" s="344" t="str">
        <f>IFERROR(VLOOKUP(B204,#REF!,6,0),"ACTIVO")</f>
        <v>ACTIVO</v>
      </c>
      <c r="E204" s="344">
        <v>39938</v>
      </c>
      <c r="F204" s="344" t="str">
        <f>IFERROR(VLOOKUP(B204,#REF!,5,0),"")</f>
        <v/>
      </c>
      <c r="G204" s="344">
        <v>24260</v>
      </c>
      <c r="H204" s="356">
        <f t="shared" ca="1" si="21"/>
        <v>59.830924596050274</v>
      </c>
      <c r="I204" s="344" t="s">
        <v>768</v>
      </c>
      <c r="J204" s="355" t="s">
        <v>4117</v>
      </c>
      <c r="K204" s="355" t="s">
        <v>5010</v>
      </c>
      <c r="L204" s="355" t="s">
        <v>85</v>
      </c>
      <c r="M204" s="355" t="s">
        <v>83</v>
      </c>
      <c r="N204" s="357" t="s">
        <v>764</v>
      </c>
      <c r="O204" s="357" t="s">
        <v>764</v>
      </c>
      <c r="P204" s="357" t="s">
        <v>721</v>
      </c>
      <c r="Q204" s="357"/>
      <c r="R204" s="357"/>
      <c r="S204" s="357"/>
      <c r="T204" s="357"/>
      <c r="U204" s="357"/>
      <c r="V204" s="357"/>
      <c r="W204" s="357"/>
      <c r="X204" s="357"/>
      <c r="Y204" s="357"/>
      <c r="Z204" s="357"/>
      <c r="AA204" s="344"/>
      <c r="AB204" s="344" t="str">
        <f t="shared" ca="1" si="26"/>
        <v>Vencida</v>
      </c>
      <c r="AC204" s="358" t="str">
        <f t="shared" si="22"/>
        <v>No aplica</v>
      </c>
      <c r="AD204" s="344"/>
      <c r="AE204" s="344" t="str">
        <f t="shared" ca="1" si="27"/>
        <v>Vencida</v>
      </c>
      <c r="AF204" s="358" t="str">
        <f t="shared" si="23"/>
        <v>No aplica</v>
      </c>
      <c r="AG204" s="344"/>
      <c r="AH204" s="344"/>
      <c r="AI204" s="357"/>
      <c r="AJ204" s="344"/>
      <c r="AK204" s="358" t="str">
        <f t="shared" si="24"/>
        <v>No aplica</v>
      </c>
      <c r="AL204" s="358"/>
      <c r="AM204" s="359">
        <f t="shared" ca="1" si="25"/>
        <v>0</v>
      </c>
      <c r="AN204" s="357"/>
      <c r="AO204" s="357"/>
      <c r="AP204" s="360"/>
      <c r="AQ204" s="361" t="str">
        <f>+_xlfn.XLOOKUP(B204,'BD 2025-06-14'!$A$1:$A$700,'BD 2025-06-14'!$B$1:$B$700)</f>
        <v>LOAIZA LOPEZ GLORIA FAISULY</v>
      </c>
    </row>
    <row r="205" spans="1:43" ht="30.75" customHeight="1" x14ac:dyDescent="0.25">
      <c r="A205" s="353">
        <v>196</v>
      </c>
      <c r="B205" s="354">
        <v>16926982</v>
      </c>
      <c r="C205" s="355" t="s">
        <v>949</v>
      </c>
      <c r="D205" s="344" t="str">
        <f>IFERROR(VLOOKUP(B205,#REF!,6,0),"ACTIVO")</f>
        <v>ACTIVO</v>
      </c>
      <c r="E205" s="344">
        <v>39938</v>
      </c>
      <c r="F205" s="344" t="str">
        <f>IFERROR(VLOOKUP(B205,#REF!,5,0),"")</f>
        <v/>
      </c>
      <c r="G205" s="344">
        <v>29695</v>
      </c>
      <c r="H205" s="356">
        <f t="shared" ca="1" si="21"/>
        <v>44.951371942146302</v>
      </c>
      <c r="I205" s="344" t="s">
        <v>763</v>
      </c>
      <c r="J205" s="355" t="s">
        <v>4115</v>
      </c>
      <c r="K205" s="355" t="s">
        <v>5010</v>
      </c>
      <c r="L205" s="355" t="s">
        <v>85</v>
      </c>
      <c r="M205" s="355" t="s">
        <v>83</v>
      </c>
      <c r="N205" s="357" t="s">
        <v>764</v>
      </c>
      <c r="O205" s="357" t="s">
        <v>764</v>
      </c>
      <c r="P205" s="357" t="s">
        <v>721</v>
      </c>
      <c r="Q205" s="357"/>
      <c r="R205" s="357"/>
      <c r="S205" s="357"/>
      <c r="T205" s="357"/>
      <c r="U205" s="357"/>
      <c r="V205" s="357"/>
      <c r="W205" s="357"/>
      <c r="X205" s="357"/>
      <c r="Y205" s="357"/>
      <c r="Z205" s="357"/>
      <c r="AA205" s="344"/>
      <c r="AB205" s="344" t="str">
        <f t="shared" ca="1" si="26"/>
        <v>Vencida</v>
      </c>
      <c r="AC205" s="358" t="str">
        <f t="shared" si="22"/>
        <v>No aplica</v>
      </c>
      <c r="AD205" s="344"/>
      <c r="AE205" s="344" t="str">
        <f t="shared" ca="1" si="27"/>
        <v>Vencida</v>
      </c>
      <c r="AF205" s="358" t="str">
        <f t="shared" si="23"/>
        <v>No aplica</v>
      </c>
      <c r="AG205" s="344"/>
      <c r="AH205" s="344"/>
      <c r="AI205" s="357"/>
      <c r="AJ205" s="344"/>
      <c r="AK205" s="358" t="str">
        <f t="shared" si="24"/>
        <v>No aplica</v>
      </c>
      <c r="AL205" s="358"/>
      <c r="AM205" s="359">
        <f t="shared" ca="1" si="25"/>
        <v>0</v>
      </c>
      <c r="AN205" s="357"/>
      <c r="AO205" s="357"/>
      <c r="AP205" s="360"/>
      <c r="AQ205" s="361" t="str">
        <f>+_xlfn.XLOOKUP(B205,'BD 2025-06-14'!$A$1:$A$700,'BD 2025-06-14'!$B$1:$B$700)</f>
        <v>HERRERA ZAMBRANO JOSE OMAR</v>
      </c>
    </row>
    <row r="206" spans="1:43" ht="30.75" customHeight="1" x14ac:dyDescent="0.25">
      <c r="A206" s="353">
        <v>197</v>
      </c>
      <c r="B206" s="354">
        <v>16623677</v>
      </c>
      <c r="C206" s="355" t="s">
        <v>952</v>
      </c>
      <c r="D206" s="344" t="str">
        <f>IFERROR(VLOOKUP(B206,#REF!,6,0),"ACTIVO")</f>
        <v>ACTIVO</v>
      </c>
      <c r="E206" s="344">
        <v>40557</v>
      </c>
      <c r="F206" s="344" t="str">
        <f>IFERROR(VLOOKUP(B206,#REF!,5,0),"")</f>
        <v/>
      </c>
      <c r="G206" s="344">
        <v>21579</v>
      </c>
      <c r="H206" s="356">
        <f t="shared" ca="1" si="21"/>
        <v>67.170431211498979</v>
      </c>
      <c r="I206" s="344" t="s">
        <v>763</v>
      </c>
      <c r="J206" s="355" t="s">
        <v>4118</v>
      </c>
      <c r="K206" s="355" t="s">
        <v>5010</v>
      </c>
      <c r="L206" s="355" t="s">
        <v>85</v>
      </c>
      <c r="M206" s="355" t="s">
        <v>83</v>
      </c>
      <c r="N206" s="357" t="s">
        <v>764</v>
      </c>
      <c r="O206" s="357" t="s">
        <v>764</v>
      </c>
      <c r="P206" s="357" t="s">
        <v>721</v>
      </c>
      <c r="Q206" s="357"/>
      <c r="R206" s="357"/>
      <c r="S206" s="357"/>
      <c r="T206" s="357"/>
      <c r="U206" s="357"/>
      <c r="V206" s="357"/>
      <c r="W206" s="357"/>
      <c r="X206" s="357"/>
      <c r="Y206" s="357"/>
      <c r="Z206" s="357"/>
      <c r="AA206" s="344"/>
      <c r="AB206" s="344" t="str">
        <f t="shared" ca="1" si="26"/>
        <v>Vencida</v>
      </c>
      <c r="AC206" s="358" t="str">
        <f t="shared" si="22"/>
        <v>No aplica</v>
      </c>
      <c r="AD206" s="344"/>
      <c r="AE206" s="344" t="str">
        <f t="shared" ca="1" si="27"/>
        <v>Vencida</v>
      </c>
      <c r="AF206" s="358" t="str">
        <f t="shared" si="23"/>
        <v>No aplica</v>
      </c>
      <c r="AG206" s="344"/>
      <c r="AH206" s="344"/>
      <c r="AI206" s="357"/>
      <c r="AJ206" s="344"/>
      <c r="AK206" s="358" t="str">
        <f t="shared" si="24"/>
        <v>No aplica</v>
      </c>
      <c r="AL206" s="358"/>
      <c r="AM206" s="359">
        <f t="shared" ca="1" si="25"/>
        <v>0</v>
      </c>
      <c r="AN206" s="357"/>
      <c r="AO206" s="357"/>
      <c r="AP206" s="360"/>
      <c r="AQ206" s="361" t="str">
        <f>+_xlfn.XLOOKUP(B206,'BD 2025-06-14'!$A$1:$A$700,'BD 2025-06-14'!$B$1:$B$700)</f>
        <v>LOPEZ MURILLO GERARDO</v>
      </c>
    </row>
    <row r="207" spans="1:43" ht="30.75" customHeight="1" x14ac:dyDescent="0.25">
      <c r="A207" s="353">
        <v>198</v>
      </c>
      <c r="B207" s="354">
        <v>66887025</v>
      </c>
      <c r="C207" s="355" t="s">
        <v>790</v>
      </c>
      <c r="D207" s="344" t="str">
        <f>IFERROR(VLOOKUP(B207,#REF!,6,0),"ACTIVO")</f>
        <v>ACTIVO</v>
      </c>
      <c r="E207" s="344">
        <v>38749</v>
      </c>
      <c r="F207" s="344" t="str">
        <f>IFERROR(VLOOKUP(B207,#REF!,5,0),"")</f>
        <v/>
      </c>
      <c r="G207" s="344">
        <v>26509</v>
      </c>
      <c r="H207" s="356">
        <f t="shared" ca="1" si="21"/>
        <v>53.672158892926475</v>
      </c>
      <c r="I207" s="344" t="s">
        <v>768</v>
      </c>
      <c r="J207" s="355" t="s">
        <v>4067</v>
      </c>
      <c r="K207" s="355" t="s">
        <v>785</v>
      </c>
      <c r="L207" s="355" t="s">
        <v>24</v>
      </c>
      <c r="M207" s="355" t="s">
        <v>19</v>
      </c>
      <c r="N207" s="357" t="s">
        <v>764</v>
      </c>
      <c r="O207" s="357" t="s">
        <v>764</v>
      </c>
      <c r="P207" s="357" t="s">
        <v>721</v>
      </c>
      <c r="Q207" s="357"/>
      <c r="R207" s="357"/>
      <c r="S207" s="357"/>
      <c r="T207" s="357"/>
      <c r="U207" s="357"/>
      <c r="V207" s="357"/>
      <c r="W207" s="357"/>
      <c r="X207" s="357"/>
      <c r="Y207" s="357"/>
      <c r="Z207" s="357"/>
      <c r="AA207" s="344"/>
      <c r="AB207" s="344" t="str">
        <f t="shared" ca="1" si="26"/>
        <v>Vencida</v>
      </c>
      <c r="AC207" s="358" t="str">
        <f t="shared" si="22"/>
        <v>No aplica</v>
      </c>
      <c r="AD207" s="344"/>
      <c r="AE207" s="344" t="str">
        <f t="shared" ca="1" si="27"/>
        <v>Vencida</v>
      </c>
      <c r="AF207" s="358" t="str">
        <f t="shared" si="23"/>
        <v>No aplica</v>
      </c>
      <c r="AG207" s="344"/>
      <c r="AH207" s="344"/>
      <c r="AI207" s="357"/>
      <c r="AJ207" s="344"/>
      <c r="AK207" s="358" t="str">
        <f t="shared" si="24"/>
        <v>No aplica</v>
      </c>
      <c r="AL207" s="358"/>
      <c r="AM207" s="359">
        <f t="shared" ca="1" si="25"/>
        <v>0</v>
      </c>
      <c r="AN207" s="357"/>
      <c r="AO207" s="357"/>
      <c r="AP207" s="360"/>
      <c r="AQ207" s="361" t="str">
        <f>+_xlfn.XLOOKUP(B207,'BD 2025-06-14'!$A$1:$A$700,'BD 2025-06-14'!$B$1:$B$700)</f>
        <v>BURBANO GOMEZ MARIA MERCEDES</v>
      </c>
    </row>
    <row r="208" spans="1:43" ht="30.75" customHeight="1" x14ac:dyDescent="0.25">
      <c r="A208" s="353">
        <v>199</v>
      </c>
      <c r="B208" s="354">
        <v>31403465</v>
      </c>
      <c r="C208" s="355" t="s">
        <v>793</v>
      </c>
      <c r="D208" s="344" t="str">
        <f>IFERROR(VLOOKUP(B208,#REF!,6,0),"ACTIVO")</f>
        <v>ACTIVO</v>
      </c>
      <c r="E208" s="344">
        <v>38873</v>
      </c>
      <c r="F208" s="344" t="str">
        <f>IFERROR(VLOOKUP(B208,#REF!,5,0),"")</f>
        <v/>
      </c>
      <c r="G208" s="344">
        <v>21595</v>
      </c>
      <c r="H208" s="356">
        <f t="shared" ca="1" si="21"/>
        <v>67.126625598904866</v>
      </c>
      <c r="I208" s="344" t="s">
        <v>768</v>
      </c>
      <c r="J208" s="355" t="s">
        <v>4068</v>
      </c>
      <c r="K208" s="355" t="s">
        <v>785</v>
      </c>
      <c r="L208" s="355" t="s">
        <v>24</v>
      </c>
      <c r="M208" s="355" t="s">
        <v>19</v>
      </c>
      <c r="N208" s="357" t="s">
        <v>764</v>
      </c>
      <c r="O208" s="357" t="s">
        <v>764</v>
      </c>
      <c r="P208" s="357" t="s">
        <v>721</v>
      </c>
      <c r="Q208" s="357"/>
      <c r="R208" s="357"/>
      <c r="S208" s="357"/>
      <c r="T208" s="357"/>
      <c r="U208" s="357"/>
      <c r="V208" s="357"/>
      <c r="W208" s="357"/>
      <c r="X208" s="357"/>
      <c r="Y208" s="357"/>
      <c r="Z208" s="357"/>
      <c r="AA208" s="344"/>
      <c r="AB208" s="344" t="str">
        <f t="shared" ca="1" si="26"/>
        <v>Vencida</v>
      </c>
      <c r="AC208" s="358" t="str">
        <f t="shared" si="22"/>
        <v>No aplica</v>
      </c>
      <c r="AD208" s="344"/>
      <c r="AE208" s="344" t="str">
        <f t="shared" ca="1" si="27"/>
        <v>Vencida</v>
      </c>
      <c r="AF208" s="358" t="str">
        <f t="shared" si="23"/>
        <v>No aplica</v>
      </c>
      <c r="AG208" s="344"/>
      <c r="AH208" s="344"/>
      <c r="AI208" s="357"/>
      <c r="AJ208" s="344"/>
      <c r="AK208" s="358" t="str">
        <f t="shared" si="24"/>
        <v>No aplica</v>
      </c>
      <c r="AL208" s="358"/>
      <c r="AM208" s="359">
        <f t="shared" ca="1" si="25"/>
        <v>0</v>
      </c>
      <c r="AN208" s="357"/>
      <c r="AO208" s="357"/>
      <c r="AP208" s="360"/>
      <c r="AQ208" s="361" t="str">
        <f>+_xlfn.XLOOKUP(B208,'BD 2025-06-14'!$A$1:$A$700,'BD 2025-06-14'!$B$1:$B$700)</f>
        <v>DELGADO CASTILLO MARIA IVON</v>
      </c>
    </row>
    <row r="209" spans="1:43" ht="30.75" customHeight="1" x14ac:dyDescent="0.25">
      <c r="A209" s="353">
        <v>200</v>
      </c>
      <c r="B209" s="354">
        <v>31322860</v>
      </c>
      <c r="C209" s="355" t="s">
        <v>796</v>
      </c>
      <c r="D209" s="344" t="str">
        <f>IFERROR(VLOOKUP(B209,#REF!,6,0),"ACTIVO")</f>
        <v>ACTIVO</v>
      </c>
      <c r="E209" s="344">
        <v>38875</v>
      </c>
      <c r="F209" s="344" t="str">
        <f>IFERROR(VLOOKUP(B209,#REF!,5,0),"")</f>
        <v/>
      </c>
      <c r="G209" s="344">
        <v>30352</v>
      </c>
      <c r="H209" s="356">
        <f t="shared" ca="1" si="21"/>
        <v>43.15126625598905</v>
      </c>
      <c r="I209" s="344" t="s">
        <v>768</v>
      </c>
      <c r="J209" s="355" t="s">
        <v>4071</v>
      </c>
      <c r="K209" s="355" t="s">
        <v>785</v>
      </c>
      <c r="L209" s="355" t="s">
        <v>24</v>
      </c>
      <c r="M209" s="355" t="s">
        <v>19</v>
      </c>
      <c r="N209" s="357" t="s">
        <v>764</v>
      </c>
      <c r="O209" s="357" t="s">
        <v>764</v>
      </c>
      <c r="P209" s="357" t="s">
        <v>721</v>
      </c>
      <c r="Q209" s="357"/>
      <c r="R209" s="357"/>
      <c r="S209" s="357"/>
      <c r="T209" s="357"/>
      <c r="U209" s="357"/>
      <c r="V209" s="357"/>
      <c r="W209" s="357"/>
      <c r="X209" s="357"/>
      <c r="Y209" s="357"/>
      <c r="Z209" s="357"/>
      <c r="AA209" s="344"/>
      <c r="AB209" s="344" t="str">
        <f t="shared" ca="1" si="26"/>
        <v>Vencida</v>
      </c>
      <c r="AC209" s="358" t="str">
        <f t="shared" si="22"/>
        <v>No aplica</v>
      </c>
      <c r="AD209" s="344"/>
      <c r="AE209" s="344" t="str">
        <f t="shared" ca="1" si="27"/>
        <v>Vencida</v>
      </c>
      <c r="AF209" s="358" t="str">
        <f t="shared" si="23"/>
        <v>No aplica</v>
      </c>
      <c r="AG209" s="344"/>
      <c r="AH209" s="344"/>
      <c r="AI209" s="357"/>
      <c r="AJ209" s="344"/>
      <c r="AK209" s="358" t="str">
        <f t="shared" si="24"/>
        <v>No aplica</v>
      </c>
      <c r="AL209" s="358"/>
      <c r="AM209" s="359">
        <f t="shared" ca="1" si="25"/>
        <v>0</v>
      </c>
      <c r="AN209" s="357"/>
      <c r="AO209" s="357"/>
      <c r="AP209" s="360"/>
      <c r="AQ209" s="361" t="str">
        <f>+_xlfn.XLOOKUP(B209,'BD 2025-06-14'!$A$1:$A$700,'BD 2025-06-14'!$B$1:$B$700)</f>
        <v>LONDONO TRUJILLO MARIA ISABEL</v>
      </c>
    </row>
    <row r="210" spans="1:43" s="362" customFormat="1" ht="30.75" customHeight="1" x14ac:dyDescent="0.25">
      <c r="A210" s="353">
        <v>201</v>
      </c>
      <c r="B210" s="354">
        <v>34371927</v>
      </c>
      <c r="C210" s="355" t="s">
        <v>797</v>
      </c>
      <c r="D210" s="344" t="str">
        <f>IFERROR(VLOOKUP(B210,#REF!,6,0),"ACTIVO")</f>
        <v>ACTIVO</v>
      </c>
      <c r="E210" s="344">
        <v>38876</v>
      </c>
      <c r="F210" s="344" t="str">
        <f>IFERROR(VLOOKUP(B210,#REF!,5,0),"")</f>
        <v/>
      </c>
      <c r="G210" s="344">
        <v>27047</v>
      </c>
      <c r="H210" s="356">
        <f t="shared" ca="1" si="21"/>
        <v>52.20053724558322</v>
      </c>
      <c r="I210" s="344" t="s">
        <v>768</v>
      </c>
      <c r="J210" s="355" t="s">
        <v>4072</v>
      </c>
      <c r="K210" s="355" t="s">
        <v>785</v>
      </c>
      <c r="L210" s="355" t="s">
        <v>24</v>
      </c>
      <c r="M210" s="355" t="s">
        <v>19</v>
      </c>
      <c r="N210" s="357" t="s">
        <v>764</v>
      </c>
      <c r="O210" s="357" t="s">
        <v>764</v>
      </c>
      <c r="P210" s="357" t="s">
        <v>721</v>
      </c>
      <c r="Q210" s="357"/>
      <c r="R210" s="357"/>
      <c r="S210" s="357"/>
      <c r="T210" s="357"/>
      <c r="U210" s="357"/>
      <c r="V210" s="357"/>
      <c r="W210" s="357"/>
      <c r="X210" s="357"/>
      <c r="Y210" s="357"/>
      <c r="Z210" s="357"/>
      <c r="AA210" s="344"/>
      <c r="AB210" s="344" t="str">
        <f t="shared" ca="1" si="26"/>
        <v>Vencida</v>
      </c>
      <c r="AC210" s="358" t="str">
        <f t="shared" si="22"/>
        <v>No aplica</v>
      </c>
      <c r="AD210" s="344"/>
      <c r="AE210" s="344" t="str">
        <f t="shared" ca="1" si="27"/>
        <v>Vencida</v>
      </c>
      <c r="AF210" s="358" t="str">
        <f t="shared" si="23"/>
        <v>No aplica</v>
      </c>
      <c r="AG210" s="344"/>
      <c r="AH210" s="344"/>
      <c r="AI210" s="357"/>
      <c r="AJ210" s="344"/>
      <c r="AK210" s="358" t="str">
        <f t="shared" si="24"/>
        <v>No aplica</v>
      </c>
      <c r="AL210" s="358"/>
      <c r="AM210" s="359">
        <f t="shared" ca="1" si="25"/>
        <v>0</v>
      </c>
      <c r="AN210" s="357"/>
      <c r="AO210" s="357"/>
      <c r="AP210" s="360"/>
      <c r="AQ210" s="361" t="str">
        <f>+_xlfn.XLOOKUP(B210,'BD 2025-06-14'!$A$1:$A$700,'BD 2025-06-14'!$B$1:$B$700)</f>
        <v>MAMIAN PIAMBA MARIA LUCY</v>
      </c>
    </row>
    <row r="211" spans="1:43" ht="30.75" customHeight="1" x14ac:dyDescent="0.25">
      <c r="A211" s="353">
        <v>202</v>
      </c>
      <c r="B211" s="354">
        <v>39640928</v>
      </c>
      <c r="C211" s="355" t="s">
        <v>795</v>
      </c>
      <c r="D211" s="344" t="str">
        <f>IFERROR(VLOOKUP(B211,#REF!,6,0),"ACTIVO")</f>
        <v>ACTIVO</v>
      </c>
      <c r="E211" s="344">
        <v>38884</v>
      </c>
      <c r="F211" s="344" t="str">
        <f>IFERROR(VLOOKUP(B211,#REF!,5,0),"")</f>
        <v/>
      </c>
      <c r="G211" s="344">
        <v>23082</v>
      </c>
      <c r="H211" s="356">
        <f t="shared" ca="1" si="21"/>
        <v>63.055441478439427</v>
      </c>
      <c r="I211" s="344" t="s">
        <v>768</v>
      </c>
      <c r="J211" s="355" t="s">
        <v>4070</v>
      </c>
      <c r="K211" s="355" t="s">
        <v>785</v>
      </c>
      <c r="L211" s="355" t="s">
        <v>24</v>
      </c>
      <c r="M211" s="355" t="s">
        <v>19</v>
      </c>
      <c r="N211" s="357" t="s">
        <v>764</v>
      </c>
      <c r="O211" s="357" t="s">
        <v>764</v>
      </c>
      <c r="P211" s="357" t="s">
        <v>721</v>
      </c>
      <c r="Q211" s="357"/>
      <c r="R211" s="357"/>
      <c r="S211" s="357"/>
      <c r="T211" s="357"/>
      <c r="U211" s="357"/>
      <c r="V211" s="357"/>
      <c r="W211" s="357"/>
      <c r="X211" s="357"/>
      <c r="Y211" s="357"/>
      <c r="Z211" s="357"/>
      <c r="AA211" s="344"/>
      <c r="AB211" s="344" t="str">
        <f t="shared" ca="1" si="26"/>
        <v>Vencida</v>
      </c>
      <c r="AC211" s="358" t="str">
        <f t="shared" si="22"/>
        <v>No aplica</v>
      </c>
      <c r="AD211" s="344"/>
      <c r="AE211" s="344" t="str">
        <f t="shared" ca="1" si="27"/>
        <v>Vencida</v>
      </c>
      <c r="AF211" s="358" t="str">
        <f t="shared" si="23"/>
        <v>No aplica</v>
      </c>
      <c r="AG211" s="344"/>
      <c r="AH211" s="344"/>
      <c r="AI211" s="357"/>
      <c r="AJ211" s="344"/>
      <c r="AK211" s="358" t="str">
        <f t="shared" si="24"/>
        <v>No aplica</v>
      </c>
      <c r="AL211" s="358"/>
      <c r="AM211" s="359">
        <f t="shared" ca="1" si="25"/>
        <v>0</v>
      </c>
      <c r="AN211" s="357"/>
      <c r="AO211" s="357"/>
      <c r="AP211" s="360"/>
      <c r="AQ211" s="361" t="str">
        <f>+_xlfn.XLOOKUP(B211,'BD 2025-06-14'!$A$1:$A$700,'BD 2025-06-14'!$B$1:$B$700)</f>
        <v>GALVEZ GARCIA STELLA</v>
      </c>
    </row>
    <row r="212" spans="1:43" ht="30.75" customHeight="1" x14ac:dyDescent="0.25">
      <c r="A212" s="353">
        <v>203</v>
      </c>
      <c r="B212" s="354">
        <v>24762401</v>
      </c>
      <c r="C212" s="355" t="s">
        <v>798</v>
      </c>
      <c r="D212" s="344" t="str">
        <f>IFERROR(VLOOKUP(B212,#REF!,6,0),"ACTIVO")</f>
        <v>ACTIVO</v>
      </c>
      <c r="E212" s="344">
        <v>38975</v>
      </c>
      <c r="F212" s="344" t="str">
        <f>IFERROR(VLOOKUP(B212,#REF!,5,0),"")</f>
        <v/>
      </c>
      <c r="G212" s="344">
        <v>21529</v>
      </c>
      <c r="H212" s="356">
        <f t="shared" ca="1" si="21"/>
        <v>67.307991429251643</v>
      </c>
      <c r="I212" s="344" t="s">
        <v>768</v>
      </c>
      <c r="J212" s="355" t="s">
        <v>4073</v>
      </c>
      <c r="K212" s="355" t="s">
        <v>785</v>
      </c>
      <c r="L212" s="355" t="s">
        <v>24</v>
      </c>
      <c r="M212" s="355" t="s">
        <v>19</v>
      </c>
      <c r="N212" s="357" t="s">
        <v>764</v>
      </c>
      <c r="O212" s="357" t="s">
        <v>764</v>
      </c>
      <c r="P212" s="357" t="s">
        <v>721</v>
      </c>
      <c r="Q212" s="357"/>
      <c r="R212" s="357"/>
      <c r="S212" s="357"/>
      <c r="T212" s="357"/>
      <c r="U212" s="357"/>
      <c r="V212" s="357"/>
      <c r="W212" s="357"/>
      <c r="X212" s="357"/>
      <c r="Y212" s="357"/>
      <c r="Z212" s="357"/>
      <c r="AA212" s="344"/>
      <c r="AB212" s="344" t="str">
        <f t="shared" ca="1" si="26"/>
        <v>Vencida</v>
      </c>
      <c r="AC212" s="358" t="str">
        <f t="shared" si="22"/>
        <v>No aplica</v>
      </c>
      <c r="AD212" s="344"/>
      <c r="AE212" s="344" t="str">
        <f t="shared" ca="1" si="27"/>
        <v>Vencida</v>
      </c>
      <c r="AF212" s="358" t="str">
        <f t="shared" si="23"/>
        <v>No aplica</v>
      </c>
      <c r="AG212" s="344"/>
      <c r="AH212" s="344"/>
      <c r="AI212" s="357"/>
      <c r="AJ212" s="344"/>
      <c r="AK212" s="358" t="str">
        <f t="shared" si="24"/>
        <v>No aplica</v>
      </c>
      <c r="AL212" s="358"/>
      <c r="AM212" s="359">
        <f t="shared" ca="1" si="25"/>
        <v>0</v>
      </c>
      <c r="AN212" s="357"/>
      <c r="AO212" s="357"/>
      <c r="AP212" s="360"/>
      <c r="AQ212" s="361" t="str">
        <f>+_xlfn.XLOOKUP(B212,'BD 2025-06-14'!$A$1:$A$700,'BD 2025-06-14'!$B$1:$B$700)</f>
        <v>PATINO BETANCUR LUDIVIA</v>
      </c>
    </row>
    <row r="213" spans="1:43" ht="30.75" customHeight="1" x14ac:dyDescent="0.25">
      <c r="A213" s="353">
        <v>204</v>
      </c>
      <c r="B213" s="354">
        <v>31904470</v>
      </c>
      <c r="C213" s="355" t="s">
        <v>794</v>
      </c>
      <c r="D213" s="344" t="str">
        <f>IFERROR(VLOOKUP(B213,#REF!,6,0),"ACTIVO")</f>
        <v>ACTIVO</v>
      </c>
      <c r="E213" s="344">
        <v>39371</v>
      </c>
      <c r="F213" s="344" t="str">
        <f>IFERROR(VLOOKUP(B213,#REF!,5,0),"")</f>
        <v/>
      </c>
      <c r="G213" s="344">
        <v>23071</v>
      </c>
      <c r="H213" s="356">
        <f t="shared" ca="1" si="21"/>
        <v>63.08555783709788</v>
      </c>
      <c r="I213" s="344" t="s">
        <v>768</v>
      </c>
      <c r="J213" s="355" t="s">
        <v>4069</v>
      </c>
      <c r="K213" s="355" t="s">
        <v>785</v>
      </c>
      <c r="L213" s="355" t="s">
        <v>24</v>
      </c>
      <c r="M213" s="355" t="s">
        <v>19</v>
      </c>
      <c r="N213" s="357" t="s">
        <v>764</v>
      </c>
      <c r="O213" s="357" t="s">
        <v>764</v>
      </c>
      <c r="P213" s="357" t="s">
        <v>721</v>
      </c>
      <c r="Q213" s="357"/>
      <c r="R213" s="357"/>
      <c r="S213" s="357"/>
      <c r="T213" s="357"/>
      <c r="U213" s="357"/>
      <c r="V213" s="357"/>
      <c r="W213" s="357"/>
      <c r="X213" s="357"/>
      <c r="Y213" s="357"/>
      <c r="Z213" s="357"/>
      <c r="AA213" s="344"/>
      <c r="AB213" s="344" t="str">
        <f t="shared" ca="1" si="26"/>
        <v>Vencida</v>
      </c>
      <c r="AC213" s="358" t="str">
        <f t="shared" si="22"/>
        <v>No aplica</v>
      </c>
      <c r="AD213" s="344"/>
      <c r="AE213" s="344" t="str">
        <f t="shared" ca="1" si="27"/>
        <v>Vencida</v>
      </c>
      <c r="AF213" s="358" t="str">
        <f t="shared" si="23"/>
        <v>No aplica</v>
      </c>
      <c r="AG213" s="344"/>
      <c r="AH213" s="344"/>
      <c r="AI213" s="357"/>
      <c r="AJ213" s="344"/>
      <c r="AK213" s="358" t="str">
        <f t="shared" si="24"/>
        <v>No aplica</v>
      </c>
      <c r="AL213" s="358"/>
      <c r="AM213" s="359">
        <f t="shared" ca="1" si="25"/>
        <v>0</v>
      </c>
      <c r="AN213" s="357"/>
      <c r="AO213" s="357"/>
      <c r="AP213" s="360"/>
      <c r="AQ213" s="361" t="str">
        <f>+_xlfn.XLOOKUP(B213,'BD 2025-06-14'!$A$1:$A$700,'BD 2025-06-14'!$B$1:$B$700)</f>
        <v>ESCOBAR CORDOBA FRELIDA</v>
      </c>
    </row>
    <row r="214" spans="1:43" ht="30.75" customHeight="1" x14ac:dyDescent="0.25">
      <c r="A214" s="353">
        <v>205</v>
      </c>
      <c r="B214" s="354">
        <v>79470650</v>
      </c>
      <c r="C214" s="355" t="s">
        <v>800</v>
      </c>
      <c r="D214" s="344" t="str">
        <f>IFERROR(VLOOKUP(B214,#REF!,6,0),"ACTIVO")</f>
        <v>ACTIVO</v>
      </c>
      <c r="E214" s="344">
        <v>39995</v>
      </c>
      <c r="F214" s="344" t="str">
        <f>IFERROR(VLOOKUP(B214,#REF!,5,0),"")</f>
        <v/>
      </c>
      <c r="G214" s="344">
        <v>24886</v>
      </c>
      <c r="H214" s="356">
        <f t="shared" ca="1" si="21"/>
        <v>58.115684454756384</v>
      </c>
      <c r="I214" s="344" t="s">
        <v>763</v>
      </c>
      <c r="J214" s="355" t="s">
        <v>4075</v>
      </c>
      <c r="K214" s="355" t="s">
        <v>785</v>
      </c>
      <c r="L214" s="355" t="s">
        <v>24</v>
      </c>
      <c r="M214" s="355" t="s">
        <v>19</v>
      </c>
      <c r="N214" s="357" t="s">
        <v>764</v>
      </c>
      <c r="O214" s="357" t="s">
        <v>764</v>
      </c>
      <c r="P214" s="357" t="s">
        <v>721</v>
      </c>
      <c r="Q214" s="357"/>
      <c r="R214" s="357"/>
      <c r="S214" s="357"/>
      <c r="T214" s="357"/>
      <c r="U214" s="357"/>
      <c r="V214" s="357"/>
      <c r="W214" s="357"/>
      <c r="X214" s="357"/>
      <c r="Y214" s="357"/>
      <c r="Z214" s="357"/>
      <c r="AA214" s="344"/>
      <c r="AB214" s="344" t="str">
        <f t="shared" ca="1" si="26"/>
        <v>Vencida</v>
      </c>
      <c r="AC214" s="358" t="str">
        <f t="shared" si="22"/>
        <v>No aplica</v>
      </c>
      <c r="AD214" s="344"/>
      <c r="AE214" s="344" t="str">
        <f t="shared" ca="1" si="27"/>
        <v>Vencida</v>
      </c>
      <c r="AF214" s="358" t="str">
        <f t="shared" si="23"/>
        <v>No aplica</v>
      </c>
      <c r="AG214" s="344"/>
      <c r="AH214" s="344"/>
      <c r="AI214" s="357"/>
      <c r="AJ214" s="344"/>
      <c r="AK214" s="358" t="str">
        <f t="shared" si="24"/>
        <v>No aplica</v>
      </c>
      <c r="AL214" s="358"/>
      <c r="AM214" s="359">
        <f t="shared" ca="1" si="25"/>
        <v>0</v>
      </c>
      <c r="AN214" s="357"/>
      <c r="AO214" s="357"/>
      <c r="AP214" s="360"/>
      <c r="AQ214" s="361" t="str">
        <f>+_xlfn.XLOOKUP(B214,'BD 2025-06-14'!$A$1:$A$700,'BD 2025-06-14'!$B$1:$B$700)</f>
        <v>TOVAR URENA JORGE ANTONIO</v>
      </c>
    </row>
    <row r="215" spans="1:43" ht="30.75" customHeight="1" x14ac:dyDescent="0.25">
      <c r="A215" s="353">
        <v>206</v>
      </c>
      <c r="B215" s="354">
        <v>1075599777</v>
      </c>
      <c r="C215" s="355" t="s">
        <v>786</v>
      </c>
      <c r="D215" s="344" t="str">
        <f>IFERROR(VLOOKUP(B215,#REF!,6,0),"ACTIVO")</f>
        <v>ACTIVO</v>
      </c>
      <c r="E215" s="344">
        <v>44686</v>
      </c>
      <c r="F215" s="344" t="str">
        <f>IFERROR(VLOOKUP(B215,#REF!,5,0),"")</f>
        <v/>
      </c>
      <c r="G215" s="344">
        <v>33899</v>
      </c>
      <c r="H215" s="356">
        <f t="shared" ca="1" si="21"/>
        <v>33.439455569461828</v>
      </c>
      <c r="I215" s="344" t="s">
        <v>768</v>
      </c>
      <c r="J215" s="355" t="s">
        <v>787</v>
      </c>
      <c r="K215" s="355" t="s">
        <v>785</v>
      </c>
      <c r="L215" s="355" t="s">
        <v>24</v>
      </c>
      <c r="M215" s="355" t="s">
        <v>19</v>
      </c>
      <c r="N215" s="357" t="s">
        <v>764</v>
      </c>
      <c r="O215" s="357" t="s">
        <v>764</v>
      </c>
      <c r="P215" s="357" t="s">
        <v>721</v>
      </c>
      <c r="Q215" s="357"/>
      <c r="R215" s="357"/>
      <c r="S215" s="357"/>
      <c r="T215" s="357"/>
      <c r="U215" s="357"/>
      <c r="V215" s="357"/>
      <c r="W215" s="357"/>
      <c r="X215" s="357"/>
      <c r="Y215" s="357"/>
      <c r="Z215" s="357"/>
      <c r="AA215" s="344"/>
      <c r="AB215" s="344" t="str">
        <f t="shared" ca="1" si="26"/>
        <v>Vencida</v>
      </c>
      <c r="AC215" s="358" t="str">
        <f t="shared" si="22"/>
        <v>No aplica</v>
      </c>
      <c r="AD215" s="344"/>
      <c r="AE215" s="344" t="str">
        <f t="shared" ca="1" si="27"/>
        <v>Vencida</v>
      </c>
      <c r="AF215" s="358" t="str">
        <f t="shared" si="23"/>
        <v>No aplica</v>
      </c>
      <c r="AG215" s="344"/>
      <c r="AH215" s="344"/>
      <c r="AI215" s="357"/>
      <c r="AJ215" s="344"/>
      <c r="AK215" s="358" t="str">
        <f t="shared" si="24"/>
        <v>No aplica</v>
      </c>
      <c r="AL215" s="358"/>
      <c r="AM215" s="359">
        <f t="shared" ca="1" si="25"/>
        <v>0</v>
      </c>
      <c r="AN215" s="357"/>
      <c r="AO215" s="357"/>
      <c r="AP215" s="360"/>
      <c r="AQ215" s="361" t="str">
        <f>+_xlfn.XLOOKUP(B215,'BD 2025-06-14'!$A$1:$A$700,'BD 2025-06-14'!$B$1:$B$700)</f>
        <v>ANDRADE PERDOMO MARIA NELCY</v>
      </c>
    </row>
    <row r="216" spans="1:43" ht="30.75" customHeight="1" x14ac:dyDescent="0.25">
      <c r="A216" s="353">
        <v>207</v>
      </c>
      <c r="B216" s="354">
        <v>1118306623</v>
      </c>
      <c r="C216" s="355" t="s">
        <v>799</v>
      </c>
      <c r="D216" s="344" t="str">
        <f>IFERROR(VLOOKUP(B216,#REF!,6,0),"ACTIVO")</f>
        <v>ACTIVO</v>
      </c>
      <c r="E216" s="344">
        <v>44743</v>
      </c>
      <c r="F216" s="344" t="str">
        <f>IFERROR(VLOOKUP(B216,#REF!,5,0),"")</f>
        <v/>
      </c>
      <c r="G216" s="344">
        <v>35243</v>
      </c>
      <c r="H216" s="356">
        <f t="shared" ca="1" si="21"/>
        <v>29.759780976772941</v>
      </c>
      <c r="I216" s="344" t="s">
        <v>768</v>
      </c>
      <c r="J216" s="355" t="s">
        <v>4074</v>
      </c>
      <c r="K216" s="355" t="s">
        <v>785</v>
      </c>
      <c r="L216" s="355" t="s">
        <v>24</v>
      </c>
      <c r="M216" s="355" t="s">
        <v>19</v>
      </c>
      <c r="N216" s="357" t="s">
        <v>764</v>
      </c>
      <c r="O216" s="357" t="s">
        <v>764</v>
      </c>
      <c r="P216" s="357" t="s">
        <v>721</v>
      </c>
      <c r="Q216" s="357"/>
      <c r="R216" s="357"/>
      <c r="S216" s="357"/>
      <c r="T216" s="357"/>
      <c r="U216" s="357"/>
      <c r="V216" s="357"/>
      <c r="W216" s="357"/>
      <c r="X216" s="357"/>
      <c r="Y216" s="357"/>
      <c r="Z216" s="357"/>
      <c r="AA216" s="344"/>
      <c r="AB216" s="344" t="str">
        <f t="shared" ca="1" si="26"/>
        <v>Vencida</v>
      </c>
      <c r="AC216" s="358" t="str">
        <f t="shared" si="22"/>
        <v>No aplica</v>
      </c>
      <c r="AD216" s="344"/>
      <c r="AE216" s="344" t="str">
        <f t="shared" ca="1" si="27"/>
        <v>Vencida</v>
      </c>
      <c r="AF216" s="358" t="str">
        <f t="shared" si="23"/>
        <v>No aplica</v>
      </c>
      <c r="AG216" s="344"/>
      <c r="AH216" s="344"/>
      <c r="AI216" s="357"/>
      <c r="AJ216" s="344"/>
      <c r="AK216" s="358" t="str">
        <f t="shared" si="24"/>
        <v>No aplica</v>
      </c>
      <c r="AL216" s="358"/>
      <c r="AM216" s="359">
        <f t="shared" ca="1" si="25"/>
        <v>0</v>
      </c>
      <c r="AN216" s="357"/>
      <c r="AO216" s="357"/>
      <c r="AP216" s="360"/>
      <c r="AQ216" s="361" t="str">
        <f>+_xlfn.XLOOKUP(B216,'BD 2025-06-14'!$A$1:$A$700,'BD 2025-06-14'!$B$1:$B$700)</f>
        <v>SANCHEZ CARDONA DIANA MARCELA</v>
      </c>
    </row>
    <row r="217" spans="1:43" ht="30.75" customHeight="1" x14ac:dyDescent="0.25">
      <c r="A217" s="353">
        <v>208</v>
      </c>
      <c r="B217" s="354">
        <v>6163867</v>
      </c>
      <c r="C217" s="355" t="s">
        <v>791</v>
      </c>
      <c r="D217" s="344" t="str">
        <f>IFERROR(VLOOKUP(B217,#REF!,6,0),"ACTIVO")</f>
        <v>ACTIVO</v>
      </c>
      <c r="E217" s="344">
        <v>45194</v>
      </c>
      <c r="F217" s="344" t="str">
        <f>IFERROR(VLOOKUP(B217,#REF!,5,0),"")</f>
        <v/>
      </c>
      <c r="G217" s="344">
        <v>30747</v>
      </c>
      <c r="H217" s="356">
        <f t="shared" ca="1" si="21"/>
        <v>42.069145549471543</v>
      </c>
      <c r="I217" s="344" t="s">
        <v>763</v>
      </c>
      <c r="J217" s="355" t="s">
        <v>792</v>
      </c>
      <c r="K217" s="355" t="s">
        <v>785</v>
      </c>
      <c r="L217" s="355" t="s">
        <v>24</v>
      </c>
      <c r="M217" s="355" t="s">
        <v>19</v>
      </c>
      <c r="N217" s="357" t="s">
        <v>764</v>
      </c>
      <c r="O217" s="357" t="s">
        <v>764</v>
      </c>
      <c r="P217" s="357" t="s">
        <v>721</v>
      </c>
      <c r="Q217" s="357"/>
      <c r="R217" s="357"/>
      <c r="S217" s="357"/>
      <c r="T217" s="357"/>
      <c r="U217" s="357"/>
      <c r="V217" s="357"/>
      <c r="W217" s="357"/>
      <c r="X217" s="357"/>
      <c r="Y217" s="357"/>
      <c r="Z217" s="357"/>
      <c r="AA217" s="344"/>
      <c r="AB217" s="344" t="str">
        <f t="shared" ca="1" si="26"/>
        <v>Vencida</v>
      </c>
      <c r="AC217" s="358" t="str">
        <f t="shared" si="22"/>
        <v>No aplica</v>
      </c>
      <c r="AD217" s="344"/>
      <c r="AE217" s="344" t="str">
        <f t="shared" ca="1" si="27"/>
        <v>Vencida</v>
      </c>
      <c r="AF217" s="358" t="str">
        <f t="shared" si="23"/>
        <v>No aplica</v>
      </c>
      <c r="AG217" s="344"/>
      <c r="AH217" s="344"/>
      <c r="AI217" s="357"/>
      <c r="AJ217" s="344"/>
      <c r="AK217" s="358" t="str">
        <f t="shared" si="24"/>
        <v>No aplica</v>
      </c>
      <c r="AL217" s="358"/>
      <c r="AM217" s="359">
        <f t="shared" ca="1" si="25"/>
        <v>0</v>
      </c>
      <c r="AN217" s="357"/>
      <c r="AO217" s="357"/>
      <c r="AP217" s="360"/>
      <c r="AQ217" s="361" t="str">
        <f>+_xlfn.XLOOKUP(B217,'BD 2025-06-14'!$A$1:$A$700,'BD 2025-06-14'!$B$1:$B$700)</f>
        <v>CUERO SAAVEDRA LEONARD ANDRES</v>
      </c>
    </row>
    <row r="218" spans="1:43" s="380" customFormat="1" ht="30.75" customHeight="1" x14ac:dyDescent="0.25">
      <c r="A218" s="353">
        <v>209</v>
      </c>
      <c r="B218" s="354">
        <v>16535150</v>
      </c>
      <c r="C218" s="355" t="s">
        <v>783</v>
      </c>
      <c r="D218" s="344" t="str">
        <f>IFERROR(VLOOKUP(B218,#REF!,6,0),"ACTIVO")</f>
        <v>ACTIVO</v>
      </c>
      <c r="E218" s="344">
        <v>45231</v>
      </c>
      <c r="F218" s="344" t="str">
        <f>IFERROR(VLOOKUP(B218,#REF!,5,0),"")</f>
        <v/>
      </c>
      <c r="G218" s="344">
        <v>29827</v>
      </c>
      <c r="H218" s="356">
        <f t="shared" ca="1" si="21"/>
        <v>44.589964883042676</v>
      </c>
      <c r="I218" s="344" t="s">
        <v>763</v>
      </c>
      <c r="J218" s="355" t="s">
        <v>784</v>
      </c>
      <c r="K218" s="355" t="s">
        <v>785</v>
      </c>
      <c r="L218" s="355" t="s">
        <v>24</v>
      </c>
      <c r="M218" s="355" t="s">
        <v>19</v>
      </c>
      <c r="N218" s="357" t="s">
        <v>764</v>
      </c>
      <c r="O218" s="357" t="s">
        <v>764</v>
      </c>
      <c r="P218" s="357" t="s">
        <v>721</v>
      </c>
      <c r="Q218" s="357"/>
      <c r="R218" s="357"/>
      <c r="S218" s="357"/>
      <c r="T218" s="357"/>
      <c r="U218" s="357"/>
      <c r="V218" s="357"/>
      <c r="W218" s="357"/>
      <c r="X218" s="357"/>
      <c r="Y218" s="357"/>
      <c r="Z218" s="357"/>
      <c r="AA218" s="344"/>
      <c r="AB218" s="344" t="str">
        <f t="shared" ca="1" si="26"/>
        <v>Vencida</v>
      </c>
      <c r="AC218" s="358" t="str">
        <f t="shared" si="22"/>
        <v>No aplica</v>
      </c>
      <c r="AD218" s="344"/>
      <c r="AE218" s="344" t="str">
        <f t="shared" ca="1" si="27"/>
        <v>Vencida</v>
      </c>
      <c r="AF218" s="358" t="str">
        <f t="shared" si="23"/>
        <v>No aplica</v>
      </c>
      <c r="AG218" s="344"/>
      <c r="AH218" s="344"/>
      <c r="AI218" s="357"/>
      <c r="AJ218" s="344"/>
      <c r="AK218" s="358" t="str">
        <f t="shared" si="24"/>
        <v>No aplica</v>
      </c>
      <c r="AL218" s="358"/>
      <c r="AM218" s="359">
        <f t="shared" ca="1" si="25"/>
        <v>0</v>
      </c>
      <c r="AN218" s="357"/>
      <c r="AO218" s="357"/>
      <c r="AP218" s="360"/>
      <c r="AQ218" s="361" t="str">
        <f>+_xlfn.XLOOKUP(B218,'BD 2025-06-14'!$A$1:$A$700,'BD 2025-06-14'!$B$1:$B$700)</f>
        <v>ALVAREZ HOYOS CRISTHIAN</v>
      </c>
    </row>
    <row r="219" spans="1:43" ht="30.75" customHeight="1" x14ac:dyDescent="0.25">
      <c r="A219" s="353">
        <v>210</v>
      </c>
      <c r="B219" s="354">
        <v>1234194865</v>
      </c>
      <c r="C219" s="355" t="s">
        <v>788</v>
      </c>
      <c r="D219" s="344" t="str">
        <f>IFERROR(VLOOKUP(B219,#REF!,6,0),"ACTIVO")</f>
        <v>ACTIVO</v>
      </c>
      <c r="E219" s="344">
        <v>45313</v>
      </c>
      <c r="F219" s="344" t="str">
        <f>IFERROR(VLOOKUP(B219,#REF!,5,0),"")</f>
        <v/>
      </c>
      <c r="G219" s="344">
        <v>36182</v>
      </c>
      <c r="H219" s="356">
        <f t="shared" ca="1" si="21"/>
        <v>27.189596167008897</v>
      </c>
      <c r="I219" s="344" t="s">
        <v>763</v>
      </c>
      <c r="J219" s="355" t="s">
        <v>789</v>
      </c>
      <c r="K219" s="355" t="s">
        <v>785</v>
      </c>
      <c r="L219" s="355" t="s">
        <v>24</v>
      </c>
      <c r="M219" s="355" t="s">
        <v>19</v>
      </c>
      <c r="N219" s="357" t="s">
        <v>764</v>
      </c>
      <c r="O219" s="357" t="s">
        <v>764</v>
      </c>
      <c r="P219" s="357" t="s">
        <v>721</v>
      </c>
      <c r="Q219" s="357"/>
      <c r="R219" s="357"/>
      <c r="S219" s="357"/>
      <c r="T219" s="357"/>
      <c r="U219" s="357"/>
      <c r="V219" s="357"/>
      <c r="W219" s="357"/>
      <c r="X219" s="357"/>
      <c r="Y219" s="357"/>
      <c r="Z219" s="357"/>
      <c r="AA219" s="344"/>
      <c r="AB219" s="344" t="str">
        <f t="shared" ca="1" si="26"/>
        <v>Vencida</v>
      </c>
      <c r="AC219" s="358" t="str">
        <f t="shared" si="22"/>
        <v>No aplica</v>
      </c>
      <c r="AD219" s="344"/>
      <c r="AE219" s="344" t="str">
        <f t="shared" ca="1" si="27"/>
        <v>Vencida</v>
      </c>
      <c r="AF219" s="358" t="str">
        <f t="shared" si="23"/>
        <v>No aplica</v>
      </c>
      <c r="AG219" s="344"/>
      <c r="AH219" s="344"/>
      <c r="AI219" s="357"/>
      <c r="AJ219" s="344"/>
      <c r="AK219" s="358" t="str">
        <f t="shared" si="24"/>
        <v>No aplica</v>
      </c>
      <c r="AL219" s="358"/>
      <c r="AM219" s="359">
        <f t="shared" ca="1" si="25"/>
        <v>0</v>
      </c>
      <c r="AN219" s="357"/>
      <c r="AO219" s="357"/>
      <c r="AP219" s="360"/>
      <c r="AQ219" s="361" t="str">
        <f>+_xlfn.XLOOKUP(B219,'BD 2025-06-14'!$A$1:$A$700,'BD 2025-06-14'!$B$1:$B$700)</f>
        <v>BARONA PACHECO JOSE LUIS</v>
      </c>
    </row>
    <row r="220" spans="1:43" ht="30.75" customHeight="1" x14ac:dyDescent="0.25">
      <c r="A220" s="353">
        <v>211</v>
      </c>
      <c r="B220" s="354">
        <v>1086195819</v>
      </c>
      <c r="C220" s="357" t="s">
        <v>1659</v>
      </c>
      <c r="D220" s="344" t="str">
        <f>IFERROR(VLOOKUP(B220,#REF!,6,0),"ACTIVO")</f>
        <v>ACTIVO</v>
      </c>
      <c r="E220" s="344">
        <v>45481</v>
      </c>
      <c r="F220" s="344" t="str">
        <f>IFERROR(VLOOKUP(B220,#REF!,5,0),"")</f>
        <v/>
      </c>
      <c r="G220" s="344">
        <v>37491</v>
      </c>
      <c r="H220" s="356">
        <f t="shared" ca="1" si="21"/>
        <v>23.606395794546053</v>
      </c>
      <c r="I220" s="357" t="s">
        <v>763</v>
      </c>
      <c r="J220" s="357" t="s">
        <v>1660</v>
      </c>
      <c r="K220" s="355" t="s">
        <v>1661</v>
      </c>
      <c r="L220" s="355" t="s">
        <v>1646</v>
      </c>
      <c r="M220" s="355" t="s">
        <v>1644</v>
      </c>
      <c r="N220" s="357" t="s">
        <v>764</v>
      </c>
      <c r="O220" s="357" t="s">
        <v>764</v>
      </c>
      <c r="P220" s="357" t="s">
        <v>721</v>
      </c>
      <c r="Q220" s="357"/>
      <c r="R220" s="357"/>
      <c r="S220" s="357"/>
      <c r="T220" s="357"/>
      <c r="U220" s="357"/>
      <c r="V220" s="357"/>
      <c r="W220" s="357"/>
      <c r="X220" s="357"/>
      <c r="Y220" s="357"/>
      <c r="Z220" s="357"/>
      <c r="AA220" s="344"/>
      <c r="AB220" s="344" t="str">
        <f t="shared" ca="1" si="26"/>
        <v>Vencida</v>
      </c>
      <c r="AC220" s="358" t="str">
        <f t="shared" si="22"/>
        <v>No aplica</v>
      </c>
      <c r="AD220" s="344"/>
      <c r="AE220" s="344" t="str">
        <f t="shared" ca="1" si="27"/>
        <v>Vencida</v>
      </c>
      <c r="AF220" s="358" t="str">
        <f t="shared" si="23"/>
        <v>No aplica</v>
      </c>
      <c r="AG220" s="344"/>
      <c r="AH220" s="344"/>
      <c r="AI220" s="357"/>
      <c r="AJ220" s="344"/>
      <c r="AK220" s="358" t="str">
        <f t="shared" si="24"/>
        <v>No aplica</v>
      </c>
      <c r="AL220" s="358"/>
      <c r="AM220" s="359">
        <f t="shared" ca="1" si="25"/>
        <v>0</v>
      </c>
      <c r="AN220" s="357"/>
      <c r="AO220" s="357"/>
      <c r="AP220" s="360"/>
      <c r="AQ220" s="361" t="str">
        <f>+_xlfn.XLOOKUP(B220,'BD 2025-06-14'!$A$1:$A$700,'BD 2025-06-14'!$B$1:$B$700)</f>
        <v>ORTIZ HERNANDEZ YESID</v>
      </c>
    </row>
    <row r="221" spans="1:43" ht="30.75" customHeight="1" x14ac:dyDescent="0.25">
      <c r="A221" s="353">
        <v>212</v>
      </c>
      <c r="B221" s="354">
        <v>1144150164</v>
      </c>
      <c r="C221" s="357" t="s">
        <v>432</v>
      </c>
      <c r="D221" s="344" t="str">
        <f>IFERROR(VLOOKUP(B221,#REF!,6,0),"ACTIVO")</f>
        <v>ACTIVO</v>
      </c>
      <c r="E221" s="344">
        <v>45155</v>
      </c>
      <c r="F221" s="344" t="str">
        <f>IFERROR(VLOOKUP(B221,#REF!,5,0),"")</f>
        <v/>
      </c>
      <c r="G221" s="344">
        <v>33207</v>
      </c>
      <c r="H221" s="356">
        <f t="shared" ca="1" si="21"/>
        <v>35.335355927186626</v>
      </c>
      <c r="I221" s="357" t="s">
        <v>763</v>
      </c>
      <c r="J221" s="357" t="s">
        <v>433</v>
      </c>
      <c r="K221" s="363" t="s">
        <v>434</v>
      </c>
      <c r="L221" s="355" t="s">
        <v>427</v>
      </c>
      <c r="M221" s="355" t="s">
        <v>427</v>
      </c>
      <c r="N221" s="376" t="s">
        <v>557</v>
      </c>
      <c r="O221" s="376" t="s">
        <v>557</v>
      </c>
      <c r="P221" s="357" t="s">
        <v>437</v>
      </c>
      <c r="Q221" s="357" t="s">
        <v>676</v>
      </c>
      <c r="R221" s="357" t="s">
        <v>557</v>
      </c>
      <c r="S221" s="357"/>
      <c r="T221" s="357"/>
      <c r="U221" s="357" t="s">
        <v>3930</v>
      </c>
      <c r="V221" s="357" t="s">
        <v>3931</v>
      </c>
      <c r="W221" s="357">
        <v>2018</v>
      </c>
      <c r="X221" s="357" t="s">
        <v>1867</v>
      </c>
      <c r="Y221" s="357">
        <v>162</v>
      </c>
      <c r="Z221" s="357"/>
      <c r="AA221" s="344">
        <v>42990</v>
      </c>
      <c r="AB221" s="344" t="str">
        <f t="shared" ca="1" si="26"/>
        <v>Vigente</v>
      </c>
      <c r="AC221" s="358" t="str">
        <f t="shared" si="22"/>
        <v>Vigente</v>
      </c>
      <c r="AD221" s="344">
        <v>46316</v>
      </c>
      <c r="AE221" s="344" t="str">
        <f t="shared" ca="1" si="27"/>
        <v>Vencida</v>
      </c>
      <c r="AF221" s="358" t="str">
        <f t="shared" si="23"/>
        <v>Vigente</v>
      </c>
      <c r="AG221" s="344">
        <v>46013</v>
      </c>
      <c r="AH221" s="344" t="s">
        <v>439</v>
      </c>
      <c r="AI221" s="357" t="s">
        <v>439</v>
      </c>
      <c r="AJ221" s="344">
        <v>48789</v>
      </c>
      <c r="AK221" s="358" t="str">
        <f t="shared" si="24"/>
        <v>Vigente</v>
      </c>
      <c r="AL221" s="358"/>
      <c r="AM221" s="359">
        <f t="shared" ca="1" si="25"/>
        <v>3</v>
      </c>
      <c r="AN221" s="357"/>
      <c r="AO221" s="357"/>
      <c r="AP221" s="360"/>
      <c r="AQ221" s="361" t="str">
        <f>+_xlfn.XLOOKUP(B221,'BD 2025-06-14'!$A$1:$A$700,'BD 2025-06-14'!$B$1:$B$700)</f>
        <v>PAPAMIJA ANACONA  JOHN MARIO</v>
      </c>
    </row>
    <row r="222" spans="1:43" ht="30.75" customHeight="1" x14ac:dyDescent="0.25">
      <c r="A222" s="353">
        <v>213</v>
      </c>
      <c r="B222" s="354">
        <v>1112779368</v>
      </c>
      <c r="C222" s="357" t="s">
        <v>1604</v>
      </c>
      <c r="D222" s="344" t="str">
        <f>IFERROR(VLOOKUP(B222,#REF!,6,0),"ACTIVO")</f>
        <v>ACTIVO</v>
      </c>
      <c r="E222" s="344">
        <v>45428</v>
      </c>
      <c r="F222" s="344" t="str">
        <f>IFERROR(VLOOKUP(B222,#REF!,5,0),"")</f>
        <v/>
      </c>
      <c r="G222" s="344">
        <v>34095</v>
      </c>
      <c r="H222" s="356">
        <f t="shared" ca="1" si="21"/>
        <v>32.904815590272186</v>
      </c>
      <c r="I222" s="357" t="s">
        <v>763</v>
      </c>
      <c r="J222" s="357" t="s">
        <v>1605</v>
      </c>
      <c r="K222" s="355" t="s">
        <v>434</v>
      </c>
      <c r="L222" s="355" t="s">
        <v>427</v>
      </c>
      <c r="M222" s="355" t="s">
        <v>427</v>
      </c>
      <c r="N222" s="357" t="s">
        <v>764</v>
      </c>
      <c r="O222" s="357" t="s">
        <v>764</v>
      </c>
      <c r="P222" s="357" t="s">
        <v>721</v>
      </c>
      <c r="Q222" s="357"/>
      <c r="R222" s="357"/>
      <c r="S222" s="357"/>
      <c r="T222" s="357"/>
      <c r="U222" s="357"/>
      <c r="V222" s="357"/>
      <c r="W222" s="357"/>
      <c r="X222" s="357"/>
      <c r="Y222" s="357"/>
      <c r="Z222" s="357"/>
      <c r="AA222" s="344"/>
      <c r="AB222" s="344" t="str">
        <f t="shared" ca="1" si="26"/>
        <v>Vencida</v>
      </c>
      <c r="AC222" s="358" t="str">
        <f t="shared" si="22"/>
        <v>No aplica</v>
      </c>
      <c r="AD222" s="344"/>
      <c r="AE222" s="344" t="str">
        <f t="shared" ca="1" si="27"/>
        <v>Vencida</v>
      </c>
      <c r="AF222" s="358" t="str">
        <f t="shared" si="23"/>
        <v>No aplica</v>
      </c>
      <c r="AG222" s="344"/>
      <c r="AH222" s="344"/>
      <c r="AI222" s="357"/>
      <c r="AJ222" s="344"/>
      <c r="AK222" s="358" t="str">
        <f t="shared" si="24"/>
        <v>No aplica</v>
      </c>
      <c r="AL222" s="358"/>
      <c r="AM222" s="359">
        <f t="shared" ca="1" si="25"/>
        <v>0</v>
      </c>
      <c r="AN222" s="357"/>
      <c r="AO222" s="357"/>
      <c r="AP222" s="360"/>
      <c r="AQ222" s="361" t="str">
        <f>+_xlfn.XLOOKUP(B222,'BD 2025-06-14'!$A$1:$A$700,'BD 2025-06-14'!$B$1:$B$700)</f>
        <v>SANTIBAÐEZ ALZATE DIEGO ALEJANDRO</v>
      </c>
    </row>
    <row r="223" spans="1:43" ht="30.75" customHeight="1" x14ac:dyDescent="0.25">
      <c r="A223" s="353">
        <v>214</v>
      </c>
      <c r="B223" s="354">
        <v>29116410</v>
      </c>
      <c r="C223" s="357" t="s">
        <v>1066</v>
      </c>
      <c r="D223" s="344" t="str">
        <f>IFERROR(VLOOKUP(B223,#REF!,6,0),"ACTIVO")</f>
        <v>ACTIVO</v>
      </c>
      <c r="E223" s="344">
        <v>38749</v>
      </c>
      <c r="F223" s="344" t="str">
        <f>IFERROR(VLOOKUP(B223,#REF!,5,0),"")</f>
        <v/>
      </c>
      <c r="G223" s="344">
        <v>28935</v>
      </c>
      <c r="H223" s="356">
        <f t="shared" ca="1" si="21"/>
        <v>47.030800821355236</v>
      </c>
      <c r="I223" s="357" t="s">
        <v>768</v>
      </c>
      <c r="J223" s="357" t="s">
        <v>4145</v>
      </c>
      <c r="K223" s="355" t="s">
        <v>1017</v>
      </c>
      <c r="L223" s="355" t="s">
        <v>196</v>
      </c>
      <c r="M223" s="355" t="s">
        <v>90</v>
      </c>
      <c r="N223" s="357" t="s">
        <v>764</v>
      </c>
      <c r="O223" s="357" t="s">
        <v>764</v>
      </c>
      <c r="P223" s="357" t="s">
        <v>721</v>
      </c>
      <c r="Q223" s="357"/>
      <c r="R223" s="357"/>
      <c r="S223" s="357"/>
      <c r="T223" s="357"/>
      <c r="U223" s="357"/>
      <c r="V223" s="357"/>
      <c r="W223" s="357"/>
      <c r="X223" s="357"/>
      <c r="Y223" s="357"/>
      <c r="Z223" s="357"/>
      <c r="AA223" s="344"/>
      <c r="AB223" s="344" t="str">
        <f t="shared" ca="1" si="26"/>
        <v>Vencida</v>
      </c>
      <c r="AC223" s="358" t="str">
        <f t="shared" si="22"/>
        <v>No aplica</v>
      </c>
      <c r="AD223" s="344"/>
      <c r="AE223" s="344" t="str">
        <f t="shared" ca="1" si="27"/>
        <v>Vencida</v>
      </c>
      <c r="AF223" s="358" t="str">
        <f t="shared" si="23"/>
        <v>No aplica</v>
      </c>
      <c r="AG223" s="344"/>
      <c r="AH223" s="344"/>
      <c r="AI223" s="357"/>
      <c r="AJ223" s="344"/>
      <c r="AK223" s="358" t="str">
        <f t="shared" si="24"/>
        <v>No aplica</v>
      </c>
      <c r="AL223" s="358"/>
      <c r="AM223" s="359">
        <f t="shared" ca="1" si="25"/>
        <v>0</v>
      </c>
      <c r="AN223" s="357"/>
      <c r="AO223" s="357"/>
      <c r="AP223" s="360"/>
      <c r="AQ223" s="361" t="str">
        <f>+_xlfn.XLOOKUP(B223,'BD 2025-06-14'!$A$1:$A$700,'BD 2025-06-14'!$B$1:$B$700)</f>
        <v>MOMPOTES CHAVEZ MILENA</v>
      </c>
    </row>
    <row r="224" spans="1:43" ht="30.75" customHeight="1" x14ac:dyDescent="0.25">
      <c r="A224" s="353">
        <v>215</v>
      </c>
      <c r="B224" s="354">
        <v>66854913</v>
      </c>
      <c r="C224" s="357" t="s">
        <v>1041</v>
      </c>
      <c r="D224" s="344" t="str">
        <f>IFERROR(VLOOKUP(B224,#REF!,6,0),"ACTIVO")</f>
        <v>ACTIVO</v>
      </c>
      <c r="E224" s="344">
        <v>38876</v>
      </c>
      <c r="F224" s="344" t="str">
        <f>IFERROR(VLOOKUP(B224,#REF!,5,0),"")</f>
        <v/>
      </c>
      <c r="G224" s="344">
        <v>26738</v>
      </c>
      <c r="H224" s="356">
        <f t="shared" ca="1" si="21"/>
        <v>53.047203772245595</v>
      </c>
      <c r="I224" s="357" t="s">
        <v>768</v>
      </c>
      <c r="J224" s="357" t="s">
        <v>4136</v>
      </c>
      <c r="K224" s="355" t="s">
        <v>1017</v>
      </c>
      <c r="L224" s="355" t="s">
        <v>196</v>
      </c>
      <c r="M224" s="355" t="s">
        <v>90</v>
      </c>
      <c r="N224" s="357" t="s">
        <v>764</v>
      </c>
      <c r="O224" s="357" t="s">
        <v>764</v>
      </c>
      <c r="P224" s="357" t="s">
        <v>721</v>
      </c>
      <c r="Q224" s="357"/>
      <c r="R224" s="357"/>
      <c r="S224" s="357"/>
      <c r="T224" s="357"/>
      <c r="U224" s="357"/>
      <c r="V224" s="357"/>
      <c r="W224" s="357"/>
      <c r="X224" s="357"/>
      <c r="Y224" s="357"/>
      <c r="Z224" s="357"/>
      <c r="AA224" s="344"/>
      <c r="AB224" s="344" t="str">
        <f t="shared" ca="1" si="26"/>
        <v>Vencida</v>
      </c>
      <c r="AC224" s="358" t="str">
        <f t="shared" si="22"/>
        <v>No aplica</v>
      </c>
      <c r="AD224" s="344"/>
      <c r="AE224" s="344" t="str">
        <f t="shared" ca="1" si="27"/>
        <v>Vencida</v>
      </c>
      <c r="AF224" s="358" t="str">
        <f t="shared" si="23"/>
        <v>No aplica</v>
      </c>
      <c r="AG224" s="344"/>
      <c r="AH224" s="344"/>
      <c r="AI224" s="357"/>
      <c r="AJ224" s="344"/>
      <c r="AK224" s="358" t="str">
        <f t="shared" si="24"/>
        <v>No aplica</v>
      </c>
      <c r="AL224" s="358"/>
      <c r="AM224" s="359">
        <f t="shared" ca="1" si="25"/>
        <v>0</v>
      </c>
      <c r="AN224" s="357"/>
      <c r="AO224" s="357"/>
      <c r="AP224" s="360"/>
      <c r="AQ224" s="361" t="str">
        <f>+_xlfn.XLOOKUP(B224,'BD 2025-06-14'!$A$1:$A$700,'BD 2025-06-14'!$B$1:$B$700)</f>
        <v>DIAZ DELGADO SANDRA PATRICIA</v>
      </c>
    </row>
    <row r="225" spans="1:43" s="362" customFormat="1" ht="30.75" customHeight="1" x14ac:dyDescent="0.25">
      <c r="A225" s="353">
        <v>216</v>
      </c>
      <c r="B225" s="354">
        <v>66954852</v>
      </c>
      <c r="C225" s="357" t="s">
        <v>1080</v>
      </c>
      <c r="D225" s="344" t="str">
        <f>IFERROR(VLOOKUP(B225,#REF!,6,0),"ACTIVO")</f>
        <v>ACTIVO</v>
      </c>
      <c r="E225" s="344">
        <v>39114</v>
      </c>
      <c r="F225" s="344" t="str">
        <f>IFERROR(VLOOKUP(B225,#REF!,5,0),"")</f>
        <v/>
      </c>
      <c r="G225" s="344">
        <v>27766</v>
      </c>
      <c r="H225" s="356">
        <f t="shared" ca="1" si="21"/>
        <v>50.230674253811465</v>
      </c>
      <c r="I225" s="357" t="s">
        <v>768</v>
      </c>
      <c r="J225" s="357" t="s">
        <v>4149</v>
      </c>
      <c r="K225" s="355" t="s">
        <v>1017</v>
      </c>
      <c r="L225" s="355" t="s">
        <v>196</v>
      </c>
      <c r="M225" s="355" t="s">
        <v>90</v>
      </c>
      <c r="N225" s="357" t="s">
        <v>764</v>
      </c>
      <c r="O225" s="357" t="s">
        <v>764</v>
      </c>
      <c r="P225" s="357" t="s">
        <v>721</v>
      </c>
      <c r="Q225" s="357"/>
      <c r="R225" s="357"/>
      <c r="S225" s="357"/>
      <c r="T225" s="357"/>
      <c r="U225" s="357"/>
      <c r="V225" s="357"/>
      <c r="W225" s="357"/>
      <c r="X225" s="357"/>
      <c r="Y225" s="357"/>
      <c r="Z225" s="357"/>
      <c r="AA225" s="344"/>
      <c r="AB225" s="344" t="str">
        <f t="shared" ca="1" si="26"/>
        <v>Vencida</v>
      </c>
      <c r="AC225" s="358" t="str">
        <f t="shared" si="22"/>
        <v>No aplica</v>
      </c>
      <c r="AD225" s="344"/>
      <c r="AE225" s="344" t="str">
        <f t="shared" ca="1" si="27"/>
        <v>Vencida</v>
      </c>
      <c r="AF225" s="358" t="str">
        <f t="shared" si="23"/>
        <v>No aplica</v>
      </c>
      <c r="AG225" s="344"/>
      <c r="AH225" s="344"/>
      <c r="AI225" s="357"/>
      <c r="AJ225" s="344"/>
      <c r="AK225" s="358" t="str">
        <f t="shared" si="24"/>
        <v>No aplica</v>
      </c>
      <c r="AL225" s="358"/>
      <c r="AM225" s="359">
        <f t="shared" ca="1" si="25"/>
        <v>0</v>
      </c>
      <c r="AN225" s="357"/>
      <c r="AO225" s="357"/>
      <c r="AP225" s="360"/>
      <c r="AQ225" s="361" t="str">
        <f>+_xlfn.XLOOKUP(B225,'BD 2025-06-14'!$A$1:$A$700,'BD 2025-06-14'!$B$1:$B$700)</f>
        <v>QUISOBONI MANBUSCAY SANDRA MILENA</v>
      </c>
    </row>
    <row r="226" spans="1:43" ht="30.75" customHeight="1" x14ac:dyDescent="0.25">
      <c r="A226" s="353">
        <v>217</v>
      </c>
      <c r="B226" s="354">
        <v>66845150</v>
      </c>
      <c r="C226" s="357" t="s">
        <v>1038</v>
      </c>
      <c r="D226" s="344" t="str">
        <f>IFERROR(VLOOKUP(B226,#REF!,6,0),"ACTIVO")</f>
        <v>ACTIVO</v>
      </c>
      <c r="E226" s="344">
        <v>42416</v>
      </c>
      <c r="F226" s="344" t="str">
        <f>IFERROR(VLOOKUP(B226,#REF!,5,0),"")</f>
        <v/>
      </c>
      <c r="G226" s="344">
        <v>26412</v>
      </c>
      <c r="H226" s="356">
        <f t="shared" ca="1" si="21"/>
        <v>53.937727114341179</v>
      </c>
      <c r="I226" s="357" t="s">
        <v>768</v>
      </c>
      <c r="J226" s="357" t="s">
        <v>1039</v>
      </c>
      <c r="K226" s="355" t="s">
        <v>1017</v>
      </c>
      <c r="L226" s="355" t="s">
        <v>196</v>
      </c>
      <c r="M226" s="355" t="s">
        <v>90</v>
      </c>
      <c r="N226" s="357" t="s">
        <v>764</v>
      </c>
      <c r="O226" s="357" t="s">
        <v>764</v>
      </c>
      <c r="P226" s="357" t="s">
        <v>721</v>
      </c>
      <c r="Q226" s="357"/>
      <c r="R226" s="357"/>
      <c r="S226" s="357"/>
      <c r="T226" s="357"/>
      <c r="U226" s="357"/>
      <c r="V226" s="357"/>
      <c r="W226" s="357"/>
      <c r="X226" s="357"/>
      <c r="Y226" s="357"/>
      <c r="Z226" s="357"/>
      <c r="AA226" s="344"/>
      <c r="AB226" s="344" t="str">
        <f t="shared" ca="1" si="26"/>
        <v>Vencida</v>
      </c>
      <c r="AC226" s="358" t="str">
        <f t="shared" si="22"/>
        <v>No aplica</v>
      </c>
      <c r="AD226" s="344"/>
      <c r="AE226" s="344" t="str">
        <f t="shared" ca="1" si="27"/>
        <v>Vencida</v>
      </c>
      <c r="AF226" s="358" t="str">
        <f t="shared" si="23"/>
        <v>No aplica</v>
      </c>
      <c r="AG226" s="344"/>
      <c r="AH226" s="344"/>
      <c r="AI226" s="357"/>
      <c r="AJ226" s="344"/>
      <c r="AK226" s="358" t="str">
        <f t="shared" si="24"/>
        <v>No aplica</v>
      </c>
      <c r="AL226" s="358"/>
      <c r="AM226" s="359">
        <f t="shared" ca="1" si="25"/>
        <v>0</v>
      </c>
      <c r="AN226" s="357"/>
      <c r="AO226" s="357"/>
      <c r="AP226" s="360"/>
      <c r="AQ226" s="361" t="str">
        <f>+_xlfn.XLOOKUP(B226,'BD 2025-06-14'!$A$1:$A$700,'BD 2025-06-14'!$B$1:$B$700)</f>
        <v>CIFUENTES BEDON LILIANA</v>
      </c>
    </row>
    <row r="227" spans="1:43" ht="30.75" customHeight="1" x14ac:dyDescent="0.25">
      <c r="A227" s="353">
        <v>218</v>
      </c>
      <c r="B227" s="354">
        <v>1143936330</v>
      </c>
      <c r="C227" s="357" t="s">
        <v>1090</v>
      </c>
      <c r="D227" s="344" t="str">
        <f>IFERROR(VLOOKUP(B227,#REF!,6,0),"ACTIVO")</f>
        <v>ACTIVO</v>
      </c>
      <c r="E227" s="344">
        <v>43143</v>
      </c>
      <c r="F227" s="344" t="str">
        <f>IFERROR(VLOOKUP(B227,#REF!,5,0),"")</f>
        <v/>
      </c>
      <c r="G227" s="344">
        <v>33233</v>
      </c>
      <c r="H227" s="356">
        <f t="shared" ca="1" si="21"/>
        <v>35.264170489862366</v>
      </c>
      <c r="I227" s="357" t="s">
        <v>768</v>
      </c>
      <c r="J227" s="357" t="s">
        <v>1091</v>
      </c>
      <c r="K227" s="355" t="s">
        <v>1017</v>
      </c>
      <c r="L227" s="355" t="s">
        <v>196</v>
      </c>
      <c r="M227" s="355" t="s">
        <v>90</v>
      </c>
      <c r="N227" s="357" t="s">
        <v>764</v>
      </c>
      <c r="O227" s="357" t="s">
        <v>764</v>
      </c>
      <c r="P227" s="357" t="s">
        <v>721</v>
      </c>
      <c r="Q227" s="357"/>
      <c r="R227" s="357"/>
      <c r="S227" s="357"/>
      <c r="T227" s="357"/>
      <c r="U227" s="357"/>
      <c r="V227" s="357"/>
      <c r="W227" s="357"/>
      <c r="X227" s="357"/>
      <c r="Y227" s="357"/>
      <c r="Z227" s="357"/>
      <c r="AA227" s="344"/>
      <c r="AB227" s="344" t="str">
        <f t="shared" ca="1" si="26"/>
        <v>Vencida</v>
      </c>
      <c r="AC227" s="358" t="str">
        <f t="shared" si="22"/>
        <v>No aplica</v>
      </c>
      <c r="AD227" s="344"/>
      <c r="AE227" s="344" t="str">
        <f t="shared" ca="1" si="27"/>
        <v>Vencida</v>
      </c>
      <c r="AF227" s="358" t="str">
        <f t="shared" si="23"/>
        <v>No aplica</v>
      </c>
      <c r="AG227" s="344"/>
      <c r="AH227" s="344"/>
      <c r="AI227" s="357"/>
      <c r="AJ227" s="344"/>
      <c r="AK227" s="358" t="str">
        <f t="shared" si="24"/>
        <v>No aplica</v>
      </c>
      <c r="AL227" s="358"/>
      <c r="AM227" s="359">
        <f t="shared" ca="1" si="25"/>
        <v>0</v>
      </c>
      <c r="AN227" s="357"/>
      <c r="AO227" s="357"/>
      <c r="AP227" s="360"/>
      <c r="AQ227" s="361" t="str">
        <f>+_xlfn.XLOOKUP(B227,'BD 2025-06-14'!$A$1:$A$700,'BD 2025-06-14'!$B$1:$B$700)</f>
        <v>SAMBONI QUIJANO MARYELI</v>
      </c>
    </row>
    <row r="228" spans="1:43" ht="30.75" customHeight="1" x14ac:dyDescent="0.25">
      <c r="A228" s="353">
        <v>219</v>
      </c>
      <c r="B228" s="354">
        <v>1144058463</v>
      </c>
      <c r="C228" s="355" t="s">
        <v>1032</v>
      </c>
      <c r="D228" s="344" t="str">
        <f>IFERROR(VLOOKUP(B228,#REF!,6,0),"ACTIVO")</f>
        <v>ACTIVO</v>
      </c>
      <c r="E228" s="344">
        <v>43207</v>
      </c>
      <c r="F228" s="344" t="str">
        <f>IFERROR(VLOOKUP(B228,#REF!,5,0),"")</f>
        <v/>
      </c>
      <c r="G228" s="344">
        <v>33891</v>
      </c>
      <c r="H228" s="356">
        <f t="shared" ca="1" si="21"/>
        <v>33.461357947434294</v>
      </c>
      <c r="I228" s="344" t="s">
        <v>768</v>
      </c>
      <c r="J228" s="355" t="s">
        <v>1033</v>
      </c>
      <c r="K228" s="355" t="s">
        <v>1017</v>
      </c>
      <c r="L228" s="355" t="s">
        <v>196</v>
      </c>
      <c r="M228" s="355" t="s">
        <v>90</v>
      </c>
      <c r="N228" s="357" t="s">
        <v>764</v>
      </c>
      <c r="O228" s="357" t="s">
        <v>764</v>
      </c>
      <c r="P228" s="357" t="s">
        <v>721</v>
      </c>
      <c r="Q228" s="357"/>
      <c r="R228" s="357"/>
      <c r="S228" s="357"/>
      <c r="T228" s="357"/>
      <c r="U228" s="357"/>
      <c r="V228" s="357"/>
      <c r="W228" s="357"/>
      <c r="X228" s="357"/>
      <c r="Y228" s="357"/>
      <c r="Z228" s="357"/>
      <c r="AA228" s="344"/>
      <c r="AB228" s="344" t="str">
        <f t="shared" ca="1" si="26"/>
        <v>Vencida</v>
      </c>
      <c r="AC228" s="358" t="str">
        <f t="shared" si="22"/>
        <v>No aplica</v>
      </c>
      <c r="AD228" s="344"/>
      <c r="AE228" s="344" t="str">
        <f t="shared" ca="1" si="27"/>
        <v>Vencida</v>
      </c>
      <c r="AF228" s="358" t="str">
        <f t="shared" si="23"/>
        <v>No aplica</v>
      </c>
      <c r="AG228" s="344"/>
      <c r="AH228" s="344"/>
      <c r="AI228" s="357"/>
      <c r="AJ228" s="344"/>
      <c r="AK228" s="358" t="str">
        <f t="shared" si="24"/>
        <v>No aplica</v>
      </c>
      <c r="AL228" s="358"/>
      <c r="AM228" s="359">
        <f t="shared" ca="1" si="25"/>
        <v>0</v>
      </c>
      <c r="AN228" s="357"/>
      <c r="AO228" s="357"/>
      <c r="AP228" s="360"/>
      <c r="AQ228" s="361" t="str">
        <f>+_xlfn.XLOOKUP(B228,'BD 2025-06-14'!$A$1:$A$700,'BD 2025-06-14'!$B$1:$B$700)</f>
        <v>CARDENAS FRANCO ANUBI</v>
      </c>
    </row>
    <row r="229" spans="1:43" s="362" customFormat="1" ht="30.75" customHeight="1" x14ac:dyDescent="0.25">
      <c r="A229" s="353">
        <v>220</v>
      </c>
      <c r="B229" s="354">
        <v>67009729</v>
      </c>
      <c r="C229" s="355" t="s">
        <v>1030</v>
      </c>
      <c r="D229" s="344" t="str">
        <f>IFERROR(VLOOKUP(B229,#REF!,6,0),"ACTIVO")</f>
        <v>ACTIVO</v>
      </c>
      <c r="E229" s="344">
        <v>43207</v>
      </c>
      <c r="F229" s="344" t="str">
        <f>IFERROR(VLOOKUP(B229,#REF!,5,0),"")</f>
        <v/>
      </c>
      <c r="G229" s="344">
        <v>26980</v>
      </c>
      <c r="H229" s="356">
        <f t="shared" ca="1" si="21"/>
        <v>52.384627085129033</v>
      </c>
      <c r="I229" s="344" t="s">
        <v>768</v>
      </c>
      <c r="J229" s="355" t="s">
        <v>1031</v>
      </c>
      <c r="K229" s="355" t="s">
        <v>1017</v>
      </c>
      <c r="L229" s="355" t="s">
        <v>196</v>
      </c>
      <c r="M229" s="355" t="s">
        <v>90</v>
      </c>
      <c r="N229" s="357" t="s">
        <v>764</v>
      </c>
      <c r="O229" s="357" t="s">
        <v>764</v>
      </c>
      <c r="P229" s="357" t="s">
        <v>721</v>
      </c>
      <c r="Q229" s="357"/>
      <c r="R229" s="357"/>
      <c r="S229" s="357"/>
      <c r="T229" s="357"/>
      <c r="U229" s="357"/>
      <c r="V229" s="357"/>
      <c r="W229" s="357"/>
      <c r="X229" s="357"/>
      <c r="Y229" s="357"/>
      <c r="Z229" s="357"/>
      <c r="AA229" s="344"/>
      <c r="AB229" s="344" t="str">
        <f t="shared" ca="1" si="26"/>
        <v>Vencida</v>
      </c>
      <c r="AC229" s="358" t="str">
        <f t="shared" si="22"/>
        <v>No aplica</v>
      </c>
      <c r="AD229" s="344"/>
      <c r="AE229" s="344" t="str">
        <f t="shared" ca="1" si="27"/>
        <v>Vencida</v>
      </c>
      <c r="AF229" s="358" t="str">
        <f t="shared" si="23"/>
        <v>No aplica</v>
      </c>
      <c r="AG229" s="344"/>
      <c r="AH229" s="344"/>
      <c r="AI229" s="357"/>
      <c r="AJ229" s="344"/>
      <c r="AK229" s="358" t="str">
        <f t="shared" si="24"/>
        <v>No aplica</v>
      </c>
      <c r="AL229" s="358"/>
      <c r="AM229" s="359">
        <f t="shared" ca="1" si="25"/>
        <v>0</v>
      </c>
      <c r="AN229" s="357"/>
      <c r="AO229" s="357"/>
      <c r="AP229" s="360"/>
      <c r="AQ229" s="361" t="str">
        <f>+_xlfn.XLOOKUP(B229,'BD 2025-06-14'!$A$1:$A$700,'BD 2025-06-14'!$B$1:$B$700)</f>
        <v>CAMPOS MARIN ROSALBA</v>
      </c>
    </row>
    <row r="230" spans="1:43" ht="30.75" customHeight="1" x14ac:dyDescent="0.25">
      <c r="A230" s="353">
        <v>221</v>
      </c>
      <c r="B230" s="354">
        <v>1107056299</v>
      </c>
      <c r="C230" s="355" t="s">
        <v>1027</v>
      </c>
      <c r="D230" s="344" t="str">
        <f>IFERROR(VLOOKUP(B230,#REF!,6,0),"ACTIVO")</f>
        <v>ACTIVO</v>
      </c>
      <c r="E230" s="344">
        <v>43207</v>
      </c>
      <c r="F230" s="344" t="str">
        <f>IFERROR(VLOOKUP(B230,#REF!,5,0),"")</f>
        <v/>
      </c>
      <c r="G230" s="344">
        <v>32313</v>
      </c>
      <c r="H230" s="356">
        <f t="shared" ca="1" si="21"/>
        <v>37.781677781677779</v>
      </c>
      <c r="I230" s="344" t="s">
        <v>768</v>
      </c>
      <c r="J230" s="355" t="s">
        <v>1028</v>
      </c>
      <c r="K230" s="355" t="s">
        <v>1017</v>
      </c>
      <c r="L230" s="355" t="s">
        <v>196</v>
      </c>
      <c r="M230" s="355" t="s">
        <v>90</v>
      </c>
      <c r="N230" s="357" t="s">
        <v>764</v>
      </c>
      <c r="O230" s="357" t="s">
        <v>764</v>
      </c>
      <c r="P230" s="357" t="s">
        <v>721</v>
      </c>
      <c r="Q230" s="357"/>
      <c r="R230" s="357"/>
      <c r="S230" s="357"/>
      <c r="T230" s="357"/>
      <c r="U230" s="357"/>
      <c r="V230" s="357"/>
      <c r="W230" s="357"/>
      <c r="X230" s="357"/>
      <c r="Y230" s="357"/>
      <c r="Z230" s="357"/>
      <c r="AA230" s="344"/>
      <c r="AB230" s="344" t="str">
        <f t="shared" ca="1" si="26"/>
        <v>Vencida</v>
      </c>
      <c r="AC230" s="358" t="str">
        <f t="shared" si="22"/>
        <v>No aplica</v>
      </c>
      <c r="AD230" s="344"/>
      <c r="AE230" s="344" t="str">
        <f t="shared" ca="1" si="27"/>
        <v>Vencida</v>
      </c>
      <c r="AF230" s="358" t="str">
        <f t="shared" si="23"/>
        <v>No aplica</v>
      </c>
      <c r="AG230" s="344"/>
      <c r="AH230" s="344"/>
      <c r="AI230" s="357"/>
      <c r="AJ230" s="344"/>
      <c r="AK230" s="358" t="str">
        <f t="shared" si="24"/>
        <v>No aplica</v>
      </c>
      <c r="AL230" s="358"/>
      <c r="AM230" s="359">
        <f t="shared" ca="1" si="25"/>
        <v>0</v>
      </c>
      <c r="AN230" s="357"/>
      <c r="AO230" s="357"/>
      <c r="AP230" s="360"/>
      <c r="AQ230" s="361" t="str">
        <f>+_xlfn.XLOOKUP(B230,'BD 2025-06-14'!$A$1:$A$700,'BD 2025-06-14'!$B$1:$B$700)</f>
        <v>BURBANO LOPEZ LILIANA MIRYAM</v>
      </c>
    </row>
    <row r="231" spans="1:43" ht="30.75" customHeight="1" x14ac:dyDescent="0.25">
      <c r="A231" s="353">
        <v>222</v>
      </c>
      <c r="B231" s="354">
        <v>1118291433</v>
      </c>
      <c r="C231" s="355" t="s">
        <v>1022</v>
      </c>
      <c r="D231" s="344" t="str">
        <f>IFERROR(VLOOKUP(B231,#REF!,6,0),"ACTIVO")</f>
        <v>ACTIVO</v>
      </c>
      <c r="E231" s="344">
        <v>43207</v>
      </c>
      <c r="F231" s="344" t="str">
        <f>IFERROR(VLOOKUP(B231,#REF!,5,0),"")</f>
        <v/>
      </c>
      <c r="G231" s="344">
        <v>32596</v>
      </c>
      <c r="H231" s="356">
        <f t="shared" ca="1" si="21"/>
        <v>37.008862309964691</v>
      </c>
      <c r="I231" s="355" t="s">
        <v>768</v>
      </c>
      <c r="J231" s="344" t="s">
        <v>1023</v>
      </c>
      <c r="K231" s="355" t="s">
        <v>1017</v>
      </c>
      <c r="L231" s="355" t="s">
        <v>196</v>
      </c>
      <c r="M231" s="355" t="s">
        <v>90</v>
      </c>
      <c r="N231" s="357" t="s">
        <v>764</v>
      </c>
      <c r="O231" s="357" t="s">
        <v>764</v>
      </c>
      <c r="P231" s="357" t="s">
        <v>721</v>
      </c>
      <c r="Q231" s="357"/>
      <c r="R231" s="357"/>
      <c r="S231" s="357"/>
      <c r="T231" s="357"/>
      <c r="U231" s="357"/>
      <c r="V231" s="357"/>
      <c r="W231" s="357"/>
      <c r="X231" s="357"/>
      <c r="Y231" s="357"/>
      <c r="Z231" s="357"/>
      <c r="AA231" s="344"/>
      <c r="AB231" s="344" t="str">
        <f t="shared" ca="1" si="26"/>
        <v>Vencida</v>
      </c>
      <c r="AC231" s="358" t="str">
        <f t="shared" si="22"/>
        <v>No aplica</v>
      </c>
      <c r="AD231" s="344"/>
      <c r="AE231" s="344" t="str">
        <f t="shared" ca="1" si="27"/>
        <v>Vencida</v>
      </c>
      <c r="AF231" s="358" t="str">
        <f t="shared" si="23"/>
        <v>No aplica</v>
      </c>
      <c r="AG231" s="344"/>
      <c r="AH231" s="344"/>
      <c r="AI231" s="357"/>
      <c r="AJ231" s="344"/>
      <c r="AK231" s="358" t="str">
        <f t="shared" si="24"/>
        <v>No aplica</v>
      </c>
      <c r="AL231" s="358"/>
      <c r="AM231" s="359">
        <f t="shared" ca="1" si="25"/>
        <v>0</v>
      </c>
      <c r="AN231" s="357"/>
      <c r="AO231" s="357"/>
      <c r="AP231" s="360"/>
      <c r="AQ231" s="361" t="str">
        <f>+_xlfn.XLOOKUP(B231,'BD 2025-06-14'!$A$1:$A$700,'BD 2025-06-14'!$B$1:$B$700)</f>
        <v>BENITEZ CARDONA NATHALY</v>
      </c>
    </row>
    <row r="232" spans="1:43" ht="30.75" customHeight="1" x14ac:dyDescent="0.25">
      <c r="A232" s="353">
        <v>223</v>
      </c>
      <c r="B232" s="354">
        <v>1006523364</v>
      </c>
      <c r="C232" s="357" t="s">
        <v>1034</v>
      </c>
      <c r="D232" s="344" t="str">
        <f>IFERROR(VLOOKUP(B232,#REF!,6,0),"ACTIVO")</f>
        <v>ACTIVO</v>
      </c>
      <c r="E232" s="344">
        <v>43210</v>
      </c>
      <c r="F232" s="344" t="str">
        <f>IFERROR(VLOOKUP(B232,#REF!,5,0),"")</f>
        <v/>
      </c>
      <c r="G232" s="344">
        <v>31905</v>
      </c>
      <c r="H232" s="356">
        <f t="shared" ca="1" si="21"/>
        <v>38.899383983572896</v>
      </c>
      <c r="I232" s="357" t="s">
        <v>768</v>
      </c>
      <c r="J232" s="357" t="s">
        <v>1035</v>
      </c>
      <c r="K232" s="355" t="s">
        <v>1017</v>
      </c>
      <c r="L232" s="355" t="s">
        <v>196</v>
      </c>
      <c r="M232" s="355" t="s">
        <v>90</v>
      </c>
      <c r="N232" s="357" t="s">
        <v>764</v>
      </c>
      <c r="O232" s="357" t="s">
        <v>764</v>
      </c>
      <c r="P232" s="357" t="s">
        <v>721</v>
      </c>
      <c r="Q232" s="357"/>
      <c r="R232" s="357"/>
      <c r="S232" s="357"/>
      <c r="T232" s="357"/>
      <c r="U232" s="357"/>
      <c r="V232" s="357"/>
      <c r="W232" s="357"/>
      <c r="X232" s="357"/>
      <c r="Y232" s="357"/>
      <c r="Z232" s="357"/>
      <c r="AA232" s="344"/>
      <c r="AB232" s="344" t="str">
        <f t="shared" ca="1" si="26"/>
        <v>Vencida</v>
      </c>
      <c r="AC232" s="358" t="str">
        <f t="shared" si="22"/>
        <v>No aplica</v>
      </c>
      <c r="AD232" s="344"/>
      <c r="AE232" s="344" t="str">
        <f t="shared" ca="1" si="27"/>
        <v>Vencida</v>
      </c>
      <c r="AF232" s="358" t="str">
        <f t="shared" si="23"/>
        <v>No aplica</v>
      </c>
      <c r="AG232" s="344"/>
      <c r="AH232" s="344"/>
      <c r="AI232" s="357"/>
      <c r="AJ232" s="344"/>
      <c r="AK232" s="358" t="str">
        <f t="shared" si="24"/>
        <v>No aplica</v>
      </c>
      <c r="AL232" s="358"/>
      <c r="AM232" s="359">
        <f t="shared" ca="1" si="25"/>
        <v>0</v>
      </c>
      <c r="AN232" s="357"/>
      <c r="AO232" s="357"/>
      <c r="AP232" s="360"/>
      <c r="AQ232" s="361" t="str">
        <f>+_xlfn.XLOOKUP(B232,'BD 2025-06-14'!$A$1:$A$700,'BD 2025-06-14'!$B$1:$B$700)</f>
        <v>CASTRO CASTILLO DIANA MARCELA</v>
      </c>
    </row>
    <row r="233" spans="1:43" ht="30.75" customHeight="1" x14ac:dyDescent="0.25">
      <c r="A233" s="353">
        <v>224</v>
      </c>
      <c r="B233" s="354">
        <v>1059448479</v>
      </c>
      <c r="C233" s="357" t="s">
        <v>1094</v>
      </c>
      <c r="D233" s="344" t="str">
        <f>IFERROR(VLOOKUP(B233,#REF!,6,0),"ACTIVO")</f>
        <v>ACTIVO</v>
      </c>
      <c r="E233" s="344">
        <v>43224</v>
      </c>
      <c r="F233" s="344" t="str">
        <f>IFERROR(VLOOKUP(B233,#REF!,5,0),"")</f>
        <v/>
      </c>
      <c r="G233" s="344">
        <v>34044</v>
      </c>
      <c r="H233" s="356">
        <f t="shared" ca="1" si="21"/>
        <v>33.044451602512481</v>
      </c>
      <c r="I233" s="357" t="s">
        <v>768</v>
      </c>
      <c r="J233" s="357" t="s">
        <v>1095</v>
      </c>
      <c r="K233" s="355" t="s">
        <v>1017</v>
      </c>
      <c r="L233" s="355" t="s">
        <v>196</v>
      </c>
      <c r="M233" s="355" t="s">
        <v>90</v>
      </c>
      <c r="N233" s="357" t="s">
        <v>764</v>
      </c>
      <c r="O233" s="357" t="s">
        <v>764</v>
      </c>
      <c r="P233" s="357" t="s">
        <v>721</v>
      </c>
      <c r="Q233" s="357"/>
      <c r="R233" s="357"/>
      <c r="S233" s="357"/>
      <c r="T233" s="357"/>
      <c r="U233" s="357"/>
      <c r="V233" s="357"/>
      <c r="W233" s="357"/>
      <c r="X233" s="357"/>
      <c r="Y233" s="357"/>
      <c r="Z233" s="357"/>
      <c r="AA233" s="344"/>
      <c r="AB233" s="344" t="str">
        <f t="shared" ca="1" si="26"/>
        <v>Vencida</v>
      </c>
      <c r="AC233" s="358" t="str">
        <f t="shared" si="22"/>
        <v>No aplica</v>
      </c>
      <c r="AD233" s="344"/>
      <c r="AE233" s="344" t="str">
        <f t="shared" ca="1" si="27"/>
        <v>Vencida</v>
      </c>
      <c r="AF233" s="358" t="str">
        <f t="shared" si="23"/>
        <v>No aplica</v>
      </c>
      <c r="AG233" s="344"/>
      <c r="AH233" s="344"/>
      <c r="AI233" s="357"/>
      <c r="AJ233" s="344"/>
      <c r="AK233" s="358" t="str">
        <f t="shared" si="24"/>
        <v>No aplica</v>
      </c>
      <c r="AL233" s="358"/>
      <c r="AM233" s="359">
        <f t="shared" ca="1" si="25"/>
        <v>0</v>
      </c>
      <c r="AN233" s="357"/>
      <c r="AO233" s="357"/>
      <c r="AP233" s="360"/>
      <c r="AQ233" s="361" t="str">
        <f>+_xlfn.XLOOKUP(B233,'BD 2025-06-14'!$A$1:$A$700,'BD 2025-06-14'!$B$1:$B$700)</f>
        <v>SINISTERRA HINESTROZA KATY LORENA</v>
      </c>
    </row>
    <row r="234" spans="1:43" ht="30.75" customHeight="1" x14ac:dyDescent="0.25">
      <c r="A234" s="353">
        <v>225</v>
      </c>
      <c r="B234" s="354">
        <v>31711473</v>
      </c>
      <c r="C234" s="357" t="s">
        <v>1052</v>
      </c>
      <c r="D234" s="344" t="str">
        <f>IFERROR(VLOOKUP(B234,#REF!,6,0),"ACTIVO")</f>
        <v>ACTIVO</v>
      </c>
      <c r="E234" s="344">
        <v>43224</v>
      </c>
      <c r="F234" s="344" t="str">
        <f>IFERROR(VLOOKUP(B234,#REF!,5,0),"")</f>
        <v/>
      </c>
      <c r="G234" s="344">
        <v>29908</v>
      </c>
      <c r="H234" s="356">
        <f t="shared" ca="1" si="21"/>
        <v>44.368192369501813</v>
      </c>
      <c r="I234" s="357" t="s">
        <v>768</v>
      </c>
      <c r="J234" s="357" t="s">
        <v>1053</v>
      </c>
      <c r="K234" s="355" t="s">
        <v>1017</v>
      </c>
      <c r="L234" s="355" t="s">
        <v>196</v>
      </c>
      <c r="M234" s="355" t="s">
        <v>90</v>
      </c>
      <c r="N234" s="357" t="s">
        <v>764</v>
      </c>
      <c r="O234" s="357" t="s">
        <v>764</v>
      </c>
      <c r="P234" s="357" t="s">
        <v>721</v>
      </c>
      <c r="Q234" s="357"/>
      <c r="R234" s="357"/>
      <c r="S234" s="357"/>
      <c r="T234" s="357"/>
      <c r="U234" s="357"/>
      <c r="V234" s="357"/>
      <c r="W234" s="357"/>
      <c r="X234" s="357"/>
      <c r="Y234" s="357"/>
      <c r="Z234" s="357"/>
      <c r="AA234" s="344"/>
      <c r="AB234" s="344" t="str">
        <f t="shared" ca="1" si="26"/>
        <v>Vencida</v>
      </c>
      <c r="AC234" s="358" t="str">
        <f t="shared" si="22"/>
        <v>No aplica</v>
      </c>
      <c r="AD234" s="344"/>
      <c r="AE234" s="344" t="str">
        <f t="shared" ca="1" si="27"/>
        <v>Vencida</v>
      </c>
      <c r="AF234" s="358" t="str">
        <f t="shared" si="23"/>
        <v>No aplica</v>
      </c>
      <c r="AG234" s="344"/>
      <c r="AH234" s="344"/>
      <c r="AI234" s="357"/>
      <c r="AJ234" s="344"/>
      <c r="AK234" s="358" t="str">
        <f t="shared" si="24"/>
        <v>No aplica</v>
      </c>
      <c r="AL234" s="358"/>
      <c r="AM234" s="359">
        <f t="shared" ca="1" si="25"/>
        <v>0</v>
      </c>
      <c r="AN234" s="357"/>
      <c r="AO234" s="357"/>
      <c r="AP234" s="360"/>
      <c r="AQ234" s="361" t="str">
        <f>+_xlfn.XLOOKUP(B234,'BD 2025-06-14'!$A$1:$A$700,'BD 2025-06-14'!$B$1:$B$700)</f>
        <v>HOYOS NIEVA CAROLINA</v>
      </c>
    </row>
    <row r="235" spans="1:43" ht="30.75" customHeight="1" x14ac:dyDescent="0.25">
      <c r="A235" s="353">
        <v>226</v>
      </c>
      <c r="B235" s="354">
        <v>1088241069</v>
      </c>
      <c r="C235" s="357" t="s">
        <v>1042</v>
      </c>
      <c r="D235" s="344" t="str">
        <f>IFERROR(VLOOKUP(B235,#REF!,6,0),"ACTIVO")</f>
        <v>ACTIVO</v>
      </c>
      <c r="E235" s="344">
        <v>43224</v>
      </c>
      <c r="F235" s="344" t="str">
        <f>IFERROR(VLOOKUP(B235,#REF!,5,0),"")</f>
        <v/>
      </c>
      <c r="G235" s="344">
        <v>31595</v>
      </c>
      <c r="H235" s="356">
        <f t="shared" ca="1" si="21"/>
        <v>39.748781302170286</v>
      </c>
      <c r="I235" s="357" t="s">
        <v>768</v>
      </c>
      <c r="J235" s="357" t="s">
        <v>1043</v>
      </c>
      <c r="K235" s="355" t="s">
        <v>1017</v>
      </c>
      <c r="L235" s="355" t="s">
        <v>196</v>
      </c>
      <c r="M235" s="355" t="s">
        <v>90</v>
      </c>
      <c r="N235" s="357" t="s">
        <v>764</v>
      </c>
      <c r="O235" s="357" t="s">
        <v>764</v>
      </c>
      <c r="P235" s="357" t="s">
        <v>721</v>
      </c>
      <c r="Q235" s="357"/>
      <c r="R235" s="357"/>
      <c r="S235" s="357"/>
      <c r="T235" s="357"/>
      <c r="U235" s="357"/>
      <c r="V235" s="357"/>
      <c r="W235" s="357"/>
      <c r="X235" s="357"/>
      <c r="Y235" s="357"/>
      <c r="Z235" s="357"/>
      <c r="AA235" s="344"/>
      <c r="AB235" s="344" t="str">
        <f t="shared" ca="1" si="26"/>
        <v>Vencida</v>
      </c>
      <c r="AC235" s="358" t="str">
        <f t="shared" si="22"/>
        <v>No aplica</v>
      </c>
      <c r="AD235" s="344"/>
      <c r="AE235" s="344" t="str">
        <f t="shared" ca="1" si="27"/>
        <v>Vencida</v>
      </c>
      <c r="AF235" s="358" t="str">
        <f t="shared" si="23"/>
        <v>No aplica</v>
      </c>
      <c r="AG235" s="344"/>
      <c r="AH235" s="344"/>
      <c r="AI235" s="357"/>
      <c r="AJ235" s="344"/>
      <c r="AK235" s="358" t="str">
        <f t="shared" si="24"/>
        <v>No aplica</v>
      </c>
      <c r="AL235" s="358"/>
      <c r="AM235" s="359">
        <f t="shared" ca="1" si="25"/>
        <v>0</v>
      </c>
      <c r="AN235" s="357"/>
      <c r="AO235" s="357"/>
      <c r="AP235" s="360"/>
      <c r="AQ235" s="361" t="str">
        <f>+_xlfn.XLOOKUP(B235,'BD 2025-06-14'!$A$1:$A$700,'BD 2025-06-14'!$B$1:$B$700)</f>
        <v>ESCOBAR OSPINA PAULA CATALINA</v>
      </c>
    </row>
    <row r="236" spans="1:43" s="362" customFormat="1" ht="30.75" customHeight="1" x14ac:dyDescent="0.25">
      <c r="A236" s="353">
        <v>227</v>
      </c>
      <c r="B236" s="354">
        <v>29115548</v>
      </c>
      <c r="C236" s="357" t="s">
        <v>1050</v>
      </c>
      <c r="D236" s="344" t="str">
        <f>IFERROR(VLOOKUP(B236,#REF!,6,0),"ACTIVO")</f>
        <v>ACTIVO</v>
      </c>
      <c r="E236" s="344">
        <v>43236</v>
      </c>
      <c r="F236" s="344" t="str">
        <f>IFERROR(VLOOKUP(B236,#REF!,5,0),"")</f>
        <v/>
      </c>
      <c r="G236" s="344">
        <v>29042</v>
      </c>
      <c r="H236" s="356">
        <f t="shared" ca="1" si="21"/>
        <v>46.737850787132103</v>
      </c>
      <c r="I236" s="357" t="s">
        <v>768</v>
      </c>
      <c r="J236" s="357" t="s">
        <v>1051</v>
      </c>
      <c r="K236" s="355" t="s">
        <v>1017</v>
      </c>
      <c r="L236" s="355" t="s">
        <v>196</v>
      </c>
      <c r="M236" s="355" t="s">
        <v>90</v>
      </c>
      <c r="N236" s="357" t="s">
        <v>764</v>
      </c>
      <c r="O236" s="357" t="s">
        <v>764</v>
      </c>
      <c r="P236" s="357" t="s">
        <v>721</v>
      </c>
      <c r="Q236" s="357"/>
      <c r="R236" s="357"/>
      <c r="S236" s="357"/>
      <c r="T236" s="357"/>
      <c r="U236" s="357"/>
      <c r="V236" s="357"/>
      <c r="W236" s="357"/>
      <c r="X236" s="357"/>
      <c r="Y236" s="357"/>
      <c r="Z236" s="357"/>
      <c r="AA236" s="344"/>
      <c r="AB236" s="344" t="str">
        <f t="shared" ca="1" si="26"/>
        <v>Vencida</v>
      </c>
      <c r="AC236" s="358" t="str">
        <f t="shared" si="22"/>
        <v>No aplica</v>
      </c>
      <c r="AD236" s="344"/>
      <c r="AE236" s="344" t="str">
        <f t="shared" ca="1" si="27"/>
        <v>Vencida</v>
      </c>
      <c r="AF236" s="358" t="str">
        <f t="shared" si="23"/>
        <v>No aplica</v>
      </c>
      <c r="AG236" s="344"/>
      <c r="AH236" s="344"/>
      <c r="AI236" s="357"/>
      <c r="AJ236" s="344"/>
      <c r="AK236" s="358" t="str">
        <f t="shared" si="24"/>
        <v>No aplica</v>
      </c>
      <c r="AL236" s="358"/>
      <c r="AM236" s="359">
        <f t="shared" ca="1" si="25"/>
        <v>0</v>
      </c>
      <c r="AN236" s="357"/>
      <c r="AO236" s="357"/>
      <c r="AP236" s="360"/>
      <c r="AQ236" s="361" t="str">
        <f>+_xlfn.XLOOKUP(B236,'BD 2025-06-14'!$A$1:$A$700,'BD 2025-06-14'!$B$1:$B$700)</f>
        <v>GUTIERREZ VELEZ BLANCA ISABEL</v>
      </c>
    </row>
    <row r="237" spans="1:43" ht="30.75" customHeight="1" x14ac:dyDescent="0.25">
      <c r="A237" s="353">
        <v>228</v>
      </c>
      <c r="B237" s="354">
        <v>29568448</v>
      </c>
      <c r="C237" s="357" t="s">
        <v>1077</v>
      </c>
      <c r="D237" s="344" t="str">
        <f>IFERROR(VLOOKUP(B237,#REF!,6,0),"ACTIVO")</f>
        <v>ACTIVO</v>
      </c>
      <c r="E237" s="344">
        <v>43242</v>
      </c>
      <c r="F237" s="344" t="str">
        <f>IFERROR(VLOOKUP(B237,#REF!,5,0),"")</f>
        <v/>
      </c>
      <c r="G237" s="344">
        <v>28970</v>
      </c>
      <c r="H237" s="356">
        <f t="shared" ca="1" si="21"/>
        <v>46.934976043805612</v>
      </c>
      <c r="I237" s="357" t="s">
        <v>768</v>
      </c>
      <c r="J237" s="357" t="s">
        <v>1078</v>
      </c>
      <c r="K237" s="355" t="s">
        <v>1017</v>
      </c>
      <c r="L237" s="355" t="s">
        <v>196</v>
      </c>
      <c r="M237" s="355" t="s">
        <v>90</v>
      </c>
      <c r="N237" s="357" t="s">
        <v>764</v>
      </c>
      <c r="O237" s="357" t="s">
        <v>764</v>
      </c>
      <c r="P237" s="357" t="s">
        <v>721</v>
      </c>
      <c r="Q237" s="357"/>
      <c r="R237" s="357"/>
      <c r="S237" s="357"/>
      <c r="T237" s="357"/>
      <c r="U237" s="357"/>
      <c r="V237" s="357"/>
      <c r="W237" s="357"/>
      <c r="X237" s="357"/>
      <c r="Y237" s="357"/>
      <c r="Z237" s="357"/>
      <c r="AA237" s="344"/>
      <c r="AB237" s="344" t="str">
        <f t="shared" ca="1" si="26"/>
        <v>Vencida</v>
      </c>
      <c r="AC237" s="358" t="str">
        <f t="shared" si="22"/>
        <v>No aplica</v>
      </c>
      <c r="AD237" s="344"/>
      <c r="AE237" s="344" t="str">
        <f t="shared" ca="1" si="27"/>
        <v>Vencida</v>
      </c>
      <c r="AF237" s="358" t="str">
        <f t="shared" si="23"/>
        <v>No aplica</v>
      </c>
      <c r="AG237" s="344"/>
      <c r="AH237" s="344"/>
      <c r="AI237" s="357"/>
      <c r="AJ237" s="344"/>
      <c r="AK237" s="358" t="str">
        <f t="shared" si="24"/>
        <v>No aplica</v>
      </c>
      <c r="AL237" s="358"/>
      <c r="AM237" s="359">
        <f t="shared" ca="1" si="25"/>
        <v>0</v>
      </c>
      <c r="AN237" s="357"/>
      <c r="AO237" s="357"/>
      <c r="AP237" s="360"/>
      <c r="AQ237" s="361" t="str">
        <f>+_xlfn.XLOOKUP(B237,'BD 2025-06-14'!$A$1:$A$700,'BD 2025-06-14'!$B$1:$B$700)</f>
        <v>PERDOMO CEDENO MARGALIDA</v>
      </c>
    </row>
    <row r="238" spans="1:43" s="362" customFormat="1" ht="30.75" customHeight="1" x14ac:dyDescent="0.25">
      <c r="A238" s="353">
        <v>229</v>
      </c>
      <c r="B238" s="354">
        <v>1130678582</v>
      </c>
      <c r="C238" s="357" t="s">
        <v>1070</v>
      </c>
      <c r="D238" s="344" t="str">
        <f>IFERROR(VLOOKUP(B238,#REF!,6,0),"ACTIVO")</f>
        <v>ACTIVO</v>
      </c>
      <c r="E238" s="344">
        <v>43279</v>
      </c>
      <c r="F238" s="344" t="str">
        <f>IFERROR(VLOOKUP(B238,#REF!,5,0),"")</f>
        <v/>
      </c>
      <c r="G238" s="344">
        <v>32365</v>
      </c>
      <c r="H238" s="356">
        <f t="shared" ca="1" si="21"/>
        <v>37.639312039312038</v>
      </c>
      <c r="I238" s="357" t="s">
        <v>768</v>
      </c>
      <c r="J238" s="357" t="s">
        <v>1071</v>
      </c>
      <c r="K238" s="355" t="s">
        <v>1017</v>
      </c>
      <c r="L238" s="355" t="s">
        <v>196</v>
      </c>
      <c r="M238" s="355" t="s">
        <v>90</v>
      </c>
      <c r="N238" s="357" t="s">
        <v>764</v>
      </c>
      <c r="O238" s="357" t="s">
        <v>764</v>
      </c>
      <c r="P238" s="357" t="s">
        <v>721</v>
      </c>
      <c r="Q238" s="357"/>
      <c r="R238" s="357"/>
      <c r="S238" s="357"/>
      <c r="T238" s="357"/>
      <c r="U238" s="357"/>
      <c r="V238" s="357"/>
      <c r="W238" s="357"/>
      <c r="X238" s="357"/>
      <c r="Y238" s="357"/>
      <c r="Z238" s="357"/>
      <c r="AA238" s="344"/>
      <c r="AB238" s="344" t="str">
        <f t="shared" ca="1" si="26"/>
        <v>Vencida</v>
      </c>
      <c r="AC238" s="358" t="str">
        <f t="shared" si="22"/>
        <v>No aplica</v>
      </c>
      <c r="AD238" s="344"/>
      <c r="AE238" s="344" t="str">
        <f t="shared" ca="1" si="27"/>
        <v>Vencida</v>
      </c>
      <c r="AF238" s="358" t="str">
        <f t="shared" si="23"/>
        <v>No aplica</v>
      </c>
      <c r="AG238" s="344"/>
      <c r="AH238" s="344"/>
      <c r="AI238" s="357"/>
      <c r="AJ238" s="344"/>
      <c r="AK238" s="358" t="str">
        <f t="shared" si="24"/>
        <v>No aplica</v>
      </c>
      <c r="AL238" s="358"/>
      <c r="AM238" s="359">
        <f t="shared" ca="1" si="25"/>
        <v>0</v>
      </c>
      <c r="AN238" s="357"/>
      <c r="AO238" s="357"/>
      <c r="AP238" s="360"/>
      <c r="AQ238" s="361" t="str">
        <f>+_xlfn.XLOOKUP(B238,'BD 2025-06-14'!$A$1:$A$700,'BD 2025-06-14'!$B$1:$B$700)</f>
        <v>MORENO OPANCE DIANA MARCELA</v>
      </c>
    </row>
    <row r="239" spans="1:43" ht="30.75" customHeight="1" x14ac:dyDescent="0.25">
      <c r="A239" s="353">
        <v>230</v>
      </c>
      <c r="B239" s="354">
        <v>1118283164</v>
      </c>
      <c r="C239" s="357" t="s">
        <v>1056</v>
      </c>
      <c r="D239" s="344" t="str">
        <f>IFERROR(VLOOKUP(B239,#REF!,6,0),"ACTIVO")</f>
        <v>ACTIVO</v>
      </c>
      <c r="E239" s="344">
        <v>43318</v>
      </c>
      <c r="F239" s="344" t="str">
        <f>IFERROR(VLOOKUP(B239,#REF!,5,0),"")</f>
        <v/>
      </c>
      <c r="G239" s="344">
        <v>31250</v>
      </c>
      <c r="H239" s="356">
        <f t="shared" ca="1" si="21"/>
        <v>40.694002607561927</v>
      </c>
      <c r="I239" s="357" t="s">
        <v>768</v>
      </c>
      <c r="J239" s="357" t="s">
        <v>1057</v>
      </c>
      <c r="K239" s="355" t="s">
        <v>1017</v>
      </c>
      <c r="L239" s="355" t="s">
        <v>196</v>
      </c>
      <c r="M239" s="355" t="s">
        <v>90</v>
      </c>
      <c r="N239" s="357" t="s">
        <v>764</v>
      </c>
      <c r="O239" s="357" t="s">
        <v>764</v>
      </c>
      <c r="P239" s="357" t="s">
        <v>721</v>
      </c>
      <c r="Q239" s="357"/>
      <c r="R239" s="357"/>
      <c r="S239" s="357"/>
      <c r="T239" s="357"/>
      <c r="U239" s="357"/>
      <c r="V239" s="357"/>
      <c r="W239" s="357"/>
      <c r="X239" s="357"/>
      <c r="Y239" s="357"/>
      <c r="Z239" s="357"/>
      <c r="AA239" s="344"/>
      <c r="AB239" s="344" t="str">
        <f t="shared" ca="1" si="26"/>
        <v>Vencida</v>
      </c>
      <c r="AC239" s="358" t="str">
        <f t="shared" si="22"/>
        <v>No aplica</v>
      </c>
      <c r="AD239" s="344"/>
      <c r="AE239" s="344" t="str">
        <f t="shared" ca="1" si="27"/>
        <v>Vencida</v>
      </c>
      <c r="AF239" s="358" t="str">
        <f t="shared" si="23"/>
        <v>No aplica</v>
      </c>
      <c r="AG239" s="344"/>
      <c r="AH239" s="344"/>
      <c r="AI239" s="357"/>
      <c r="AJ239" s="344"/>
      <c r="AK239" s="358" t="str">
        <f t="shared" si="24"/>
        <v>No aplica</v>
      </c>
      <c r="AL239" s="358"/>
      <c r="AM239" s="359">
        <f t="shared" ca="1" si="25"/>
        <v>0</v>
      </c>
      <c r="AN239" s="357"/>
      <c r="AO239" s="357"/>
      <c r="AP239" s="360"/>
      <c r="AQ239" s="361" t="str">
        <f>+_xlfn.XLOOKUP(B239,'BD 2025-06-14'!$A$1:$A$700,'BD 2025-06-14'!$B$1:$B$700)</f>
        <v>JURADO MENZA FLORAIDA</v>
      </c>
    </row>
    <row r="240" spans="1:43" ht="30.75" customHeight="1" x14ac:dyDescent="0.25">
      <c r="A240" s="353">
        <v>231</v>
      </c>
      <c r="B240" s="354">
        <v>66970870</v>
      </c>
      <c r="C240" s="357" t="s">
        <v>1058</v>
      </c>
      <c r="D240" s="344" t="str">
        <f>IFERROR(VLOOKUP(B240,#REF!,6,0),"ACTIVO")</f>
        <v>ACTIVO</v>
      </c>
      <c r="E240" s="344">
        <v>43346</v>
      </c>
      <c r="F240" s="344" t="str">
        <f>IFERROR(VLOOKUP(B240,#REF!,5,0),"")</f>
        <v/>
      </c>
      <c r="G240" s="344">
        <v>30304</v>
      </c>
      <c r="H240" s="356">
        <f t="shared" ca="1" si="21"/>
        <v>43.283341445607199</v>
      </c>
      <c r="I240" s="357" t="s">
        <v>768</v>
      </c>
      <c r="J240" s="357" t="s">
        <v>4139</v>
      </c>
      <c r="K240" s="355" t="s">
        <v>1017</v>
      </c>
      <c r="L240" s="355" t="s">
        <v>196</v>
      </c>
      <c r="M240" s="355" t="s">
        <v>90</v>
      </c>
      <c r="N240" s="357" t="s">
        <v>764</v>
      </c>
      <c r="O240" s="357" t="s">
        <v>764</v>
      </c>
      <c r="P240" s="357" t="s">
        <v>721</v>
      </c>
      <c r="Q240" s="357"/>
      <c r="R240" s="357"/>
      <c r="S240" s="357"/>
      <c r="T240" s="357"/>
      <c r="U240" s="357"/>
      <c r="V240" s="357"/>
      <c r="W240" s="357"/>
      <c r="X240" s="357"/>
      <c r="Y240" s="357"/>
      <c r="Z240" s="357"/>
      <c r="AA240" s="344"/>
      <c r="AB240" s="344" t="str">
        <f t="shared" ca="1" si="26"/>
        <v>Vencida</v>
      </c>
      <c r="AC240" s="358" t="str">
        <f t="shared" si="22"/>
        <v>No aplica</v>
      </c>
      <c r="AD240" s="344"/>
      <c r="AE240" s="344" t="str">
        <f t="shared" ca="1" si="27"/>
        <v>Vencida</v>
      </c>
      <c r="AF240" s="358" t="str">
        <f t="shared" si="23"/>
        <v>No aplica</v>
      </c>
      <c r="AG240" s="344"/>
      <c r="AH240" s="344"/>
      <c r="AI240" s="357"/>
      <c r="AJ240" s="344"/>
      <c r="AK240" s="358" t="str">
        <f t="shared" si="24"/>
        <v>No aplica</v>
      </c>
      <c r="AL240" s="358"/>
      <c r="AM240" s="359">
        <f t="shared" ca="1" si="25"/>
        <v>0</v>
      </c>
      <c r="AN240" s="357"/>
      <c r="AO240" s="357"/>
      <c r="AP240" s="360"/>
      <c r="AQ240" s="361" t="str">
        <f>+_xlfn.XLOOKUP(B240,'BD 2025-06-14'!$A$1:$A$700,'BD 2025-06-14'!$B$1:$B$700)</f>
        <v>LAZO BERMEO VIVIAN ANDREA</v>
      </c>
    </row>
    <row r="241" spans="1:43" ht="30.75" customHeight="1" x14ac:dyDescent="0.25">
      <c r="A241" s="353">
        <v>232</v>
      </c>
      <c r="B241" s="354">
        <v>1130623234</v>
      </c>
      <c r="C241" s="357" t="s">
        <v>1067</v>
      </c>
      <c r="D241" s="344" t="str">
        <f>IFERROR(VLOOKUP(B241,#REF!,6,0),"ACTIVO")</f>
        <v>ACTIVO</v>
      </c>
      <c r="E241" s="344">
        <v>43370</v>
      </c>
      <c r="F241" s="344" t="str">
        <f>IFERROR(VLOOKUP(B241,#REF!,5,0),"")</f>
        <v/>
      </c>
      <c r="G241" s="344">
        <v>31920</v>
      </c>
      <c r="H241" s="356">
        <f t="shared" ca="1" si="21"/>
        <v>38.858316221765911</v>
      </c>
      <c r="I241" s="357" t="s">
        <v>768</v>
      </c>
      <c r="J241" s="357" t="s">
        <v>4146</v>
      </c>
      <c r="K241" s="355" t="s">
        <v>1017</v>
      </c>
      <c r="L241" s="355" t="s">
        <v>196</v>
      </c>
      <c r="M241" s="355" t="s">
        <v>90</v>
      </c>
      <c r="N241" s="357" t="s">
        <v>764</v>
      </c>
      <c r="O241" s="357" t="s">
        <v>764</v>
      </c>
      <c r="P241" s="357" t="s">
        <v>721</v>
      </c>
      <c r="Q241" s="357"/>
      <c r="R241" s="357"/>
      <c r="S241" s="357"/>
      <c r="T241" s="357"/>
      <c r="U241" s="357"/>
      <c r="V241" s="357"/>
      <c r="W241" s="357"/>
      <c r="X241" s="357"/>
      <c r="Y241" s="357"/>
      <c r="Z241" s="357"/>
      <c r="AA241" s="344"/>
      <c r="AB241" s="344" t="str">
        <f t="shared" ca="1" si="26"/>
        <v>Vencida</v>
      </c>
      <c r="AC241" s="358" t="str">
        <f t="shared" si="22"/>
        <v>No aplica</v>
      </c>
      <c r="AD241" s="344"/>
      <c r="AE241" s="344" t="str">
        <f t="shared" ca="1" si="27"/>
        <v>Vencida</v>
      </c>
      <c r="AF241" s="358" t="str">
        <f t="shared" si="23"/>
        <v>No aplica</v>
      </c>
      <c r="AG241" s="344"/>
      <c r="AH241" s="344"/>
      <c r="AI241" s="357"/>
      <c r="AJ241" s="344"/>
      <c r="AK241" s="358" t="str">
        <f t="shared" si="24"/>
        <v>No aplica</v>
      </c>
      <c r="AL241" s="358"/>
      <c r="AM241" s="359">
        <f t="shared" ca="1" si="25"/>
        <v>0</v>
      </c>
      <c r="AN241" s="357"/>
      <c r="AO241" s="357"/>
      <c r="AP241" s="360"/>
      <c r="AQ241" s="361" t="str">
        <f>+_xlfn.XLOOKUP(B241,'BD 2025-06-14'!$A$1:$A$700,'BD 2025-06-14'!$B$1:$B$700)</f>
        <v>MONTALVO HURTADO SANDRA VIVIANA</v>
      </c>
    </row>
    <row r="242" spans="1:43" ht="30.75" customHeight="1" x14ac:dyDescent="0.25">
      <c r="A242" s="353">
        <v>233</v>
      </c>
      <c r="B242" s="354">
        <v>31567635</v>
      </c>
      <c r="C242" s="355" t="s">
        <v>1026</v>
      </c>
      <c r="D242" s="344" t="str">
        <f>IFERROR(VLOOKUP(B242,#REF!,6,0),"ACTIVO")</f>
        <v>ACTIVO</v>
      </c>
      <c r="E242" s="344">
        <v>43370</v>
      </c>
      <c r="F242" s="344" t="str">
        <f>IFERROR(VLOOKUP(B242,#REF!,5,0),"")</f>
        <v/>
      </c>
      <c r="G242" s="344">
        <v>29556</v>
      </c>
      <c r="H242" s="356">
        <f t="shared" ca="1" si="21"/>
        <v>45.329935341061336</v>
      </c>
      <c r="I242" s="344" t="s">
        <v>768</v>
      </c>
      <c r="J242" s="355" t="s">
        <v>4133</v>
      </c>
      <c r="K242" s="355" t="s">
        <v>1017</v>
      </c>
      <c r="L242" s="355" t="s">
        <v>196</v>
      </c>
      <c r="M242" s="355" t="s">
        <v>90</v>
      </c>
      <c r="N242" s="357" t="s">
        <v>764</v>
      </c>
      <c r="O242" s="357" t="s">
        <v>764</v>
      </c>
      <c r="P242" s="357" t="s">
        <v>721</v>
      </c>
      <c r="Q242" s="357"/>
      <c r="R242" s="357"/>
      <c r="S242" s="357"/>
      <c r="T242" s="357"/>
      <c r="U242" s="357"/>
      <c r="V242" s="357"/>
      <c r="W242" s="357"/>
      <c r="X242" s="357"/>
      <c r="Y242" s="357"/>
      <c r="Z242" s="357"/>
      <c r="AA242" s="344"/>
      <c r="AB242" s="344" t="str">
        <f t="shared" ca="1" si="26"/>
        <v>Vencida</v>
      </c>
      <c r="AC242" s="358" t="str">
        <f t="shared" si="22"/>
        <v>No aplica</v>
      </c>
      <c r="AD242" s="344"/>
      <c r="AE242" s="344" t="str">
        <f t="shared" ca="1" si="27"/>
        <v>Vencida</v>
      </c>
      <c r="AF242" s="358" t="str">
        <f t="shared" si="23"/>
        <v>No aplica</v>
      </c>
      <c r="AG242" s="344"/>
      <c r="AH242" s="344"/>
      <c r="AI242" s="357"/>
      <c r="AJ242" s="344"/>
      <c r="AK242" s="358" t="str">
        <f t="shared" si="24"/>
        <v>No aplica</v>
      </c>
      <c r="AL242" s="358"/>
      <c r="AM242" s="359">
        <f t="shared" ca="1" si="25"/>
        <v>0</v>
      </c>
      <c r="AN242" s="357"/>
      <c r="AO242" s="357"/>
      <c r="AP242" s="360"/>
      <c r="AQ242" s="361" t="str">
        <f>+_xlfn.XLOOKUP(B242,'BD 2025-06-14'!$A$1:$A$700,'BD 2025-06-14'!$B$1:$B$700)</f>
        <v>BUITRAGO NARANJO LUZ MARINA</v>
      </c>
    </row>
    <row r="243" spans="1:43" ht="30.75" customHeight="1" x14ac:dyDescent="0.25">
      <c r="A243" s="353">
        <v>234</v>
      </c>
      <c r="B243" s="354">
        <v>66865362</v>
      </c>
      <c r="C243" s="355" t="s">
        <v>1016</v>
      </c>
      <c r="D243" s="344" t="str">
        <f>IFERROR(VLOOKUP(B243,#REF!,6,0),"ACTIVO")</f>
        <v>ACTIVO</v>
      </c>
      <c r="E243" s="344">
        <v>43370</v>
      </c>
      <c r="F243" s="344" t="str">
        <f>IFERROR(VLOOKUP(B243,#REF!,5,0),"")</f>
        <v/>
      </c>
      <c r="G243" s="344">
        <v>26977</v>
      </c>
      <c r="H243" s="356">
        <f t="shared" ca="1" si="21"/>
        <v>52.392840845713124</v>
      </c>
      <c r="I243" s="344" t="s">
        <v>768</v>
      </c>
      <c r="J243" s="355" t="s">
        <v>4132</v>
      </c>
      <c r="K243" s="355" t="s">
        <v>1017</v>
      </c>
      <c r="L243" s="355" t="s">
        <v>196</v>
      </c>
      <c r="M243" s="355" t="s">
        <v>90</v>
      </c>
      <c r="N243" s="357" t="s">
        <v>764</v>
      </c>
      <c r="O243" s="357" t="s">
        <v>764</v>
      </c>
      <c r="P243" s="357" t="s">
        <v>721</v>
      </c>
      <c r="Q243" s="357"/>
      <c r="R243" s="357"/>
      <c r="S243" s="357"/>
      <c r="T243" s="357"/>
      <c r="U243" s="357"/>
      <c r="V243" s="357"/>
      <c r="W243" s="357"/>
      <c r="X243" s="357"/>
      <c r="Y243" s="357"/>
      <c r="Z243" s="357"/>
      <c r="AA243" s="344"/>
      <c r="AB243" s="344" t="str">
        <f t="shared" ca="1" si="26"/>
        <v>Vencida</v>
      </c>
      <c r="AC243" s="358" t="str">
        <f t="shared" si="22"/>
        <v>No aplica</v>
      </c>
      <c r="AD243" s="344"/>
      <c r="AE243" s="344" t="str">
        <f t="shared" ca="1" si="27"/>
        <v>Vencida</v>
      </c>
      <c r="AF243" s="358" t="str">
        <f t="shared" si="23"/>
        <v>No aplica</v>
      </c>
      <c r="AG243" s="344"/>
      <c r="AH243" s="344"/>
      <c r="AI243" s="357"/>
      <c r="AJ243" s="344"/>
      <c r="AK243" s="358" t="str">
        <f t="shared" si="24"/>
        <v>No aplica</v>
      </c>
      <c r="AL243" s="358"/>
      <c r="AM243" s="359">
        <f t="shared" ca="1" si="25"/>
        <v>0</v>
      </c>
      <c r="AN243" s="357"/>
      <c r="AO243" s="357"/>
      <c r="AP243" s="360"/>
      <c r="AQ243" s="361" t="str">
        <f>+_xlfn.XLOOKUP(B243,'BD 2025-06-14'!$A$1:$A$700,'BD 2025-06-14'!$B$1:$B$700)</f>
        <v>AGUDELO FIERRO CLAUDIA</v>
      </c>
    </row>
    <row r="244" spans="1:43" ht="30.75" customHeight="1" x14ac:dyDescent="0.25">
      <c r="A244" s="353">
        <v>235</v>
      </c>
      <c r="B244" s="354">
        <v>29107483</v>
      </c>
      <c r="C244" s="357" t="s">
        <v>1079</v>
      </c>
      <c r="D244" s="344" t="str">
        <f>IFERROR(VLOOKUP(B244,#REF!,6,0),"ACTIVO")</f>
        <v>ACTIVO</v>
      </c>
      <c r="E244" s="344">
        <v>43504</v>
      </c>
      <c r="F244" s="344" t="str">
        <f>IFERROR(VLOOKUP(B244,#REF!,5,0),"")</f>
        <v/>
      </c>
      <c r="G244" s="344">
        <v>28830</v>
      </c>
      <c r="H244" s="356">
        <f t="shared" ca="1" si="21"/>
        <v>47.318936134547691</v>
      </c>
      <c r="I244" s="357" t="s">
        <v>768</v>
      </c>
      <c r="J244" s="357" t="s">
        <v>4148</v>
      </c>
      <c r="K244" s="355" t="s">
        <v>1017</v>
      </c>
      <c r="L244" s="355" t="s">
        <v>196</v>
      </c>
      <c r="M244" s="355" t="s">
        <v>90</v>
      </c>
      <c r="N244" s="357" t="s">
        <v>764</v>
      </c>
      <c r="O244" s="357" t="s">
        <v>764</v>
      </c>
      <c r="P244" s="357" t="s">
        <v>721</v>
      </c>
      <c r="Q244" s="357"/>
      <c r="R244" s="357"/>
      <c r="S244" s="357"/>
      <c r="T244" s="357"/>
      <c r="U244" s="357"/>
      <c r="V244" s="357"/>
      <c r="W244" s="357"/>
      <c r="X244" s="357"/>
      <c r="Y244" s="357"/>
      <c r="Z244" s="357"/>
      <c r="AA244" s="344"/>
      <c r="AB244" s="344" t="str">
        <f t="shared" ca="1" si="26"/>
        <v>Vencida</v>
      </c>
      <c r="AC244" s="358" t="str">
        <f t="shared" si="22"/>
        <v>No aplica</v>
      </c>
      <c r="AD244" s="344"/>
      <c r="AE244" s="344" t="str">
        <f t="shared" ca="1" si="27"/>
        <v>Vencida</v>
      </c>
      <c r="AF244" s="358" t="str">
        <f t="shared" si="23"/>
        <v>No aplica</v>
      </c>
      <c r="AG244" s="344"/>
      <c r="AH244" s="344"/>
      <c r="AI244" s="357"/>
      <c r="AJ244" s="344"/>
      <c r="AK244" s="358" t="str">
        <f t="shared" si="24"/>
        <v>No aplica</v>
      </c>
      <c r="AL244" s="358"/>
      <c r="AM244" s="359">
        <f t="shared" ca="1" si="25"/>
        <v>0</v>
      </c>
      <c r="AN244" s="357"/>
      <c r="AO244" s="357"/>
      <c r="AP244" s="360"/>
      <c r="AQ244" s="361" t="str">
        <f>+_xlfn.XLOOKUP(B244,'BD 2025-06-14'!$A$1:$A$700,'BD 2025-06-14'!$B$1:$B$700)</f>
        <v>PORTILLA MAYOR SANDRA PATRICIA</v>
      </c>
    </row>
    <row r="245" spans="1:43" ht="30.75" customHeight="1" x14ac:dyDescent="0.25">
      <c r="A245" s="353">
        <v>236</v>
      </c>
      <c r="B245" s="354">
        <v>1130624775</v>
      </c>
      <c r="C245" s="355" t="s">
        <v>1020</v>
      </c>
      <c r="D245" s="344" t="str">
        <f>IFERROR(VLOOKUP(B245,#REF!,6,0),"ACTIVO")</f>
        <v>ACTIVO</v>
      </c>
      <c r="E245" s="344">
        <v>43504</v>
      </c>
      <c r="F245" s="344" t="str">
        <f>IFERROR(VLOOKUP(B245,#REF!,5,0),"")</f>
        <v/>
      </c>
      <c r="G245" s="344">
        <v>31477</v>
      </c>
      <c r="H245" s="356">
        <f t="shared" ca="1" si="21"/>
        <v>40.0718530884808</v>
      </c>
      <c r="I245" s="344" t="s">
        <v>768</v>
      </c>
      <c r="J245" s="355" t="s">
        <v>1021</v>
      </c>
      <c r="K245" s="355" t="s">
        <v>1017</v>
      </c>
      <c r="L245" s="355" t="s">
        <v>196</v>
      </c>
      <c r="M245" s="355" t="s">
        <v>90</v>
      </c>
      <c r="N245" s="357" t="s">
        <v>764</v>
      </c>
      <c r="O245" s="357" t="s">
        <v>764</v>
      </c>
      <c r="P245" s="357" t="s">
        <v>721</v>
      </c>
      <c r="Q245" s="357"/>
      <c r="R245" s="357"/>
      <c r="S245" s="357"/>
      <c r="T245" s="357"/>
      <c r="U245" s="357"/>
      <c r="V245" s="357"/>
      <c r="W245" s="357"/>
      <c r="X245" s="357"/>
      <c r="Y245" s="357"/>
      <c r="Z245" s="357"/>
      <c r="AA245" s="344"/>
      <c r="AB245" s="344" t="str">
        <f t="shared" ca="1" si="26"/>
        <v>Vencida</v>
      </c>
      <c r="AC245" s="358" t="str">
        <f t="shared" si="22"/>
        <v>No aplica</v>
      </c>
      <c r="AD245" s="344"/>
      <c r="AE245" s="344" t="str">
        <f t="shared" ca="1" si="27"/>
        <v>Vencida</v>
      </c>
      <c r="AF245" s="358" t="str">
        <f t="shared" si="23"/>
        <v>No aplica</v>
      </c>
      <c r="AG245" s="344"/>
      <c r="AH245" s="344"/>
      <c r="AI245" s="357"/>
      <c r="AJ245" s="344"/>
      <c r="AK245" s="358" t="str">
        <f t="shared" si="24"/>
        <v>No aplica</v>
      </c>
      <c r="AL245" s="358"/>
      <c r="AM245" s="359">
        <f t="shared" ca="1" si="25"/>
        <v>0</v>
      </c>
      <c r="AN245" s="357"/>
      <c r="AO245" s="357"/>
      <c r="AP245" s="360"/>
      <c r="AQ245" s="361" t="str">
        <f>+_xlfn.XLOOKUP(B245,'BD 2025-06-14'!$A$1:$A$700,'BD 2025-06-14'!$B$1:$B$700)</f>
        <v>ARCE ALZATE HEIDI JHOANA</v>
      </c>
    </row>
    <row r="246" spans="1:43" ht="30.75" customHeight="1" x14ac:dyDescent="0.25">
      <c r="A246" s="353">
        <v>237</v>
      </c>
      <c r="B246" s="354">
        <v>1130584162</v>
      </c>
      <c r="C246" s="357" t="s">
        <v>1089</v>
      </c>
      <c r="D246" s="344" t="str">
        <f>IFERROR(VLOOKUP(B246,#REF!,6,0),"ACTIVO")</f>
        <v>ACTIVO</v>
      </c>
      <c r="E246" s="344">
        <v>43550</v>
      </c>
      <c r="F246" s="344" t="str">
        <f>IFERROR(VLOOKUP(B246,#REF!,5,0),"")</f>
        <v/>
      </c>
      <c r="G246" s="344">
        <v>31212</v>
      </c>
      <c r="H246" s="356">
        <f t="shared" ca="1" si="21"/>
        <v>40.798044328552805</v>
      </c>
      <c r="I246" s="357" t="s">
        <v>768</v>
      </c>
      <c r="J246" s="357" t="s">
        <v>4150</v>
      </c>
      <c r="K246" s="355" t="s">
        <v>1017</v>
      </c>
      <c r="L246" s="355" t="s">
        <v>196</v>
      </c>
      <c r="M246" s="355" t="s">
        <v>90</v>
      </c>
      <c r="N246" s="357" t="s">
        <v>764</v>
      </c>
      <c r="O246" s="357" t="s">
        <v>764</v>
      </c>
      <c r="P246" s="357" t="s">
        <v>721</v>
      </c>
      <c r="Q246" s="357"/>
      <c r="R246" s="357"/>
      <c r="S246" s="357"/>
      <c r="T246" s="357"/>
      <c r="U246" s="357"/>
      <c r="V246" s="357"/>
      <c r="W246" s="357"/>
      <c r="X246" s="357"/>
      <c r="Y246" s="357"/>
      <c r="Z246" s="357"/>
      <c r="AA246" s="344"/>
      <c r="AB246" s="344" t="str">
        <f t="shared" ca="1" si="26"/>
        <v>Vencida</v>
      </c>
      <c r="AC246" s="358" t="str">
        <f t="shared" si="22"/>
        <v>No aplica</v>
      </c>
      <c r="AD246" s="344"/>
      <c r="AE246" s="344" t="str">
        <f t="shared" ca="1" si="27"/>
        <v>Vencida</v>
      </c>
      <c r="AF246" s="358" t="str">
        <f t="shared" si="23"/>
        <v>No aplica</v>
      </c>
      <c r="AG246" s="344"/>
      <c r="AH246" s="344"/>
      <c r="AI246" s="357"/>
      <c r="AJ246" s="344"/>
      <c r="AK246" s="358" t="str">
        <f t="shared" si="24"/>
        <v>No aplica</v>
      </c>
      <c r="AL246" s="358"/>
      <c r="AM246" s="359">
        <f t="shared" ca="1" si="25"/>
        <v>0</v>
      </c>
      <c r="AN246" s="357"/>
      <c r="AO246" s="357"/>
      <c r="AP246" s="360"/>
      <c r="AQ246" s="361" t="str">
        <f>+_xlfn.XLOOKUP(B246,'BD 2025-06-14'!$A$1:$A$700,'BD 2025-06-14'!$B$1:$B$700)</f>
        <v>RUBIO RIOS GENITH PAOLA</v>
      </c>
    </row>
    <row r="247" spans="1:43" ht="30.75" customHeight="1" x14ac:dyDescent="0.25">
      <c r="A247" s="353">
        <v>238</v>
      </c>
      <c r="B247" s="354">
        <v>1019077069</v>
      </c>
      <c r="C247" s="357" t="s">
        <v>1036</v>
      </c>
      <c r="D247" s="344" t="str">
        <f>IFERROR(VLOOKUP(B247,#REF!,6,0),"ACTIVO")</f>
        <v>ACTIVO</v>
      </c>
      <c r="E247" s="344">
        <v>43657</v>
      </c>
      <c r="F247" s="344" t="str">
        <f>IFERROR(VLOOKUP(B247,#REF!,5,0),"")</f>
        <v/>
      </c>
      <c r="G247" s="344">
        <v>33907</v>
      </c>
      <c r="H247" s="356">
        <f t="shared" ca="1" si="21"/>
        <v>33.417553191489361</v>
      </c>
      <c r="I247" s="357" t="s">
        <v>768</v>
      </c>
      <c r="J247" s="357" t="s">
        <v>1037</v>
      </c>
      <c r="K247" s="355" t="s">
        <v>1017</v>
      </c>
      <c r="L247" s="355" t="s">
        <v>196</v>
      </c>
      <c r="M247" s="355" t="s">
        <v>90</v>
      </c>
      <c r="N247" s="357" t="s">
        <v>764</v>
      </c>
      <c r="O247" s="357" t="s">
        <v>764</v>
      </c>
      <c r="P247" s="357" t="s">
        <v>721</v>
      </c>
      <c r="Q247" s="357"/>
      <c r="R247" s="357"/>
      <c r="S247" s="357"/>
      <c r="T247" s="357"/>
      <c r="U247" s="357"/>
      <c r="V247" s="357"/>
      <c r="W247" s="357"/>
      <c r="X247" s="357"/>
      <c r="Y247" s="357"/>
      <c r="Z247" s="357"/>
      <c r="AA247" s="344"/>
      <c r="AB247" s="344" t="str">
        <f t="shared" ca="1" si="26"/>
        <v>Vencida</v>
      </c>
      <c r="AC247" s="358" t="str">
        <f t="shared" si="22"/>
        <v>No aplica</v>
      </c>
      <c r="AD247" s="344"/>
      <c r="AE247" s="344" t="str">
        <f t="shared" ca="1" si="27"/>
        <v>Vencida</v>
      </c>
      <c r="AF247" s="358" t="str">
        <f t="shared" si="23"/>
        <v>No aplica</v>
      </c>
      <c r="AG247" s="344"/>
      <c r="AH247" s="344"/>
      <c r="AI247" s="357"/>
      <c r="AJ247" s="344"/>
      <c r="AK247" s="358" t="str">
        <f t="shared" si="24"/>
        <v>No aplica</v>
      </c>
      <c r="AL247" s="358"/>
      <c r="AM247" s="359">
        <f t="shared" ca="1" si="25"/>
        <v>0</v>
      </c>
      <c r="AN247" s="357"/>
      <c r="AO247" s="357"/>
      <c r="AP247" s="360"/>
      <c r="AQ247" s="361" t="str">
        <f>+_xlfn.XLOOKUP(B247,'BD 2025-06-14'!$A$1:$A$700,'BD 2025-06-14'!$B$1:$B$700)</f>
        <v>CHARA VALENCIA GLORIA MINDREI</v>
      </c>
    </row>
    <row r="248" spans="1:43" ht="30.75" customHeight="1" x14ac:dyDescent="0.25">
      <c r="A248" s="353">
        <v>239</v>
      </c>
      <c r="B248" s="354">
        <v>1144038439</v>
      </c>
      <c r="C248" s="357" t="s">
        <v>1064</v>
      </c>
      <c r="D248" s="344" t="str">
        <f>IFERROR(VLOOKUP(B248,#REF!,6,0),"ACTIVO")</f>
        <v>ACTIVO</v>
      </c>
      <c r="E248" s="344">
        <v>43782</v>
      </c>
      <c r="F248" s="344" t="str">
        <f>IFERROR(VLOOKUP(B248,#REF!,5,0),"")</f>
        <v/>
      </c>
      <c r="G248" s="344">
        <v>33070</v>
      </c>
      <c r="H248" s="356">
        <f t="shared" ca="1" si="21"/>
        <v>35.710448423856739</v>
      </c>
      <c r="I248" s="357" t="s">
        <v>768</v>
      </c>
      <c r="J248" s="357" t="s">
        <v>4143</v>
      </c>
      <c r="K248" s="355" t="s">
        <v>1017</v>
      </c>
      <c r="L248" s="355" t="s">
        <v>196</v>
      </c>
      <c r="M248" s="355" t="s">
        <v>90</v>
      </c>
      <c r="N248" s="357" t="s">
        <v>764</v>
      </c>
      <c r="O248" s="357" t="s">
        <v>764</v>
      </c>
      <c r="P248" s="357" t="s">
        <v>721</v>
      </c>
      <c r="Q248" s="357"/>
      <c r="R248" s="357"/>
      <c r="S248" s="357"/>
      <c r="T248" s="357"/>
      <c r="U248" s="357"/>
      <c r="V248" s="357"/>
      <c r="W248" s="357"/>
      <c r="X248" s="357"/>
      <c r="Y248" s="357"/>
      <c r="Z248" s="357"/>
      <c r="AA248" s="344"/>
      <c r="AB248" s="344" t="str">
        <f t="shared" ca="1" si="26"/>
        <v>Vencida</v>
      </c>
      <c r="AC248" s="358" t="str">
        <f t="shared" si="22"/>
        <v>No aplica</v>
      </c>
      <c r="AD248" s="344"/>
      <c r="AE248" s="344" t="str">
        <f t="shared" ca="1" si="27"/>
        <v>Vencida</v>
      </c>
      <c r="AF248" s="358" t="str">
        <f t="shared" si="23"/>
        <v>No aplica</v>
      </c>
      <c r="AG248" s="344"/>
      <c r="AH248" s="344"/>
      <c r="AI248" s="357"/>
      <c r="AJ248" s="344"/>
      <c r="AK248" s="358" t="str">
        <f t="shared" si="24"/>
        <v>No aplica</v>
      </c>
      <c r="AL248" s="358"/>
      <c r="AM248" s="359">
        <f t="shared" ca="1" si="25"/>
        <v>0</v>
      </c>
      <c r="AN248" s="357"/>
      <c r="AO248" s="357"/>
      <c r="AP248" s="360"/>
      <c r="AQ248" s="361" t="str">
        <f>+_xlfn.XLOOKUP(B248,'BD 2025-06-14'!$A$1:$A$700,'BD 2025-06-14'!$B$1:$B$700)</f>
        <v>MARIN SANCHEZ CHARON DAYAN</v>
      </c>
    </row>
    <row r="249" spans="1:43" ht="30.75" customHeight="1" x14ac:dyDescent="0.25">
      <c r="A249" s="353">
        <v>240</v>
      </c>
      <c r="B249" s="354">
        <v>38551144</v>
      </c>
      <c r="C249" s="355" t="s">
        <v>1029</v>
      </c>
      <c r="D249" s="344" t="str">
        <f>IFERROR(VLOOKUP(B249,#REF!,6,0),"ACTIVO")</f>
        <v>ACTIVO</v>
      </c>
      <c r="E249" s="344">
        <v>43818</v>
      </c>
      <c r="F249" s="344" t="str">
        <f>IFERROR(VLOOKUP(B249,#REF!,5,0),"")</f>
        <v/>
      </c>
      <c r="G249" s="344">
        <v>29553</v>
      </c>
      <c r="H249" s="356">
        <f t="shared" ca="1" si="21"/>
        <v>45.338148773810218</v>
      </c>
      <c r="I249" s="344" t="s">
        <v>768</v>
      </c>
      <c r="J249" s="355" t="s">
        <v>4134</v>
      </c>
      <c r="K249" s="355" t="s">
        <v>1017</v>
      </c>
      <c r="L249" s="355" t="s">
        <v>196</v>
      </c>
      <c r="M249" s="355" t="s">
        <v>90</v>
      </c>
      <c r="N249" s="357" t="s">
        <v>764</v>
      </c>
      <c r="O249" s="357" t="s">
        <v>764</v>
      </c>
      <c r="P249" s="357" t="s">
        <v>721</v>
      </c>
      <c r="Q249" s="357"/>
      <c r="R249" s="357"/>
      <c r="S249" s="357"/>
      <c r="T249" s="357"/>
      <c r="U249" s="357"/>
      <c r="V249" s="357"/>
      <c r="W249" s="357"/>
      <c r="X249" s="357"/>
      <c r="Y249" s="357"/>
      <c r="Z249" s="357"/>
      <c r="AA249" s="344"/>
      <c r="AB249" s="344" t="str">
        <f t="shared" ca="1" si="26"/>
        <v>Vencida</v>
      </c>
      <c r="AC249" s="358" t="str">
        <f t="shared" si="22"/>
        <v>No aplica</v>
      </c>
      <c r="AD249" s="344"/>
      <c r="AE249" s="344" t="str">
        <f t="shared" ca="1" si="27"/>
        <v>Vencida</v>
      </c>
      <c r="AF249" s="358" t="str">
        <f t="shared" si="23"/>
        <v>No aplica</v>
      </c>
      <c r="AG249" s="344"/>
      <c r="AH249" s="344"/>
      <c r="AI249" s="357"/>
      <c r="AJ249" s="344"/>
      <c r="AK249" s="358" t="str">
        <f t="shared" si="24"/>
        <v>No aplica</v>
      </c>
      <c r="AL249" s="358"/>
      <c r="AM249" s="359">
        <f t="shared" ca="1" si="25"/>
        <v>0</v>
      </c>
      <c r="AN249" s="357"/>
      <c r="AO249" s="357"/>
      <c r="AP249" s="360"/>
      <c r="AQ249" s="361" t="str">
        <f>+_xlfn.XLOOKUP(B249,'BD 2025-06-14'!$A$1:$A$700,'BD 2025-06-14'!$B$1:$B$700)</f>
        <v>CALVACHE NERY CLAUDY ESTHER</v>
      </c>
    </row>
    <row r="250" spans="1:43" ht="30.75" customHeight="1" x14ac:dyDescent="0.25">
      <c r="A250" s="353">
        <v>241</v>
      </c>
      <c r="B250" s="354">
        <v>38885788</v>
      </c>
      <c r="C250" s="357" t="s">
        <v>1076</v>
      </c>
      <c r="D250" s="344" t="str">
        <f>IFERROR(VLOOKUP(B250,#REF!,6,0),"ACTIVO")</f>
        <v>ACTIVO</v>
      </c>
      <c r="E250" s="344">
        <v>43900</v>
      </c>
      <c r="F250" s="344" t="str">
        <f>IFERROR(VLOOKUP(B250,#REF!,5,0),"")</f>
        <v/>
      </c>
      <c r="G250" s="344">
        <v>29130</v>
      </c>
      <c r="H250" s="356">
        <f t="shared" ca="1" si="21"/>
        <v>46.496919917864474</v>
      </c>
      <c r="I250" s="357" t="s">
        <v>768</v>
      </c>
      <c r="J250" s="357" t="s">
        <v>4147</v>
      </c>
      <c r="K250" s="355" t="s">
        <v>1017</v>
      </c>
      <c r="L250" s="355" t="s">
        <v>196</v>
      </c>
      <c r="M250" s="355" t="s">
        <v>90</v>
      </c>
      <c r="N250" s="357" t="s">
        <v>764</v>
      </c>
      <c r="O250" s="357" t="s">
        <v>764</v>
      </c>
      <c r="P250" s="357" t="s">
        <v>721</v>
      </c>
      <c r="Q250" s="357"/>
      <c r="R250" s="357"/>
      <c r="S250" s="357"/>
      <c r="T250" s="357"/>
      <c r="U250" s="357"/>
      <c r="V250" s="357"/>
      <c r="W250" s="357"/>
      <c r="X250" s="357"/>
      <c r="Y250" s="357"/>
      <c r="Z250" s="357"/>
      <c r="AA250" s="344"/>
      <c r="AB250" s="344" t="str">
        <f t="shared" ca="1" si="26"/>
        <v>Vencida</v>
      </c>
      <c r="AC250" s="358" t="str">
        <f t="shared" si="22"/>
        <v>No aplica</v>
      </c>
      <c r="AD250" s="344"/>
      <c r="AE250" s="344" t="str">
        <f t="shared" ca="1" si="27"/>
        <v>Vencida</v>
      </c>
      <c r="AF250" s="358" t="str">
        <f t="shared" si="23"/>
        <v>No aplica</v>
      </c>
      <c r="AG250" s="344"/>
      <c r="AH250" s="344"/>
      <c r="AI250" s="357"/>
      <c r="AJ250" s="344"/>
      <c r="AK250" s="358" t="str">
        <f t="shared" si="24"/>
        <v>No aplica</v>
      </c>
      <c r="AL250" s="358"/>
      <c r="AM250" s="359">
        <f t="shared" ca="1" si="25"/>
        <v>0</v>
      </c>
      <c r="AN250" s="357"/>
      <c r="AO250" s="357"/>
      <c r="AP250" s="360"/>
      <c r="AQ250" s="361" t="str">
        <f>+_xlfn.XLOOKUP(B250,'BD 2025-06-14'!$A$1:$A$700,'BD 2025-06-14'!$B$1:$B$700)</f>
        <v>PALOMINO PEREA CARMEN ELENA</v>
      </c>
    </row>
    <row r="251" spans="1:43" ht="30.75" customHeight="1" x14ac:dyDescent="0.25">
      <c r="A251" s="353">
        <v>242</v>
      </c>
      <c r="B251" s="354">
        <v>1143943085</v>
      </c>
      <c r="C251" s="357" t="s">
        <v>1059</v>
      </c>
      <c r="D251" s="344" t="str">
        <f>IFERROR(VLOOKUP(B251,#REF!,6,0),"ACTIVO")</f>
        <v>ACTIVO</v>
      </c>
      <c r="E251" s="344">
        <v>44141</v>
      </c>
      <c r="F251" s="344" t="str">
        <f>IFERROR(VLOOKUP(B251,#REF!,5,0),"")</f>
        <v/>
      </c>
      <c r="G251" s="344">
        <v>33459</v>
      </c>
      <c r="H251" s="356">
        <f t="shared" ca="1" si="21"/>
        <v>34.644763860369608</v>
      </c>
      <c r="I251" s="357" t="s">
        <v>768</v>
      </c>
      <c r="J251" s="357" t="s">
        <v>4140</v>
      </c>
      <c r="K251" s="355" t="s">
        <v>1017</v>
      </c>
      <c r="L251" s="355" t="s">
        <v>196</v>
      </c>
      <c r="M251" s="355" t="s">
        <v>90</v>
      </c>
      <c r="N251" s="357" t="s">
        <v>764</v>
      </c>
      <c r="O251" s="357" t="s">
        <v>764</v>
      </c>
      <c r="P251" s="357" t="s">
        <v>721</v>
      </c>
      <c r="Q251" s="357"/>
      <c r="R251" s="357"/>
      <c r="S251" s="357"/>
      <c r="T251" s="357"/>
      <c r="U251" s="357"/>
      <c r="V251" s="357"/>
      <c r="W251" s="357"/>
      <c r="X251" s="357"/>
      <c r="Y251" s="357"/>
      <c r="Z251" s="357"/>
      <c r="AA251" s="344"/>
      <c r="AB251" s="344" t="str">
        <f t="shared" ca="1" si="26"/>
        <v>Vencida</v>
      </c>
      <c r="AC251" s="358" t="str">
        <f t="shared" si="22"/>
        <v>No aplica</v>
      </c>
      <c r="AD251" s="344"/>
      <c r="AE251" s="344" t="str">
        <f t="shared" ca="1" si="27"/>
        <v>Vencida</v>
      </c>
      <c r="AF251" s="358" t="str">
        <f t="shared" si="23"/>
        <v>No aplica</v>
      </c>
      <c r="AG251" s="344"/>
      <c r="AH251" s="344"/>
      <c r="AI251" s="357"/>
      <c r="AJ251" s="344"/>
      <c r="AK251" s="358" t="str">
        <f t="shared" si="24"/>
        <v>No aplica</v>
      </c>
      <c r="AL251" s="358"/>
      <c r="AM251" s="359">
        <f t="shared" ca="1" si="25"/>
        <v>0</v>
      </c>
      <c r="AN251" s="357"/>
      <c r="AO251" s="357"/>
      <c r="AP251" s="360"/>
      <c r="AQ251" s="361" t="str">
        <f>+_xlfn.XLOOKUP(B251,'BD 2025-06-14'!$A$1:$A$700,'BD 2025-06-14'!$B$1:$B$700)</f>
        <v>LEMUS GONZALEZ DIANA LIZETH</v>
      </c>
    </row>
    <row r="252" spans="1:43" ht="30.75" customHeight="1" x14ac:dyDescent="0.25">
      <c r="A252" s="353">
        <v>243</v>
      </c>
      <c r="B252" s="354">
        <v>1130680862</v>
      </c>
      <c r="C252" s="357" t="s">
        <v>1063</v>
      </c>
      <c r="D252" s="344" t="str">
        <f>IFERROR(VLOOKUP(B252,#REF!,6,0),"ACTIVO")</f>
        <v>ACTIVO</v>
      </c>
      <c r="E252" s="344">
        <v>44166</v>
      </c>
      <c r="F252" s="344" t="str">
        <f>IFERROR(VLOOKUP(B252,#REF!,5,0),"")</f>
        <v/>
      </c>
      <c r="G252" s="344">
        <v>32494</v>
      </c>
      <c r="H252" s="356">
        <f t="shared" ca="1" si="21"/>
        <v>37.286135486135485</v>
      </c>
      <c r="I252" s="357" t="s">
        <v>768</v>
      </c>
      <c r="J252" s="357" t="s">
        <v>4142</v>
      </c>
      <c r="K252" s="355" t="s">
        <v>1017</v>
      </c>
      <c r="L252" s="355" t="s">
        <v>196</v>
      </c>
      <c r="M252" s="355" t="s">
        <v>90</v>
      </c>
      <c r="N252" s="357" t="s">
        <v>764</v>
      </c>
      <c r="O252" s="357" t="s">
        <v>764</v>
      </c>
      <c r="P252" s="357" t="s">
        <v>721</v>
      </c>
      <c r="Q252" s="357"/>
      <c r="R252" s="357"/>
      <c r="S252" s="357"/>
      <c r="T252" s="357"/>
      <c r="U252" s="357"/>
      <c r="V252" s="357"/>
      <c r="W252" s="357"/>
      <c r="X252" s="357"/>
      <c r="Y252" s="357"/>
      <c r="Z252" s="357"/>
      <c r="AA252" s="344"/>
      <c r="AB252" s="344" t="str">
        <f t="shared" ca="1" si="26"/>
        <v>Vencida</v>
      </c>
      <c r="AC252" s="358" t="str">
        <f t="shared" si="22"/>
        <v>No aplica</v>
      </c>
      <c r="AD252" s="344"/>
      <c r="AE252" s="344" t="str">
        <f t="shared" ca="1" si="27"/>
        <v>Vencida</v>
      </c>
      <c r="AF252" s="358" t="str">
        <f t="shared" si="23"/>
        <v>No aplica</v>
      </c>
      <c r="AG252" s="344"/>
      <c r="AH252" s="344"/>
      <c r="AI252" s="357"/>
      <c r="AJ252" s="344"/>
      <c r="AK252" s="358" t="str">
        <f t="shared" si="24"/>
        <v>No aplica</v>
      </c>
      <c r="AL252" s="358"/>
      <c r="AM252" s="359">
        <f t="shared" ca="1" si="25"/>
        <v>0</v>
      </c>
      <c r="AN252" s="357"/>
      <c r="AO252" s="357"/>
      <c r="AP252" s="360"/>
      <c r="AQ252" s="361" t="str">
        <f>+_xlfn.XLOOKUP(B252,'BD 2025-06-14'!$A$1:$A$700,'BD 2025-06-14'!$B$1:$B$700)</f>
        <v>MARIN CORTES KELLY MARCELA</v>
      </c>
    </row>
    <row r="253" spans="1:43" ht="30.75" customHeight="1" x14ac:dyDescent="0.25">
      <c r="A253" s="353">
        <v>244</v>
      </c>
      <c r="B253" s="354">
        <v>1030637610</v>
      </c>
      <c r="C253" s="357" t="s">
        <v>1105</v>
      </c>
      <c r="D253" s="344" t="str">
        <f>IFERROR(VLOOKUP(B253,#REF!,6,0),"ACTIVO")</f>
        <v>ACTIVO</v>
      </c>
      <c r="E253" s="344">
        <v>44246</v>
      </c>
      <c r="F253" s="344" t="str">
        <f>IFERROR(VLOOKUP(B253,#REF!,5,0),"")</f>
        <v/>
      </c>
      <c r="G253" s="344">
        <v>34368</v>
      </c>
      <c r="H253" s="356">
        <f t="shared" ca="1" si="21"/>
        <v>32.156724466937689</v>
      </c>
      <c r="I253" s="357" t="s">
        <v>768</v>
      </c>
      <c r="J253" s="357" t="s">
        <v>1106</v>
      </c>
      <c r="K253" s="355" t="s">
        <v>1017</v>
      </c>
      <c r="L253" s="355" t="s">
        <v>196</v>
      </c>
      <c r="M253" s="355" t="s">
        <v>90</v>
      </c>
      <c r="N253" s="357" t="s">
        <v>764</v>
      </c>
      <c r="O253" s="357" t="s">
        <v>764</v>
      </c>
      <c r="P253" s="357" t="s">
        <v>721</v>
      </c>
      <c r="Q253" s="357"/>
      <c r="R253" s="357"/>
      <c r="S253" s="357"/>
      <c r="T253" s="357"/>
      <c r="U253" s="357"/>
      <c r="V253" s="357"/>
      <c r="W253" s="357"/>
      <c r="X253" s="357"/>
      <c r="Y253" s="357"/>
      <c r="Z253" s="357"/>
      <c r="AA253" s="344"/>
      <c r="AB253" s="344" t="str">
        <f t="shared" ca="1" si="26"/>
        <v>Vencida</v>
      </c>
      <c r="AC253" s="358" t="str">
        <f t="shared" si="22"/>
        <v>No aplica</v>
      </c>
      <c r="AD253" s="344"/>
      <c r="AE253" s="344" t="str">
        <f t="shared" ca="1" si="27"/>
        <v>Vencida</v>
      </c>
      <c r="AF253" s="358" t="str">
        <f t="shared" si="23"/>
        <v>No aplica</v>
      </c>
      <c r="AG253" s="344"/>
      <c r="AH253" s="344"/>
      <c r="AI253" s="357"/>
      <c r="AJ253" s="344"/>
      <c r="AK253" s="358" t="str">
        <f t="shared" si="24"/>
        <v>No aplica</v>
      </c>
      <c r="AL253" s="358"/>
      <c r="AM253" s="359">
        <f t="shared" ca="1" si="25"/>
        <v>0</v>
      </c>
      <c r="AN253" s="357"/>
      <c r="AO253" s="357"/>
      <c r="AP253" s="360"/>
      <c r="AQ253" s="361" t="str">
        <f>+_xlfn.XLOOKUP(B253,'BD 2025-06-14'!$A$1:$A$700,'BD 2025-06-14'!$B$1:$B$700)</f>
        <v>VIDAL BARONA MAIRA ALEJANDRA</v>
      </c>
    </row>
    <row r="254" spans="1:43" ht="30.75" customHeight="1" x14ac:dyDescent="0.25">
      <c r="A254" s="353">
        <v>245</v>
      </c>
      <c r="B254" s="354">
        <v>38464219</v>
      </c>
      <c r="C254" s="357" t="s">
        <v>1085</v>
      </c>
      <c r="D254" s="344" t="str">
        <f>IFERROR(VLOOKUP(B254,#REF!,6,0),"ACTIVO")</f>
        <v>ACTIVO</v>
      </c>
      <c r="E254" s="344">
        <v>44246</v>
      </c>
      <c r="F254" s="344" t="str">
        <f>IFERROR(VLOOKUP(B254,#REF!,5,0),"")</f>
        <v/>
      </c>
      <c r="G254" s="344">
        <v>30148</v>
      </c>
      <c r="H254" s="356">
        <f t="shared" ca="1" si="21"/>
        <v>43.710452664881963</v>
      </c>
      <c r="I254" s="357" t="s">
        <v>768</v>
      </c>
      <c r="J254" s="357" t="s">
        <v>1086</v>
      </c>
      <c r="K254" s="355" t="s">
        <v>1017</v>
      </c>
      <c r="L254" s="355" t="s">
        <v>196</v>
      </c>
      <c r="M254" s="355" t="s">
        <v>90</v>
      </c>
      <c r="N254" s="357" t="s">
        <v>764</v>
      </c>
      <c r="O254" s="357" t="s">
        <v>764</v>
      </c>
      <c r="P254" s="357" t="s">
        <v>721</v>
      </c>
      <c r="Q254" s="357"/>
      <c r="R254" s="357"/>
      <c r="S254" s="357"/>
      <c r="T254" s="357"/>
      <c r="U254" s="357"/>
      <c r="V254" s="357"/>
      <c r="W254" s="357"/>
      <c r="X254" s="357"/>
      <c r="Y254" s="357"/>
      <c r="Z254" s="357"/>
      <c r="AA254" s="344"/>
      <c r="AB254" s="344" t="str">
        <f t="shared" ca="1" si="26"/>
        <v>Vencida</v>
      </c>
      <c r="AC254" s="358" t="str">
        <f t="shared" si="22"/>
        <v>No aplica</v>
      </c>
      <c r="AD254" s="344"/>
      <c r="AE254" s="344" t="str">
        <f t="shared" ca="1" si="27"/>
        <v>Vencida</v>
      </c>
      <c r="AF254" s="358" t="str">
        <f t="shared" si="23"/>
        <v>No aplica</v>
      </c>
      <c r="AG254" s="344"/>
      <c r="AH254" s="344"/>
      <c r="AI254" s="357"/>
      <c r="AJ254" s="344"/>
      <c r="AK254" s="358" t="str">
        <f t="shared" si="24"/>
        <v>No aplica</v>
      </c>
      <c r="AL254" s="358"/>
      <c r="AM254" s="359">
        <f t="shared" ca="1" si="25"/>
        <v>0</v>
      </c>
      <c r="AN254" s="357"/>
      <c r="AO254" s="357"/>
      <c r="AP254" s="360"/>
      <c r="AQ254" s="361" t="str">
        <f>+_xlfn.XLOOKUP(B254,'BD 2025-06-14'!$A$1:$A$700,'BD 2025-06-14'!$B$1:$B$700)</f>
        <v>RIVERA GARCIA LUZ STELLA</v>
      </c>
    </row>
    <row r="255" spans="1:43" ht="30.75" customHeight="1" x14ac:dyDescent="0.25">
      <c r="A255" s="353">
        <v>246</v>
      </c>
      <c r="B255" s="354">
        <v>1144128508</v>
      </c>
      <c r="C255" s="357" t="s">
        <v>1083</v>
      </c>
      <c r="D255" s="344" t="str">
        <f>IFERROR(VLOOKUP(B255,#REF!,6,0),"ACTIVO")</f>
        <v>ACTIVO</v>
      </c>
      <c r="E255" s="344">
        <v>44264</v>
      </c>
      <c r="F255" s="344" t="str">
        <f>IFERROR(VLOOKUP(B255,#REF!,5,0),"")</f>
        <v/>
      </c>
      <c r="G255" s="344">
        <v>32620</v>
      </c>
      <c r="H255" s="356">
        <f t="shared" ca="1" si="21"/>
        <v>36.943151523885007</v>
      </c>
      <c r="I255" s="357" t="s">
        <v>768</v>
      </c>
      <c r="J255" s="357" t="s">
        <v>1084</v>
      </c>
      <c r="K255" s="355" t="s">
        <v>1017</v>
      </c>
      <c r="L255" s="355" t="s">
        <v>196</v>
      </c>
      <c r="M255" s="355" t="s">
        <v>90</v>
      </c>
      <c r="N255" s="357" t="s">
        <v>764</v>
      </c>
      <c r="O255" s="357" t="s">
        <v>764</v>
      </c>
      <c r="P255" s="357" t="s">
        <v>721</v>
      </c>
      <c r="Q255" s="357"/>
      <c r="R255" s="357"/>
      <c r="S255" s="357"/>
      <c r="T255" s="357"/>
      <c r="U255" s="357"/>
      <c r="V255" s="357"/>
      <c r="W255" s="357"/>
      <c r="X255" s="357"/>
      <c r="Y255" s="357"/>
      <c r="Z255" s="357"/>
      <c r="AA255" s="344"/>
      <c r="AB255" s="344" t="str">
        <f t="shared" ca="1" si="26"/>
        <v>Vencida</v>
      </c>
      <c r="AC255" s="358" t="str">
        <f t="shared" si="22"/>
        <v>No aplica</v>
      </c>
      <c r="AD255" s="344"/>
      <c r="AE255" s="344" t="str">
        <f t="shared" ca="1" si="27"/>
        <v>Vencida</v>
      </c>
      <c r="AF255" s="358" t="str">
        <f t="shared" si="23"/>
        <v>No aplica</v>
      </c>
      <c r="AG255" s="344"/>
      <c r="AH255" s="344"/>
      <c r="AI255" s="357"/>
      <c r="AJ255" s="344"/>
      <c r="AK255" s="358" t="str">
        <f t="shared" si="24"/>
        <v>No aplica</v>
      </c>
      <c r="AL255" s="358"/>
      <c r="AM255" s="359">
        <f t="shared" ca="1" si="25"/>
        <v>0</v>
      </c>
      <c r="AN255" s="357"/>
      <c r="AO255" s="357"/>
      <c r="AP255" s="360"/>
      <c r="AQ255" s="361" t="str">
        <f>+_xlfn.XLOOKUP(B255,'BD 2025-06-14'!$A$1:$A$700,'BD 2025-06-14'!$B$1:$B$700)</f>
        <v>RAMIREZ VERA MAIRA YOLANDA</v>
      </c>
    </row>
    <row r="256" spans="1:43" s="362" customFormat="1" ht="30.75" customHeight="1" x14ac:dyDescent="0.25">
      <c r="A256" s="353">
        <v>247</v>
      </c>
      <c r="B256" s="354">
        <v>1130665671</v>
      </c>
      <c r="C256" s="357" t="s">
        <v>1045</v>
      </c>
      <c r="D256" s="344" t="str">
        <f>IFERROR(VLOOKUP(B256,#REF!,6,0),"ACTIVO")</f>
        <v>ACTIVO</v>
      </c>
      <c r="E256" s="344">
        <v>44264</v>
      </c>
      <c r="F256" s="344" t="str">
        <f>IFERROR(VLOOKUP(B256,#REF!,5,0),"")</f>
        <v/>
      </c>
      <c r="G256" s="344">
        <v>31483</v>
      </c>
      <c r="H256" s="356">
        <f t="shared" ca="1" si="21"/>
        <v>40.055425709515859</v>
      </c>
      <c r="I256" s="357" t="s">
        <v>768</v>
      </c>
      <c r="J256" s="357" t="s">
        <v>1046</v>
      </c>
      <c r="K256" s="355" t="s">
        <v>1017</v>
      </c>
      <c r="L256" s="355" t="s">
        <v>196</v>
      </c>
      <c r="M256" s="355" t="s">
        <v>90</v>
      </c>
      <c r="N256" s="357" t="s">
        <v>764</v>
      </c>
      <c r="O256" s="357" t="s">
        <v>764</v>
      </c>
      <c r="P256" s="357" t="s">
        <v>721</v>
      </c>
      <c r="Q256" s="357"/>
      <c r="R256" s="357"/>
      <c r="S256" s="357"/>
      <c r="T256" s="357"/>
      <c r="U256" s="357"/>
      <c r="V256" s="357"/>
      <c r="W256" s="357"/>
      <c r="X256" s="357"/>
      <c r="Y256" s="357"/>
      <c r="Z256" s="357"/>
      <c r="AA256" s="344"/>
      <c r="AB256" s="344" t="str">
        <f t="shared" ca="1" si="26"/>
        <v>Vencida</v>
      </c>
      <c r="AC256" s="358" t="str">
        <f t="shared" si="22"/>
        <v>No aplica</v>
      </c>
      <c r="AD256" s="344"/>
      <c r="AE256" s="344" t="str">
        <f t="shared" ca="1" si="27"/>
        <v>Vencida</v>
      </c>
      <c r="AF256" s="358" t="str">
        <f t="shared" si="23"/>
        <v>No aplica</v>
      </c>
      <c r="AG256" s="344"/>
      <c r="AH256" s="344"/>
      <c r="AI256" s="357"/>
      <c r="AJ256" s="344"/>
      <c r="AK256" s="358" t="str">
        <f t="shared" si="24"/>
        <v>No aplica</v>
      </c>
      <c r="AL256" s="358"/>
      <c r="AM256" s="359">
        <f t="shared" ca="1" si="25"/>
        <v>0</v>
      </c>
      <c r="AN256" s="357"/>
      <c r="AO256" s="357"/>
      <c r="AP256" s="360"/>
      <c r="AQ256" s="361" t="str">
        <f>+_xlfn.XLOOKUP(B256,'BD 2025-06-14'!$A$1:$A$700,'BD 2025-06-14'!$B$1:$B$700)</f>
        <v>GALVIS DE LA CRUZ LEYDI JHOANA</v>
      </c>
    </row>
    <row r="257" spans="1:43" ht="30.75" customHeight="1" x14ac:dyDescent="0.25">
      <c r="A257" s="353">
        <v>248</v>
      </c>
      <c r="B257" s="354">
        <v>43722031</v>
      </c>
      <c r="C257" s="357" t="s">
        <v>1048</v>
      </c>
      <c r="D257" s="344" t="str">
        <f>IFERROR(VLOOKUP(B257,#REF!,6,0),"ACTIVO")</f>
        <v>ACTIVO</v>
      </c>
      <c r="E257" s="344">
        <v>44306</v>
      </c>
      <c r="F257" s="344" t="str">
        <f>IFERROR(VLOOKUP(B257,#REF!,5,0),"")</f>
        <v/>
      </c>
      <c r="G257" s="344">
        <v>25342</v>
      </c>
      <c r="H257" s="356">
        <f t="shared" ca="1" si="21"/>
        <v>56.86924093655589</v>
      </c>
      <c r="I257" s="357" t="s">
        <v>768</v>
      </c>
      <c r="J257" s="357" t="s">
        <v>1049</v>
      </c>
      <c r="K257" s="355" t="s">
        <v>1017</v>
      </c>
      <c r="L257" s="355" t="s">
        <v>196</v>
      </c>
      <c r="M257" s="355" t="s">
        <v>90</v>
      </c>
      <c r="N257" s="357" t="s">
        <v>764</v>
      </c>
      <c r="O257" s="357" t="s">
        <v>764</v>
      </c>
      <c r="P257" s="357" t="s">
        <v>721</v>
      </c>
      <c r="Q257" s="357"/>
      <c r="R257" s="357"/>
      <c r="S257" s="357"/>
      <c r="T257" s="357"/>
      <c r="U257" s="357"/>
      <c r="V257" s="357"/>
      <c r="W257" s="357"/>
      <c r="X257" s="357"/>
      <c r="Y257" s="357"/>
      <c r="Z257" s="357"/>
      <c r="AA257" s="344"/>
      <c r="AB257" s="344" t="str">
        <f t="shared" ca="1" si="26"/>
        <v>Vencida</v>
      </c>
      <c r="AC257" s="358" t="str">
        <f t="shared" si="22"/>
        <v>No aplica</v>
      </c>
      <c r="AD257" s="344"/>
      <c r="AE257" s="344" t="str">
        <f t="shared" ca="1" si="27"/>
        <v>Vencida</v>
      </c>
      <c r="AF257" s="358" t="str">
        <f t="shared" si="23"/>
        <v>No aplica</v>
      </c>
      <c r="AG257" s="344"/>
      <c r="AH257" s="344"/>
      <c r="AI257" s="357"/>
      <c r="AJ257" s="344"/>
      <c r="AK257" s="358" t="str">
        <f t="shared" si="24"/>
        <v>No aplica</v>
      </c>
      <c r="AL257" s="358"/>
      <c r="AM257" s="359">
        <f t="shared" ca="1" si="25"/>
        <v>0</v>
      </c>
      <c r="AN257" s="357"/>
      <c r="AO257" s="357"/>
      <c r="AP257" s="360"/>
      <c r="AQ257" s="361" t="str">
        <f>+_xlfn.XLOOKUP(B257,'BD 2025-06-14'!$A$1:$A$700,'BD 2025-06-14'!$B$1:$B$700)</f>
        <v>GAVIRIA GOMEZ JANETH</v>
      </c>
    </row>
    <row r="258" spans="1:43" ht="30.75" customHeight="1" x14ac:dyDescent="0.25">
      <c r="A258" s="353">
        <v>249</v>
      </c>
      <c r="B258" s="354">
        <v>25281272</v>
      </c>
      <c r="C258" s="355" t="s">
        <v>1024</v>
      </c>
      <c r="D258" s="344" t="str">
        <f>IFERROR(VLOOKUP(B258,#REF!,6,0),"ACTIVO")</f>
        <v>ACTIVO</v>
      </c>
      <c r="E258" s="344">
        <v>45017</v>
      </c>
      <c r="F258" s="344" t="str">
        <f>IFERROR(VLOOKUP(B258,#REF!,5,0),"")</f>
        <v/>
      </c>
      <c r="G258" s="344">
        <v>28988</v>
      </c>
      <c r="H258" s="356">
        <f t="shared" ca="1" si="21"/>
        <v>46.885694729637237</v>
      </c>
      <c r="I258" s="344" t="s">
        <v>768</v>
      </c>
      <c r="J258" s="355" t="s">
        <v>1025</v>
      </c>
      <c r="K258" s="355" t="s">
        <v>1017</v>
      </c>
      <c r="L258" s="355" t="s">
        <v>196</v>
      </c>
      <c r="M258" s="355" t="s">
        <v>90</v>
      </c>
      <c r="N258" s="357" t="s">
        <v>764</v>
      </c>
      <c r="O258" s="357" t="s">
        <v>764</v>
      </c>
      <c r="P258" s="357" t="s">
        <v>721</v>
      </c>
      <c r="Q258" s="357" t="s">
        <v>6977</v>
      </c>
      <c r="R258" s="357" t="s">
        <v>435</v>
      </c>
      <c r="S258" s="357" t="s">
        <v>6978</v>
      </c>
      <c r="T258" s="357">
        <v>901480341</v>
      </c>
      <c r="U258" s="357" t="s">
        <v>6979</v>
      </c>
      <c r="V258" s="357" t="s">
        <v>6980</v>
      </c>
      <c r="W258" s="357">
        <v>2023</v>
      </c>
      <c r="X258" s="357" t="s">
        <v>2936</v>
      </c>
      <c r="Y258" s="357">
        <v>149</v>
      </c>
      <c r="Z258" s="357"/>
      <c r="AA258" s="344">
        <v>44821</v>
      </c>
      <c r="AB258" s="344" t="str">
        <f t="shared" ca="1" si="26"/>
        <v>Vencida</v>
      </c>
      <c r="AC258" s="358" t="str">
        <f t="shared" si="22"/>
        <v>No aplica</v>
      </c>
      <c r="AD258" s="344"/>
      <c r="AE258" s="344" t="str">
        <f t="shared" ca="1" si="27"/>
        <v>Vencida</v>
      </c>
      <c r="AF258" s="358" t="str">
        <f t="shared" si="23"/>
        <v>No aplica</v>
      </c>
      <c r="AG258" s="344"/>
      <c r="AH258" s="344" t="s">
        <v>439</v>
      </c>
      <c r="AI258" s="357" t="s">
        <v>439</v>
      </c>
      <c r="AJ258" s="344">
        <v>44843</v>
      </c>
      <c r="AK258" s="358" t="str">
        <f t="shared" si="24"/>
        <v>No aplica</v>
      </c>
      <c r="AL258" s="358"/>
      <c r="AM258" s="359">
        <f t="shared" ca="1" si="25"/>
        <v>0</v>
      </c>
      <c r="AN258" s="357"/>
      <c r="AO258" s="357"/>
      <c r="AP258" s="360"/>
      <c r="AQ258" s="361" t="str">
        <f>+_xlfn.XLOOKUP(B258,'BD 2025-06-14'!$A$1:$A$700,'BD 2025-06-14'!$B$1:$B$700)</f>
        <v>BETANCOUR GLORIA PATRICIA</v>
      </c>
    </row>
    <row r="259" spans="1:43" ht="30.75" customHeight="1" x14ac:dyDescent="0.25">
      <c r="A259" s="353">
        <v>250</v>
      </c>
      <c r="B259" s="354">
        <v>16756006</v>
      </c>
      <c r="C259" s="355" t="s">
        <v>909</v>
      </c>
      <c r="D259" s="344" t="str">
        <f>IFERROR(VLOOKUP(B259,#REF!,6,0),"ACTIVO")</f>
        <v>ACTIVO</v>
      </c>
      <c r="E259" s="344">
        <v>36528</v>
      </c>
      <c r="F259" s="344" t="str">
        <f>IFERROR(VLOOKUP(B259,#REF!,5,0),"")</f>
        <v/>
      </c>
      <c r="G259" s="344">
        <v>24698</v>
      </c>
      <c r="H259" s="356">
        <f t="shared" ca="1" si="21"/>
        <v>58.631074606433948</v>
      </c>
      <c r="I259" s="344" t="s">
        <v>763</v>
      </c>
      <c r="J259" s="355" t="s">
        <v>4099</v>
      </c>
      <c r="K259" s="355" t="s">
        <v>899</v>
      </c>
      <c r="L259" s="355" t="s">
        <v>85</v>
      </c>
      <c r="M259" s="355" t="s">
        <v>83</v>
      </c>
      <c r="N259" s="357" t="s">
        <v>764</v>
      </c>
      <c r="O259" s="357" t="s">
        <v>764</v>
      </c>
      <c r="P259" s="357" t="s">
        <v>721</v>
      </c>
      <c r="Q259" s="357"/>
      <c r="R259" s="357"/>
      <c r="S259" s="357"/>
      <c r="T259" s="357"/>
      <c r="U259" s="357"/>
      <c r="V259" s="357"/>
      <c r="W259" s="357"/>
      <c r="X259" s="357"/>
      <c r="Y259" s="357"/>
      <c r="Z259" s="357"/>
      <c r="AA259" s="344"/>
      <c r="AB259" s="344" t="str">
        <f t="shared" ca="1" si="26"/>
        <v>Vencida</v>
      </c>
      <c r="AC259" s="358" t="str">
        <f t="shared" si="22"/>
        <v>No aplica</v>
      </c>
      <c r="AD259" s="344"/>
      <c r="AE259" s="344" t="str">
        <f t="shared" ca="1" si="27"/>
        <v>Vencida</v>
      </c>
      <c r="AF259" s="358" t="str">
        <f t="shared" si="23"/>
        <v>No aplica</v>
      </c>
      <c r="AG259" s="344"/>
      <c r="AH259" s="344"/>
      <c r="AI259" s="357"/>
      <c r="AJ259" s="344"/>
      <c r="AK259" s="358" t="str">
        <f t="shared" si="24"/>
        <v>No aplica</v>
      </c>
      <c r="AL259" s="358"/>
      <c r="AM259" s="359">
        <f t="shared" ca="1" si="25"/>
        <v>0</v>
      </c>
      <c r="AN259" s="357"/>
      <c r="AO259" s="357"/>
      <c r="AP259" s="360"/>
      <c r="AQ259" s="361" t="str">
        <f>+_xlfn.XLOOKUP(B259,'BD 2025-06-14'!$A$1:$A$700,'BD 2025-06-14'!$B$1:$B$700)</f>
        <v>CARMONA GARCIA LUIS CARLOS</v>
      </c>
    </row>
    <row r="260" spans="1:43" ht="30.75" customHeight="1" x14ac:dyDescent="0.25">
      <c r="A260" s="353">
        <v>251</v>
      </c>
      <c r="B260" s="354">
        <v>66926647</v>
      </c>
      <c r="C260" s="355" t="s">
        <v>931</v>
      </c>
      <c r="D260" s="344" t="str">
        <f>IFERROR(VLOOKUP(B260,#REF!,6,0),"ACTIVO")</f>
        <v>ACTIVO</v>
      </c>
      <c r="E260" s="344">
        <v>37681</v>
      </c>
      <c r="F260" s="344" t="str">
        <f>IFERROR(VLOOKUP(B260,#REF!,5,0),"")</f>
        <v/>
      </c>
      <c r="G260" s="344">
        <v>27267</v>
      </c>
      <c r="H260" s="356">
        <f t="shared" ca="1" si="21"/>
        <v>51.59820229362537</v>
      </c>
      <c r="I260" s="344" t="s">
        <v>768</v>
      </c>
      <c r="J260" s="355" t="s">
        <v>4108</v>
      </c>
      <c r="K260" s="355" t="s">
        <v>899</v>
      </c>
      <c r="L260" s="355" t="s">
        <v>85</v>
      </c>
      <c r="M260" s="355" t="s">
        <v>83</v>
      </c>
      <c r="N260" s="357" t="s">
        <v>764</v>
      </c>
      <c r="O260" s="357" t="s">
        <v>764</v>
      </c>
      <c r="P260" s="357" t="s">
        <v>721</v>
      </c>
      <c r="Q260" s="357"/>
      <c r="R260" s="357"/>
      <c r="S260" s="357"/>
      <c r="T260" s="357"/>
      <c r="U260" s="357"/>
      <c r="V260" s="357"/>
      <c r="W260" s="357"/>
      <c r="X260" s="357"/>
      <c r="Y260" s="357"/>
      <c r="Z260" s="357"/>
      <c r="AA260" s="344"/>
      <c r="AB260" s="344" t="str">
        <f t="shared" ca="1" si="26"/>
        <v>Vencida</v>
      </c>
      <c r="AC260" s="358" t="str">
        <f t="shared" si="22"/>
        <v>No aplica</v>
      </c>
      <c r="AD260" s="344"/>
      <c r="AE260" s="344" t="str">
        <f t="shared" ca="1" si="27"/>
        <v>Vencida</v>
      </c>
      <c r="AF260" s="358" t="str">
        <f t="shared" si="23"/>
        <v>No aplica</v>
      </c>
      <c r="AG260" s="344"/>
      <c r="AH260" s="344"/>
      <c r="AI260" s="357"/>
      <c r="AJ260" s="344"/>
      <c r="AK260" s="358" t="str">
        <f t="shared" si="24"/>
        <v>No aplica</v>
      </c>
      <c r="AL260" s="358"/>
      <c r="AM260" s="359">
        <f t="shared" ca="1" si="25"/>
        <v>0</v>
      </c>
      <c r="AN260" s="357"/>
      <c r="AO260" s="357"/>
      <c r="AP260" s="360"/>
      <c r="AQ260" s="361" t="str">
        <f>+_xlfn.XLOOKUP(B260,'BD 2025-06-14'!$A$1:$A$700,'BD 2025-06-14'!$B$1:$B$700)</f>
        <v>OROZCO RIVERA ANDREA</v>
      </c>
    </row>
    <row r="261" spans="1:43" ht="30.75" customHeight="1" x14ac:dyDescent="0.25">
      <c r="A261" s="353">
        <v>252</v>
      </c>
      <c r="B261" s="354">
        <v>66905571</v>
      </c>
      <c r="C261" s="355" t="s">
        <v>907</v>
      </c>
      <c r="D261" s="344" t="str">
        <f>IFERROR(VLOOKUP(B261,#REF!,6,0),"ACTIVO")</f>
        <v>ACTIVO</v>
      </c>
      <c r="E261" s="344">
        <v>38869</v>
      </c>
      <c r="F261" s="344" t="str">
        <f>IFERROR(VLOOKUP(B261,#REF!,5,0),"")</f>
        <v/>
      </c>
      <c r="G261" s="344">
        <v>27200</v>
      </c>
      <c r="H261" s="356">
        <f t="shared" ca="1" si="21"/>
        <v>51.78164066535799</v>
      </c>
      <c r="I261" s="344" t="s">
        <v>768</v>
      </c>
      <c r="J261" s="355" t="s">
        <v>4097</v>
      </c>
      <c r="K261" s="355" t="s">
        <v>899</v>
      </c>
      <c r="L261" s="355" t="s">
        <v>85</v>
      </c>
      <c r="M261" s="355" t="s">
        <v>83</v>
      </c>
      <c r="N261" s="357" t="s">
        <v>764</v>
      </c>
      <c r="O261" s="357" t="s">
        <v>764</v>
      </c>
      <c r="P261" s="357" t="s">
        <v>721</v>
      </c>
      <c r="Q261" s="357"/>
      <c r="R261" s="357"/>
      <c r="S261" s="357"/>
      <c r="T261" s="357"/>
      <c r="U261" s="357"/>
      <c r="V261" s="357"/>
      <c r="W261" s="357"/>
      <c r="X261" s="357"/>
      <c r="Y261" s="357"/>
      <c r="Z261" s="357"/>
      <c r="AA261" s="344"/>
      <c r="AB261" s="344" t="str">
        <f t="shared" ca="1" si="26"/>
        <v>Vencida</v>
      </c>
      <c r="AC261" s="358" t="str">
        <f t="shared" si="22"/>
        <v>No aplica</v>
      </c>
      <c r="AD261" s="344"/>
      <c r="AE261" s="344" t="str">
        <f t="shared" ca="1" si="27"/>
        <v>Vencida</v>
      </c>
      <c r="AF261" s="358" t="str">
        <f t="shared" si="23"/>
        <v>No aplica</v>
      </c>
      <c r="AG261" s="344"/>
      <c r="AH261" s="344"/>
      <c r="AI261" s="357"/>
      <c r="AJ261" s="344"/>
      <c r="AK261" s="358" t="str">
        <f t="shared" si="24"/>
        <v>No aplica</v>
      </c>
      <c r="AL261" s="358"/>
      <c r="AM261" s="359">
        <f t="shared" ca="1" si="25"/>
        <v>0</v>
      </c>
      <c r="AN261" s="357"/>
      <c r="AO261" s="357"/>
      <c r="AP261" s="360"/>
      <c r="AQ261" s="361" t="str">
        <f>+_xlfn.XLOOKUP(B261,'BD 2025-06-14'!$A$1:$A$700,'BD 2025-06-14'!$B$1:$B$700)</f>
        <v>BOLIVAR CARDENAS NHORA ELENA</v>
      </c>
    </row>
    <row r="262" spans="1:43" ht="30.75" customHeight="1" x14ac:dyDescent="0.25">
      <c r="A262" s="353">
        <v>253</v>
      </c>
      <c r="B262" s="354">
        <v>43643642</v>
      </c>
      <c r="C262" s="355" t="s">
        <v>922</v>
      </c>
      <c r="D262" s="344" t="str">
        <f>IFERROR(VLOOKUP(B262,#REF!,6,0),"ACTIVO")</f>
        <v>ACTIVO</v>
      </c>
      <c r="E262" s="344">
        <v>38873</v>
      </c>
      <c r="F262" s="344" t="str">
        <f>IFERROR(VLOOKUP(B262,#REF!,5,0),"")</f>
        <v/>
      </c>
      <c r="G262" s="344">
        <v>26296</v>
      </c>
      <c r="H262" s="356">
        <f t="shared" ca="1" si="21"/>
        <v>54.255989048596852</v>
      </c>
      <c r="I262" s="344" t="s">
        <v>768</v>
      </c>
      <c r="J262" s="355" t="s">
        <v>117</v>
      </c>
      <c r="K262" s="355" t="s">
        <v>899</v>
      </c>
      <c r="L262" s="355" t="s">
        <v>85</v>
      </c>
      <c r="M262" s="355" t="s">
        <v>83</v>
      </c>
      <c r="N262" s="357" t="s">
        <v>764</v>
      </c>
      <c r="O262" s="357" t="s">
        <v>764</v>
      </c>
      <c r="P262" s="357" t="s">
        <v>721</v>
      </c>
      <c r="Q262" s="357"/>
      <c r="R262" s="357"/>
      <c r="S262" s="357"/>
      <c r="T262" s="357"/>
      <c r="U262" s="357"/>
      <c r="V262" s="357"/>
      <c r="W262" s="357"/>
      <c r="X262" s="357"/>
      <c r="Y262" s="357"/>
      <c r="Z262" s="357"/>
      <c r="AA262" s="344"/>
      <c r="AB262" s="344" t="str">
        <f t="shared" ca="1" si="26"/>
        <v>Vencida</v>
      </c>
      <c r="AC262" s="358" t="str">
        <f t="shared" si="22"/>
        <v>No aplica</v>
      </c>
      <c r="AD262" s="344"/>
      <c r="AE262" s="344" t="str">
        <f t="shared" ca="1" si="27"/>
        <v>Vencida</v>
      </c>
      <c r="AF262" s="358" t="str">
        <f t="shared" si="23"/>
        <v>No aplica</v>
      </c>
      <c r="AG262" s="344"/>
      <c r="AH262" s="344"/>
      <c r="AI262" s="357"/>
      <c r="AJ262" s="344"/>
      <c r="AK262" s="358" t="str">
        <f t="shared" si="24"/>
        <v>No aplica</v>
      </c>
      <c r="AL262" s="358"/>
      <c r="AM262" s="359">
        <f t="shared" ca="1" si="25"/>
        <v>0</v>
      </c>
      <c r="AN262" s="357"/>
      <c r="AO262" s="357"/>
      <c r="AP262" s="360"/>
      <c r="AQ262" s="361" t="str">
        <f>+_xlfn.XLOOKUP(B262,'BD 2025-06-14'!$A$1:$A$700,'BD 2025-06-14'!$B$1:$B$700)</f>
        <v>LOPEZ CASTRILLON BLANCA ALICIA</v>
      </c>
    </row>
    <row r="263" spans="1:43" ht="30.75" customHeight="1" x14ac:dyDescent="0.25">
      <c r="A263" s="353">
        <v>254</v>
      </c>
      <c r="B263" s="354">
        <v>66916376</v>
      </c>
      <c r="C263" s="355" t="s">
        <v>906</v>
      </c>
      <c r="D263" s="344" t="str">
        <f>IFERROR(VLOOKUP(B263,#REF!,6,0),"ACTIVO")</f>
        <v>ACTIVO</v>
      </c>
      <c r="E263" s="344">
        <v>38874</v>
      </c>
      <c r="F263" s="344" t="str">
        <f>IFERROR(VLOOKUP(B263,#REF!,5,0),"")</f>
        <v/>
      </c>
      <c r="G263" s="344">
        <v>25906</v>
      </c>
      <c r="H263" s="356">
        <f t="shared" ca="1" si="21"/>
        <v>55.324415197655988</v>
      </c>
      <c r="I263" s="344" t="s">
        <v>768</v>
      </c>
      <c r="J263" s="355" t="s">
        <v>4096</v>
      </c>
      <c r="K263" s="355" t="s">
        <v>899</v>
      </c>
      <c r="L263" s="355" t="s">
        <v>85</v>
      </c>
      <c r="M263" s="355" t="s">
        <v>83</v>
      </c>
      <c r="N263" s="357" t="s">
        <v>764</v>
      </c>
      <c r="O263" s="357" t="s">
        <v>764</v>
      </c>
      <c r="P263" s="357" t="s">
        <v>721</v>
      </c>
      <c r="Q263" s="357"/>
      <c r="R263" s="357"/>
      <c r="S263" s="357"/>
      <c r="T263" s="357"/>
      <c r="U263" s="357"/>
      <c r="V263" s="357"/>
      <c r="W263" s="357"/>
      <c r="X263" s="357"/>
      <c r="Y263" s="357"/>
      <c r="Z263" s="357"/>
      <c r="AA263" s="344"/>
      <c r="AB263" s="344" t="str">
        <f t="shared" ca="1" si="26"/>
        <v>Vencida</v>
      </c>
      <c r="AC263" s="358" t="str">
        <f t="shared" si="22"/>
        <v>No aplica</v>
      </c>
      <c r="AD263" s="344"/>
      <c r="AE263" s="344" t="str">
        <f t="shared" ca="1" si="27"/>
        <v>Vencida</v>
      </c>
      <c r="AF263" s="358" t="str">
        <f t="shared" si="23"/>
        <v>No aplica</v>
      </c>
      <c r="AG263" s="344"/>
      <c r="AH263" s="344"/>
      <c r="AI263" s="357"/>
      <c r="AJ263" s="344"/>
      <c r="AK263" s="358" t="str">
        <f t="shared" si="24"/>
        <v>No aplica</v>
      </c>
      <c r="AL263" s="358"/>
      <c r="AM263" s="359">
        <f t="shared" ca="1" si="25"/>
        <v>0</v>
      </c>
      <c r="AN263" s="357"/>
      <c r="AO263" s="357"/>
      <c r="AP263" s="360"/>
      <c r="AQ263" s="361" t="str">
        <f>+_xlfn.XLOOKUP(B263,'BD 2025-06-14'!$A$1:$A$700,'BD 2025-06-14'!$B$1:$B$700)</f>
        <v>BOLANOS NAVARRO LILIANA</v>
      </c>
    </row>
    <row r="264" spans="1:43" ht="30.75" customHeight="1" x14ac:dyDescent="0.25">
      <c r="A264" s="353">
        <v>255</v>
      </c>
      <c r="B264" s="354">
        <v>31535842</v>
      </c>
      <c r="C264" s="355" t="s">
        <v>932</v>
      </c>
      <c r="D264" s="344" t="str">
        <f>IFERROR(VLOOKUP(B264,#REF!,6,0),"ACTIVO")</f>
        <v>ACTIVO</v>
      </c>
      <c r="E264" s="344">
        <v>38875</v>
      </c>
      <c r="F264" s="344" t="str">
        <f>IFERROR(VLOOKUP(B264,#REF!,5,0),"")</f>
        <v/>
      </c>
      <c r="G264" s="344">
        <v>27444</v>
      </c>
      <c r="H264" s="356">
        <f t="shared" ca="1" si="21"/>
        <v>51.112936344969199</v>
      </c>
      <c r="I264" s="344" t="s">
        <v>768</v>
      </c>
      <c r="J264" s="355" t="s">
        <v>4109</v>
      </c>
      <c r="K264" s="355" t="s">
        <v>899</v>
      </c>
      <c r="L264" s="355" t="s">
        <v>85</v>
      </c>
      <c r="M264" s="355" t="s">
        <v>83</v>
      </c>
      <c r="N264" s="357" t="s">
        <v>764</v>
      </c>
      <c r="O264" s="357" t="s">
        <v>764</v>
      </c>
      <c r="P264" s="357" t="s">
        <v>721</v>
      </c>
      <c r="Q264" s="357"/>
      <c r="R264" s="357"/>
      <c r="S264" s="357"/>
      <c r="T264" s="357"/>
      <c r="U264" s="357"/>
      <c r="V264" s="357"/>
      <c r="W264" s="357"/>
      <c r="X264" s="357"/>
      <c r="Y264" s="357"/>
      <c r="Z264" s="357"/>
      <c r="AA264" s="344"/>
      <c r="AB264" s="344" t="str">
        <f t="shared" ca="1" si="26"/>
        <v>Vencida</v>
      </c>
      <c r="AC264" s="358" t="str">
        <f t="shared" si="22"/>
        <v>No aplica</v>
      </c>
      <c r="AD264" s="344"/>
      <c r="AE264" s="344" t="str">
        <f t="shared" ca="1" si="27"/>
        <v>Vencida</v>
      </c>
      <c r="AF264" s="358" t="str">
        <f t="shared" si="23"/>
        <v>No aplica</v>
      </c>
      <c r="AG264" s="344"/>
      <c r="AH264" s="344"/>
      <c r="AI264" s="357"/>
      <c r="AJ264" s="344"/>
      <c r="AK264" s="358" t="str">
        <f t="shared" si="24"/>
        <v>No aplica</v>
      </c>
      <c r="AL264" s="358"/>
      <c r="AM264" s="359">
        <f t="shared" ca="1" si="25"/>
        <v>0</v>
      </c>
      <c r="AN264" s="357"/>
      <c r="AO264" s="357"/>
      <c r="AP264" s="360"/>
      <c r="AQ264" s="361" t="str">
        <f>+_xlfn.XLOOKUP(B264,'BD 2025-06-14'!$A$1:$A$700,'BD 2025-06-14'!$B$1:$B$700)</f>
        <v>PAREDES CORREA MARITZA</v>
      </c>
    </row>
    <row r="265" spans="1:43" ht="30.75" customHeight="1" x14ac:dyDescent="0.25">
      <c r="A265" s="353">
        <v>256</v>
      </c>
      <c r="B265" s="354">
        <v>16799181</v>
      </c>
      <c r="C265" s="355" t="s">
        <v>930</v>
      </c>
      <c r="D265" s="344" t="str">
        <f>IFERROR(VLOOKUP(B265,#REF!,6,0),"ACTIVO")</f>
        <v>ACTIVO</v>
      </c>
      <c r="E265" s="344">
        <v>38875</v>
      </c>
      <c r="F265" s="344" t="str">
        <f>IFERROR(VLOOKUP(B265,#REF!,5,0),"")</f>
        <v/>
      </c>
      <c r="G265" s="344">
        <v>26144</v>
      </c>
      <c r="H265" s="356">
        <f t="shared" ca="1" si="21"/>
        <v>54.672142368240934</v>
      </c>
      <c r="I265" s="344" t="s">
        <v>763</v>
      </c>
      <c r="J265" s="355" t="s">
        <v>4107</v>
      </c>
      <c r="K265" s="355" t="s">
        <v>899</v>
      </c>
      <c r="L265" s="355" t="s">
        <v>85</v>
      </c>
      <c r="M265" s="355" t="s">
        <v>83</v>
      </c>
      <c r="N265" s="357" t="s">
        <v>764</v>
      </c>
      <c r="O265" s="357" t="s">
        <v>764</v>
      </c>
      <c r="P265" s="357" t="s">
        <v>721</v>
      </c>
      <c r="Q265" s="357"/>
      <c r="R265" s="357"/>
      <c r="S265" s="357"/>
      <c r="T265" s="357"/>
      <c r="U265" s="357"/>
      <c r="V265" s="357"/>
      <c r="W265" s="357"/>
      <c r="X265" s="357"/>
      <c r="Y265" s="357"/>
      <c r="Z265" s="357"/>
      <c r="AA265" s="344"/>
      <c r="AB265" s="344" t="str">
        <f t="shared" ca="1" si="26"/>
        <v>Vencida</v>
      </c>
      <c r="AC265" s="358" t="str">
        <f t="shared" si="22"/>
        <v>No aplica</v>
      </c>
      <c r="AD265" s="344"/>
      <c r="AE265" s="344" t="str">
        <f t="shared" ca="1" si="27"/>
        <v>Vencida</v>
      </c>
      <c r="AF265" s="358" t="str">
        <f t="shared" si="23"/>
        <v>No aplica</v>
      </c>
      <c r="AG265" s="344"/>
      <c r="AH265" s="344"/>
      <c r="AI265" s="357"/>
      <c r="AJ265" s="344"/>
      <c r="AK265" s="358" t="str">
        <f t="shared" si="24"/>
        <v>No aplica</v>
      </c>
      <c r="AL265" s="358"/>
      <c r="AM265" s="359">
        <f t="shared" ca="1" si="25"/>
        <v>0</v>
      </c>
      <c r="AN265" s="357"/>
      <c r="AO265" s="357"/>
      <c r="AP265" s="360"/>
      <c r="AQ265" s="361" t="str">
        <f>+_xlfn.XLOOKUP(B265,'BD 2025-06-14'!$A$1:$A$700,'BD 2025-06-14'!$B$1:$B$700)</f>
        <v>MORENO MILLAN EDUARD</v>
      </c>
    </row>
    <row r="266" spans="1:43" ht="30.75" customHeight="1" x14ac:dyDescent="0.25">
      <c r="A266" s="353">
        <v>257</v>
      </c>
      <c r="B266" s="354">
        <v>66823484</v>
      </c>
      <c r="C266" s="355" t="s">
        <v>923</v>
      </c>
      <c r="D266" s="344" t="str">
        <f>IFERROR(VLOOKUP(B266,#REF!,6,0),"ACTIVO")</f>
        <v>ACTIVO</v>
      </c>
      <c r="E266" s="344">
        <v>38875</v>
      </c>
      <c r="F266" s="344" t="str">
        <f>IFERROR(VLOOKUP(B266,#REF!,5,0),"")</f>
        <v/>
      </c>
      <c r="G266" s="344">
        <v>25934</v>
      </c>
      <c r="H266" s="356">
        <f t="shared" ref="H266:H329" ca="1" si="28">+YEARFRAC(G266,TODAY(),1)</f>
        <v>55.247091033538673</v>
      </c>
      <c r="I266" s="344" t="s">
        <v>768</v>
      </c>
      <c r="J266" s="355" t="s">
        <v>4104</v>
      </c>
      <c r="K266" s="355" t="s">
        <v>899</v>
      </c>
      <c r="L266" s="355" t="s">
        <v>85</v>
      </c>
      <c r="M266" s="355" t="s">
        <v>83</v>
      </c>
      <c r="N266" s="357" t="s">
        <v>764</v>
      </c>
      <c r="O266" s="357" t="s">
        <v>764</v>
      </c>
      <c r="P266" s="357" t="s">
        <v>721</v>
      </c>
      <c r="Q266" s="357"/>
      <c r="R266" s="357"/>
      <c r="S266" s="357"/>
      <c r="T266" s="357"/>
      <c r="U266" s="357"/>
      <c r="V266" s="357"/>
      <c r="W266" s="357"/>
      <c r="X266" s="357"/>
      <c r="Y266" s="357"/>
      <c r="Z266" s="357"/>
      <c r="AA266" s="344"/>
      <c r="AB266" s="344" t="str">
        <f t="shared" ca="1" si="26"/>
        <v>Vencida</v>
      </c>
      <c r="AC266" s="358" t="str">
        <f t="shared" ref="AC266:AC329" si="29">IF(P266="No tiene","No aplica",IF(AD266&gt;$C$6,"Vigente","No Vigente"))</f>
        <v>No aplica</v>
      </c>
      <c r="AD266" s="344"/>
      <c r="AE266" s="344" t="str">
        <f t="shared" ca="1" si="27"/>
        <v>Vencida</v>
      </c>
      <c r="AF266" s="358" t="str">
        <f t="shared" ref="AF266:AF329" si="30">+IF(P266="No tiene","No aplica",IF(AG266&gt;$C$6,"Vigente","No Vigente"))</f>
        <v>No aplica</v>
      </c>
      <c r="AG266" s="344"/>
      <c r="AH266" s="344"/>
      <c r="AI266" s="357"/>
      <c r="AJ266" s="344"/>
      <c r="AK266" s="358" t="str">
        <f t="shared" ref="AK266:AK329" si="31">+IF(P266="No tiene","No aplica",IF(AJ266&gt;$C$6,"Vigente","No Vigente"))</f>
        <v>No aplica</v>
      </c>
      <c r="AL266" s="358"/>
      <c r="AM266" s="359">
        <f t="shared" ref="AM266:AM329" ca="1" si="32">+COUNTIFS(AC266:AK266,"Vigente")</f>
        <v>0</v>
      </c>
      <c r="AN266" s="357"/>
      <c r="AO266" s="357"/>
      <c r="AP266" s="360"/>
      <c r="AQ266" s="361" t="str">
        <f>+_xlfn.XLOOKUP(B266,'BD 2025-06-14'!$A$1:$A$700,'BD 2025-06-14'!$B$1:$B$700)</f>
        <v>MASMELA ESQUIVEL SANDRA MARIA</v>
      </c>
    </row>
    <row r="267" spans="1:43" s="362" customFormat="1" ht="30.75" customHeight="1" x14ac:dyDescent="0.25">
      <c r="A267" s="353">
        <v>258</v>
      </c>
      <c r="B267" s="354">
        <v>66880984</v>
      </c>
      <c r="C267" s="355" t="s">
        <v>916</v>
      </c>
      <c r="D267" s="344" t="str">
        <f>IFERROR(VLOOKUP(B267,#REF!,6,0),"ACTIVO")</f>
        <v>ACTIVO</v>
      </c>
      <c r="E267" s="344">
        <v>38875</v>
      </c>
      <c r="F267" s="344" t="str">
        <f>IFERROR(VLOOKUP(B267,#REF!,5,0),"")</f>
        <v/>
      </c>
      <c r="G267" s="344">
        <v>26177</v>
      </c>
      <c r="H267" s="356">
        <f t="shared" ca="1" si="28"/>
        <v>54.581793292265573</v>
      </c>
      <c r="I267" s="344" t="s">
        <v>768</v>
      </c>
      <c r="J267" s="355" t="s">
        <v>4102</v>
      </c>
      <c r="K267" s="355" t="s">
        <v>899</v>
      </c>
      <c r="L267" s="355" t="s">
        <v>85</v>
      </c>
      <c r="M267" s="355" t="s">
        <v>83</v>
      </c>
      <c r="N267" s="357" t="s">
        <v>764</v>
      </c>
      <c r="O267" s="357" t="s">
        <v>764</v>
      </c>
      <c r="P267" s="357" t="s">
        <v>721</v>
      </c>
      <c r="Q267" s="357"/>
      <c r="R267" s="357"/>
      <c r="S267" s="357"/>
      <c r="T267" s="357"/>
      <c r="U267" s="357"/>
      <c r="V267" s="357"/>
      <c r="W267" s="357"/>
      <c r="X267" s="357"/>
      <c r="Y267" s="357"/>
      <c r="Z267" s="357"/>
      <c r="AA267" s="344"/>
      <c r="AB267" s="344" t="str">
        <f t="shared" ref="AB267:AB330" ca="1" si="33">IF(AD267&lt;=TODAY(),"Vencida","Vigente")</f>
        <v>Vencida</v>
      </c>
      <c r="AC267" s="358" t="str">
        <f t="shared" si="29"/>
        <v>No aplica</v>
      </c>
      <c r="AD267" s="344"/>
      <c r="AE267" s="344" t="str">
        <f t="shared" ref="AE267:AE330" ca="1" si="34">IF(AG267&lt;=TODAY(),"Vencida","Vigente")</f>
        <v>Vencida</v>
      </c>
      <c r="AF267" s="358" t="str">
        <f t="shared" si="30"/>
        <v>No aplica</v>
      </c>
      <c r="AG267" s="344"/>
      <c r="AH267" s="344"/>
      <c r="AI267" s="357"/>
      <c r="AJ267" s="344"/>
      <c r="AK267" s="358" t="str">
        <f t="shared" si="31"/>
        <v>No aplica</v>
      </c>
      <c r="AL267" s="358"/>
      <c r="AM267" s="359">
        <f t="shared" ca="1" si="32"/>
        <v>0</v>
      </c>
      <c r="AN267" s="357"/>
      <c r="AO267" s="357"/>
      <c r="AP267" s="360"/>
      <c r="AQ267" s="361" t="str">
        <f>+_xlfn.XLOOKUP(B267,'BD 2025-06-14'!$A$1:$A$700,'BD 2025-06-14'!$B$1:$B$700)</f>
        <v>GOMEZ SOTO ANA MARIA</v>
      </c>
    </row>
    <row r="268" spans="1:43" ht="30.75" customHeight="1" x14ac:dyDescent="0.25">
      <c r="A268" s="353">
        <v>259</v>
      </c>
      <c r="B268" s="354">
        <v>66879134</v>
      </c>
      <c r="C268" s="355" t="s">
        <v>904</v>
      </c>
      <c r="D268" s="344" t="str">
        <f>IFERROR(VLOOKUP(B268,#REF!,6,0),"ACTIVO")</f>
        <v>ACTIVO</v>
      </c>
      <c r="E268" s="344">
        <v>38878</v>
      </c>
      <c r="F268" s="344" t="str">
        <f>IFERROR(VLOOKUP(B268,#REF!,5,0),"")</f>
        <v/>
      </c>
      <c r="G268" s="344">
        <v>27921</v>
      </c>
      <c r="H268" s="356">
        <f t="shared" ca="1" si="28"/>
        <v>49.806313077088255</v>
      </c>
      <c r="I268" s="344" t="s">
        <v>768</v>
      </c>
      <c r="J268" s="355" t="s">
        <v>4094</v>
      </c>
      <c r="K268" s="355" t="s">
        <v>899</v>
      </c>
      <c r="L268" s="355" t="s">
        <v>85</v>
      </c>
      <c r="M268" s="355" t="s">
        <v>83</v>
      </c>
      <c r="N268" s="357" t="s">
        <v>764</v>
      </c>
      <c r="O268" s="357" t="s">
        <v>764</v>
      </c>
      <c r="P268" s="357" t="s">
        <v>721</v>
      </c>
      <c r="Q268" s="357"/>
      <c r="R268" s="357"/>
      <c r="S268" s="357"/>
      <c r="T268" s="357"/>
      <c r="U268" s="357"/>
      <c r="V268" s="357"/>
      <c r="W268" s="357"/>
      <c r="X268" s="357"/>
      <c r="Y268" s="357"/>
      <c r="Z268" s="357"/>
      <c r="AA268" s="344"/>
      <c r="AB268" s="344" t="str">
        <f t="shared" ca="1" si="33"/>
        <v>Vencida</v>
      </c>
      <c r="AC268" s="358" t="str">
        <f t="shared" si="29"/>
        <v>No aplica</v>
      </c>
      <c r="AD268" s="344"/>
      <c r="AE268" s="344" t="str">
        <f t="shared" ca="1" si="34"/>
        <v>Vencida</v>
      </c>
      <c r="AF268" s="358" t="str">
        <f t="shared" si="30"/>
        <v>No aplica</v>
      </c>
      <c r="AG268" s="344"/>
      <c r="AH268" s="344"/>
      <c r="AI268" s="357"/>
      <c r="AJ268" s="344"/>
      <c r="AK268" s="358" t="str">
        <f t="shared" si="31"/>
        <v>No aplica</v>
      </c>
      <c r="AL268" s="358"/>
      <c r="AM268" s="359">
        <f t="shared" ca="1" si="32"/>
        <v>0</v>
      </c>
      <c r="AN268" s="357"/>
      <c r="AO268" s="357"/>
      <c r="AP268" s="360"/>
      <c r="AQ268" s="361" t="str">
        <f>+_xlfn.XLOOKUP(B268,'BD 2025-06-14'!$A$1:$A$700,'BD 2025-06-14'!$B$1:$B$700)</f>
        <v>BERMUDEZ MIRANDA ANA VEIVA</v>
      </c>
    </row>
    <row r="269" spans="1:43" ht="30.75" customHeight="1" x14ac:dyDescent="0.25">
      <c r="A269" s="353">
        <v>260</v>
      </c>
      <c r="B269" s="354">
        <v>38888878</v>
      </c>
      <c r="C269" s="355" t="s">
        <v>927</v>
      </c>
      <c r="D269" s="344" t="str">
        <f>IFERROR(VLOOKUP(B269,#REF!,6,0),"ACTIVO")</f>
        <v>ACTIVO</v>
      </c>
      <c r="E269" s="344">
        <v>39122</v>
      </c>
      <c r="F269" s="344" t="str">
        <f>IFERROR(VLOOKUP(B269,#REF!,5,0),"")</f>
        <v/>
      </c>
      <c r="G269" s="344">
        <v>29265</v>
      </c>
      <c r="H269" s="356">
        <f t="shared" ca="1" si="28"/>
        <v>46.126638317702572</v>
      </c>
      <c r="I269" s="344" t="s">
        <v>768</v>
      </c>
      <c r="J269" s="355" t="s">
        <v>4106</v>
      </c>
      <c r="K269" s="355" t="s">
        <v>899</v>
      </c>
      <c r="L269" s="355" t="s">
        <v>85</v>
      </c>
      <c r="M269" s="355" t="s">
        <v>83</v>
      </c>
      <c r="N269" s="357" t="s">
        <v>764</v>
      </c>
      <c r="O269" s="357" t="s">
        <v>764</v>
      </c>
      <c r="P269" s="357" t="s">
        <v>721</v>
      </c>
      <c r="Q269" s="357"/>
      <c r="R269" s="357"/>
      <c r="S269" s="357"/>
      <c r="T269" s="357"/>
      <c r="U269" s="357"/>
      <c r="V269" s="357"/>
      <c r="W269" s="357"/>
      <c r="X269" s="357"/>
      <c r="Y269" s="357"/>
      <c r="Z269" s="357"/>
      <c r="AA269" s="344"/>
      <c r="AB269" s="344" t="str">
        <f t="shared" ca="1" si="33"/>
        <v>Vencida</v>
      </c>
      <c r="AC269" s="358" t="str">
        <f t="shared" si="29"/>
        <v>No aplica</v>
      </c>
      <c r="AD269" s="344"/>
      <c r="AE269" s="344" t="str">
        <f t="shared" ca="1" si="34"/>
        <v>Vencida</v>
      </c>
      <c r="AF269" s="358" t="str">
        <f t="shared" si="30"/>
        <v>No aplica</v>
      </c>
      <c r="AG269" s="344"/>
      <c r="AH269" s="344"/>
      <c r="AI269" s="357"/>
      <c r="AJ269" s="344"/>
      <c r="AK269" s="358" t="str">
        <f t="shared" si="31"/>
        <v>No aplica</v>
      </c>
      <c r="AL269" s="358"/>
      <c r="AM269" s="359">
        <f t="shared" ca="1" si="32"/>
        <v>0</v>
      </c>
      <c r="AN269" s="357"/>
      <c r="AO269" s="357"/>
      <c r="AP269" s="360"/>
      <c r="AQ269" s="361" t="str">
        <f>+_xlfn.XLOOKUP(B269,'BD 2025-06-14'!$A$1:$A$700,'BD 2025-06-14'!$B$1:$B$700)</f>
        <v>MONTOYA DIANA LORENA</v>
      </c>
    </row>
    <row r="270" spans="1:43" ht="30.75" customHeight="1" x14ac:dyDescent="0.25">
      <c r="A270" s="353">
        <v>261</v>
      </c>
      <c r="B270" s="354">
        <v>38553620</v>
      </c>
      <c r="C270" s="355" t="s">
        <v>935</v>
      </c>
      <c r="D270" s="344" t="str">
        <f>IFERROR(VLOOKUP(B270,#REF!,6,0),"ACTIVO")</f>
        <v>ACTIVO</v>
      </c>
      <c r="E270" s="344">
        <v>39995</v>
      </c>
      <c r="F270" s="344" t="str">
        <f>IFERROR(VLOOKUP(B270,#REF!,5,0),"")</f>
        <v/>
      </c>
      <c r="G270" s="344">
        <v>29070</v>
      </c>
      <c r="H270" s="356">
        <f t="shared" ca="1" si="28"/>
        <v>46.661190965092402</v>
      </c>
      <c r="I270" s="344" t="s">
        <v>768</v>
      </c>
      <c r="J270" s="355" t="s">
        <v>4110</v>
      </c>
      <c r="K270" s="355" t="s">
        <v>899</v>
      </c>
      <c r="L270" s="355" t="s">
        <v>85</v>
      </c>
      <c r="M270" s="355" t="s">
        <v>83</v>
      </c>
      <c r="N270" s="357" t="s">
        <v>764</v>
      </c>
      <c r="O270" s="357" t="s">
        <v>764</v>
      </c>
      <c r="P270" s="357" t="s">
        <v>721</v>
      </c>
      <c r="Q270" s="357"/>
      <c r="R270" s="357"/>
      <c r="S270" s="357"/>
      <c r="T270" s="357"/>
      <c r="U270" s="357"/>
      <c r="V270" s="357"/>
      <c r="W270" s="357"/>
      <c r="X270" s="357"/>
      <c r="Y270" s="357"/>
      <c r="Z270" s="357"/>
      <c r="AA270" s="344"/>
      <c r="AB270" s="344" t="str">
        <f t="shared" ca="1" si="33"/>
        <v>Vencida</v>
      </c>
      <c r="AC270" s="358" t="str">
        <f t="shared" si="29"/>
        <v>No aplica</v>
      </c>
      <c r="AD270" s="344"/>
      <c r="AE270" s="344" t="str">
        <f t="shared" ca="1" si="34"/>
        <v>Vencida</v>
      </c>
      <c r="AF270" s="358" t="str">
        <f t="shared" si="30"/>
        <v>No aplica</v>
      </c>
      <c r="AG270" s="344"/>
      <c r="AH270" s="344"/>
      <c r="AI270" s="357"/>
      <c r="AJ270" s="344"/>
      <c r="AK270" s="358" t="str">
        <f t="shared" si="31"/>
        <v>No aplica</v>
      </c>
      <c r="AL270" s="358"/>
      <c r="AM270" s="359">
        <f t="shared" ca="1" si="32"/>
        <v>0</v>
      </c>
      <c r="AN270" s="357"/>
      <c r="AO270" s="357"/>
      <c r="AP270" s="360"/>
      <c r="AQ270" s="361" t="str">
        <f>+_xlfn.XLOOKUP(B270,'BD 2025-06-14'!$A$1:$A$700,'BD 2025-06-14'!$B$1:$B$700)</f>
        <v>RODRIGUEZ ROJAS ARABANI</v>
      </c>
    </row>
    <row r="271" spans="1:43" ht="30.75" customHeight="1" x14ac:dyDescent="0.25">
      <c r="A271" s="353">
        <v>262</v>
      </c>
      <c r="B271" s="354">
        <v>66926925</v>
      </c>
      <c r="C271" s="355" t="s">
        <v>917</v>
      </c>
      <c r="D271" s="344" t="str">
        <f>IFERROR(VLOOKUP(B271,#REF!,6,0),"ACTIVO")</f>
        <v>ACTIVO</v>
      </c>
      <c r="E271" s="344">
        <v>39995</v>
      </c>
      <c r="F271" s="344" t="str">
        <f>IFERROR(VLOOKUP(B271,#REF!,5,0),"")</f>
        <v/>
      </c>
      <c r="G271" s="344">
        <v>27401</v>
      </c>
      <c r="H271" s="356">
        <f t="shared" ca="1" si="28"/>
        <v>51.230663928815879</v>
      </c>
      <c r="I271" s="344" t="s">
        <v>768</v>
      </c>
      <c r="J271" s="355" t="s">
        <v>4103</v>
      </c>
      <c r="K271" s="355" t="s">
        <v>899</v>
      </c>
      <c r="L271" s="355" t="s">
        <v>85</v>
      </c>
      <c r="M271" s="355" t="s">
        <v>83</v>
      </c>
      <c r="N271" s="357" t="s">
        <v>764</v>
      </c>
      <c r="O271" s="357" t="s">
        <v>764</v>
      </c>
      <c r="P271" s="357" t="s">
        <v>721</v>
      </c>
      <c r="Q271" s="357"/>
      <c r="R271" s="357"/>
      <c r="S271" s="357"/>
      <c r="T271" s="357"/>
      <c r="U271" s="357"/>
      <c r="V271" s="357"/>
      <c r="W271" s="357"/>
      <c r="X271" s="357"/>
      <c r="Y271" s="357"/>
      <c r="Z271" s="357"/>
      <c r="AA271" s="344"/>
      <c r="AB271" s="344" t="str">
        <f t="shared" ca="1" si="33"/>
        <v>Vencida</v>
      </c>
      <c r="AC271" s="358" t="str">
        <f t="shared" si="29"/>
        <v>No aplica</v>
      </c>
      <c r="AD271" s="344"/>
      <c r="AE271" s="344" t="str">
        <f t="shared" ca="1" si="34"/>
        <v>Vencida</v>
      </c>
      <c r="AF271" s="358" t="str">
        <f t="shared" si="30"/>
        <v>No aplica</v>
      </c>
      <c r="AG271" s="344"/>
      <c r="AH271" s="344"/>
      <c r="AI271" s="357"/>
      <c r="AJ271" s="344"/>
      <c r="AK271" s="358" t="str">
        <f t="shared" si="31"/>
        <v>No aplica</v>
      </c>
      <c r="AL271" s="358"/>
      <c r="AM271" s="359">
        <f t="shared" ca="1" si="32"/>
        <v>0</v>
      </c>
      <c r="AN271" s="357"/>
      <c r="AO271" s="357"/>
      <c r="AP271" s="360"/>
      <c r="AQ271" s="361" t="str">
        <f>+_xlfn.XLOOKUP(B271,'BD 2025-06-14'!$A$1:$A$700,'BD 2025-06-14'!$B$1:$B$700)</f>
        <v>LEON ORTIZ ANGELA</v>
      </c>
    </row>
    <row r="272" spans="1:43" ht="30.75" customHeight="1" x14ac:dyDescent="0.25">
      <c r="A272" s="353">
        <v>263</v>
      </c>
      <c r="B272" s="354">
        <v>24815562</v>
      </c>
      <c r="C272" s="355" t="s">
        <v>912</v>
      </c>
      <c r="D272" s="344" t="str">
        <f>IFERROR(VLOOKUP(B272,#REF!,6,0),"ACTIVO")</f>
        <v>ACTIVO</v>
      </c>
      <c r="E272" s="344">
        <v>40627</v>
      </c>
      <c r="F272" s="344" t="str">
        <f>IFERROR(VLOOKUP(B272,#REF!,5,0),"")</f>
        <v/>
      </c>
      <c r="G272" s="344">
        <v>30276</v>
      </c>
      <c r="H272" s="356">
        <f t="shared" ca="1" si="28"/>
        <v>43.360002433682155</v>
      </c>
      <c r="I272" s="344" t="s">
        <v>768</v>
      </c>
      <c r="J272" s="355" t="s">
        <v>4100</v>
      </c>
      <c r="K272" s="355" t="s">
        <v>899</v>
      </c>
      <c r="L272" s="355" t="s">
        <v>85</v>
      </c>
      <c r="M272" s="355" t="s">
        <v>83</v>
      </c>
      <c r="N272" s="357" t="s">
        <v>764</v>
      </c>
      <c r="O272" s="357" t="s">
        <v>764</v>
      </c>
      <c r="P272" s="357" t="s">
        <v>721</v>
      </c>
      <c r="Q272" s="357"/>
      <c r="R272" s="357"/>
      <c r="S272" s="357"/>
      <c r="T272" s="357"/>
      <c r="U272" s="357"/>
      <c r="V272" s="357"/>
      <c r="W272" s="357"/>
      <c r="X272" s="357"/>
      <c r="Y272" s="357"/>
      <c r="Z272" s="357"/>
      <c r="AA272" s="344"/>
      <c r="AB272" s="344" t="str">
        <f t="shared" ca="1" si="33"/>
        <v>Vencida</v>
      </c>
      <c r="AC272" s="358" t="str">
        <f t="shared" si="29"/>
        <v>No aplica</v>
      </c>
      <c r="AD272" s="344"/>
      <c r="AE272" s="344" t="str">
        <f t="shared" ca="1" si="34"/>
        <v>Vencida</v>
      </c>
      <c r="AF272" s="358" t="str">
        <f t="shared" si="30"/>
        <v>No aplica</v>
      </c>
      <c r="AG272" s="344"/>
      <c r="AH272" s="344"/>
      <c r="AI272" s="357"/>
      <c r="AJ272" s="344"/>
      <c r="AK272" s="358" t="str">
        <f t="shared" si="31"/>
        <v>No aplica</v>
      </c>
      <c r="AL272" s="358"/>
      <c r="AM272" s="359">
        <f t="shared" ca="1" si="32"/>
        <v>0</v>
      </c>
      <c r="AN272" s="357"/>
      <c r="AO272" s="357"/>
      <c r="AP272" s="360"/>
      <c r="AQ272" s="361" t="str">
        <f>+_xlfn.XLOOKUP(B272,'BD 2025-06-14'!$A$1:$A$700,'BD 2025-06-14'!$B$1:$B$700)</f>
        <v>DIAZ VIVIANA PATRICIA</v>
      </c>
    </row>
    <row r="273" spans="1:43" ht="30.75" customHeight="1" x14ac:dyDescent="0.25">
      <c r="A273" s="353">
        <v>264</v>
      </c>
      <c r="B273" s="354">
        <v>66839427</v>
      </c>
      <c r="C273" s="355" t="s">
        <v>924</v>
      </c>
      <c r="D273" s="344" t="str">
        <f>IFERROR(VLOOKUP(B273,#REF!,6,0),"ACTIVO")</f>
        <v>ACTIVO</v>
      </c>
      <c r="E273" s="344">
        <v>41325</v>
      </c>
      <c r="F273" s="344" t="str">
        <f>IFERROR(VLOOKUP(B273,#REF!,5,0),"")</f>
        <v/>
      </c>
      <c r="G273" s="344">
        <v>26241</v>
      </c>
      <c r="H273" s="356">
        <f t="shared" ca="1" si="28"/>
        <v>54.406570841889121</v>
      </c>
      <c r="I273" s="344" t="s">
        <v>768</v>
      </c>
      <c r="J273" s="355" t="s">
        <v>4105</v>
      </c>
      <c r="K273" s="355" t="s">
        <v>899</v>
      </c>
      <c r="L273" s="355" t="s">
        <v>85</v>
      </c>
      <c r="M273" s="355" t="s">
        <v>83</v>
      </c>
      <c r="N273" s="357" t="s">
        <v>764</v>
      </c>
      <c r="O273" s="357" t="s">
        <v>764</v>
      </c>
      <c r="P273" s="357" t="s">
        <v>721</v>
      </c>
      <c r="Q273" s="357"/>
      <c r="R273" s="357"/>
      <c r="S273" s="357"/>
      <c r="T273" s="357"/>
      <c r="U273" s="357"/>
      <c r="V273" s="357"/>
      <c r="W273" s="357"/>
      <c r="X273" s="357"/>
      <c r="Y273" s="357"/>
      <c r="Z273" s="357"/>
      <c r="AA273" s="344"/>
      <c r="AB273" s="344" t="str">
        <f t="shared" ca="1" si="33"/>
        <v>Vencida</v>
      </c>
      <c r="AC273" s="358" t="str">
        <f t="shared" si="29"/>
        <v>No aplica</v>
      </c>
      <c r="AD273" s="344"/>
      <c r="AE273" s="344" t="str">
        <f t="shared" ca="1" si="34"/>
        <v>Vencida</v>
      </c>
      <c r="AF273" s="358" t="str">
        <f t="shared" si="30"/>
        <v>No aplica</v>
      </c>
      <c r="AG273" s="344"/>
      <c r="AH273" s="344"/>
      <c r="AI273" s="357"/>
      <c r="AJ273" s="344"/>
      <c r="AK273" s="358" t="str">
        <f t="shared" si="31"/>
        <v>No aplica</v>
      </c>
      <c r="AL273" s="358"/>
      <c r="AM273" s="359">
        <f t="shared" ca="1" si="32"/>
        <v>0</v>
      </c>
      <c r="AN273" s="357"/>
      <c r="AO273" s="357"/>
      <c r="AP273" s="360"/>
      <c r="AQ273" s="361" t="str">
        <f>+_xlfn.XLOOKUP(B273,'BD 2025-06-14'!$A$1:$A$700,'BD 2025-06-14'!$B$1:$B$700)</f>
        <v>MERA AMALFI</v>
      </c>
    </row>
    <row r="274" spans="1:43" ht="30.75" customHeight="1" x14ac:dyDescent="0.25">
      <c r="A274" s="353">
        <v>265</v>
      </c>
      <c r="B274" s="354">
        <v>66978336</v>
      </c>
      <c r="C274" s="355" t="s">
        <v>913</v>
      </c>
      <c r="D274" s="344" t="str">
        <f>IFERROR(VLOOKUP(B274,#REF!,6,0),"ACTIVO")</f>
        <v>ACTIVO</v>
      </c>
      <c r="E274" s="344">
        <v>42254</v>
      </c>
      <c r="F274" s="344" t="str">
        <f>IFERROR(VLOOKUP(B274,#REF!,5,0),"")</f>
        <v/>
      </c>
      <c r="G274" s="344">
        <v>27945</v>
      </c>
      <c r="H274" s="356">
        <f t="shared" ca="1" si="28"/>
        <v>49.740605540047241</v>
      </c>
      <c r="I274" s="344" t="s">
        <v>768</v>
      </c>
      <c r="J274" s="355" t="s">
        <v>914</v>
      </c>
      <c r="K274" s="355" t="s">
        <v>899</v>
      </c>
      <c r="L274" s="355" t="s">
        <v>85</v>
      </c>
      <c r="M274" s="355" t="s">
        <v>83</v>
      </c>
      <c r="N274" s="357" t="s">
        <v>764</v>
      </c>
      <c r="O274" s="357" t="s">
        <v>764</v>
      </c>
      <c r="P274" s="357" t="s">
        <v>721</v>
      </c>
      <c r="Q274" s="357"/>
      <c r="R274" s="357"/>
      <c r="S274" s="357"/>
      <c r="T274" s="357"/>
      <c r="U274" s="357"/>
      <c r="V274" s="357"/>
      <c r="W274" s="357"/>
      <c r="X274" s="357"/>
      <c r="Y274" s="357"/>
      <c r="Z274" s="357"/>
      <c r="AA274" s="344"/>
      <c r="AB274" s="344" t="str">
        <f t="shared" ca="1" si="33"/>
        <v>Vencida</v>
      </c>
      <c r="AC274" s="358" t="str">
        <f t="shared" si="29"/>
        <v>No aplica</v>
      </c>
      <c r="AD274" s="344"/>
      <c r="AE274" s="344" t="str">
        <f t="shared" ca="1" si="34"/>
        <v>Vencida</v>
      </c>
      <c r="AF274" s="358" t="str">
        <f t="shared" si="30"/>
        <v>No aplica</v>
      </c>
      <c r="AG274" s="344"/>
      <c r="AH274" s="344"/>
      <c r="AI274" s="357"/>
      <c r="AJ274" s="344"/>
      <c r="AK274" s="358" t="str">
        <f t="shared" si="31"/>
        <v>No aplica</v>
      </c>
      <c r="AL274" s="358"/>
      <c r="AM274" s="359">
        <f t="shared" ca="1" si="32"/>
        <v>0</v>
      </c>
      <c r="AN274" s="357"/>
      <c r="AO274" s="357"/>
      <c r="AP274" s="360"/>
      <c r="AQ274" s="361" t="str">
        <f>+_xlfn.XLOOKUP(B274,'BD 2025-06-14'!$A$1:$A$700,'BD 2025-06-14'!$B$1:$B$700)</f>
        <v>ECHEVERRI GIRALDO DIANA ALEXANDRA</v>
      </c>
    </row>
    <row r="275" spans="1:43" ht="30.75" customHeight="1" x14ac:dyDescent="0.25">
      <c r="A275" s="353">
        <v>266</v>
      </c>
      <c r="B275" s="354">
        <v>29115536</v>
      </c>
      <c r="C275" s="355" t="s">
        <v>900</v>
      </c>
      <c r="D275" s="344" t="str">
        <f>IFERROR(VLOOKUP(B275,#REF!,6,0),"ACTIVO")</f>
        <v>ACTIVO</v>
      </c>
      <c r="E275" s="344">
        <v>42557</v>
      </c>
      <c r="F275" s="344" t="str">
        <f>IFERROR(VLOOKUP(B275,#REF!,5,0),"")</f>
        <v/>
      </c>
      <c r="G275" s="344">
        <v>29049</v>
      </c>
      <c r="H275" s="356">
        <f t="shared" ca="1" si="28"/>
        <v>46.718685831622174</v>
      </c>
      <c r="I275" s="344" t="s">
        <v>768</v>
      </c>
      <c r="J275" s="355" t="s">
        <v>901</v>
      </c>
      <c r="K275" s="355" t="s">
        <v>899</v>
      </c>
      <c r="L275" s="355" t="s">
        <v>85</v>
      </c>
      <c r="M275" s="355" t="s">
        <v>83</v>
      </c>
      <c r="N275" s="357" t="s">
        <v>764</v>
      </c>
      <c r="O275" s="357" t="s">
        <v>764</v>
      </c>
      <c r="P275" s="357" t="s">
        <v>721</v>
      </c>
      <c r="Q275" s="357"/>
      <c r="R275" s="357"/>
      <c r="S275" s="357"/>
      <c r="T275" s="357"/>
      <c r="U275" s="357"/>
      <c r="V275" s="357"/>
      <c r="W275" s="357"/>
      <c r="X275" s="357"/>
      <c r="Y275" s="357"/>
      <c r="Z275" s="357"/>
      <c r="AA275" s="344"/>
      <c r="AB275" s="344" t="str">
        <f t="shared" ca="1" si="33"/>
        <v>Vencida</v>
      </c>
      <c r="AC275" s="358" t="str">
        <f t="shared" si="29"/>
        <v>No aplica</v>
      </c>
      <c r="AD275" s="344"/>
      <c r="AE275" s="344" t="str">
        <f t="shared" ca="1" si="34"/>
        <v>Vencida</v>
      </c>
      <c r="AF275" s="358" t="str">
        <f t="shared" si="30"/>
        <v>No aplica</v>
      </c>
      <c r="AG275" s="344"/>
      <c r="AH275" s="344"/>
      <c r="AI275" s="357"/>
      <c r="AJ275" s="344"/>
      <c r="AK275" s="358" t="str">
        <f t="shared" si="31"/>
        <v>No aplica</v>
      </c>
      <c r="AL275" s="358"/>
      <c r="AM275" s="359">
        <f t="shared" ca="1" si="32"/>
        <v>0</v>
      </c>
      <c r="AN275" s="357"/>
      <c r="AO275" s="357"/>
      <c r="AP275" s="360"/>
      <c r="AQ275" s="361" t="str">
        <f>+_xlfn.XLOOKUP(B275,'BD 2025-06-14'!$A$1:$A$700,'BD 2025-06-14'!$B$1:$B$700)</f>
        <v>ARIAS GONZALEZ LUZ ELENA</v>
      </c>
    </row>
    <row r="276" spans="1:43" ht="30.75" customHeight="1" x14ac:dyDescent="0.25">
      <c r="A276" s="353">
        <v>267</v>
      </c>
      <c r="B276" s="354">
        <v>66993200</v>
      </c>
      <c r="C276" s="355" t="s">
        <v>908</v>
      </c>
      <c r="D276" s="344" t="str">
        <f>IFERROR(VLOOKUP(B276,#REF!,6,0),"ACTIVO")</f>
        <v>ACTIVO</v>
      </c>
      <c r="E276" s="344">
        <v>42639</v>
      </c>
      <c r="F276" s="344" t="str">
        <f>IFERROR(VLOOKUP(B276,#REF!,5,0),"")</f>
        <v/>
      </c>
      <c r="G276" s="344">
        <v>27947</v>
      </c>
      <c r="H276" s="356">
        <f t="shared" ca="1" si="28"/>
        <v>49.735129911960492</v>
      </c>
      <c r="I276" s="344" t="s">
        <v>768</v>
      </c>
      <c r="J276" s="355" t="s">
        <v>4098</v>
      </c>
      <c r="K276" s="355" t="s">
        <v>899</v>
      </c>
      <c r="L276" s="355" t="s">
        <v>85</v>
      </c>
      <c r="M276" s="355" t="s">
        <v>83</v>
      </c>
      <c r="N276" s="357" t="s">
        <v>764</v>
      </c>
      <c r="O276" s="357" t="s">
        <v>764</v>
      </c>
      <c r="P276" s="357" t="s">
        <v>721</v>
      </c>
      <c r="Q276" s="357"/>
      <c r="R276" s="357"/>
      <c r="S276" s="357"/>
      <c r="T276" s="357"/>
      <c r="U276" s="357"/>
      <c r="V276" s="357"/>
      <c r="W276" s="357"/>
      <c r="X276" s="357"/>
      <c r="Y276" s="357"/>
      <c r="Z276" s="357"/>
      <c r="AA276" s="344"/>
      <c r="AB276" s="344" t="str">
        <f t="shared" ca="1" si="33"/>
        <v>Vencida</v>
      </c>
      <c r="AC276" s="358" t="str">
        <f t="shared" si="29"/>
        <v>No aplica</v>
      </c>
      <c r="AD276" s="344"/>
      <c r="AE276" s="344" t="str">
        <f t="shared" ca="1" si="34"/>
        <v>Vencida</v>
      </c>
      <c r="AF276" s="358" t="str">
        <f t="shared" si="30"/>
        <v>No aplica</v>
      </c>
      <c r="AG276" s="344"/>
      <c r="AH276" s="344"/>
      <c r="AI276" s="357"/>
      <c r="AJ276" s="344"/>
      <c r="AK276" s="358" t="str">
        <f t="shared" si="31"/>
        <v>No aplica</v>
      </c>
      <c r="AL276" s="358"/>
      <c r="AM276" s="359">
        <f t="shared" ca="1" si="32"/>
        <v>0</v>
      </c>
      <c r="AN276" s="357"/>
      <c r="AO276" s="357"/>
      <c r="AP276" s="360"/>
      <c r="AQ276" s="361" t="str">
        <f>+_xlfn.XLOOKUP(B276,'BD 2025-06-14'!$A$1:$A$700,'BD 2025-06-14'!$B$1:$B$700)</f>
        <v>BRAVO AYDA LUZ</v>
      </c>
    </row>
    <row r="277" spans="1:43" s="362" customFormat="1" ht="30.75" customHeight="1" x14ac:dyDescent="0.25">
      <c r="A277" s="353">
        <v>268</v>
      </c>
      <c r="B277" s="354">
        <v>38613399</v>
      </c>
      <c r="C277" s="355" t="s">
        <v>897</v>
      </c>
      <c r="D277" s="344" t="str">
        <f>IFERROR(VLOOKUP(B277,#REF!,6,0),"ACTIVO")</f>
        <v>ACTIVO</v>
      </c>
      <c r="E277" s="344">
        <v>42661</v>
      </c>
      <c r="F277" s="344" t="str">
        <f>IFERROR(VLOOKUP(B277,#REF!,5,0),"")</f>
        <v/>
      </c>
      <c r="G277" s="344">
        <v>30429</v>
      </c>
      <c r="H277" s="356">
        <f t="shared" ca="1" si="28"/>
        <v>42.940451745379875</v>
      </c>
      <c r="I277" s="344" t="s">
        <v>768</v>
      </c>
      <c r="J277" s="355" t="s">
        <v>898</v>
      </c>
      <c r="K277" s="355" t="s">
        <v>899</v>
      </c>
      <c r="L277" s="355" t="s">
        <v>85</v>
      </c>
      <c r="M277" s="355" t="s">
        <v>83</v>
      </c>
      <c r="N277" s="357" t="s">
        <v>764</v>
      </c>
      <c r="O277" s="357" t="s">
        <v>764</v>
      </c>
      <c r="P277" s="357" t="s">
        <v>721</v>
      </c>
      <c r="Q277" s="357"/>
      <c r="R277" s="357"/>
      <c r="S277" s="357"/>
      <c r="T277" s="357"/>
      <c r="U277" s="357"/>
      <c r="V277" s="357"/>
      <c r="W277" s="357"/>
      <c r="X277" s="357"/>
      <c r="Y277" s="357"/>
      <c r="Z277" s="357"/>
      <c r="AA277" s="344"/>
      <c r="AB277" s="344" t="str">
        <f t="shared" ca="1" si="33"/>
        <v>Vencida</v>
      </c>
      <c r="AC277" s="358" t="str">
        <f t="shared" si="29"/>
        <v>No aplica</v>
      </c>
      <c r="AD277" s="344"/>
      <c r="AE277" s="344" t="str">
        <f t="shared" ca="1" si="34"/>
        <v>Vencida</v>
      </c>
      <c r="AF277" s="358" t="str">
        <f t="shared" si="30"/>
        <v>No aplica</v>
      </c>
      <c r="AG277" s="344"/>
      <c r="AH277" s="344"/>
      <c r="AI277" s="357"/>
      <c r="AJ277" s="344"/>
      <c r="AK277" s="358" t="str">
        <f t="shared" si="31"/>
        <v>No aplica</v>
      </c>
      <c r="AL277" s="358"/>
      <c r="AM277" s="359">
        <f t="shared" ca="1" si="32"/>
        <v>0</v>
      </c>
      <c r="AN277" s="357"/>
      <c r="AO277" s="357"/>
      <c r="AP277" s="360"/>
      <c r="AQ277" s="361" t="str">
        <f>+_xlfn.XLOOKUP(B277,'BD 2025-06-14'!$A$1:$A$700,'BD 2025-06-14'!$B$1:$B$700)</f>
        <v>ALVAREZ INDIRA</v>
      </c>
    </row>
    <row r="278" spans="1:43" ht="30.75" customHeight="1" x14ac:dyDescent="0.25">
      <c r="A278" s="353">
        <v>269</v>
      </c>
      <c r="B278" s="354">
        <v>1144056036</v>
      </c>
      <c r="C278" s="355" t="s">
        <v>910</v>
      </c>
      <c r="D278" s="344" t="str">
        <f>IFERROR(VLOOKUP(B278,#REF!,6,0),"ACTIVO")</f>
        <v>ACTIVO</v>
      </c>
      <c r="E278" s="344">
        <v>42929</v>
      </c>
      <c r="F278" s="344" t="str">
        <f>IFERROR(VLOOKUP(B278,#REF!,5,0),"")</f>
        <v/>
      </c>
      <c r="G278" s="344">
        <v>33895</v>
      </c>
      <c r="H278" s="356">
        <f t="shared" ca="1" si="28"/>
        <v>33.450406758448061</v>
      </c>
      <c r="I278" s="344" t="s">
        <v>763</v>
      </c>
      <c r="J278" s="355" t="s">
        <v>911</v>
      </c>
      <c r="K278" s="355" t="s">
        <v>899</v>
      </c>
      <c r="L278" s="355" t="s">
        <v>85</v>
      </c>
      <c r="M278" s="355" t="s">
        <v>83</v>
      </c>
      <c r="N278" s="357" t="s">
        <v>764</v>
      </c>
      <c r="O278" s="357" t="s">
        <v>764</v>
      </c>
      <c r="P278" s="357" t="s">
        <v>721</v>
      </c>
      <c r="Q278" s="357"/>
      <c r="R278" s="357"/>
      <c r="S278" s="357"/>
      <c r="T278" s="357"/>
      <c r="U278" s="357"/>
      <c r="V278" s="357"/>
      <c r="W278" s="357"/>
      <c r="X278" s="357"/>
      <c r="Y278" s="357"/>
      <c r="Z278" s="357"/>
      <c r="AA278" s="344"/>
      <c r="AB278" s="344" t="str">
        <f t="shared" ca="1" si="33"/>
        <v>Vencida</v>
      </c>
      <c r="AC278" s="358" t="str">
        <f t="shared" si="29"/>
        <v>No aplica</v>
      </c>
      <c r="AD278" s="344"/>
      <c r="AE278" s="344" t="str">
        <f t="shared" ca="1" si="34"/>
        <v>Vencida</v>
      </c>
      <c r="AF278" s="358" t="str">
        <f t="shared" si="30"/>
        <v>No aplica</v>
      </c>
      <c r="AG278" s="344"/>
      <c r="AH278" s="344"/>
      <c r="AI278" s="357"/>
      <c r="AJ278" s="344"/>
      <c r="AK278" s="358" t="str">
        <f t="shared" si="31"/>
        <v>No aplica</v>
      </c>
      <c r="AL278" s="358"/>
      <c r="AM278" s="359">
        <f t="shared" ca="1" si="32"/>
        <v>0</v>
      </c>
      <c r="AN278" s="357"/>
      <c r="AO278" s="357"/>
      <c r="AP278" s="360"/>
      <c r="AQ278" s="361" t="str">
        <f>+_xlfn.XLOOKUP(B278,'BD 2025-06-14'!$A$1:$A$700,'BD 2025-06-14'!$B$1:$B$700)</f>
        <v>CASTANO BOHORQUEZ HENRY JOHANY</v>
      </c>
    </row>
    <row r="279" spans="1:43" ht="30.75" customHeight="1" x14ac:dyDescent="0.25">
      <c r="A279" s="353">
        <v>270</v>
      </c>
      <c r="B279" s="354">
        <v>38671428</v>
      </c>
      <c r="C279" s="355" t="s">
        <v>918</v>
      </c>
      <c r="D279" s="344" t="str">
        <f>IFERROR(VLOOKUP(B279,#REF!,6,0),"ACTIVO")</f>
        <v>ACTIVO</v>
      </c>
      <c r="E279" s="344">
        <v>43143</v>
      </c>
      <c r="F279" s="344" t="str">
        <f>IFERROR(VLOOKUP(B279,#REF!,5,0),"")</f>
        <v/>
      </c>
      <c r="G279" s="344">
        <v>31052</v>
      </c>
      <c r="H279" s="356">
        <f t="shared" ca="1" si="28"/>
        <v>41.2361147327249</v>
      </c>
      <c r="I279" s="344" t="s">
        <v>768</v>
      </c>
      <c r="J279" s="355" t="s">
        <v>919</v>
      </c>
      <c r="K279" s="355" t="s">
        <v>899</v>
      </c>
      <c r="L279" s="355" t="s">
        <v>85</v>
      </c>
      <c r="M279" s="355" t="s">
        <v>83</v>
      </c>
      <c r="N279" s="357" t="s">
        <v>764</v>
      </c>
      <c r="O279" s="357" t="s">
        <v>764</v>
      </c>
      <c r="P279" s="357" t="s">
        <v>721</v>
      </c>
      <c r="Q279" s="357"/>
      <c r="R279" s="357"/>
      <c r="S279" s="357"/>
      <c r="T279" s="357"/>
      <c r="U279" s="357"/>
      <c r="V279" s="357"/>
      <c r="W279" s="357"/>
      <c r="X279" s="357"/>
      <c r="Y279" s="357"/>
      <c r="Z279" s="357"/>
      <c r="AA279" s="344"/>
      <c r="AB279" s="344" t="str">
        <f t="shared" ca="1" si="33"/>
        <v>Vencida</v>
      </c>
      <c r="AC279" s="358" t="str">
        <f t="shared" si="29"/>
        <v>No aplica</v>
      </c>
      <c r="AD279" s="344"/>
      <c r="AE279" s="344" t="str">
        <f t="shared" ca="1" si="34"/>
        <v>Vencida</v>
      </c>
      <c r="AF279" s="358" t="str">
        <f t="shared" si="30"/>
        <v>No aplica</v>
      </c>
      <c r="AG279" s="344"/>
      <c r="AH279" s="344"/>
      <c r="AI279" s="357"/>
      <c r="AJ279" s="344"/>
      <c r="AK279" s="358" t="str">
        <f t="shared" si="31"/>
        <v>No aplica</v>
      </c>
      <c r="AL279" s="358"/>
      <c r="AM279" s="359">
        <f t="shared" ca="1" si="32"/>
        <v>0</v>
      </c>
      <c r="AN279" s="357"/>
      <c r="AO279" s="357"/>
      <c r="AP279" s="360"/>
      <c r="AQ279" s="361" t="str">
        <f>+_xlfn.XLOOKUP(B279,'BD 2025-06-14'!$A$1:$A$700,'BD 2025-06-14'!$B$1:$B$700)</f>
        <v>LINARES ORTEGA LEIDY JOVANNA</v>
      </c>
    </row>
    <row r="280" spans="1:43" ht="30.75" customHeight="1" x14ac:dyDescent="0.25">
      <c r="A280" s="353">
        <v>271</v>
      </c>
      <c r="B280" s="354">
        <v>1113523580</v>
      </c>
      <c r="C280" s="355" t="s">
        <v>902</v>
      </c>
      <c r="D280" s="344" t="str">
        <f>IFERROR(VLOOKUP(B280,#REF!,6,0),"ACTIVO")</f>
        <v>ACTIVO</v>
      </c>
      <c r="E280" s="344">
        <v>43207</v>
      </c>
      <c r="F280" s="344" t="str">
        <f>IFERROR(VLOOKUP(B280,#REF!,5,0),"")</f>
        <v/>
      </c>
      <c r="G280" s="344">
        <v>33259</v>
      </c>
      <c r="H280" s="356">
        <f t="shared" ca="1" si="28"/>
        <v>35.192334017796028</v>
      </c>
      <c r="I280" s="344" t="s">
        <v>768</v>
      </c>
      <c r="J280" s="355" t="s">
        <v>903</v>
      </c>
      <c r="K280" s="355" t="s">
        <v>899</v>
      </c>
      <c r="L280" s="355" t="s">
        <v>85</v>
      </c>
      <c r="M280" s="355" t="s">
        <v>83</v>
      </c>
      <c r="N280" s="357" t="s">
        <v>764</v>
      </c>
      <c r="O280" s="357" t="s">
        <v>764</v>
      </c>
      <c r="P280" s="357" t="s">
        <v>721</v>
      </c>
      <c r="Q280" s="357"/>
      <c r="R280" s="357"/>
      <c r="S280" s="357"/>
      <c r="T280" s="357"/>
      <c r="U280" s="357"/>
      <c r="V280" s="357"/>
      <c r="W280" s="357"/>
      <c r="X280" s="357"/>
      <c r="Y280" s="357"/>
      <c r="Z280" s="357"/>
      <c r="AA280" s="344"/>
      <c r="AB280" s="344" t="str">
        <f t="shared" ca="1" si="33"/>
        <v>Vencida</v>
      </c>
      <c r="AC280" s="358" t="str">
        <f t="shared" si="29"/>
        <v>No aplica</v>
      </c>
      <c r="AD280" s="344"/>
      <c r="AE280" s="344" t="str">
        <f t="shared" ca="1" si="34"/>
        <v>Vencida</v>
      </c>
      <c r="AF280" s="358" t="str">
        <f t="shared" si="30"/>
        <v>No aplica</v>
      </c>
      <c r="AG280" s="344"/>
      <c r="AH280" s="344"/>
      <c r="AI280" s="357"/>
      <c r="AJ280" s="344"/>
      <c r="AK280" s="358" t="str">
        <f t="shared" si="31"/>
        <v>No aplica</v>
      </c>
      <c r="AL280" s="358"/>
      <c r="AM280" s="359">
        <f t="shared" ca="1" si="32"/>
        <v>0</v>
      </c>
      <c r="AN280" s="357"/>
      <c r="AO280" s="357"/>
      <c r="AP280" s="360"/>
      <c r="AQ280" s="361" t="str">
        <f>+_xlfn.XLOOKUP(B280,'BD 2025-06-14'!$A$1:$A$700,'BD 2025-06-14'!$B$1:$B$700)</f>
        <v>BELTRAN ROZO MAYERLIN</v>
      </c>
    </row>
    <row r="281" spans="1:43" ht="30.75" customHeight="1" x14ac:dyDescent="0.25">
      <c r="A281" s="353">
        <v>272</v>
      </c>
      <c r="B281" s="354">
        <v>1130603122</v>
      </c>
      <c r="C281" s="355" t="s">
        <v>920</v>
      </c>
      <c r="D281" s="344" t="str">
        <f>IFERROR(VLOOKUP(B281,#REF!,6,0),"ACTIVO")</f>
        <v>ACTIVO</v>
      </c>
      <c r="E281" s="344">
        <v>43210</v>
      </c>
      <c r="F281" s="344" t="str">
        <f>IFERROR(VLOOKUP(B281,#REF!,5,0),"")</f>
        <v/>
      </c>
      <c r="G281" s="344">
        <v>32452</v>
      </c>
      <c r="H281" s="356">
        <f t="shared" ca="1" si="28"/>
        <v>37.401123201123198</v>
      </c>
      <c r="I281" s="344" t="s">
        <v>768</v>
      </c>
      <c r="J281" s="355" t="s">
        <v>921</v>
      </c>
      <c r="K281" s="355" t="s">
        <v>899</v>
      </c>
      <c r="L281" s="355" t="s">
        <v>85</v>
      </c>
      <c r="M281" s="355" t="s">
        <v>83</v>
      </c>
      <c r="N281" s="357" t="s">
        <v>764</v>
      </c>
      <c r="O281" s="357" t="s">
        <v>764</v>
      </c>
      <c r="P281" s="357" t="s">
        <v>721</v>
      </c>
      <c r="Q281" s="357"/>
      <c r="R281" s="357"/>
      <c r="S281" s="357"/>
      <c r="T281" s="357"/>
      <c r="U281" s="357"/>
      <c r="V281" s="357"/>
      <c r="W281" s="357"/>
      <c r="X281" s="357"/>
      <c r="Y281" s="357"/>
      <c r="Z281" s="357"/>
      <c r="AA281" s="344"/>
      <c r="AB281" s="344" t="str">
        <f t="shared" ca="1" si="33"/>
        <v>Vencida</v>
      </c>
      <c r="AC281" s="358" t="str">
        <f t="shared" si="29"/>
        <v>No aplica</v>
      </c>
      <c r="AD281" s="344"/>
      <c r="AE281" s="344" t="str">
        <f t="shared" ca="1" si="34"/>
        <v>Vencida</v>
      </c>
      <c r="AF281" s="358" t="str">
        <f t="shared" si="30"/>
        <v>No aplica</v>
      </c>
      <c r="AG281" s="344"/>
      <c r="AH281" s="344"/>
      <c r="AI281" s="357"/>
      <c r="AJ281" s="344"/>
      <c r="AK281" s="358" t="str">
        <f t="shared" si="31"/>
        <v>No aplica</v>
      </c>
      <c r="AL281" s="358"/>
      <c r="AM281" s="359">
        <f t="shared" ca="1" si="32"/>
        <v>0</v>
      </c>
      <c r="AN281" s="357"/>
      <c r="AO281" s="357"/>
      <c r="AP281" s="360"/>
      <c r="AQ281" s="361" t="str">
        <f>+_xlfn.XLOOKUP(B281,'BD 2025-06-14'!$A$1:$A$700,'BD 2025-06-14'!$B$1:$B$700)</f>
        <v>LLANOS CASTRO KATHERINE</v>
      </c>
    </row>
    <row r="282" spans="1:43" ht="30.75" customHeight="1" x14ac:dyDescent="0.25">
      <c r="A282" s="353">
        <v>273</v>
      </c>
      <c r="B282" s="354">
        <v>1143994977</v>
      </c>
      <c r="C282" s="355" t="s">
        <v>925</v>
      </c>
      <c r="D282" s="344" t="str">
        <f>IFERROR(VLOOKUP(B282,#REF!,6,0),"ACTIVO")</f>
        <v>ACTIVO</v>
      </c>
      <c r="E282" s="344">
        <v>43213</v>
      </c>
      <c r="F282" s="344" t="str">
        <f>IFERROR(VLOOKUP(B282,#REF!,5,0),"")</f>
        <v/>
      </c>
      <c r="G282" s="344">
        <v>36211</v>
      </c>
      <c r="H282" s="356">
        <f t="shared" ca="1" si="28"/>
        <v>27.110198494182068</v>
      </c>
      <c r="I282" s="344" t="s">
        <v>768</v>
      </c>
      <c r="J282" s="355" t="s">
        <v>926</v>
      </c>
      <c r="K282" s="355" t="s">
        <v>899</v>
      </c>
      <c r="L282" s="355" t="s">
        <v>85</v>
      </c>
      <c r="M282" s="355" t="s">
        <v>83</v>
      </c>
      <c r="N282" s="357" t="s">
        <v>764</v>
      </c>
      <c r="O282" s="357" t="s">
        <v>764</v>
      </c>
      <c r="P282" s="357" t="s">
        <v>721</v>
      </c>
      <c r="Q282" s="357"/>
      <c r="R282" s="357"/>
      <c r="S282" s="357"/>
      <c r="T282" s="357"/>
      <c r="U282" s="357"/>
      <c r="V282" s="357"/>
      <c r="W282" s="357"/>
      <c r="X282" s="357"/>
      <c r="Y282" s="357"/>
      <c r="Z282" s="357"/>
      <c r="AA282" s="344"/>
      <c r="AB282" s="344" t="str">
        <f t="shared" ca="1" si="33"/>
        <v>Vencida</v>
      </c>
      <c r="AC282" s="358" t="str">
        <f t="shared" si="29"/>
        <v>No aplica</v>
      </c>
      <c r="AD282" s="344"/>
      <c r="AE282" s="344" t="str">
        <f t="shared" ca="1" si="34"/>
        <v>Vencida</v>
      </c>
      <c r="AF282" s="358" t="str">
        <f t="shared" si="30"/>
        <v>No aplica</v>
      </c>
      <c r="AG282" s="344"/>
      <c r="AH282" s="344"/>
      <c r="AI282" s="357"/>
      <c r="AJ282" s="344"/>
      <c r="AK282" s="358" t="str">
        <f t="shared" si="31"/>
        <v>No aplica</v>
      </c>
      <c r="AL282" s="358"/>
      <c r="AM282" s="359">
        <f t="shared" ca="1" si="32"/>
        <v>0</v>
      </c>
      <c r="AN282" s="357"/>
      <c r="AO282" s="357"/>
      <c r="AP282" s="360"/>
      <c r="AQ282" s="361" t="str">
        <f>+_xlfn.XLOOKUP(B282,'BD 2025-06-14'!$A$1:$A$700,'BD 2025-06-14'!$B$1:$B$700)</f>
        <v>MIRANDA LUNA VALERIA</v>
      </c>
    </row>
    <row r="283" spans="1:43" ht="30.75" customHeight="1" x14ac:dyDescent="0.25">
      <c r="A283" s="353">
        <v>274</v>
      </c>
      <c r="B283" s="354">
        <v>1114208395</v>
      </c>
      <c r="C283" s="357" t="s">
        <v>1100</v>
      </c>
      <c r="D283" s="344" t="str">
        <f>IFERROR(VLOOKUP(B283,#REF!,6,0),"ACTIVO")</f>
        <v>ACTIVO</v>
      </c>
      <c r="E283" s="344">
        <v>43608</v>
      </c>
      <c r="F283" s="344" t="str">
        <f>IFERROR(VLOOKUP(B283,#REF!,5,0),"")</f>
        <v/>
      </c>
      <c r="G283" s="344">
        <v>31672</v>
      </c>
      <c r="H283" s="356">
        <f t="shared" ca="1" si="28"/>
        <v>39.537963272120201</v>
      </c>
      <c r="I283" s="357" t="s">
        <v>768</v>
      </c>
      <c r="J283" s="357" t="s">
        <v>4151</v>
      </c>
      <c r="K283" s="355" t="s">
        <v>899</v>
      </c>
      <c r="L283" s="355" t="s">
        <v>85</v>
      </c>
      <c r="M283" s="355" t="s">
        <v>83</v>
      </c>
      <c r="N283" s="357" t="s">
        <v>764</v>
      </c>
      <c r="O283" s="357" t="s">
        <v>764</v>
      </c>
      <c r="P283" s="357" t="s">
        <v>721</v>
      </c>
      <c r="Q283" s="357"/>
      <c r="R283" s="357"/>
      <c r="S283" s="357"/>
      <c r="T283" s="357"/>
      <c r="U283" s="357"/>
      <c r="V283" s="357"/>
      <c r="W283" s="357"/>
      <c r="X283" s="357"/>
      <c r="Y283" s="357"/>
      <c r="Z283" s="357"/>
      <c r="AA283" s="344"/>
      <c r="AB283" s="344" t="str">
        <f t="shared" ca="1" si="33"/>
        <v>Vencida</v>
      </c>
      <c r="AC283" s="358" t="str">
        <f t="shared" si="29"/>
        <v>No aplica</v>
      </c>
      <c r="AD283" s="344"/>
      <c r="AE283" s="344" t="str">
        <f t="shared" ca="1" si="34"/>
        <v>Vencida</v>
      </c>
      <c r="AF283" s="358" t="str">
        <f t="shared" si="30"/>
        <v>No aplica</v>
      </c>
      <c r="AG283" s="344"/>
      <c r="AH283" s="344"/>
      <c r="AI283" s="357"/>
      <c r="AJ283" s="344"/>
      <c r="AK283" s="358" t="str">
        <f t="shared" si="31"/>
        <v>No aplica</v>
      </c>
      <c r="AL283" s="358"/>
      <c r="AM283" s="359">
        <f t="shared" ca="1" si="32"/>
        <v>0</v>
      </c>
      <c r="AN283" s="357"/>
      <c r="AO283" s="357"/>
      <c r="AP283" s="360"/>
      <c r="AQ283" s="361" t="str">
        <f>+_xlfn.XLOOKUP(B283,'BD 2025-06-14'!$A$1:$A$700,'BD 2025-06-14'!$B$1:$B$700)</f>
        <v>VARGAS LOPEZ VANESSA ASTRID</v>
      </c>
    </row>
    <row r="284" spans="1:43" ht="30.75" customHeight="1" x14ac:dyDescent="0.25">
      <c r="A284" s="353">
        <v>275</v>
      </c>
      <c r="B284" s="354">
        <v>16370054</v>
      </c>
      <c r="C284" s="357" t="s">
        <v>1065</v>
      </c>
      <c r="D284" s="344" t="str">
        <f>IFERROR(VLOOKUP(B284,#REF!,6,0),"ACTIVO")</f>
        <v>ACTIVO</v>
      </c>
      <c r="E284" s="344">
        <v>45017</v>
      </c>
      <c r="F284" s="344" t="str">
        <f>IFERROR(VLOOKUP(B284,#REF!,5,0),"")</f>
        <v/>
      </c>
      <c r="G284" s="344">
        <v>24467</v>
      </c>
      <c r="H284" s="356">
        <f t="shared" ca="1" si="28"/>
        <v>59.26418312387792</v>
      </c>
      <c r="I284" s="357" t="s">
        <v>763</v>
      </c>
      <c r="J284" s="357" t="s">
        <v>4144</v>
      </c>
      <c r="K284" s="355" t="s">
        <v>899</v>
      </c>
      <c r="L284" s="355" t="s">
        <v>85</v>
      </c>
      <c r="M284" s="355" t="s">
        <v>83</v>
      </c>
      <c r="N284" s="357" t="s">
        <v>764</v>
      </c>
      <c r="O284" s="357" t="s">
        <v>764</v>
      </c>
      <c r="P284" s="357" t="s">
        <v>721</v>
      </c>
      <c r="Q284" s="357"/>
      <c r="R284" s="357"/>
      <c r="S284" s="357"/>
      <c r="T284" s="357"/>
      <c r="U284" s="357"/>
      <c r="V284" s="357"/>
      <c r="W284" s="357"/>
      <c r="X284" s="357"/>
      <c r="Y284" s="357"/>
      <c r="Z284" s="357"/>
      <c r="AA284" s="344"/>
      <c r="AB284" s="344" t="str">
        <f t="shared" ca="1" si="33"/>
        <v>Vencida</v>
      </c>
      <c r="AC284" s="358" t="str">
        <f t="shared" si="29"/>
        <v>No aplica</v>
      </c>
      <c r="AD284" s="344"/>
      <c r="AE284" s="344" t="str">
        <f t="shared" ca="1" si="34"/>
        <v>Vencida</v>
      </c>
      <c r="AF284" s="358" t="str">
        <f t="shared" si="30"/>
        <v>No aplica</v>
      </c>
      <c r="AG284" s="344"/>
      <c r="AH284" s="344"/>
      <c r="AI284" s="357"/>
      <c r="AJ284" s="344"/>
      <c r="AK284" s="358" t="str">
        <f t="shared" si="31"/>
        <v>No aplica</v>
      </c>
      <c r="AL284" s="358"/>
      <c r="AM284" s="359">
        <f t="shared" ca="1" si="32"/>
        <v>0</v>
      </c>
      <c r="AN284" s="357"/>
      <c r="AO284" s="357"/>
      <c r="AP284" s="360"/>
      <c r="AQ284" s="361" t="str">
        <f>+_xlfn.XLOOKUP(B284,'BD 2025-06-14'!$A$1:$A$700,'BD 2025-06-14'!$B$1:$B$700)</f>
        <v>MARMOLEJO DE LA CRUZ WILMAR</v>
      </c>
    </row>
    <row r="285" spans="1:43" ht="30.75" customHeight="1" x14ac:dyDescent="0.25">
      <c r="A285" s="353">
        <v>276</v>
      </c>
      <c r="B285" s="354">
        <v>38289647</v>
      </c>
      <c r="C285" s="357" t="s">
        <v>1376</v>
      </c>
      <c r="D285" s="344" t="str">
        <f>IFERROR(VLOOKUP(B285,#REF!,6,0),"ACTIVO")</f>
        <v>ACTIVO</v>
      </c>
      <c r="E285" s="344">
        <v>45062</v>
      </c>
      <c r="F285" s="344" t="str">
        <f>IFERROR(VLOOKUP(B285,#REF!,5,0),"")</f>
        <v/>
      </c>
      <c r="G285" s="344">
        <v>29653</v>
      </c>
      <c r="H285" s="356">
        <f t="shared" ca="1" si="28"/>
        <v>45.066365097315632</v>
      </c>
      <c r="I285" s="357" t="s">
        <v>768</v>
      </c>
      <c r="J285" s="357" t="s">
        <v>1377</v>
      </c>
      <c r="K285" s="355" t="s">
        <v>899</v>
      </c>
      <c r="L285" s="355" t="s">
        <v>85</v>
      </c>
      <c r="M285" s="355" t="s">
        <v>83</v>
      </c>
      <c r="N285" s="357" t="s">
        <v>764</v>
      </c>
      <c r="O285" s="357" t="s">
        <v>764</v>
      </c>
      <c r="P285" s="357" t="s">
        <v>721</v>
      </c>
      <c r="Q285" s="357"/>
      <c r="R285" s="357"/>
      <c r="S285" s="357"/>
      <c r="T285" s="357"/>
      <c r="U285" s="357"/>
      <c r="V285" s="357"/>
      <c r="W285" s="357"/>
      <c r="X285" s="357"/>
      <c r="Y285" s="357"/>
      <c r="Z285" s="357"/>
      <c r="AA285" s="344"/>
      <c r="AB285" s="344" t="str">
        <f t="shared" ca="1" si="33"/>
        <v>Vencida</v>
      </c>
      <c r="AC285" s="358" t="str">
        <f t="shared" si="29"/>
        <v>No aplica</v>
      </c>
      <c r="AD285" s="344"/>
      <c r="AE285" s="344" t="str">
        <f t="shared" ca="1" si="34"/>
        <v>Vencida</v>
      </c>
      <c r="AF285" s="358" t="str">
        <f t="shared" si="30"/>
        <v>No aplica</v>
      </c>
      <c r="AG285" s="344"/>
      <c r="AH285" s="344"/>
      <c r="AI285" s="357"/>
      <c r="AJ285" s="344"/>
      <c r="AK285" s="358" t="str">
        <f t="shared" si="31"/>
        <v>No aplica</v>
      </c>
      <c r="AL285" s="358"/>
      <c r="AM285" s="359">
        <f t="shared" ca="1" si="32"/>
        <v>0</v>
      </c>
      <c r="AN285" s="357"/>
      <c r="AO285" s="357"/>
      <c r="AP285" s="360"/>
      <c r="AQ285" s="361" t="str">
        <f>+_xlfn.XLOOKUP(B285,'BD 2025-06-14'!$A$1:$A$700,'BD 2025-06-14'!$B$1:$B$700)</f>
        <v>URUENA HERNANDEZ NIDIA JOHANA</v>
      </c>
    </row>
    <row r="286" spans="1:43" ht="30.75" customHeight="1" x14ac:dyDescent="0.25">
      <c r="A286" s="353">
        <v>277</v>
      </c>
      <c r="B286" s="354">
        <v>1004640368</v>
      </c>
      <c r="C286" s="355" t="s">
        <v>994</v>
      </c>
      <c r="D286" s="344" t="str">
        <f>IFERROR(VLOOKUP(B286,#REF!,6,0),"ACTIVO")</f>
        <v>ACTIVO</v>
      </c>
      <c r="E286" s="344">
        <v>45467</v>
      </c>
      <c r="F286" s="344" t="str">
        <f>IFERROR(VLOOKUP(B286,#REF!,5,0),"")</f>
        <v/>
      </c>
      <c r="G286" s="344">
        <v>37325</v>
      </c>
      <c r="H286" s="356">
        <f t="shared" ca="1" si="28"/>
        <v>24.060891468623371</v>
      </c>
      <c r="I286" s="344" t="s">
        <v>763</v>
      </c>
      <c r="J286" s="355" t="s">
        <v>995</v>
      </c>
      <c r="K286" s="355" t="s">
        <v>6771</v>
      </c>
      <c r="L286" s="355" t="s">
        <v>881</v>
      </c>
      <c r="M286" s="355" t="s">
        <v>83</v>
      </c>
      <c r="N286" s="357" t="s">
        <v>764</v>
      </c>
      <c r="O286" s="357" t="s">
        <v>764</v>
      </c>
      <c r="P286" s="357" t="s">
        <v>721</v>
      </c>
      <c r="Q286" s="357"/>
      <c r="R286" s="357"/>
      <c r="S286" s="357"/>
      <c r="T286" s="357"/>
      <c r="U286" s="357"/>
      <c r="V286" s="357"/>
      <c r="W286" s="357"/>
      <c r="X286" s="357"/>
      <c r="Y286" s="357"/>
      <c r="Z286" s="357"/>
      <c r="AA286" s="344"/>
      <c r="AB286" s="344" t="str">
        <f t="shared" ca="1" si="33"/>
        <v>Vencida</v>
      </c>
      <c r="AC286" s="358" t="str">
        <f t="shared" si="29"/>
        <v>No aplica</v>
      </c>
      <c r="AD286" s="344"/>
      <c r="AE286" s="344" t="str">
        <f t="shared" ca="1" si="34"/>
        <v>Vencida</v>
      </c>
      <c r="AF286" s="358" t="str">
        <f t="shared" si="30"/>
        <v>No aplica</v>
      </c>
      <c r="AG286" s="344"/>
      <c r="AH286" s="344"/>
      <c r="AI286" s="357"/>
      <c r="AJ286" s="344"/>
      <c r="AK286" s="358" t="str">
        <f t="shared" si="31"/>
        <v>No aplica</v>
      </c>
      <c r="AL286" s="358"/>
      <c r="AM286" s="359">
        <f t="shared" ca="1" si="32"/>
        <v>0</v>
      </c>
      <c r="AN286" s="357"/>
      <c r="AO286" s="357"/>
      <c r="AP286" s="360"/>
      <c r="AQ286" s="361" t="str">
        <f>+_xlfn.XLOOKUP(B286,'BD 2025-06-14'!$A$1:$A$700,'BD 2025-06-14'!$B$1:$B$700)</f>
        <v>ALVAREZ QUINONES DILSON JAIR</v>
      </c>
    </row>
    <row r="287" spans="1:43" ht="30.75" customHeight="1" x14ac:dyDescent="0.25">
      <c r="A287" s="353">
        <v>278</v>
      </c>
      <c r="B287" s="354">
        <v>1107050834</v>
      </c>
      <c r="C287" s="357" t="s">
        <v>6644</v>
      </c>
      <c r="D287" s="344" t="str">
        <f>IFERROR(VLOOKUP(B287,#REF!,6,0),"ACTIVO")</f>
        <v>ACTIVO</v>
      </c>
      <c r="E287" s="344">
        <v>45712</v>
      </c>
      <c r="F287" s="344" t="str">
        <f>IFERROR(VLOOKUP(B287,#REF!,5,0),"")</f>
        <v/>
      </c>
      <c r="G287" s="344">
        <v>32077</v>
      </c>
      <c r="H287" s="356">
        <f t="shared" ca="1" si="28"/>
        <v>38.428473648186177</v>
      </c>
      <c r="I287" s="357" t="s">
        <v>763</v>
      </c>
      <c r="J287" s="357" t="s">
        <v>6645</v>
      </c>
      <c r="K287" s="355" t="s">
        <v>5002</v>
      </c>
      <c r="L287" s="355" t="s">
        <v>881</v>
      </c>
      <c r="M287" s="355" t="s">
        <v>83</v>
      </c>
      <c r="N287" s="357" t="s">
        <v>764</v>
      </c>
      <c r="O287" s="357" t="s">
        <v>764</v>
      </c>
      <c r="P287" s="357" t="s">
        <v>721</v>
      </c>
      <c r="Q287" s="357"/>
      <c r="R287" s="357"/>
      <c r="S287" s="357"/>
      <c r="T287" s="357"/>
      <c r="U287" s="357"/>
      <c r="V287" s="357"/>
      <c r="W287" s="357"/>
      <c r="X287" s="357"/>
      <c r="Y287" s="357"/>
      <c r="Z287" s="357"/>
      <c r="AA287" s="344"/>
      <c r="AB287" s="344" t="str">
        <f t="shared" ca="1" si="33"/>
        <v>Vencida</v>
      </c>
      <c r="AC287" s="358" t="str">
        <f t="shared" si="29"/>
        <v>No aplica</v>
      </c>
      <c r="AD287" s="344"/>
      <c r="AE287" s="344" t="str">
        <f t="shared" ca="1" si="34"/>
        <v>Vencida</v>
      </c>
      <c r="AF287" s="358" t="str">
        <f t="shared" si="30"/>
        <v>No aplica</v>
      </c>
      <c r="AG287" s="344"/>
      <c r="AH287" s="344"/>
      <c r="AI287" s="357"/>
      <c r="AJ287" s="344"/>
      <c r="AK287" s="358" t="str">
        <f t="shared" si="31"/>
        <v>No aplica</v>
      </c>
      <c r="AL287" s="358"/>
      <c r="AM287" s="359">
        <f t="shared" ca="1" si="32"/>
        <v>0</v>
      </c>
      <c r="AN287" s="357"/>
      <c r="AO287" s="357"/>
      <c r="AP287" s="360"/>
      <c r="AQ287" s="361" t="str">
        <f>+_xlfn.XLOOKUP(B287,'BD 2025-06-14'!$A$1:$A$700,'BD 2025-06-14'!$B$1:$B$700)</f>
        <v>RIVAS AMARIS JULIO CESAR</v>
      </c>
    </row>
    <row r="288" spans="1:43" ht="30.75" customHeight="1" x14ac:dyDescent="0.25">
      <c r="A288" s="353">
        <v>279</v>
      </c>
      <c r="B288" s="354">
        <v>16883616</v>
      </c>
      <c r="C288" s="355" t="s">
        <v>1011</v>
      </c>
      <c r="D288" s="344" t="str">
        <f>IFERROR(VLOOKUP(B288,#REF!,6,0),"ACTIVO")</f>
        <v>ACTIVO</v>
      </c>
      <c r="E288" s="344">
        <v>39571</v>
      </c>
      <c r="F288" s="344" t="str">
        <f>IFERROR(VLOOKUP(B288,#REF!,5,0),"")</f>
        <v/>
      </c>
      <c r="G288" s="344">
        <v>23897</v>
      </c>
      <c r="H288" s="356">
        <f t="shared" ca="1" si="28"/>
        <v>60.825436078604547</v>
      </c>
      <c r="I288" s="344" t="s">
        <v>763</v>
      </c>
      <c r="J288" s="355" t="s">
        <v>4131</v>
      </c>
      <c r="K288" s="355" t="s">
        <v>1012</v>
      </c>
      <c r="L288" s="355" t="s">
        <v>6724</v>
      </c>
      <c r="M288" s="355" t="s">
        <v>90</v>
      </c>
      <c r="N288" s="357" t="s">
        <v>764</v>
      </c>
      <c r="O288" s="357" t="s">
        <v>764</v>
      </c>
      <c r="P288" s="357" t="s">
        <v>721</v>
      </c>
      <c r="Q288" s="357"/>
      <c r="R288" s="357"/>
      <c r="S288" s="357"/>
      <c r="T288" s="357"/>
      <c r="U288" s="357"/>
      <c r="V288" s="357"/>
      <c r="W288" s="357"/>
      <c r="X288" s="357"/>
      <c r="Y288" s="357"/>
      <c r="Z288" s="357"/>
      <c r="AA288" s="344"/>
      <c r="AB288" s="344" t="str">
        <f t="shared" ca="1" si="33"/>
        <v>Vencida</v>
      </c>
      <c r="AC288" s="358" t="str">
        <f t="shared" si="29"/>
        <v>No aplica</v>
      </c>
      <c r="AD288" s="344"/>
      <c r="AE288" s="344" t="str">
        <f t="shared" ca="1" si="34"/>
        <v>Vencida</v>
      </c>
      <c r="AF288" s="358" t="str">
        <f t="shared" si="30"/>
        <v>No aplica</v>
      </c>
      <c r="AG288" s="344"/>
      <c r="AH288" s="344"/>
      <c r="AI288" s="357"/>
      <c r="AJ288" s="344"/>
      <c r="AK288" s="358" t="str">
        <f t="shared" si="31"/>
        <v>No aplica</v>
      </c>
      <c r="AL288" s="358"/>
      <c r="AM288" s="359">
        <f t="shared" ca="1" si="32"/>
        <v>0</v>
      </c>
      <c r="AN288" s="357"/>
      <c r="AO288" s="357"/>
      <c r="AP288" s="360"/>
      <c r="AQ288" s="361" t="str">
        <f>+_xlfn.XLOOKUP(B288,'BD 2025-06-14'!$A$1:$A$700,'BD 2025-06-14'!$B$1:$B$700)</f>
        <v>PATINO PANCHALO WILSON FABIAN</v>
      </c>
    </row>
    <row r="289" spans="1:43" ht="30.75" customHeight="1" x14ac:dyDescent="0.25">
      <c r="A289" s="353">
        <v>280</v>
      </c>
      <c r="B289" s="354">
        <v>1118295808</v>
      </c>
      <c r="C289" s="357" t="s">
        <v>190</v>
      </c>
      <c r="D289" s="344" t="str">
        <f>IFERROR(VLOOKUP(B289,#REF!,6,0),"ACTIVO")</f>
        <v>ACTIVO</v>
      </c>
      <c r="E289" s="344">
        <v>43166</v>
      </c>
      <c r="F289" s="344" t="str">
        <f>IFERROR(VLOOKUP(B289,#REF!,5,0),"")</f>
        <v/>
      </c>
      <c r="G289" s="344">
        <v>33344</v>
      </c>
      <c r="H289" s="356">
        <f t="shared" ca="1" si="28"/>
        <v>34.959616700889804</v>
      </c>
      <c r="I289" s="357" t="s">
        <v>763</v>
      </c>
      <c r="J289" s="357" t="s">
        <v>191</v>
      </c>
      <c r="K289" s="363" t="s">
        <v>189</v>
      </c>
      <c r="L289" s="355" t="s">
        <v>159</v>
      </c>
      <c r="M289" s="355" t="s">
        <v>90</v>
      </c>
      <c r="N289" s="357" t="s">
        <v>557</v>
      </c>
      <c r="O289" s="357" t="s">
        <v>557</v>
      </c>
      <c r="P289" s="357" t="s">
        <v>437</v>
      </c>
      <c r="Q289" s="357" t="s">
        <v>541</v>
      </c>
      <c r="R289" s="357" t="s">
        <v>436</v>
      </c>
      <c r="S289" s="357"/>
      <c r="T289" s="357"/>
      <c r="U289" s="357" t="s">
        <v>2771</v>
      </c>
      <c r="V289" s="357" t="s">
        <v>2772</v>
      </c>
      <c r="W289" s="357">
        <v>2019</v>
      </c>
      <c r="X289" s="357" t="s">
        <v>1885</v>
      </c>
      <c r="Y289" s="357">
        <v>125</v>
      </c>
      <c r="Z289" s="357"/>
      <c r="AA289" s="344">
        <v>43325</v>
      </c>
      <c r="AB289" s="344" t="str">
        <f t="shared" ca="1" si="33"/>
        <v>Vigente</v>
      </c>
      <c r="AC289" s="358" t="str">
        <f t="shared" si="29"/>
        <v>Vigente</v>
      </c>
      <c r="AD289" s="344">
        <v>46353</v>
      </c>
      <c r="AE289" s="344" t="str">
        <f t="shared" ca="1" si="34"/>
        <v>Vigente</v>
      </c>
      <c r="AF289" s="358" t="str">
        <f t="shared" si="30"/>
        <v>Vigente</v>
      </c>
      <c r="AG289" s="344">
        <v>46274</v>
      </c>
      <c r="AH289" s="344" t="s">
        <v>439</v>
      </c>
      <c r="AI289" s="357" t="s">
        <v>439</v>
      </c>
      <c r="AJ289" s="344">
        <v>48762</v>
      </c>
      <c r="AK289" s="358" t="str">
        <f t="shared" si="31"/>
        <v>Vigente</v>
      </c>
      <c r="AL289" s="358"/>
      <c r="AM289" s="359">
        <f t="shared" ca="1" si="32"/>
        <v>4</v>
      </c>
      <c r="AN289" s="357"/>
      <c r="AO289" s="357"/>
      <c r="AP289" s="360"/>
      <c r="AQ289" s="361" t="str">
        <f>+_xlfn.XLOOKUP(B289,'BD 2025-06-14'!$A$1:$A$700,'BD 2025-06-14'!$B$1:$B$700)</f>
        <v>MUNOZ MUNOZ YEFERSON FABIAN</v>
      </c>
    </row>
    <row r="290" spans="1:43" ht="30.75" customHeight="1" x14ac:dyDescent="0.25">
      <c r="A290" s="353">
        <v>281</v>
      </c>
      <c r="B290" s="354">
        <v>1005869162</v>
      </c>
      <c r="C290" s="355" t="s">
        <v>25</v>
      </c>
      <c r="D290" s="344" t="str">
        <f>IFERROR(VLOOKUP(B290,#REF!,6,0),"ACTIVO")</f>
        <v>ACTIVO</v>
      </c>
      <c r="E290" s="344">
        <v>43822</v>
      </c>
      <c r="F290" s="344" t="str">
        <f>IFERROR(VLOOKUP(B290,#REF!,5,0),"")</f>
        <v/>
      </c>
      <c r="G290" s="344">
        <v>32910</v>
      </c>
      <c r="H290" s="356">
        <f t="shared" ca="1" si="28"/>
        <v>36.148512653544472</v>
      </c>
      <c r="I290" s="344" t="s">
        <v>763</v>
      </c>
      <c r="J290" s="365" t="s">
        <v>1669</v>
      </c>
      <c r="K290" s="363" t="s">
        <v>26</v>
      </c>
      <c r="L290" s="355" t="s">
        <v>24</v>
      </c>
      <c r="M290" s="355" t="s">
        <v>19</v>
      </c>
      <c r="N290" s="357" t="s">
        <v>557</v>
      </c>
      <c r="O290" s="357" t="s">
        <v>557</v>
      </c>
      <c r="P290" s="357" t="s">
        <v>437</v>
      </c>
      <c r="Q290" s="357" t="s">
        <v>441</v>
      </c>
      <c r="R290" s="357" t="s">
        <v>435</v>
      </c>
      <c r="S290" s="357" t="s">
        <v>442</v>
      </c>
      <c r="T290" s="357">
        <v>1130679764</v>
      </c>
      <c r="U290" s="357" t="s">
        <v>3356</v>
      </c>
      <c r="V290" s="357" t="s">
        <v>3357</v>
      </c>
      <c r="W290" s="357">
        <v>2012</v>
      </c>
      <c r="X290" s="357" t="s">
        <v>1867</v>
      </c>
      <c r="Y290" s="357">
        <v>100</v>
      </c>
      <c r="Z290" s="357"/>
      <c r="AA290" s="344">
        <v>40843</v>
      </c>
      <c r="AB290" s="344" t="str">
        <f t="shared" ca="1" si="33"/>
        <v>Vencida</v>
      </c>
      <c r="AC290" s="358" t="str">
        <f t="shared" si="29"/>
        <v>Vigente</v>
      </c>
      <c r="AD290" s="344">
        <v>46068</v>
      </c>
      <c r="AE290" s="344" t="str">
        <f t="shared" ca="1" si="34"/>
        <v>Vencida</v>
      </c>
      <c r="AF290" s="358" t="str">
        <f t="shared" si="30"/>
        <v>Vigente</v>
      </c>
      <c r="AG290" s="344">
        <v>46066</v>
      </c>
      <c r="AH290" s="344" t="s">
        <v>439</v>
      </c>
      <c r="AI290" s="357" t="s">
        <v>439</v>
      </c>
      <c r="AJ290" s="344">
        <v>48764</v>
      </c>
      <c r="AK290" s="358" t="str">
        <f t="shared" si="31"/>
        <v>Vigente</v>
      </c>
      <c r="AL290" s="358"/>
      <c r="AM290" s="359">
        <f t="shared" ca="1" si="32"/>
        <v>3</v>
      </c>
      <c r="AN290" s="357"/>
      <c r="AO290" s="357"/>
      <c r="AP290" s="360"/>
      <c r="AQ290" s="361" t="str">
        <f>+_xlfn.XLOOKUP(B290,'BD 2025-06-14'!$A$1:$A$700,'BD 2025-06-14'!$B$1:$B$700)</f>
        <v>VALBUENA CASTILLO CRISTIAN DAVID</v>
      </c>
    </row>
    <row r="291" spans="1:43" ht="30.75" customHeight="1" x14ac:dyDescent="0.25">
      <c r="A291" s="353">
        <v>282</v>
      </c>
      <c r="B291" s="354">
        <v>94491935</v>
      </c>
      <c r="C291" s="355" t="s">
        <v>57</v>
      </c>
      <c r="D291" s="344" t="str">
        <f>IFERROR(VLOOKUP(B291,#REF!,6,0),"ACTIVO")</f>
        <v>ACTIVO</v>
      </c>
      <c r="E291" s="344">
        <v>40366</v>
      </c>
      <c r="F291" s="344" t="str">
        <f>IFERROR(VLOOKUP(B291,#REF!,5,0),"")</f>
        <v/>
      </c>
      <c r="G291" s="344">
        <v>28108</v>
      </c>
      <c r="H291" s="356">
        <f t="shared" ca="1" si="28"/>
        <v>49.294341850977027</v>
      </c>
      <c r="I291" s="344" t="s">
        <v>763</v>
      </c>
      <c r="J291" s="355" t="s">
        <v>1675</v>
      </c>
      <c r="K291" s="363" t="s">
        <v>59</v>
      </c>
      <c r="L291" s="355" t="s">
        <v>24</v>
      </c>
      <c r="M291" s="355" t="s">
        <v>19</v>
      </c>
      <c r="N291" s="357" t="s">
        <v>557</v>
      </c>
      <c r="O291" s="357" t="s">
        <v>557</v>
      </c>
      <c r="P291" s="357" t="s">
        <v>437</v>
      </c>
      <c r="Q291" s="357" t="s">
        <v>468</v>
      </c>
      <c r="R291" s="357" t="s">
        <v>436</v>
      </c>
      <c r="S291" s="357"/>
      <c r="T291" s="357"/>
      <c r="U291" s="357" t="s">
        <v>2941</v>
      </c>
      <c r="V291" s="357" t="s">
        <v>2942</v>
      </c>
      <c r="W291" s="357">
        <v>2017</v>
      </c>
      <c r="X291" s="357" t="s">
        <v>1885</v>
      </c>
      <c r="Y291" s="357">
        <v>125</v>
      </c>
      <c r="Z291" s="357"/>
      <c r="AA291" s="344">
        <v>42734</v>
      </c>
      <c r="AB291" s="344" t="str">
        <f t="shared" ca="1" si="33"/>
        <v>Vencida</v>
      </c>
      <c r="AC291" s="358" t="str">
        <f t="shared" si="29"/>
        <v>Vigente</v>
      </c>
      <c r="AD291" s="344">
        <v>46017</v>
      </c>
      <c r="AE291" s="344" t="str">
        <f t="shared" ca="1" si="34"/>
        <v>Vencida</v>
      </c>
      <c r="AF291" s="358" t="str">
        <f t="shared" si="30"/>
        <v>Vigente</v>
      </c>
      <c r="AG291" s="344">
        <v>46021</v>
      </c>
      <c r="AH291" s="344" t="s">
        <v>439</v>
      </c>
      <c r="AI291" s="357" t="s">
        <v>439</v>
      </c>
      <c r="AJ291" s="344">
        <v>48634</v>
      </c>
      <c r="AK291" s="358" t="str">
        <f t="shared" si="31"/>
        <v>Vigente</v>
      </c>
      <c r="AL291" s="358"/>
      <c r="AM291" s="359">
        <f t="shared" ca="1" si="32"/>
        <v>3</v>
      </c>
      <c r="AN291" s="357"/>
      <c r="AO291" s="357"/>
      <c r="AP291" s="360"/>
      <c r="AQ291" s="361" t="str">
        <f>+_xlfn.XLOOKUP(B291,'BD 2025-06-14'!$A$1:$A$700,'BD 2025-06-14'!$B$1:$B$700)</f>
        <v>PANTOJA ESCOBAR JOHN EDUARDO</v>
      </c>
    </row>
    <row r="292" spans="1:43" ht="30.75" customHeight="1" x14ac:dyDescent="0.25">
      <c r="A292" s="353">
        <v>283</v>
      </c>
      <c r="B292" s="354">
        <v>16755188</v>
      </c>
      <c r="C292" s="355" t="s">
        <v>828</v>
      </c>
      <c r="D292" s="344" t="str">
        <f>IFERROR(VLOOKUP(B292,#REF!,6,0),"ACTIVO")</f>
        <v>ACTIVO</v>
      </c>
      <c r="E292" s="344">
        <v>45124</v>
      </c>
      <c r="F292" s="344" t="str">
        <f>IFERROR(VLOOKUP(B292,#REF!,5,0),"")</f>
        <v/>
      </c>
      <c r="G292" s="344">
        <v>24592</v>
      </c>
      <c r="H292" s="356">
        <f t="shared" ca="1" si="28"/>
        <v>58.921286789869953</v>
      </c>
      <c r="I292" s="344" t="s">
        <v>763</v>
      </c>
      <c r="J292" s="355" t="s">
        <v>4055</v>
      </c>
      <c r="K292" s="363" t="s">
        <v>827</v>
      </c>
      <c r="L292" s="355" t="s">
        <v>24</v>
      </c>
      <c r="M292" s="355" t="s">
        <v>19</v>
      </c>
      <c r="N292" s="357" t="s">
        <v>557</v>
      </c>
      <c r="O292" s="357" t="s">
        <v>764</v>
      </c>
      <c r="P292" s="357" t="s">
        <v>721</v>
      </c>
      <c r="Q292" s="357"/>
      <c r="R292" s="357"/>
      <c r="S292" s="357"/>
      <c r="T292" s="357"/>
      <c r="U292" s="357"/>
      <c r="V292" s="357"/>
      <c r="W292" s="357"/>
      <c r="X292" s="357"/>
      <c r="Y292" s="357"/>
      <c r="Z292" s="357"/>
      <c r="AA292" s="344"/>
      <c r="AB292" s="344" t="str">
        <f t="shared" ca="1" si="33"/>
        <v>Vencida</v>
      </c>
      <c r="AC292" s="358" t="str">
        <f t="shared" si="29"/>
        <v>No aplica</v>
      </c>
      <c r="AD292" s="344"/>
      <c r="AE292" s="344" t="str">
        <f t="shared" ca="1" si="34"/>
        <v>Vencida</v>
      </c>
      <c r="AF292" s="358" t="str">
        <f t="shared" si="30"/>
        <v>No aplica</v>
      </c>
      <c r="AG292" s="344"/>
      <c r="AH292" s="344" t="s">
        <v>2852</v>
      </c>
      <c r="AI292" s="357" t="s">
        <v>2852</v>
      </c>
      <c r="AJ292" s="344">
        <v>46342</v>
      </c>
      <c r="AK292" s="358" t="str">
        <f t="shared" si="31"/>
        <v>No aplica</v>
      </c>
      <c r="AL292" s="358"/>
      <c r="AM292" s="359">
        <f t="shared" ca="1" si="32"/>
        <v>0</v>
      </c>
      <c r="AN292" s="357"/>
      <c r="AO292" s="357"/>
      <c r="AP292" s="360"/>
      <c r="AQ292" s="361" t="str">
        <f>+_xlfn.XLOOKUP(B292,'BD 2025-06-14'!$A$1:$A$700,'BD 2025-06-14'!$B$1:$B$700)</f>
        <v>MELO HENRY</v>
      </c>
    </row>
    <row r="293" spans="1:43" ht="30.75" customHeight="1" x14ac:dyDescent="0.25">
      <c r="A293" s="353">
        <v>284</v>
      </c>
      <c r="B293" s="354">
        <v>14638563</v>
      </c>
      <c r="C293" s="355" t="s">
        <v>49</v>
      </c>
      <c r="D293" s="344" t="str">
        <f>IFERROR(VLOOKUP(B293,#REF!,6,0),"ACTIVO")</f>
        <v>ACTIVO</v>
      </c>
      <c r="E293" s="344">
        <v>40452</v>
      </c>
      <c r="F293" s="344" t="str">
        <f>IFERROR(VLOOKUP(B293,#REF!,5,0),"")</f>
        <v/>
      </c>
      <c r="G293" s="344">
        <v>30964</v>
      </c>
      <c r="H293" s="356">
        <f t="shared" ca="1" si="28"/>
        <v>41.475041385457786</v>
      </c>
      <c r="I293" s="344" t="s">
        <v>763</v>
      </c>
      <c r="J293" s="355" t="s">
        <v>1673</v>
      </c>
      <c r="K293" s="363" t="s">
        <v>29</v>
      </c>
      <c r="L293" s="355" t="s">
        <v>24</v>
      </c>
      <c r="M293" s="355" t="s">
        <v>19</v>
      </c>
      <c r="N293" s="357" t="s">
        <v>557</v>
      </c>
      <c r="O293" s="357" t="s">
        <v>557</v>
      </c>
      <c r="P293" s="357" t="s">
        <v>437</v>
      </c>
      <c r="Q293" s="357" t="s">
        <v>462</v>
      </c>
      <c r="R293" s="357" t="s">
        <v>436</v>
      </c>
      <c r="S293" s="357"/>
      <c r="T293" s="357"/>
      <c r="U293" s="357" t="s">
        <v>2965</v>
      </c>
      <c r="V293" s="357" t="s">
        <v>2966</v>
      </c>
      <c r="W293" s="357">
        <v>2014</v>
      </c>
      <c r="X293" s="357" t="s">
        <v>1885</v>
      </c>
      <c r="Y293" s="357">
        <v>125</v>
      </c>
      <c r="Z293" s="357"/>
      <c r="AA293" s="344">
        <v>41690</v>
      </c>
      <c r="AB293" s="344" t="str">
        <f t="shared" ca="1" si="33"/>
        <v>Vencida</v>
      </c>
      <c r="AC293" s="358" t="str">
        <f t="shared" si="29"/>
        <v>Vigente</v>
      </c>
      <c r="AD293" s="344">
        <v>46015</v>
      </c>
      <c r="AE293" s="344" t="str">
        <f t="shared" ca="1" si="34"/>
        <v>Vigente</v>
      </c>
      <c r="AF293" s="358" t="str">
        <f t="shared" si="30"/>
        <v>Vigente</v>
      </c>
      <c r="AG293" s="344">
        <v>46311</v>
      </c>
      <c r="AH293" s="344" t="s">
        <v>439</v>
      </c>
      <c r="AI293" s="357" t="s">
        <v>439</v>
      </c>
      <c r="AJ293" s="344">
        <v>48966</v>
      </c>
      <c r="AK293" s="358" t="str">
        <f t="shared" si="31"/>
        <v>Vigente</v>
      </c>
      <c r="AL293" s="358"/>
      <c r="AM293" s="359">
        <f t="shared" ca="1" si="32"/>
        <v>4</v>
      </c>
      <c r="AN293" s="357"/>
      <c r="AO293" s="357"/>
      <c r="AP293" s="360"/>
      <c r="AQ293" s="361" t="str">
        <f>+_xlfn.XLOOKUP(B293,'BD 2025-06-14'!$A$1:$A$700,'BD 2025-06-14'!$B$1:$B$700)</f>
        <v>PEREZ PENA PAUL EDWIN</v>
      </c>
    </row>
    <row r="294" spans="1:43" ht="30.75" customHeight="1" x14ac:dyDescent="0.25">
      <c r="A294" s="353">
        <v>285</v>
      </c>
      <c r="B294" s="354">
        <v>79405029</v>
      </c>
      <c r="C294" s="355" t="s">
        <v>41</v>
      </c>
      <c r="D294" s="344" t="str">
        <f>IFERROR(VLOOKUP(B294,#REF!,6,0),"ACTIVO")</f>
        <v>ACTIVO</v>
      </c>
      <c r="E294" s="344">
        <v>40686</v>
      </c>
      <c r="F294" s="344" t="str">
        <f>IFERROR(VLOOKUP(B294,#REF!,5,0),"")</f>
        <v/>
      </c>
      <c r="G294" s="344">
        <v>24496</v>
      </c>
      <c r="H294" s="356">
        <f t="shared" ca="1" si="28"/>
        <v>59.184120465434631</v>
      </c>
      <c r="I294" s="344" t="s">
        <v>763</v>
      </c>
      <c r="J294" s="355" t="s">
        <v>1671</v>
      </c>
      <c r="K294" s="363" t="s">
        <v>29</v>
      </c>
      <c r="L294" s="355" t="s">
        <v>24</v>
      </c>
      <c r="M294" s="355" t="s">
        <v>19</v>
      </c>
      <c r="N294" s="357" t="s">
        <v>557</v>
      </c>
      <c r="O294" s="357" t="s">
        <v>557</v>
      </c>
      <c r="P294" s="357" t="s">
        <v>437</v>
      </c>
      <c r="Q294" s="357" t="s">
        <v>453</v>
      </c>
      <c r="R294" s="357" t="s">
        <v>435</v>
      </c>
      <c r="S294" s="357" t="s">
        <v>454</v>
      </c>
      <c r="T294" s="357">
        <v>66856605</v>
      </c>
      <c r="U294" s="357" t="s">
        <v>2378</v>
      </c>
      <c r="V294" s="357" t="s">
        <v>2379</v>
      </c>
      <c r="W294" s="357">
        <v>2018</v>
      </c>
      <c r="X294" s="357" t="s">
        <v>1927</v>
      </c>
      <c r="Y294" s="357">
        <v>150</v>
      </c>
      <c r="Z294" s="357"/>
      <c r="AA294" s="344">
        <v>43035</v>
      </c>
      <c r="AB294" s="344" t="str">
        <f t="shared" ca="1" si="33"/>
        <v>Vigente</v>
      </c>
      <c r="AC294" s="358" t="str">
        <f t="shared" si="29"/>
        <v>Vigente</v>
      </c>
      <c r="AD294" s="344">
        <v>46320</v>
      </c>
      <c r="AE294" s="344" t="str">
        <f t="shared" ca="1" si="34"/>
        <v>Vigente</v>
      </c>
      <c r="AF294" s="358" t="str">
        <f t="shared" si="30"/>
        <v>Vigente</v>
      </c>
      <c r="AG294" s="344">
        <v>46321</v>
      </c>
      <c r="AH294" s="344" t="s">
        <v>439</v>
      </c>
      <c r="AI294" s="357" t="s">
        <v>439</v>
      </c>
      <c r="AJ294" s="344">
        <v>48521</v>
      </c>
      <c r="AK294" s="358" t="str">
        <f t="shared" si="31"/>
        <v>Vigente</v>
      </c>
      <c r="AL294" s="358"/>
      <c r="AM294" s="359">
        <f t="shared" ca="1" si="32"/>
        <v>4</v>
      </c>
      <c r="AN294" s="357"/>
      <c r="AO294" s="357"/>
      <c r="AP294" s="360"/>
      <c r="AQ294" s="361" t="str">
        <f>+_xlfn.XLOOKUP(B294,'BD 2025-06-14'!$A$1:$A$700,'BD 2025-06-14'!$B$1:$B$700)</f>
        <v>GOMEZ GOMEZ GIOVANNY</v>
      </c>
    </row>
    <row r="295" spans="1:43" ht="30.75" customHeight="1" x14ac:dyDescent="0.25">
      <c r="A295" s="353">
        <v>286</v>
      </c>
      <c r="B295" s="354">
        <v>1118289579</v>
      </c>
      <c r="C295" s="355" t="s">
        <v>34</v>
      </c>
      <c r="D295" s="344" t="str">
        <f>IFERROR(VLOOKUP(B295,#REF!,6,0),"ACTIVO")</f>
        <v>ACTIVO</v>
      </c>
      <c r="E295" s="344">
        <v>40759</v>
      </c>
      <c r="F295" s="344" t="str">
        <f>IFERROR(VLOOKUP(B295,#REF!,5,0),"")</f>
        <v/>
      </c>
      <c r="G295" s="344">
        <v>32216</v>
      </c>
      <c r="H295" s="356">
        <f t="shared" ca="1" si="28"/>
        <v>38.047244647244646</v>
      </c>
      <c r="I295" s="344" t="s">
        <v>763</v>
      </c>
      <c r="J295" s="355" t="s">
        <v>1670</v>
      </c>
      <c r="K295" s="363" t="s">
        <v>29</v>
      </c>
      <c r="L295" s="355" t="s">
        <v>24</v>
      </c>
      <c r="M295" s="355" t="s">
        <v>19</v>
      </c>
      <c r="N295" s="357" t="s">
        <v>557</v>
      </c>
      <c r="O295" s="357" t="s">
        <v>557</v>
      </c>
      <c r="P295" s="357" t="s">
        <v>437</v>
      </c>
      <c r="Q295" s="357" t="s">
        <v>448</v>
      </c>
      <c r="R295" s="357" t="s">
        <v>436</v>
      </c>
      <c r="S295" s="357"/>
      <c r="T295" s="357"/>
      <c r="U295" s="357" t="s">
        <v>1949</v>
      </c>
      <c r="V295" s="357" t="s">
        <v>1950</v>
      </c>
      <c r="W295" s="357">
        <v>2018</v>
      </c>
      <c r="X295" s="357" t="s">
        <v>1885</v>
      </c>
      <c r="Y295" s="357">
        <v>99</v>
      </c>
      <c r="Z295" s="357"/>
      <c r="AA295" s="344">
        <v>42892</v>
      </c>
      <c r="AB295" s="344" t="str">
        <f t="shared" ca="1" si="33"/>
        <v>Vigente</v>
      </c>
      <c r="AC295" s="358" t="str">
        <f t="shared" si="29"/>
        <v>Vigente</v>
      </c>
      <c r="AD295" s="344">
        <v>46179</v>
      </c>
      <c r="AE295" s="344" t="str">
        <f t="shared" ca="1" si="34"/>
        <v>Vigente</v>
      </c>
      <c r="AF295" s="358" t="str">
        <f t="shared" si="30"/>
        <v>Vigente</v>
      </c>
      <c r="AG295" s="344">
        <v>46196</v>
      </c>
      <c r="AH295" s="344" t="s">
        <v>439</v>
      </c>
      <c r="AI295" s="357" t="s">
        <v>439</v>
      </c>
      <c r="AJ295" s="344">
        <v>49488</v>
      </c>
      <c r="AK295" s="358" t="str">
        <f t="shared" si="31"/>
        <v>Vigente</v>
      </c>
      <c r="AL295" s="358"/>
      <c r="AM295" s="359">
        <f t="shared" ca="1" si="32"/>
        <v>4</v>
      </c>
      <c r="AN295" s="357"/>
      <c r="AO295" s="357"/>
      <c r="AP295" s="360"/>
      <c r="AQ295" s="361" t="str">
        <f>+_xlfn.XLOOKUP(B295,'BD 2025-06-14'!$A$1:$A$700,'BD 2025-06-14'!$B$1:$B$700)</f>
        <v>AYALA MORENO JHOJAN STIVEN</v>
      </c>
    </row>
    <row r="296" spans="1:43" ht="30.75" customHeight="1" x14ac:dyDescent="0.25">
      <c r="A296" s="353">
        <v>287</v>
      </c>
      <c r="B296" s="354">
        <v>1114812714</v>
      </c>
      <c r="C296" s="355" t="s">
        <v>35</v>
      </c>
      <c r="D296" s="344" t="str">
        <f>IFERROR(VLOOKUP(B296,#REF!,6,0),"ACTIVO")</f>
        <v>ACTIVO</v>
      </c>
      <c r="E296" s="344">
        <v>41660</v>
      </c>
      <c r="F296" s="344" t="str">
        <f>IFERROR(VLOOKUP(B296,#REF!,5,0),"")</f>
        <v/>
      </c>
      <c r="G296" s="344">
        <v>31031</v>
      </c>
      <c r="H296" s="356">
        <f t="shared" ca="1" si="28"/>
        <v>41.291608302559531</v>
      </c>
      <c r="I296" s="344" t="s">
        <v>763</v>
      </c>
      <c r="J296" s="355" t="s">
        <v>36</v>
      </c>
      <c r="K296" s="363" t="s">
        <v>29</v>
      </c>
      <c r="L296" s="355" t="s">
        <v>24</v>
      </c>
      <c r="M296" s="355" t="s">
        <v>19</v>
      </c>
      <c r="N296" s="357" t="s">
        <v>557</v>
      </c>
      <c r="O296" s="357" t="s">
        <v>557</v>
      </c>
      <c r="P296" s="357" t="s">
        <v>437</v>
      </c>
      <c r="Q296" s="357" t="s">
        <v>449</v>
      </c>
      <c r="R296" s="357" t="s">
        <v>436</v>
      </c>
      <c r="S296" s="357"/>
      <c r="T296" s="357"/>
      <c r="U296" s="357" t="s">
        <v>2027</v>
      </c>
      <c r="V296" s="357" t="s">
        <v>2028</v>
      </c>
      <c r="W296" s="357">
        <v>2012</v>
      </c>
      <c r="X296" s="357" t="s">
        <v>1867</v>
      </c>
      <c r="Y296" s="357">
        <v>125</v>
      </c>
      <c r="Z296" s="357"/>
      <c r="AA296" s="344">
        <v>41095</v>
      </c>
      <c r="AB296" s="344" t="str">
        <f t="shared" ca="1" si="33"/>
        <v>Vigente</v>
      </c>
      <c r="AC296" s="358" t="str">
        <f t="shared" si="29"/>
        <v>Vigente</v>
      </c>
      <c r="AD296" s="344">
        <v>46167</v>
      </c>
      <c r="AE296" s="344" t="str">
        <f t="shared" ca="1" si="34"/>
        <v>Vigente</v>
      </c>
      <c r="AF296" s="358" t="str">
        <f t="shared" si="30"/>
        <v>Vigente</v>
      </c>
      <c r="AG296" s="344">
        <v>46280</v>
      </c>
      <c r="AH296" s="344" t="s">
        <v>439</v>
      </c>
      <c r="AI296" s="357" t="s">
        <v>439</v>
      </c>
      <c r="AJ296" s="344">
        <v>48626</v>
      </c>
      <c r="AK296" s="358" t="str">
        <f t="shared" si="31"/>
        <v>Vigente</v>
      </c>
      <c r="AL296" s="358"/>
      <c r="AM296" s="359">
        <f t="shared" ca="1" si="32"/>
        <v>4</v>
      </c>
      <c r="AN296" s="357"/>
      <c r="AO296" s="357"/>
      <c r="AP296" s="360"/>
      <c r="AQ296" s="361" t="str">
        <f>+_xlfn.XLOOKUP(B296,'BD 2025-06-14'!$A$1:$A$700,'BD 2025-06-14'!$B$1:$B$700)</f>
        <v>CAMILO JOHN FERNANDO</v>
      </c>
    </row>
    <row r="297" spans="1:43" ht="30.75" customHeight="1" x14ac:dyDescent="0.2">
      <c r="A297" s="353">
        <v>288</v>
      </c>
      <c r="B297" s="354">
        <v>14473576</v>
      </c>
      <c r="C297" s="355" t="s">
        <v>44</v>
      </c>
      <c r="D297" s="344" t="str">
        <f>IFERROR(VLOOKUP(B297,#REF!,6,0),"ACTIVO")</f>
        <v>ACTIVO</v>
      </c>
      <c r="E297" s="344">
        <v>41885</v>
      </c>
      <c r="F297" s="344" t="str">
        <f>IFERROR(VLOOKUP(B297,#REF!,5,0),"")</f>
        <v/>
      </c>
      <c r="G297" s="344">
        <v>29759</v>
      </c>
      <c r="H297" s="356">
        <f t="shared" ca="1" si="28"/>
        <v>44.776144277126363</v>
      </c>
      <c r="I297" s="344" t="s">
        <v>763</v>
      </c>
      <c r="J297" s="355" t="s">
        <v>45</v>
      </c>
      <c r="K297" s="363" t="s">
        <v>29</v>
      </c>
      <c r="L297" s="355" t="s">
        <v>24</v>
      </c>
      <c r="M297" s="355" t="s">
        <v>19</v>
      </c>
      <c r="N297" s="357" t="s">
        <v>557</v>
      </c>
      <c r="O297" s="357" t="s">
        <v>557</v>
      </c>
      <c r="P297" s="357" t="s">
        <v>437</v>
      </c>
      <c r="Q297" s="357" t="s">
        <v>6764</v>
      </c>
      <c r="R297" s="357" t="s">
        <v>435</v>
      </c>
      <c r="S297" s="357" t="s">
        <v>6765</v>
      </c>
      <c r="T297" s="357">
        <v>67003412</v>
      </c>
      <c r="U297" s="381" t="s">
        <v>6766</v>
      </c>
      <c r="V297" s="381" t="s">
        <v>6767</v>
      </c>
      <c r="W297" s="357">
        <v>2013</v>
      </c>
      <c r="X297" s="357" t="s">
        <v>1867</v>
      </c>
      <c r="Y297" s="357">
        <v>97</v>
      </c>
      <c r="Z297" s="357"/>
      <c r="AA297" s="344">
        <v>41337</v>
      </c>
      <c r="AB297" s="344" t="str">
        <f t="shared" ca="1" si="33"/>
        <v>Vencida</v>
      </c>
      <c r="AC297" s="358" t="str">
        <f t="shared" si="29"/>
        <v>Vigente</v>
      </c>
      <c r="AD297" s="344">
        <v>46039</v>
      </c>
      <c r="AE297" s="344" t="str">
        <f t="shared" ca="1" si="34"/>
        <v>Vigente</v>
      </c>
      <c r="AF297" s="358" t="str">
        <f t="shared" si="30"/>
        <v>Vigente</v>
      </c>
      <c r="AG297" s="344">
        <v>46183</v>
      </c>
      <c r="AH297" s="344" t="s">
        <v>439</v>
      </c>
      <c r="AI297" s="357" t="s">
        <v>439</v>
      </c>
      <c r="AJ297" s="344">
        <v>48445</v>
      </c>
      <c r="AK297" s="358" t="str">
        <f t="shared" si="31"/>
        <v>Vigente</v>
      </c>
      <c r="AL297" s="358"/>
      <c r="AM297" s="359">
        <f t="shared" ca="1" si="32"/>
        <v>4</v>
      </c>
      <c r="AN297" s="357"/>
      <c r="AO297" s="357"/>
      <c r="AP297" s="360"/>
      <c r="AQ297" s="361" t="str">
        <f>+_xlfn.XLOOKUP(B297,'BD 2025-06-14'!$A$1:$A$700,'BD 2025-06-14'!$B$1:$B$700)</f>
        <v>MOSQUERA ARROYO ULBER</v>
      </c>
    </row>
    <row r="298" spans="1:43" ht="30.75" customHeight="1" x14ac:dyDescent="0.25">
      <c r="A298" s="353">
        <v>289</v>
      </c>
      <c r="B298" s="354">
        <v>6097813</v>
      </c>
      <c r="C298" s="355" t="s">
        <v>54</v>
      </c>
      <c r="D298" s="344" t="str">
        <f>IFERROR(VLOOKUP(B298,#REF!,6,0),"ACTIVO")</f>
        <v>ACTIVO</v>
      </c>
      <c r="E298" s="344">
        <v>42024</v>
      </c>
      <c r="F298" s="344" t="str">
        <f>IFERROR(VLOOKUP(B298,#REF!,5,0),"")</f>
        <v/>
      </c>
      <c r="G298" s="344">
        <v>28705</v>
      </c>
      <c r="H298" s="356">
        <f t="shared" ca="1" si="28"/>
        <v>47.661172263507851</v>
      </c>
      <c r="I298" s="344" t="s">
        <v>763</v>
      </c>
      <c r="J298" s="355" t="s">
        <v>1674</v>
      </c>
      <c r="K298" s="363" t="s">
        <v>29</v>
      </c>
      <c r="L298" s="355" t="s">
        <v>24</v>
      </c>
      <c r="M298" s="355" t="s">
        <v>19</v>
      </c>
      <c r="N298" s="357" t="s">
        <v>557</v>
      </c>
      <c r="O298" s="357" t="s">
        <v>557</v>
      </c>
      <c r="P298" s="357" t="s">
        <v>437</v>
      </c>
      <c r="Q298" s="357" t="s">
        <v>465</v>
      </c>
      <c r="R298" s="357" t="s">
        <v>436</v>
      </c>
      <c r="S298" s="357"/>
      <c r="T298" s="357"/>
      <c r="U298" s="357" t="s">
        <v>3073</v>
      </c>
      <c r="V298" s="357" t="s">
        <v>3074</v>
      </c>
      <c r="W298" s="357">
        <v>2013</v>
      </c>
      <c r="X298" s="357" t="s">
        <v>1867</v>
      </c>
      <c r="Y298" s="357">
        <v>100</v>
      </c>
      <c r="Z298" s="357"/>
      <c r="AA298" s="344">
        <v>41452</v>
      </c>
      <c r="AB298" s="344" t="str">
        <f t="shared" ca="1" si="33"/>
        <v>Vigente</v>
      </c>
      <c r="AC298" s="358" t="str">
        <f t="shared" si="29"/>
        <v>Vigente</v>
      </c>
      <c r="AD298" s="344">
        <v>46281</v>
      </c>
      <c r="AE298" s="344" t="str">
        <f t="shared" ca="1" si="34"/>
        <v>Vigente</v>
      </c>
      <c r="AF298" s="358" t="str">
        <f t="shared" si="30"/>
        <v>Vigente</v>
      </c>
      <c r="AG298" s="344">
        <v>46281</v>
      </c>
      <c r="AH298" s="344" t="s">
        <v>439</v>
      </c>
      <c r="AI298" s="357" t="s">
        <v>439</v>
      </c>
      <c r="AJ298" s="344">
        <v>49277</v>
      </c>
      <c r="AK298" s="358" t="str">
        <f t="shared" si="31"/>
        <v>Vigente</v>
      </c>
      <c r="AL298" s="358"/>
      <c r="AM298" s="359">
        <f t="shared" ca="1" si="32"/>
        <v>4</v>
      </c>
      <c r="AN298" s="357"/>
      <c r="AO298" s="357"/>
      <c r="AP298" s="360"/>
      <c r="AQ298" s="361" t="str">
        <f>+_xlfn.XLOOKUP(B298,'BD 2025-06-14'!$A$1:$A$700,'BD 2025-06-14'!$B$1:$B$700)</f>
        <v>RESTREPO VICTORIA ANDREI FERNANDO</v>
      </c>
    </row>
    <row r="299" spans="1:43" ht="30.75" customHeight="1" x14ac:dyDescent="0.25">
      <c r="A299" s="353">
        <v>290</v>
      </c>
      <c r="B299" s="354">
        <v>1130646766</v>
      </c>
      <c r="C299" s="355" t="s">
        <v>37</v>
      </c>
      <c r="D299" s="344" t="str">
        <f>IFERROR(VLOOKUP(B299,#REF!,6,0),"ACTIVO")</f>
        <v>ACTIVO</v>
      </c>
      <c r="E299" s="344">
        <v>42040</v>
      </c>
      <c r="F299" s="344" t="str">
        <f>IFERROR(VLOOKUP(B299,#REF!,5,0),"")</f>
        <v/>
      </c>
      <c r="G299" s="344">
        <v>30766</v>
      </c>
      <c r="H299" s="356">
        <f t="shared" ca="1" si="28"/>
        <v>42.017127212530241</v>
      </c>
      <c r="I299" s="344" t="s">
        <v>763</v>
      </c>
      <c r="J299" s="355" t="s">
        <v>38</v>
      </c>
      <c r="K299" s="363" t="s">
        <v>29</v>
      </c>
      <c r="L299" s="355" t="s">
        <v>24</v>
      </c>
      <c r="M299" s="355" t="s">
        <v>19</v>
      </c>
      <c r="N299" s="357" t="s">
        <v>557</v>
      </c>
      <c r="O299" s="357" t="s">
        <v>557</v>
      </c>
      <c r="P299" s="357" t="s">
        <v>437</v>
      </c>
      <c r="Q299" s="357" t="s">
        <v>6967</v>
      </c>
      <c r="R299" s="357" t="s">
        <v>436</v>
      </c>
      <c r="S299" s="357"/>
      <c r="T299" s="357"/>
      <c r="U299" s="357" t="s">
        <v>6970</v>
      </c>
      <c r="V299" s="357" t="s">
        <v>6968</v>
      </c>
      <c r="W299" s="357">
        <v>2020</v>
      </c>
      <c r="X299" s="357" t="s">
        <v>1912</v>
      </c>
      <c r="Y299" s="357">
        <v>373</v>
      </c>
      <c r="Z299" s="357"/>
      <c r="AA299" s="344">
        <v>43803</v>
      </c>
      <c r="AB299" s="344" t="str">
        <f t="shared" ca="1" si="33"/>
        <v>Vigente</v>
      </c>
      <c r="AC299" s="358" t="str">
        <f t="shared" si="29"/>
        <v>Vigente</v>
      </c>
      <c r="AD299" s="344">
        <v>46286</v>
      </c>
      <c r="AE299" s="344" t="str">
        <f t="shared" ca="1" si="34"/>
        <v>Vigente</v>
      </c>
      <c r="AF299" s="358" t="str">
        <f t="shared" si="30"/>
        <v>Vigente</v>
      </c>
      <c r="AG299" s="344">
        <v>46284</v>
      </c>
      <c r="AH299" s="344" t="s">
        <v>439</v>
      </c>
      <c r="AI299" s="357" t="s">
        <v>450</v>
      </c>
      <c r="AJ299" s="344">
        <v>49316</v>
      </c>
      <c r="AK299" s="358" t="str">
        <f t="shared" si="31"/>
        <v>Vigente</v>
      </c>
      <c r="AL299" s="358"/>
      <c r="AM299" s="359">
        <f t="shared" ca="1" si="32"/>
        <v>4</v>
      </c>
      <c r="AN299" s="357"/>
      <c r="AO299" s="357"/>
      <c r="AP299" s="382" t="s">
        <v>6969</v>
      </c>
      <c r="AQ299" s="361" t="str">
        <f>+_xlfn.XLOOKUP(B299,'BD 2025-06-14'!$A$1:$A$700,'BD 2025-06-14'!$B$1:$B$700)</f>
        <v>GAMBOA GOMEZ LUIS CARLOS</v>
      </c>
    </row>
    <row r="300" spans="1:43" ht="30.75" customHeight="1" x14ac:dyDescent="0.25">
      <c r="A300" s="353">
        <v>291</v>
      </c>
      <c r="B300" s="354">
        <v>1143935371</v>
      </c>
      <c r="C300" s="355" t="s">
        <v>46</v>
      </c>
      <c r="D300" s="344" t="str">
        <f>IFERROR(VLOOKUP(B300,#REF!,6,0),"ACTIVO")</f>
        <v>ACTIVO</v>
      </c>
      <c r="E300" s="344">
        <v>42811</v>
      </c>
      <c r="F300" s="344" t="str">
        <f>IFERROR(VLOOKUP(B300,#REF!,5,0),"")</f>
        <v/>
      </c>
      <c r="G300" s="344">
        <v>33191</v>
      </c>
      <c r="H300" s="356">
        <f t="shared" ca="1" si="28"/>
        <v>35.379162350155397</v>
      </c>
      <c r="I300" s="344" t="s">
        <v>763</v>
      </c>
      <c r="J300" s="355" t="s">
        <v>47</v>
      </c>
      <c r="K300" s="363" t="s">
        <v>29</v>
      </c>
      <c r="L300" s="355" t="s">
        <v>24</v>
      </c>
      <c r="M300" s="355" t="s">
        <v>19</v>
      </c>
      <c r="N300" s="357" t="s">
        <v>557</v>
      </c>
      <c r="O300" s="357" t="s">
        <v>557</v>
      </c>
      <c r="P300" s="357" t="s">
        <v>437</v>
      </c>
      <c r="Q300" s="357" t="s">
        <v>4586</v>
      </c>
      <c r="R300" s="357" t="s">
        <v>435</v>
      </c>
      <c r="S300" s="357" t="s">
        <v>4587</v>
      </c>
      <c r="T300" s="357">
        <v>1059450098</v>
      </c>
      <c r="U300" s="357" t="s">
        <v>4588</v>
      </c>
      <c r="V300" s="357" t="s">
        <v>4589</v>
      </c>
      <c r="W300" s="357">
        <v>2014</v>
      </c>
      <c r="X300" s="357" t="s">
        <v>1927</v>
      </c>
      <c r="Y300" s="357">
        <v>153</v>
      </c>
      <c r="Z300" s="357"/>
      <c r="AA300" s="344">
        <v>41673</v>
      </c>
      <c r="AB300" s="344" t="str">
        <f t="shared" ca="1" si="33"/>
        <v>Vencida</v>
      </c>
      <c r="AC300" s="358" t="str">
        <f t="shared" si="29"/>
        <v>Vigente</v>
      </c>
      <c r="AD300" s="344">
        <v>46049</v>
      </c>
      <c r="AE300" s="344" t="str">
        <f t="shared" ca="1" si="34"/>
        <v>Vencida</v>
      </c>
      <c r="AF300" s="358" t="str">
        <f t="shared" si="30"/>
        <v>Vigente</v>
      </c>
      <c r="AG300" s="344">
        <v>46049</v>
      </c>
      <c r="AH300" s="344" t="s">
        <v>439</v>
      </c>
      <c r="AI300" s="357" t="s">
        <v>439</v>
      </c>
      <c r="AJ300" s="344">
        <v>49396</v>
      </c>
      <c r="AK300" s="358" t="str">
        <f t="shared" si="31"/>
        <v>Vigente</v>
      </c>
      <c r="AL300" s="358"/>
      <c r="AM300" s="359">
        <f t="shared" ca="1" si="32"/>
        <v>3</v>
      </c>
      <c r="AN300" s="357"/>
      <c r="AO300" s="357"/>
      <c r="AP300" s="360" t="s">
        <v>4590</v>
      </c>
      <c r="AQ300" s="361" t="str">
        <f>+_xlfn.XLOOKUP(B300,'BD 2025-06-14'!$A$1:$A$700,'BD 2025-06-14'!$B$1:$B$700)</f>
        <v>MURILLO ANGULO WILSON ERASMO</v>
      </c>
    </row>
    <row r="301" spans="1:43" ht="45.75" customHeight="1" x14ac:dyDescent="0.25">
      <c r="A301" s="353">
        <v>292</v>
      </c>
      <c r="B301" s="354">
        <v>16797984</v>
      </c>
      <c r="C301" s="355" t="s">
        <v>30</v>
      </c>
      <c r="D301" s="344" t="str">
        <f>IFERROR(VLOOKUP(B301,#REF!,6,0),"ACTIVO")</f>
        <v>ACTIVO</v>
      </c>
      <c r="E301" s="344">
        <v>42816</v>
      </c>
      <c r="F301" s="344" t="str">
        <f>IFERROR(VLOOKUP(B301,#REF!,5,0),"")</f>
        <v/>
      </c>
      <c r="G301" s="344">
        <v>26291</v>
      </c>
      <c r="H301" s="356">
        <f t="shared" ca="1" si="28"/>
        <v>54.269678302532512</v>
      </c>
      <c r="I301" s="344" t="s">
        <v>763</v>
      </c>
      <c r="J301" s="355" t="s">
        <v>31</v>
      </c>
      <c r="K301" s="363" t="s">
        <v>29</v>
      </c>
      <c r="L301" s="355" t="s">
        <v>24</v>
      </c>
      <c r="M301" s="355" t="s">
        <v>19</v>
      </c>
      <c r="N301" s="357" t="s">
        <v>557</v>
      </c>
      <c r="O301" s="357" t="s">
        <v>557</v>
      </c>
      <c r="P301" s="357" t="s">
        <v>437</v>
      </c>
      <c r="Q301" s="357" t="s">
        <v>445</v>
      </c>
      <c r="R301" s="357" t="s">
        <v>435</v>
      </c>
      <c r="S301" s="357" t="s">
        <v>446</v>
      </c>
      <c r="T301" s="357">
        <v>31220075</v>
      </c>
      <c r="U301" s="357" t="s">
        <v>1925</v>
      </c>
      <c r="V301" s="357" t="s">
        <v>1926</v>
      </c>
      <c r="W301" s="357">
        <v>2015</v>
      </c>
      <c r="X301" s="357" t="s">
        <v>1927</v>
      </c>
      <c r="Y301" s="357">
        <v>153</v>
      </c>
      <c r="Z301" s="357"/>
      <c r="AA301" s="344">
        <v>41885</v>
      </c>
      <c r="AB301" s="344" t="str">
        <f t="shared" ca="1" si="33"/>
        <v>Vigente</v>
      </c>
      <c r="AC301" s="358" t="str">
        <f t="shared" si="29"/>
        <v>Vigente</v>
      </c>
      <c r="AD301" s="344">
        <v>46186</v>
      </c>
      <c r="AE301" s="344" t="str">
        <f t="shared" ca="1" si="34"/>
        <v>Vigente</v>
      </c>
      <c r="AF301" s="358" t="str">
        <f t="shared" si="30"/>
        <v>Vigente</v>
      </c>
      <c r="AG301" s="344">
        <v>46281</v>
      </c>
      <c r="AH301" s="344" t="s">
        <v>439</v>
      </c>
      <c r="AI301" s="357" t="s">
        <v>439</v>
      </c>
      <c r="AJ301" s="344">
        <v>48788</v>
      </c>
      <c r="AK301" s="358" t="str">
        <f t="shared" si="31"/>
        <v>Vigente</v>
      </c>
      <c r="AL301" s="358"/>
      <c r="AM301" s="359">
        <f t="shared" ca="1" si="32"/>
        <v>4</v>
      </c>
      <c r="AN301" s="357"/>
      <c r="AO301" s="357"/>
      <c r="AP301" s="360" t="s">
        <v>7155</v>
      </c>
      <c r="AQ301" s="361" t="str">
        <f>+_xlfn.XLOOKUP(B301,'BD 2025-06-14'!$A$1:$A$700,'BD 2025-06-14'!$B$1:$B$700)</f>
        <v>ARIAS DIEGO ALEJANDRO</v>
      </c>
    </row>
    <row r="302" spans="1:43" ht="30.75" customHeight="1" x14ac:dyDescent="0.25">
      <c r="A302" s="353">
        <v>293</v>
      </c>
      <c r="B302" s="354">
        <v>6228383</v>
      </c>
      <c r="C302" s="355" t="s">
        <v>55</v>
      </c>
      <c r="D302" s="344" t="str">
        <f>IFERROR(VLOOKUP(B302,#REF!,6,0),"ACTIVO")</f>
        <v>ACTIVO</v>
      </c>
      <c r="E302" s="344">
        <v>42821</v>
      </c>
      <c r="F302" s="344" t="str">
        <f>IFERROR(VLOOKUP(B302,#REF!,5,0),"")</f>
        <v/>
      </c>
      <c r="G302" s="344">
        <v>29481</v>
      </c>
      <c r="H302" s="356">
        <f t="shared" ca="1" si="28"/>
        <v>45.535271159783306</v>
      </c>
      <c r="I302" s="344" t="s">
        <v>763</v>
      </c>
      <c r="J302" s="355" t="s">
        <v>56</v>
      </c>
      <c r="K302" s="363" t="s">
        <v>29</v>
      </c>
      <c r="L302" s="355" t="s">
        <v>24</v>
      </c>
      <c r="M302" s="355" t="s">
        <v>19</v>
      </c>
      <c r="N302" s="357" t="s">
        <v>557</v>
      </c>
      <c r="O302" s="357" t="s">
        <v>557</v>
      </c>
      <c r="P302" s="357" t="s">
        <v>437</v>
      </c>
      <c r="Q302" s="357" t="s">
        <v>466</v>
      </c>
      <c r="R302" s="357" t="s">
        <v>435</v>
      </c>
      <c r="S302" s="357" t="s">
        <v>467</v>
      </c>
      <c r="T302" s="357">
        <v>31239803</v>
      </c>
      <c r="U302" s="357" t="s">
        <v>3280</v>
      </c>
      <c r="V302" s="357" t="s">
        <v>3281</v>
      </c>
      <c r="W302" s="357">
        <v>2023</v>
      </c>
      <c r="X302" s="357" t="s">
        <v>1807</v>
      </c>
      <c r="Y302" s="357">
        <v>125</v>
      </c>
      <c r="Z302" s="357"/>
      <c r="AA302" s="344">
        <v>44842</v>
      </c>
      <c r="AB302" s="344" t="str">
        <f t="shared" ca="1" si="33"/>
        <v>Vigente</v>
      </c>
      <c r="AC302" s="358" t="str">
        <f t="shared" si="29"/>
        <v>Vigente</v>
      </c>
      <c r="AD302" s="344">
        <v>46309</v>
      </c>
      <c r="AE302" s="344" t="str">
        <f t="shared" ca="1" si="34"/>
        <v>Vigente</v>
      </c>
      <c r="AF302" s="358" t="str">
        <f t="shared" si="30"/>
        <v>Vigente</v>
      </c>
      <c r="AG302" s="344">
        <v>46309</v>
      </c>
      <c r="AH302" s="344" t="s">
        <v>439</v>
      </c>
      <c r="AI302" s="357" t="s">
        <v>439</v>
      </c>
      <c r="AJ302" s="344">
        <v>49477</v>
      </c>
      <c r="AK302" s="358" t="str">
        <f t="shared" si="31"/>
        <v>Vigente</v>
      </c>
      <c r="AL302" s="358"/>
      <c r="AM302" s="359">
        <f t="shared" ca="1" si="32"/>
        <v>4</v>
      </c>
      <c r="AN302" s="357"/>
      <c r="AO302" s="357"/>
      <c r="AP302" s="360"/>
      <c r="AQ302" s="361" t="str">
        <f>+_xlfn.XLOOKUP(B302,'BD 2025-06-14'!$A$1:$A$700,'BD 2025-06-14'!$B$1:$B$700)</f>
        <v>TORRES CASTILLO JHOVANY</v>
      </c>
    </row>
    <row r="303" spans="1:43" ht="30.75" customHeight="1" x14ac:dyDescent="0.25">
      <c r="A303" s="353">
        <v>294</v>
      </c>
      <c r="B303" s="354">
        <v>1144127451</v>
      </c>
      <c r="C303" s="355" t="s">
        <v>50</v>
      </c>
      <c r="D303" s="344" t="str">
        <f>IFERROR(VLOOKUP(B303,#REF!,6,0),"ACTIVO")</f>
        <v>ACTIVO</v>
      </c>
      <c r="E303" s="344">
        <v>42964</v>
      </c>
      <c r="F303" s="344" t="str">
        <f>IFERROR(VLOOKUP(B303,#REF!,5,0),"")</f>
        <v/>
      </c>
      <c r="G303" s="344">
        <v>32680</v>
      </c>
      <c r="H303" s="356">
        <f t="shared" ca="1" si="28"/>
        <v>36.778874558685786</v>
      </c>
      <c r="I303" s="344" t="s">
        <v>763</v>
      </c>
      <c r="J303" s="355" t="s">
        <v>51</v>
      </c>
      <c r="K303" s="363" t="s">
        <v>29</v>
      </c>
      <c r="L303" s="355" t="s">
        <v>24</v>
      </c>
      <c r="M303" s="355" t="s">
        <v>19</v>
      </c>
      <c r="N303" s="357" t="s">
        <v>557</v>
      </c>
      <c r="O303" s="357" t="s">
        <v>557</v>
      </c>
      <c r="P303" s="357" t="s">
        <v>437</v>
      </c>
      <c r="Q303" s="357" t="s">
        <v>463</v>
      </c>
      <c r="R303" s="357" t="s">
        <v>436</v>
      </c>
      <c r="S303" s="357"/>
      <c r="T303" s="357"/>
      <c r="U303" s="357" t="s">
        <v>3040</v>
      </c>
      <c r="V303" s="357" t="s">
        <v>3041</v>
      </c>
      <c r="W303" s="357">
        <v>2019</v>
      </c>
      <c r="X303" s="357" t="s">
        <v>1885</v>
      </c>
      <c r="Y303" s="357">
        <v>125</v>
      </c>
      <c r="Z303" s="357"/>
      <c r="AA303" s="344">
        <v>43308</v>
      </c>
      <c r="AB303" s="344" t="str">
        <f t="shared" ca="1" si="33"/>
        <v>Vigente</v>
      </c>
      <c r="AC303" s="358" t="str">
        <f t="shared" si="29"/>
        <v>Vigente</v>
      </c>
      <c r="AD303" s="344">
        <v>46310</v>
      </c>
      <c r="AE303" s="344" t="str">
        <f t="shared" ca="1" si="34"/>
        <v>Vigente</v>
      </c>
      <c r="AF303" s="358" t="str">
        <f t="shared" si="30"/>
        <v>Vigente</v>
      </c>
      <c r="AG303" s="344">
        <v>46283</v>
      </c>
      <c r="AH303" s="344" t="s">
        <v>439</v>
      </c>
      <c r="AI303" s="357" t="s">
        <v>439</v>
      </c>
      <c r="AJ303" s="344">
        <v>48459</v>
      </c>
      <c r="AK303" s="358" t="str">
        <f t="shared" si="31"/>
        <v>Vigente</v>
      </c>
      <c r="AL303" s="358"/>
      <c r="AM303" s="359">
        <f t="shared" ca="1" si="32"/>
        <v>4</v>
      </c>
      <c r="AN303" s="357"/>
      <c r="AO303" s="357"/>
      <c r="AP303" s="360"/>
      <c r="AQ303" s="361" t="str">
        <f>+_xlfn.XLOOKUP(B303,'BD 2025-06-14'!$A$1:$A$700,'BD 2025-06-14'!$B$1:$B$700)</f>
        <v>RAMIREZ CASTRO LUIS FERNANDO</v>
      </c>
    </row>
    <row r="304" spans="1:43" s="362" customFormat="1" ht="30.75" customHeight="1" x14ac:dyDescent="0.25">
      <c r="A304" s="353">
        <v>295</v>
      </c>
      <c r="B304" s="354">
        <v>1081395628</v>
      </c>
      <c r="C304" s="355" t="s">
        <v>39</v>
      </c>
      <c r="D304" s="344" t="str">
        <f>IFERROR(VLOOKUP(B304,#REF!,6,0),"ACTIVO")</f>
        <v>ACTIVO</v>
      </c>
      <c r="E304" s="344">
        <v>43032</v>
      </c>
      <c r="F304" s="344" t="str">
        <f>IFERROR(VLOOKUP(B304,#REF!,5,0),"")</f>
        <v/>
      </c>
      <c r="G304" s="344">
        <v>30873</v>
      </c>
      <c r="H304" s="356">
        <f t="shared" ca="1" si="28"/>
        <v>41.72418184133452</v>
      </c>
      <c r="I304" s="344" t="s">
        <v>763</v>
      </c>
      <c r="J304" s="355" t="s">
        <v>40</v>
      </c>
      <c r="K304" s="363" t="s">
        <v>29</v>
      </c>
      <c r="L304" s="355" t="s">
        <v>24</v>
      </c>
      <c r="M304" s="355" t="s">
        <v>19</v>
      </c>
      <c r="N304" s="357" t="s">
        <v>557</v>
      </c>
      <c r="O304" s="357" t="s">
        <v>557</v>
      </c>
      <c r="P304" s="357" t="s">
        <v>437</v>
      </c>
      <c r="Q304" s="357" t="s">
        <v>451</v>
      </c>
      <c r="R304" s="357" t="s">
        <v>435</v>
      </c>
      <c r="S304" s="357" t="s">
        <v>452</v>
      </c>
      <c r="T304" s="357">
        <v>16744787</v>
      </c>
      <c r="U304" s="357" t="s">
        <v>3624</v>
      </c>
      <c r="V304" s="357" t="s">
        <v>3625</v>
      </c>
      <c r="W304" s="357">
        <v>2014</v>
      </c>
      <c r="X304" s="357" t="s">
        <v>3626</v>
      </c>
      <c r="Y304" s="357">
        <v>149</v>
      </c>
      <c r="Z304" s="357"/>
      <c r="AA304" s="344">
        <v>41754</v>
      </c>
      <c r="AB304" s="344" t="str">
        <f t="shared" ca="1" si="33"/>
        <v>Vigente</v>
      </c>
      <c r="AC304" s="358" t="str">
        <f t="shared" si="29"/>
        <v>Vigente</v>
      </c>
      <c r="AD304" s="344">
        <v>46277</v>
      </c>
      <c r="AE304" s="344" t="str">
        <f t="shared" ca="1" si="34"/>
        <v>Vigente</v>
      </c>
      <c r="AF304" s="358" t="str">
        <f t="shared" si="30"/>
        <v>Vigente</v>
      </c>
      <c r="AG304" s="344">
        <v>46279</v>
      </c>
      <c r="AH304" s="344" t="s">
        <v>439</v>
      </c>
      <c r="AI304" s="357" t="s">
        <v>439</v>
      </c>
      <c r="AJ304" s="344">
        <v>48562</v>
      </c>
      <c r="AK304" s="358" t="str">
        <f t="shared" si="31"/>
        <v>Vigente</v>
      </c>
      <c r="AL304" s="358"/>
      <c r="AM304" s="359">
        <f t="shared" ca="1" si="32"/>
        <v>4</v>
      </c>
      <c r="AN304" s="357"/>
      <c r="AO304" s="357"/>
      <c r="AP304" s="360"/>
      <c r="AQ304" s="361" t="str">
        <f>+_xlfn.XLOOKUP(B304,'BD 2025-06-14'!$A$1:$A$700,'BD 2025-06-14'!$B$1:$B$700)</f>
        <v>GARCES ARCOS JOSE DELIO</v>
      </c>
    </row>
    <row r="305" spans="1:43" ht="30.75" customHeight="1" x14ac:dyDescent="0.25">
      <c r="A305" s="353">
        <v>296</v>
      </c>
      <c r="B305" s="354">
        <v>94489734</v>
      </c>
      <c r="C305" s="355" t="s">
        <v>48</v>
      </c>
      <c r="D305" s="344" t="str">
        <f>IFERROR(VLOOKUP(B305,#REF!,6,0),"ACTIVO")</f>
        <v>ACTIVO</v>
      </c>
      <c r="E305" s="344">
        <v>43535</v>
      </c>
      <c r="F305" s="344" t="str">
        <f>IFERROR(VLOOKUP(B305,#REF!,5,0),"")</f>
        <v/>
      </c>
      <c r="G305" s="344">
        <v>27876</v>
      </c>
      <c r="H305" s="356">
        <f t="shared" ca="1" si="28"/>
        <v>49.929514709040156</v>
      </c>
      <c r="I305" s="344" t="s">
        <v>763</v>
      </c>
      <c r="J305" s="365" t="s">
        <v>1672</v>
      </c>
      <c r="K305" s="363" t="s">
        <v>29</v>
      </c>
      <c r="L305" s="355" t="s">
        <v>24</v>
      </c>
      <c r="M305" s="355" t="s">
        <v>19</v>
      </c>
      <c r="N305" s="357" t="s">
        <v>557</v>
      </c>
      <c r="O305" s="357" t="s">
        <v>557</v>
      </c>
      <c r="P305" s="357" t="s">
        <v>437</v>
      </c>
      <c r="Q305" s="357" t="s">
        <v>460</v>
      </c>
      <c r="R305" s="357" t="s">
        <v>435</v>
      </c>
      <c r="S305" s="357" t="s">
        <v>461</v>
      </c>
      <c r="T305" s="357">
        <v>66987583</v>
      </c>
      <c r="U305" s="357" t="s">
        <v>2816</v>
      </c>
      <c r="V305" s="357" t="s">
        <v>2817</v>
      </c>
      <c r="W305" s="357">
        <v>2013</v>
      </c>
      <c r="X305" s="357" t="s">
        <v>1807</v>
      </c>
      <c r="Y305" s="357">
        <v>125</v>
      </c>
      <c r="Z305" s="357"/>
      <c r="AA305" s="344">
        <v>41160</v>
      </c>
      <c r="AB305" s="344" t="str">
        <f t="shared" ca="1" si="33"/>
        <v>Vencida</v>
      </c>
      <c r="AC305" s="358" t="str">
        <f t="shared" si="29"/>
        <v>Vigente</v>
      </c>
      <c r="AD305" s="344">
        <v>46035</v>
      </c>
      <c r="AE305" s="344" t="str">
        <f t="shared" ca="1" si="34"/>
        <v>Vencida</v>
      </c>
      <c r="AF305" s="358" t="str">
        <f t="shared" si="30"/>
        <v>Vigente</v>
      </c>
      <c r="AG305" s="344">
        <v>46029</v>
      </c>
      <c r="AH305" s="344" t="s">
        <v>439</v>
      </c>
      <c r="AI305" s="357" t="s">
        <v>439</v>
      </c>
      <c r="AJ305" s="344">
        <v>48576</v>
      </c>
      <c r="AK305" s="358" t="str">
        <f t="shared" si="31"/>
        <v>Vigente</v>
      </c>
      <c r="AL305" s="358"/>
      <c r="AM305" s="359">
        <f t="shared" ca="1" si="32"/>
        <v>3</v>
      </c>
      <c r="AN305" s="357"/>
      <c r="AO305" s="357"/>
      <c r="AP305" s="360"/>
      <c r="AQ305" s="361" t="str">
        <f>+_xlfn.XLOOKUP(B305,'BD 2025-06-14'!$A$1:$A$700,'BD 2025-06-14'!$B$1:$B$700)</f>
        <v>NANEZ CARDONA ALEXANDER</v>
      </c>
    </row>
    <row r="306" spans="1:43" ht="30.75" customHeight="1" x14ac:dyDescent="0.25">
      <c r="A306" s="353">
        <v>297</v>
      </c>
      <c r="B306" s="354">
        <v>16926534</v>
      </c>
      <c r="C306" s="355" t="s">
        <v>27</v>
      </c>
      <c r="D306" s="344" t="str">
        <f>IFERROR(VLOOKUP(B306,#REF!,6,0),"ACTIVO")</f>
        <v>ACTIVO</v>
      </c>
      <c r="E306" s="344">
        <v>44175</v>
      </c>
      <c r="F306" s="344" t="str">
        <f>IFERROR(VLOOKUP(B306,#REF!,5,0),"")</f>
        <v/>
      </c>
      <c r="G306" s="344">
        <v>29457</v>
      </c>
      <c r="H306" s="356">
        <f t="shared" ca="1" si="28"/>
        <v>45.600978621774338</v>
      </c>
      <c r="I306" s="344" t="s">
        <v>763</v>
      </c>
      <c r="J306" s="365" t="s">
        <v>28</v>
      </c>
      <c r="K306" s="363" t="s">
        <v>29</v>
      </c>
      <c r="L306" s="355" t="s">
        <v>24</v>
      </c>
      <c r="M306" s="355" t="s">
        <v>19</v>
      </c>
      <c r="N306" s="357" t="s">
        <v>557</v>
      </c>
      <c r="O306" s="357" t="s">
        <v>557</v>
      </c>
      <c r="P306" s="357" t="s">
        <v>437</v>
      </c>
      <c r="Q306" s="357" t="s">
        <v>443</v>
      </c>
      <c r="R306" s="357" t="s">
        <v>436</v>
      </c>
      <c r="S306" s="357"/>
      <c r="T306" s="357"/>
      <c r="U306" s="357" t="s">
        <v>1897</v>
      </c>
      <c r="V306" s="357" t="s">
        <v>1898</v>
      </c>
      <c r="W306" s="357">
        <v>2017</v>
      </c>
      <c r="X306" s="357" t="s">
        <v>1885</v>
      </c>
      <c r="Y306" s="357">
        <v>149</v>
      </c>
      <c r="Z306" s="357"/>
      <c r="AA306" s="344">
        <v>42803</v>
      </c>
      <c r="AB306" s="344" t="str">
        <f t="shared" ca="1" si="33"/>
        <v>Vencida</v>
      </c>
      <c r="AC306" s="358" t="str">
        <f t="shared" si="29"/>
        <v>Vigente</v>
      </c>
      <c r="AD306" s="344">
        <v>46089</v>
      </c>
      <c r="AE306" s="344" t="str">
        <f t="shared" ca="1" si="34"/>
        <v>Vencida</v>
      </c>
      <c r="AF306" s="358" t="str">
        <f t="shared" si="30"/>
        <v>Vigente</v>
      </c>
      <c r="AG306" s="344">
        <v>46089</v>
      </c>
      <c r="AH306" s="344" t="s">
        <v>444</v>
      </c>
      <c r="AI306" s="357" t="s">
        <v>444</v>
      </c>
      <c r="AJ306" s="344">
        <v>46096</v>
      </c>
      <c r="AK306" s="358" t="str">
        <f t="shared" si="31"/>
        <v>Vigente</v>
      </c>
      <c r="AL306" s="358"/>
      <c r="AM306" s="359">
        <f t="shared" ca="1" si="32"/>
        <v>3</v>
      </c>
      <c r="AN306" s="357"/>
      <c r="AO306" s="357"/>
      <c r="AP306" s="360"/>
      <c r="AQ306" s="361" t="str">
        <f>+_xlfn.XLOOKUP(B306,'BD 2025-06-14'!$A$1:$A$700,'BD 2025-06-14'!$B$1:$B$700)</f>
        <v>ANGULO ANGEL FERNANDO</v>
      </c>
    </row>
    <row r="307" spans="1:43" ht="30.75" customHeight="1" x14ac:dyDescent="0.25">
      <c r="A307" s="353">
        <v>298</v>
      </c>
      <c r="B307" s="354">
        <v>1006015965</v>
      </c>
      <c r="C307" s="355" t="s">
        <v>32</v>
      </c>
      <c r="D307" s="344" t="str">
        <f>IFERROR(VLOOKUP(B307,#REF!,6,0),"ACTIVO")</f>
        <v>ACTIVO</v>
      </c>
      <c r="E307" s="344">
        <v>45100</v>
      </c>
      <c r="F307" s="344" t="str">
        <f>IFERROR(VLOOKUP(B307,#REF!,5,0),"")</f>
        <v/>
      </c>
      <c r="G307" s="344">
        <v>37359</v>
      </c>
      <c r="H307" s="356">
        <f t="shared" ca="1" si="28"/>
        <v>23.967801993209942</v>
      </c>
      <c r="I307" s="344" t="s">
        <v>763</v>
      </c>
      <c r="J307" s="355" t="s">
        <v>33</v>
      </c>
      <c r="K307" s="363" t="s">
        <v>29</v>
      </c>
      <c r="L307" s="355" t="s">
        <v>24</v>
      </c>
      <c r="M307" s="355" t="s">
        <v>19</v>
      </c>
      <c r="N307" s="357" t="s">
        <v>557</v>
      </c>
      <c r="O307" s="357" t="s">
        <v>557</v>
      </c>
      <c r="P307" s="357" t="s">
        <v>437</v>
      </c>
      <c r="Q307" s="357" t="s">
        <v>447</v>
      </c>
      <c r="R307" s="357" t="s">
        <v>436</v>
      </c>
      <c r="S307" s="357"/>
      <c r="T307" s="357"/>
      <c r="U307" s="357" t="s">
        <v>3604</v>
      </c>
      <c r="V307" s="357" t="s">
        <v>3605</v>
      </c>
      <c r="W307" s="357">
        <v>2024</v>
      </c>
      <c r="X307" s="357" t="s">
        <v>1867</v>
      </c>
      <c r="Y307" s="357">
        <v>124</v>
      </c>
      <c r="Z307" s="357"/>
      <c r="AA307" s="344">
        <v>45160</v>
      </c>
      <c r="AB307" s="344" t="str">
        <f t="shared" ca="1" si="33"/>
        <v>Vigente</v>
      </c>
      <c r="AC307" s="358" t="str">
        <f t="shared" si="29"/>
        <v>Vigente</v>
      </c>
      <c r="AD307" s="344">
        <v>46257</v>
      </c>
      <c r="AE307" s="344" t="str">
        <f t="shared" ca="1" si="34"/>
        <v>Vigente</v>
      </c>
      <c r="AF307" s="358" t="str">
        <f t="shared" si="30"/>
        <v>Vigente</v>
      </c>
      <c r="AG307" s="344">
        <v>46257</v>
      </c>
      <c r="AH307" s="344" t="s">
        <v>439</v>
      </c>
      <c r="AI307" s="357" t="s">
        <v>439</v>
      </c>
      <c r="AJ307" s="344">
        <v>48484</v>
      </c>
      <c r="AK307" s="358" t="str">
        <f t="shared" si="31"/>
        <v>Vigente</v>
      </c>
      <c r="AL307" s="358"/>
      <c r="AM307" s="359">
        <f t="shared" ca="1" si="32"/>
        <v>4</v>
      </c>
      <c r="AN307" s="357"/>
      <c r="AO307" s="357"/>
      <c r="AP307" s="360"/>
      <c r="AQ307" s="361" t="str">
        <f>+_xlfn.XLOOKUP(B307,'BD 2025-06-14'!$A$1:$A$700,'BD 2025-06-14'!$B$1:$B$700)</f>
        <v>ARIAS VIAFARA LUIS ESTEBAN</v>
      </c>
    </row>
    <row r="308" spans="1:43" ht="30.75" customHeight="1" x14ac:dyDescent="0.25">
      <c r="A308" s="353">
        <v>299</v>
      </c>
      <c r="B308" s="354">
        <v>1006169483</v>
      </c>
      <c r="C308" s="355" t="s">
        <v>52</v>
      </c>
      <c r="D308" s="344" t="str">
        <f>IFERROR(VLOOKUP(B308,#REF!,6,0),"ACTIVO")</f>
        <v>ACTIVO</v>
      </c>
      <c r="E308" s="344">
        <v>45162</v>
      </c>
      <c r="F308" s="344" t="str">
        <f>IFERROR(VLOOKUP(B308,#REF!,5,0),"")</f>
        <v/>
      </c>
      <c r="G308" s="344">
        <v>36540</v>
      </c>
      <c r="H308" s="356">
        <f t="shared" ca="1" si="28"/>
        <v>26.208781180287975</v>
      </c>
      <c r="I308" s="344" t="s">
        <v>763</v>
      </c>
      <c r="J308" s="355" t="s">
        <v>53</v>
      </c>
      <c r="K308" s="363" t="s">
        <v>29</v>
      </c>
      <c r="L308" s="355" t="s">
        <v>24</v>
      </c>
      <c r="M308" s="355" t="s">
        <v>19</v>
      </c>
      <c r="N308" s="357" t="s">
        <v>557</v>
      </c>
      <c r="O308" s="357" t="s">
        <v>557</v>
      </c>
      <c r="P308" s="357" t="s">
        <v>437</v>
      </c>
      <c r="Q308" s="357" t="s">
        <v>464</v>
      </c>
      <c r="R308" s="357" t="s">
        <v>436</v>
      </c>
      <c r="S308" s="357"/>
      <c r="T308" s="357"/>
      <c r="U308" s="357" t="s">
        <v>2753</v>
      </c>
      <c r="V308" s="357" t="s">
        <v>2754</v>
      </c>
      <c r="W308" s="357">
        <v>2022</v>
      </c>
      <c r="X308" s="357" t="s">
        <v>1819</v>
      </c>
      <c r="Y308" s="357">
        <v>98</v>
      </c>
      <c r="Z308" s="357"/>
      <c r="AA308" s="344">
        <v>44414</v>
      </c>
      <c r="AB308" s="344" t="str">
        <f t="shared" ca="1" si="33"/>
        <v>Vencida</v>
      </c>
      <c r="AC308" s="358" t="str">
        <f t="shared" si="29"/>
        <v>Vigente</v>
      </c>
      <c r="AD308" s="344">
        <v>46072</v>
      </c>
      <c r="AE308" s="344" t="str">
        <f t="shared" ca="1" si="34"/>
        <v>Vencida</v>
      </c>
      <c r="AF308" s="358" t="str">
        <f t="shared" si="30"/>
        <v>Vigente</v>
      </c>
      <c r="AG308" s="344">
        <v>46012</v>
      </c>
      <c r="AH308" s="344" t="s">
        <v>439</v>
      </c>
      <c r="AI308" s="357" t="s">
        <v>439</v>
      </c>
      <c r="AJ308" s="344">
        <v>48095</v>
      </c>
      <c r="AK308" s="358" t="str">
        <f t="shared" si="31"/>
        <v>Vigente</v>
      </c>
      <c r="AL308" s="358"/>
      <c r="AM308" s="359">
        <f t="shared" ca="1" si="32"/>
        <v>3</v>
      </c>
      <c r="AN308" s="357"/>
      <c r="AO308" s="357"/>
      <c r="AP308" s="360"/>
      <c r="AQ308" s="361" t="str">
        <f>+_xlfn.XLOOKUP(B308,'BD 2025-06-14'!$A$1:$A$700,'BD 2025-06-14'!$B$1:$B$700)</f>
        <v>RESTREPO CASTILLO JOHAN DANIEL</v>
      </c>
    </row>
    <row r="309" spans="1:43" ht="30.75" customHeight="1" x14ac:dyDescent="0.25">
      <c r="A309" s="353">
        <v>300</v>
      </c>
      <c r="B309" s="354">
        <v>1087184947</v>
      </c>
      <c r="C309" s="355" t="s">
        <v>42</v>
      </c>
      <c r="D309" s="344" t="str">
        <f>IFERROR(VLOOKUP(B309,#REF!,6,0),"ACTIVO")</f>
        <v>ACTIVO</v>
      </c>
      <c r="E309" s="344">
        <v>45231</v>
      </c>
      <c r="F309" s="344" t="str">
        <f>IFERROR(VLOOKUP(B309,#REF!,5,0),"")</f>
        <v/>
      </c>
      <c r="G309" s="344">
        <v>33058</v>
      </c>
      <c r="H309" s="356">
        <f t="shared" ca="1" si="28"/>
        <v>35.743303241083325</v>
      </c>
      <c r="I309" s="344" t="s">
        <v>763</v>
      </c>
      <c r="J309" s="355" t="s">
        <v>43</v>
      </c>
      <c r="K309" s="363" t="s">
        <v>29</v>
      </c>
      <c r="L309" s="355" t="s">
        <v>24</v>
      </c>
      <c r="M309" s="355" t="s">
        <v>19</v>
      </c>
      <c r="N309" s="357" t="s">
        <v>557</v>
      </c>
      <c r="O309" s="357" t="s">
        <v>557</v>
      </c>
      <c r="P309" s="357" t="s">
        <v>437</v>
      </c>
      <c r="Q309" s="357" t="s">
        <v>455</v>
      </c>
      <c r="R309" s="357" t="s">
        <v>436</v>
      </c>
      <c r="S309" s="357"/>
      <c r="T309" s="357"/>
      <c r="U309" s="357" t="s">
        <v>3672</v>
      </c>
      <c r="V309" s="357" t="s">
        <v>3673</v>
      </c>
      <c r="W309" s="357">
        <v>2019</v>
      </c>
      <c r="X309" s="357" t="s">
        <v>1885</v>
      </c>
      <c r="Y309" s="357">
        <v>160</v>
      </c>
      <c r="Z309" s="357"/>
      <c r="AA309" s="344">
        <v>43384</v>
      </c>
      <c r="AB309" s="344" t="str">
        <f t="shared" ca="1" si="33"/>
        <v>Vigente</v>
      </c>
      <c r="AC309" s="358" t="str">
        <f t="shared" si="29"/>
        <v>Vigente</v>
      </c>
      <c r="AD309" s="344">
        <v>46306</v>
      </c>
      <c r="AE309" s="344" t="str">
        <f t="shared" ca="1" si="34"/>
        <v>Vigente</v>
      </c>
      <c r="AF309" s="358" t="str">
        <f t="shared" si="30"/>
        <v>Vigente</v>
      </c>
      <c r="AG309" s="344">
        <v>46307</v>
      </c>
      <c r="AH309" s="344" t="s">
        <v>439</v>
      </c>
      <c r="AI309" s="357" t="s">
        <v>439</v>
      </c>
      <c r="AJ309" s="344">
        <v>47315</v>
      </c>
      <c r="AK309" s="358" t="str">
        <f t="shared" si="31"/>
        <v>Vigente</v>
      </c>
      <c r="AL309" s="358"/>
      <c r="AM309" s="359">
        <f t="shared" ca="1" si="32"/>
        <v>4</v>
      </c>
      <c r="AN309" s="357"/>
      <c r="AO309" s="357"/>
      <c r="AP309" s="360"/>
      <c r="AQ309" s="361" t="str">
        <f>+_xlfn.XLOOKUP(B309,'BD 2025-06-14'!$A$1:$A$700,'BD 2025-06-14'!$B$1:$B$700)</f>
        <v>MONTANO GONZALEZ MILINTON</v>
      </c>
    </row>
    <row r="310" spans="1:43" ht="30.75" customHeight="1" x14ac:dyDescent="0.25">
      <c r="A310" s="353">
        <v>301</v>
      </c>
      <c r="B310" s="354">
        <v>16865476</v>
      </c>
      <c r="C310" s="355" t="s">
        <v>815</v>
      </c>
      <c r="D310" s="344" t="str">
        <f>IFERROR(VLOOKUP(B310,#REF!,6,0),"ACTIVO")</f>
        <v>ACTIVO</v>
      </c>
      <c r="E310" s="344">
        <v>39742</v>
      </c>
      <c r="F310" s="344" t="str">
        <f>IFERROR(VLOOKUP(B310,#REF!,5,0),"")</f>
        <v/>
      </c>
      <c r="G310" s="344">
        <v>29864</v>
      </c>
      <c r="H310" s="356">
        <f t="shared" ca="1" si="28"/>
        <v>44.488661389203024</v>
      </c>
      <c r="I310" s="344" t="s">
        <v>763</v>
      </c>
      <c r="J310" s="355" t="s">
        <v>4077</v>
      </c>
      <c r="K310" s="355" t="s">
        <v>816</v>
      </c>
      <c r="L310" s="355" t="s">
        <v>21</v>
      </c>
      <c r="M310" s="355" t="s">
        <v>19</v>
      </c>
      <c r="N310" s="357" t="s">
        <v>764</v>
      </c>
      <c r="O310" s="357" t="s">
        <v>764</v>
      </c>
      <c r="P310" s="357" t="s">
        <v>721</v>
      </c>
      <c r="Q310" s="357" t="s">
        <v>7195</v>
      </c>
      <c r="R310" s="357" t="s">
        <v>436</v>
      </c>
      <c r="S310" s="357"/>
      <c r="T310" s="357"/>
      <c r="U310" s="357" t="s">
        <v>7196</v>
      </c>
      <c r="V310" s="357" t="s">
        <v>7197</v>
      </c>
      <c r="W310" s="357">
        <v>2021</v>
      </c>
      <c r="X310" s="357" t="s">
        <v>3069</v>
      </c>
      <c r="Y310" s="357">
        <v>124</v>
      </c>
      <c r="Z310" s="357"/>
      <c r="AA310" s="344">
        <v>44244</v>
      </c>
      <c r="AB310" s="344" t="str">
        <f t="shared" ca="1" si="33"/>
        <v>Vencida</v>
      </c>
      <c r="AC310" s="358" t="str">
        <f t="shared" si="29"/>
        <v>No aplica</v>
      </c>
      <c r="AD310" s="344">
        <v>46028</v>
      </c>
      <c r="AE310" s="344" t="str">
        <f t="shared" ca="1" si="34"/>
        <v>Vencida</v>
      </c>
      <c r="AF310" s="358" t="str">
        <f t="shared" si="30"/>
        <v>No aplica</v>
      </c>
      <c r="AG310" s="344">
        <v>46079</v>
      </c>
      <c r="AH310" s="379" t="s">
        <v>7199</v>
      </c>
      <c r="AI310" s="379" t="s">
        <v>7198</v>
      </c>
      <c r="AJ310" s="379" t="s">
        <v>7200</v>
      </c>
      <c r="AK310" s="358" t="str">
        <f t="shared" si="31"/>
        <v>No aplica</v>
      </c>
      <c r="AL310" s="358"/>
      <c r="AM310" s="359">
        <f t="shared" ca="1" si="32"/>
        <v>0</v>
      </c>
      <c r="AN310" s="357"/>
      <c r="AO310" s="357"/>
      <c r="AP310" s="360"/>
      <c r="AQ310" s="361" t="str">
        <f>+_xlfn.XLOOKUP(B310,'BD 2025-06-14'!$A$1:$A$700,'BD 2025-06-14'!$B$1:$B$700)</f>
        <v>IDROBO GRISALES JOSE WBEIMAR</v>
      </c>
    </row>
    <row r="311" spans="1:43" ht="30.75" customHeight="1" x14ac:dyDescent="0.25">
      <c r="A311" s="353">
        <v>302</v>
      </c>
      <c r="B311" s="354">
        <v>67008018</v>
      </c>
      <c r="C311" s="355" t="s">
        <v>824</v>
      </c>
      <c r="D311" s="344" t="str">
        <f>IFERROR(VLOOKUP(B311,#REF!,6,0),"ACTIVO")</f>
        <v>ACTIVO</v>
      </c>
      <c r="E311" s="344">
        <v>40634</v>
      </c>
      <c r="F311" s="344" t="str">
        <f>IFERROR(VLOOKUP(B311,#REF!,5,0),"")</f>
        <v/>
      </c>
      <c r="G311" s="344">
        <v>28091</v>
      </c>
      <c r="H311" s="356">
        <f t="shared" ca="1" si="28"/>
        <v>49.340884689714407</v>
      </c>
      <c r="I311" s="344" t="s">
        <v>768</v>
      </c>
      <c r="J311" s="355" t="s">
        <v>4079</v>
      </c>
      <c r="K311" s="355" t="s">
        <v>816</v>
      </c>
      <c r="L311" s="355" t="s">
        <v>21</v>
      </c>
      <c r="M311" s="355" t="s">
        <v>19</v>
      </c>
      <c r="N311" s="357" t="s">
        <v>764</v>
      </c>
      <c r="O311" s="357" t="s">
        <v>764</v>
      </c>
      <c r="P311" s="357" t="s">
        <v>721</v>
      </c>
      <c r="Q311" s="357"/>
      <c r="R311" s="357"/>
      <c r="S311" s="357"/>
      <c r="T311" s="357"/>
      <c r="U311" s="357"/>
      <c r="V311" s="357"/>
      <c r="W311" s="357"/>
      <c r="X311" s="357"/>
      <c r="Y311" s="357"/>
      <c r="Z311" s="357"/>
      <c r="AA311" s="344"/>
      <c r="AB311" s="344" t="str">
        <f t="shared" ca="1" si="33"/>
        <v>Vencida</v>
      </c>
      <c r="AC311" s="358" t="str">
        <f t="shared" si="29"/>
        <v>No aplica</v>
      </c>
      <c r="AD311" s="344"/>
      <c r="AE311" s="344" t="str">
        <f t="shared" ca="1" si="34"/>
        <v>Vencida</v>
      </c>
      <c r="AF311" s="358" t="str">
        <f t="shared" si="30"/>
        <v>No aplica</v>
      </c>
      <c r="AG311" s="344"/>
      <c r="AH311" s="344"/>
      <c r="AI311" s="357"/>
      <c r="AJ311" s="344"/>
      <c r="AK311" s="358" t="str">
        <f t="shared" si="31"/>
        <v>No aplica</v>
      </c>
      <c r="AL311" s="358"/>
      <c r="AM311" s="359">
        <f t="shared" ca="1" si="32"/>
        <v>0</v>
      </c>
      <c r="AN311" s="357"/>
      <c r="AO311" s="357"/>
      <c r="AP311" s="360"/>
      <c r="AQ311" s="361" t="str">
        <f>+_xlfn.XLOOKUP(B311,'BD 2025-06-14'!$A$1:$A$700,'BD 2025-06-14'!$B$1:$B$700)</f>
        <v>VARGAS CUERVO MILENA</v>
      </c>
    </row>
    <row r="312" spans="1:43" ht="30.75" customHeight="1" x14ac:dyDescent="0.25">
      <c r="A312" s="353">
        <v>303</v>
      </c>
      <c r="B312" s="354">
        <v>9816018</v>
      </c>
      <c r="C312" s="355" t="s">
        <v>817</v>
      </c>
      <c r="D312" s="344" t="str">
        <f>IFERROR(VLOOKUP(B312,#REF!,6,0),"ACTIVO")</f>
        <v>ACTIVO</v>
      </c>
      <c r="E312" s="344">
        <v>40634</v>
      </c>
      <c r="F312" s="344" t="str">
        <f>IFERROR(VLOOKUP(B312,#REF!,5,0),"")</f>
        <v/>
      </c>
      <c r="G312" s="344">
        <v>25423</v>
      </c>
      <c r="H312" s="356">
        <f t="shared" ca="1" si="28"/>
        <v>56.647469788519636</v>
      </c>
      <c r="I312" s="344" t="s">
        <v>763</v>
      </c>
      <c r="J312" s="355" t="s">
        <v>4078</v>
      </c>
      <c r="K312" s="355" t="s">
        <v>816</v>
      </c>
      <c r="L312" s="355" t="s">
        <v>21</v>
      </c>
      <c r="M312" s="355" t="s">
        <v>19</v>
      </c>
      <c r="N312" s="357" t="s">
        <v>764</v>
      </c>
      <c r="O312" s="357" t="s">
        <v>764</v>
      </c>
      <c r="P312" s="357" t="s">
        <v>721</v>
      </c>
      <c r="Q312" s="357"/>
      <c r="R312" s="357"/>
      <c r="S312" s="357"/>
      <c r="T312" s="357"/>
      <c r="U312" s="357"/>
      <c r="V312" s="357"/>
      <c r="W312" s="357"/>
      <c r="X312" s="357"/>
      <c r="Y312" s="357"/>
      <c r="Z312" s="357"/>
      <c r="AA312" s="344"/>
      <c r="AB312" s="344" t="str">
        <f t="shared" ca="1" si="33"/>
        <v>Vencida</v>
      </c>
      <c r="AC312" s="358" t="str">
        <f t="shared" si="29"/>
        <v>No aplica</v>
      </c>
      <c r="AD312" s="344"/>
      <c r="AE312" s="344" t="str">
        <f t="shared" ca="1" si="34"/>
        <v>Vencida</v>
      </c>
      <c r="AF312" s="358" t="str">
        <f t="shared" si="30"/>
        <v>No aplica</v>
      </c>
      <c r="AG312" s="344"/>
      <c r="AH312" s="344"/>
      <c r="AI312" s="357"/>
      <c r="AJ312" s="344"/>
      <c r="AK312" s="358" t="str">
        <f t="shared" si="31"/>
        <v>No aplica</v>
      </c>
      <c r="AL312" s="358"/>
      <c r="AM312" s="359">
        <f t="shared" ca="1" si="32"/>
        <v>0</v>
      </c>
      <c r="AN312" s="357"/>
      <c r="AO312" s="357"/>
      <c r="AP312" s="360"/>
      <c r="AQ312" s="361" t="str">
        <f>+_xlfn.XLOOKUP(B312,'BD 2025-06-14'!$A$1:$A$700,'BD 2025-06-14'!$B$1:$B$700)</f>
        <v>LOPEZ TORO HECTOR JAIME</v>
      </c>
    </row>
    <row r="313" spans="1:43" ht="30.75" customHeight="1" x14ac:dyDescent="0.25">
      <c r="A313" s="353">
        <v>304</v>
      </c>
      <c r="B313" s="354">
        <v>16375818</v>
      </c>
      <c r="C313" s="355" t="s">
        <v>822</v>
      </c>
      <c r="D313" s="344" t="str">
        <f>IFERROR(VLOOKUP(B313,#REF!,6,0),"ACTIVO")</f>
        <v>ACTIVO</v>
      </c>
      <c r="E313" s="344">
        <v>41754</v>
      </c>
      <c r="F313" s="344" t="str">
        <f>IFERROR(VLOOKUP(B313,#REF!,5,0),"")</f>
        <v/>
      </c>
      <c r="G313" s="344">
        <v>30849</v>
      </c>
      <c r="H313" s="356">
        <f t="shared" ca="1" si="28"/>
        <v>41.789889214313</v>
      </c>
      <c r="I313" s="344" t="s">
        <v>763</v>
      </c>
      <c r="J313" s="355" t="s">
        <v>823</v>
      </c>
      <c r="K313" s="355" t="s">
        <v>816</v>
      </c>
      <c r="L313" s="355" t="s">
        <v>21</v>
      </c>
      <c r="M313" s="355" t="s">
        <v>19</v>
      </c>
      <c r="N313" s="357" t="s">
        <v>764</v>
      </c>
      <c r="O313" s="357" t="s">
        <v>764</v>
      </c>
      <c r="P313" s="357" t="s">
        <v>721</v>
      </c>
      <c r="Q313" s="357"/>
      <c r="R313" s="357"/>
      <c r="S313" s="357"/>
      <c r="T313" s="357"/>
      <c r="U313" s="357"/>
      <c r="V313" s="357"/>
      <c r="W313" s="357"/>
      <c r="X313" s="357"/>
      <c r="Y313" s="357"/>
      <c r="Z313" s="357"/>
      <c r="AA313" s="344"/>
      <c r="AB313" s="344" t="str">
        <f t="shared" ca="1" si="33"/>
        <v>Vencida</v>
      </c>
      <c r="AC313" s="358" t="str">
        <f t="shared" si="29"/>
        <v>No aplica</v>
      </c>
      <c r="AD313" s="344"/>
      <c r="AE313" s="344" t="str">
        <f t="shared" ca="1" si="34"/>
        <v>Vencida</v>
      </c>
      <c r="AF313" s="358" t="str">
        <f t="shared" si="30"/>
        <v>No aplica</v>
      </c>
      <c r="AG313" s="344"/>
      <c r="AH313" s="344"/>
      <c r="AI313" s="357"/>
      <c r="AJ313" s="344"/>
      <c r="AK313" s="358" t="str">
        <f t="shared" si="31"/>
        <v>No aplica</v>
      </c>
      <c r="AL313" s="358"/>
      <c r="AM313" s="359">
        <f t="shared" ca="1" si="32"/>
        <v>0</v>
      </c>
      <c r="AN313" s="357"/>
      <c r="AO313" s="357"/>
      <c r="AP313" s="360"/>
      <c r="AQ313" s="361" t="str">
        <f>+_xlfn.XLOOKUP(B313,'BD 2025-06-14'!$A$1:$A$700,'BD 2025-06-14'!$B$1:$B$700)</f>
        <v>RIOS GALLO JOSE MANUEL</v>
      </c>
    </row>
    <row r="314" spans="1:43" ht="30.75" customHeight="1" x14ac:dyDescent="0.25">
      <c r="A314" s="353">
        <v>305</v>
      </c>
      <c r="B314" s="354">
        <v>1112878767</v>
      </c>
      <c r="C314" s="355" t="s">
        <v>820</v>
      </c>
      <c r="D314" s="344" t="str">
        <f>IFERROR(VLOOKUP(B314,#REF!,6,0),"ACTIVO")</f>
        <v>ACTIVO</v>
      </c>
      <c r="E314" s="344">
        <v>43150</v>
      </c>
      <c r="F314" s="344" t="str">
        <f>IFERROR(VLOOKUP(B314,#REF!,5,0),"")</f>
        <v/>
      </c>
      <c r="G314" s="344">
        <v>31920</v>
      </c>
      <c r="H314" s="356">
        <f t="shared" ca="1" si="28"/>
        <v>38.858316221765911</v>
      </c>
      <c r="I314" s="344" t="s">
        <v>763</v>
      </c>
      <c r="J314" s="355" t="s">
        <v>821</v>
      </c>
      <c r="K314" s="355" t="s">
        <v>816</v>
      </c>
      <c r="L314" s="355" t="s">
        <v>21</v>
      </c>
      <c r="M314" s="355" t="s">
        <v>19</v>
      </c>
      <c r="N314" s="357" t="s">
        <v>764</v>
      </c>
      <c r="O314" s="357" t="s">
        <v>764</v>
      </c>
      <c r="P314" s="357" t="s">
        <v>721</v>
      </c>
      <c r="Q314" s="357"/>
      <c r="R314" s="357"/>
      <c r="S314" s="357"/>
      <c r="T314" s="357"/>
      <c r="U314" s="357"/>
      <c r="V314" s="357"/>
      <c r="W314" s="357"/>
      <c r="X314" s="357"/>
      <c r="Y314" s="357"/>
      <c r="Z314" s="357"/>
      <c r="AA314" s="344"/>
      <c r="AB314" s="344" t="str">
        <f t="shared" ca="1" si="33"/>
        <v>Vencida</v>
      </c>
      <c r="AC314" s="358" t="str">
        <f t="shared" si="29"/>
        <v>No aplica</v>
      </c>
      <c r="AD314" s="344"/>
      <c r="AE314" s="344" t="str">
        <f t="shared" ca="1" si="34"/>
        <v>Vencida</v>
      </c>
      <c r="AF314" s="358" t="str">
        <f t="shared" si="30"/>
        <v>No aplica</v>
      </c>
      <c r="AG314" s="344"/>
      <c r="AH314" s="344"/>
      <c r="AI314" s="357"/>
      <c r="AJ314" s="344"/>
      <c r="AK314" s="358" t="str">
        <f t="shared" si="31"/>
        <v>No aplica</v>
      </c>
      <c r="AL314" s="358"/>
      <c r="AM314" s="359">
        <f t="shared" ca="1" si="32"/>
        <v>0</v>
      </c>
      <c r="AN314" s="357"/>
      <c r="AO314" s="357"/>
      <c r="AP314" s="360"/>
      <c r="AQ314" s="361" t="str">
        <f>+_xlfn.XLOOKUP(B314,'BD 2025-06-14'!$A$1:$A$700,'BD 2025-06-14'!$B$1:$B$700)</f>
        <v>MARIN RAMIREZ ANDRES</v>
      </c>
    </row>
    <row r="315" spans="1:43" ht="30.75" customHeight="1" x14ac:dyDescent="0.25">
      <c r="A315" s="353">
        <v>306</v>
      </c>
      <c r="B315" s="354">
        <v>1144195420</v>
      </c>
      <c r="C315" s="357" t="s">
        <v>6720</v>
      </c>
      <c r="D315" s="344" t="str">
        <f>IFERROR(VLOOKUP(B315,#REF!,6,0),"ACTIVO")</f>
        <v>ACTIVO</v>
      </c>
      <c r="E315" s="344">
        <v>45733</v>
      </c>
      <c r="F315" s="344" t="str">
        <f>IFERROR(VLOOKUP(B315,#REF!,5,0),"")</f>
        <v/>
      </c>
      <c r="G315" s="344">
        <v>35187</v>
      </c>
      <c r="H315" s="356">
        <f t="shared" ca="1" si="28"/>
        <v>29.913097235714918</v>
      </c>
      <c r="I315" s="357" t="s">
        <v>763</v>
      </c>
      <c r="J315" s="357" t="s">
        <v>6721</v>
      </c>
      <c r="K315" s="355" t="s">
        <v>816</v>
      </c>
      <c r="L315" s="355" t="s">
        <v>21</v>
      </c>
      <c r="M315" s="355" t="s">
        <v>19</v>
      </c>
      <c r="N315" s="357" t="s">
        <v>764</v>
      </c>
      <c r="O315" s="357" t="s">
        <v>764</v>
      </c>
      <c r="P315" s="357" t="s">
        <v>721</v>
      </c>
      <c r="Q315" s="357"/>
      <c r="R315" s="357"/>
      <c r="S315" s="357"/>
      <c r="T315" s="357"/>
      <c r="U315" s="357"/>
      <c r="V315" s="357"/>
      <c r="W315" s="357"/>
      <c r="X315" s="357"/>
      <c r="Y315" s="357"/>
      <c r="Z315" s="357"/>
      <c r="AA315" s="344"/>
      <c r="AB315" s="344" t="str">
        <f t="shared" ca="1" si="33"/>
        <v>Vencida</v>
      </c>
      <c r="AC315" s="358" t="str">
        <f t="shared" si="29"/>
        <v>No aplica</v>
      </c>
      <c r="AD315" s="344"/>
      <c r="AE315" s="344" t="str">
        <f t="shared" ca="1" si="34"/>
        <v>Vencida</v>
      </c>
      <c r="AF315" s="358" t="str">
        <f t="shared" si="30"/>
        <v>No aplica</v>
      </c>
      <c r="AG315" s="344"/>
      <c r="AH315" s="344"/>
      <c r="AI315" s="357"/>
      <c r="AJ315" s="344"/>
      <c r="AK315" s="358" t="str">
        <f t="shared" si="31"/>
        <v>No aplica</v>
      </c>
      <c r="AL315" s="358"/>
      <c r="AM315" s="359">
        <f t="shared" ca="1" si="32"/>
        <v>0</v>
      </c>
      <c r="AN315" s="357"/>
      <c r="AO315" s="357"/>
      <c r="AP315" s="360"/>
      <c r="AQ315" s="361" t="str">
        <f>+_xlfn.XLOOKUP(B315,'BD 2025-06-14'!$A$1:$A$700,'BD 2025-06-14'!$B$1:$B$700)</f>
        <v>MERA FLOREZ JONNY ALEXANDER</v>
      </c>
    </row>
    <row r="316" spans="1:43" ht="30.75" customHeight="1" x14ac:dyDescent="0.25">
      <c r="A316" s="353">
        <v>307</v>
      </c>
      <c r="B316" s="354">
        <v>94472972</v>
      </c>
      <c r="C316" s="355" t="s">
        <v>970</v>
      </c>
      <c r="D316" s="344" t="str">
        <f>IFERROR(VLOOKUP(B316,#REF!,6,0),"ACTIVO")</f>
        <v>ACTIVO</v>
      </c>
      <c r="E316" s="344">
        <v>39111</v>
      </c>
      <c r="F316" s="344" t="str">
        <f>IFERROR(VLOOKUP(B316,#REF!,5,0),"")</f>
        <v/>
      </c>
      <c r="G316" s="344">
        <v>28517</v>
      </c>
      <c r="H316" s="356">
        <f t="shared" ca="1" si="28"/>
        <v>48.175895401463933</v>
      </c>
      <c r="I316" s="344" t="s">
        <v>763</v>
      </c>
      <c r="J316" s="355" t="s">
        <v>4126</v>
      </c>
      <c r="K316" s="355" t="s">
        <v>968</v>
      </c>
      <c r="L316" s="355" t="s">
        <v>85</v>
      </c>
      <c r="M316" s="355" t="s">
        <v>83</v>
      </c>
      <c r="N316" s="357" t="s">
        <v>764</v>
      </c>
      <c r="O316" s="357" t="s">
        <v>764</v>
      </c>
      <c r="P316" s="357" t="s">
        <v>721</v>
      </c>
      <c r="Q316" s="357"/>
      <c r="R316" s="357"/>
      <c r="S316" s="357"/>
      <c r="T316" s="357"/>
      <c r="U316" s="357"/>
      <c r="V316" s="357"/>
      <c r="W316" s="357"/>
      <c r="X316" s="357"/>
      <c r="Y316" s="357"/>
      <c r="Z316" s="357"/>
      <c r="AA316" s="344"/>
      <c r="AB316" s="344" t="str">
        <f t="shared" ca="1" si="33"/>
        <v>Vencida</v>
      </c>
      <c r="AC316" s="358" t="str">
        <f t="shared" si="29"/>
        <v>No aplica</v>
      </c>
      <c r="AD316" s="344"/>
      <c r="AE316" s="344" t="str">
        <f t="shared" ca="1" si="34"/>
        <v>Vencida</v>
      </c>
      <c r="AF316" s="358" t="str">
        <f t="shared" si="30"/>
        <v>No aplica</v>
      </c>
      <c r="AG316" s="344"/>
      <c r="AH316" s="344"/>
      <c r="AI316" s="357"/>
      <c r="AJ316" s="344"/>
      <c r="AK316" s="358" t="str">
        <f t="shared" si="31"/>
        <v>No aplica</v>
      </c>
      <c r="AL316" s="358"/>
      <c r="AM316" s="359">
        <f t="shared" ca="1" si="32"/>
        <v>0</v>
      </c>
      <c r="AN316" s="357"/>
      <c r="AO316" s="357"/>
      <c r="AP316" s="360"/>
      <c r="AQ316" s="361" t="str">
        <f>+_xlfn.XLOOKUP(B316,'BD 2025-06-14'!$A$1:$A$700,'BD 2025-06-14'!$B$1:$B$700)</f>
        <v>MEDINA GONZALEZ JULIO CESAR</v>
      </c>
    </row>
    <row r="317" spans="1:43" ht="30.75" customHeight="1" x14ac:dyDescent="0.25">
      <c r="A317" s="353">
        <v>308</v>
      </c>
      <c r="B317" s="354">
        <v>29361739</v>
      </c>
      <c r="C317" s="355" t="s">
        <v>969</v>
      </c>
      <c r="D317" s="344" t="str">
        <f>IFERROR(VLOOKUP(B317,#REF!,6,0),"ACTIVO")</f>
        <v>ACTIVO</v>
      </c>
      <c r="E317" s="344">
        <v>39279</v>
      </c>
      <c r="F317" s="344" t="str">
        <f>IFERROR(VLOOKUP(B317,#REF!,5,0),"")</f>
        <v/>
      </c>
      <c r="G317" s="344">
        <v>30049</v>
      </c>
      <c r="H317" s="356">
        <f t="shared" ca="1" si="28"/>
        <v>43.98150401557556</v>
      </c>
      <c r="I317" s="344" t="s">
        <v>768</v>
      </c>
      <c r="J317" s="355" t="s">
        <v>4125</v>
      </c>
      <c r="K317" s="355" t="s">
        <v>968</v>
      </c>
      <c r="L317" s="355" t="s">
        <v>85</v>
      </c>
      <c r="M317" s="355" t="s">
        <v>83</v>
      </c>
      <c r="N317" s="357" t="s">
        <v>764</v>
      </c>
      <c r="O317" s="357" t="s">
        <v>764</v>
      </c>
      <c r="P317" s="357" t="s">
        <v>721</v>
      </c>
      <c r="Q317" s="357"/>
      <c r="R317" s="357"/>
      <c r="S317" s="357"/>
      <c r="T317" s="357"/>
      <c r="U317" s="357"/>
      <c r="V317" s="357"/>
      <c r="W317" s="357"/>
      <c r="X317" s="357"/>
      <c r="Y317" s="357"/>
      <c r="Z317" s="357"/>
      <c r="AA317" s="344"/>
      <c r="AB317" s="344" t="str">
        <f t="shared" ca="1" si="33"/>
        <v>Vencida</v>
      </c>
      <c r="AC317" s="358" t="str">
        <f t="shared" si="29"/>
        <v>No aplica</v>
      </c>
      <c r="AD317" s="344"/>
      <c r="AE317" s="344" t="str">
        <f t="shared" ca="1" si="34"/>
        <v>Vencida</v>
      </c>
      <c r="AF317" s="358" t="str">
        <f t="shared" si="30"/>
        <v>No aplica</v>
      </c>
      <c r="AG317" s="344"/>
      <c r="AH317" s="344"/>
      <c r="AI317" s="357"/>
      <c r="AJ317" s="344"/>
      <c r="AK317" s="358" t="str">
        <f t="shared" si="31"/>
        <v>No aplica</v>
      </c>
      <c r="AL317" s="358"/>
      <c r="AM317" s="359">
        <f t="shared" ca="1" si="32"/>
        <v>0</v>
      </c>
      <c r="AN317" s="357"/>
      <c r="AO317" s="357"/>
      <c r="AP317" s="360"/>
      <c r="AQ317" s="361" t="str">
        <f>+_xlfn.XLOOKUP(B317,'BD 2025-06-14'!$A$1:$A$700,'BD 2025-06-14'!$B$1:$B$700)</f>
        <v>GIRALDO SUAREZ MIRYAM ELCY</v>
      </c>
    </row>
    <row r="318" spans="1:43" ht="30.75" customHeight="1" x14ac:dyDescent="0.25">
      <c r="A318" s="353">
        <v>309</v>
      </c>
      <c r="B318" s="354">
        <v>94381102</v>
      </c>
      <c r="C318" s="355" t="s">
        <v>967</v>
      </c>
      <c r="D318" s="344" t="str">
        <f>IFERROR(VLOOKUP(B318,#REF!,6,0),"ACTIVO")</f>
        <v>ACTIVO</v>
      </c>
      <c r="E318" s="344">
        <v>39692</v>
      </c>
      <c r="F318" s="344" t="str">
        <f>IFERROR(VLOOKUP(B318,#REF!,5,0),"")</f>
        <v/>
      </c>
      <c r="G318" s="344">
        <v>26727</v>
      </c>
      <c r="H318" s="356">
        <f t="shared" ca="1" si="28"/>
        <v>53.077320894387263</v>
      </c>
      <c r="I318" s="344" t="s">
        <v>763</v>
      </c>
      <c r="J318" s="355" t="s">
        <v>4124</v>
      </c>
      <c r="K318" s="355" t="s">
        <v>968</v>
      </c>
      <c r="L318" s="355" t="s">
        <v>85</v>
      </c>
      <c r="M318" s="355" t="s">
        <v>83</v>
      </c>
      <c r="N318" s="357" t="s">
        <v>764</v>
      </c>
      <c r="O318" s="357" t="s">
        <v>764</v>
      </c>
      <c r="P318" s="357" t="s">
        <v>721</v>
      </c>
      <c r="Q318" s="357"/>
      <c r="R318" s="357"/>
      <c r="S318" s="357"/>
      <c r="T318" s="357"/>
      <c r="U318" s="357"/>
      <c r="V318" s="357"/>
      <c r="W318" s="357"/>
      <c r="X318" s="357"/>
      <c r="Y318" s="357"/>
      <c r="Z318" s="357"/>
      <c r="AA318" s="344"/>
      <c r="AB318" s="344" t="str">
        <f t="shared" ca="1" si="33"/>
        <v>Vencida</v>
      </c>
      <c r="AC318" s="358" t="str">
        <f t="shared" si="29"/>
        <v>No aplica</v>
      </c>
      <c r="AD318" s="344"/>
      <c r="AE318" s="344" t="str">
        <f t="shared" ca="1" si="34"/>
        <v>Vencida</v>
      </c>
      <c r="AF318" s="358" t="str">
        <f t="shared" si="30"/>
        <v>No aplica</v>
      </c>
      <c r="AG318" s="344"/>
      <c r="AH318" s="344"/>
      <c r="AI318" s="357"/>
      <c r="AJ318" s="344"/>
      <c r="AK318" s="358" t="str">
        <f t="shared" si="31"/>
        <v>No aplica</v>
      </c>
      <c r="AL318" s="358"/>
      <c r="AM318" s="359">
        <f t="shared" ca="1" si="32"/>
        <v>0</v>
      </c>
      <c r="AN318" s="357"/>
      <c r="AO318" s="357"/>
      <c r="AP318" s="360"/>
      <c r="AQ318" s="361" t="str">
        <f>+_xlfn.XLOOKUP(B318,'BD 2025-06-14'!$A$1:$A$700,'BD 2025-06-14'!$B$1:$B$700)</f>
        <v>ESPINOSA ESCOBAR MARIO LLOFRED</v>
      </c>
    </row>
    <row r="319" spans="1:43" ht="30.75" customHeight="1" x14ac:dyDescent="0.25">
      <c r="A319" s="353">
        <v>310</v>
      </c>
      <c r="B319" s="354">
        <v>1130625371</v>
      </c>
      <c r="C319" s="355" t="s">
        <v>905</v>
      </c>
      <c r="D319" s="344" t="str">
        <f>IFERROR(VLOOKUP(B319,#REF!,6,0),"ACTIVO")</f>
        <v>ACTIVO</v>
      </c>
      <c r="E319" s="344">
        <v>40311</v>
      </c>
      <c r="F319" s="344" t="str">
        <f>IFERROR(VLOOKUP(B319,#REF!,5,0),"")</f>
        <v/>
      </c>
      <c r="G319" s="344">
        <v>31449</v>
      </c>
      <c r="H319" s="356">
        <f t="shared" ca="1" si="28"/>
        <v>40.148514190317194</v>
      </c>
      <c r="I319" s="344" t="s">
        <v>768</v>
      </c>
      <c r="J319" s="355" t="s">
        <v>4095</v>
      </c>
      <c r="K319" s="355" t="s">
        <v>968</v>
      </c>
      <c r="L319" s="355" t="s">
        <v>85</v>
      </c>
      <c r="M319" s="355" t="s">
        <v>83</v>
      </c>
      <c r="N319" s="357" t="s">
        <v>764</v>
      </c>
      <c r="O319" s="357" t="s">
        <v>764</v>
      </c>
      <c r="P319" s="357" t="s">
        <v>721</v>
      </c>
      <c r="Q319" s="357"/>
      <c r="R319" s="357"/>
      <c r="S319" s="357"/>
      <c r="T319" s="357"/>
      <c r="U319" s="357"/>
      <c r="V319" s="357"/>
      <c r="W319" s="357"/>
      <c r="X319" s="357"/>
      <c r="Y319" s="357"/>
      <c r="Z319" s="357"/>
      <c r="AA319" s="344"/>
      <c r="AB319" s="344" t="str">
        <f t="shared" ca="1" si="33"/>
        <v>Vencida</v>
      </c>
      <c r="AC319" s="358" t="str">
        <f t="shared" si="29"/>
        <v>No aplica</v>
      </c>
      <c r="AD319" s="344"/>
      <c r="AE319" s="344" t="str">
        <f t="shared" ca="1" si="34"/>
        <v>Vencida</v>
      </c>
      <c r="AF319" s="358" t="str">
        <f t="shared" si="30"/>
        <v>No aplica</v>
      </c>
      <c r="AG319" s="344"/>
      <c r="AH319" s="344"/>
      <c r="AI319" s="357"/>
      <c r="AJ319" s="344"/>
      <c r="AK319" s="358" t="str">
        <f t="shared" si="31"/>
        <v>No aplica</v>
      </c>
      <c r="AL319" s="358"/>
      <c r="AM319" s="359">
        <f t="shared" ca="1" si="32"/>
        <v>0</v>
      </c>
      <c r="AN319" s="357"/>
      <c r="AO319" s="357"/>
      <c r="AP319" s="360"/>
      <c r="AQ319" s="361" t="str">
        <f>+_xlfn.XLOOKUP(B319,'BD 2025-06-14'!$A$1:$A$700,'BD 2025-06-14'!$B$1:$B$700)</f>
        <v>BERMUDEZ PEREA MARIA TERESA</v>
      </c>
    </row>
    <row r="320" spans="1:43" s="362" customFormat="1" ht="30.75" customHeight="1" x14ac:dyDescent="0.25">
      <c r="A320" s="353">
        <v>311</v>
      </c>
      <c r="B320" s="354">
        <v>1144025444</v>
      </c>
      <c r="C320" s="355" t="s">
        <v>933</v>
      </c>
      <c r="D320" s="344" t="str">
        <f>IFERROR(VLOOKUP(B320,#REF!,6,0),"ACTIVO")</f>
        <v>ACTIVO</v>
      </c>
      <c r="E320" s="344">
        <v>42401</v>
      </c>
      <c r="F320" s="344" t="str">
        <f>IFERROR(VLOOKUP(B320,#REF!,5,0),"")</f>
        <v/>
      </c>
      <c r="G320" s="344">
        <v>32652</v>
      </c>
      <c r="H320" s="356">
        <f t="shared" ca="1" si="28"/>
        <v>36.855537142445421</v>
      </c>
      <c r="I320" s="344" t="s">
        <v>768</v>
      </c>
      <c r="J320" s="355" t="s">
        <v>934</v>
      </c>
      <c r="K320" s="355" t="s">
        <v>968</v>
      </c>
      <c r="L320" s="355" t="s">
        <v>85</v>
      </c>
      <c r="M320" s="355" t="s">
        <v>83</v>
      </c>
      <c r="N320" s="357" t="s">
        <v>764</v>
      </c>
      <c r="O320" s="357" t="s">
        <v>764</v>
      </c>
      <c r="P320" s="357" t="s">
        <v>721</v>
      </c>
      <c r="Q320" s="357"/>
      <c r="R320" s="357"/>
      <c r="S320" s="357"/>
      <c r="T320" s="357"/>
      <c r="U320" s="357"/>
      <c r="V320" s="357"/>
      <c r="W320" s="357"/>
      <c r="X320" s="357"/>
      <c r="Y320" s="357"/>
      <c r="Z320" s="357"/>
      <c r="AA320" s="344"/>
      <c r="AB320" s="344" t="str">
        <f t="shared" ca="1" si="33"/>
        <v>Vencida</v>
      </c>
      <c r="AC320" s="358" t="str">
        <f t="shared" si="29"/>
        <v>No aplica</v>
      </c>
      <c r="AD320" s="344"/>
      <c r="AE320" s="344" t="str">
        <f t="shared" ca="1" si="34"/>
        <v>Vencida</v>
      </c>
      <c r="AF320" s="358" t="str">
        <f t="shared" si="30"/>
        <v>No aplica</v>
      </c>
      <c r="AG320" s="344"/>
      <c r="AH320" s="344"/>
      <c r="AI320" s="357"/>
      <c r="AJ320" s="344"/>
      <c r="AK320" s="358" t="str">
        <f t="shared" si="31"/>
        <v>No aplica</v>
      </c>
      <c r="AL320" s="358"/>
      <c r="AM320" s="359">
        <f t="shared" ca="1" si="32"/>
        <v>0</v>
      </c>
      <c r="AN320" s="357"/>
      <c r="AO320" s="357"/>
      <c r="AP320" s="360"/>
      <c r="AQ320" s="361" t="str">
        <f>+_xlfn.XLOOKUP(B320,'BD 2025-06-14'!$A$1:$A$700,'BD 2025-06-14'!$B$1:$B$700)</f>
        <v>RINCON CIFUENTES CAROL JULIETH</v>
      </c>
    </row>
    <row r="321" spans="1:43" ht="30.75" customHeight="1" x14ac:dyDescent="0.25">
      <c r="A321" s="353">
        <v>312</v>
      </c>
      <c r="B321" s="354">
        <v>14636006</v>
      </c>
      <c r="C321" s="357" t="s">
        <v>231</v>
      </c>
      <c r="D321" s="344" t="str">
        <f>IFERROR(VLOOKUP(B321,#REF!,6,0),"ACTIVO")</f>
        <v>ACTIVO</v>
      </c>
      <c r="E321" s="344">
        <v>45475</v>
      </c>
      <c r="F321" s="344" t="str">
        <f>IFERROR(VLOOKUP(B321,#REF!,5,0),"")</f>
        <v/>
      </c>
      <c r="G321" s="344">
        <v>30654</v>
      </c>
      <c r="H321" s="356">
        <f t="shared" ca="1" si="28"/>
        <v>42.324435318275157</v>
      </c>
      <c r="I321" s="357" t="s">
        <v>763</v>
      </c>
      <c r="J321" s="357" t="s">
        <v>232</v>
      </c>
      <c r="K321" s="363" t="s">
        <v>6312</v>
      </c>
      <c r="L321" s="355" t="s">
        <v>196</v>
      </c>
      <c r="M321" s="355" t="s">
        <v>90</v>
      </c>
      <c r="N321" s="357" t="s">
        <v>557</v>
      </c>
      <c r="O321" s="357" t="s">
        <v>557</v>
      </c>
      <c r="P321" s="357" t="s">
        <v>437</v>
      </c>
      <c r="Q321" s="357" t="s">
        <v>565</v>
      </c>
      <c r="R321" s="357" t="s">
        <v>534</v>
      </c>
      <c r="S321" s="357"/>
      <c r="T321" s="357"/>
      <c r="U321" s="357" t="s">
        <v>3770</v>
      </c>
      <c r="V321" s="357" t="s">
        <v>3771</v>
      </c>
      <c r="W321" s="357">
        <v>2023</v>
      </c>
      <c r="X321" s="357" t="s">
        <v>2139</v>
      </c>
      <c r="Y321" s="357">
        <v>248</v>
      </c>
      <c r="Z321" s="357"/>
      <c r="AA321" s="344">
        <v>41437</v>
      </c>
      <c r="AB321" s="344" t="str">
        <f t="shared" ca="1" si="33"/>
        <v>Vigente</v>
      </c>
      <c r="AC321" s="358" t="str">
        <f t="shared" si="29"/>
        <v>Vigente</v>
      </c>
      <c r="AD321" s="344">
        <v>46185</v>
      </c>
      <c r="AE321" s="344" t="str">
        <f t="shared" ca="1" si="34"/>
        <v>Vigente</v>
      </c>
      <c r="AF321" s="358" t="str">
        <f t="shared" si="30"/>
        <v>Vigente</v>
      </c>
      <c r="AG321" s="344">
        <v>46188</v>
      </c>
      <c r="AH321" s="344" t="s">
        <v>439</v>
      </c>
      <c r="AI321" s="357" t="s">
        <v>439</v>
      </c>
      <c r="AJ321" s="344">
        <v>48752</v>
      </c>
      <c r="AK321" s="358" t="str">
        <f t="shared" si="31"/>
        <v>Vigente</v>
      </c>
      <c r="AL321" s="358"/>
      <c r="AM321" s="359">
        <f t="shared" ca="1" si="32"/>
        <v>4</v>
      </c>
      <c r="AN321" s="357"/>
      <c r="AO321" s="357"/>
      <c r="AP321" s="360"/>
      <c r="AQ321" s="361" t="str">
        <f>+_xlfn.XLOOKUP(B321,'BD 2025-06-14'!$A$1:$A$700,'BD 2025-06-14'!$B$1:$B$700)</f>
        <v>CASTIBLANCO MARQUEZ HARRY</v>
      </c>
    </row>
    <row r="322" spans="1:43" ht="30.75" customHeight="1" x14ac:dyDescent="0.25">
      <c r="A322" s="353">
        <v>313</v>
      </c>
      <c r="B322" s="354">
        <v>1151963482</v>
      </c>
      <c r="C322" s="383" t="s">
        <v>1528</v>
      </c>
      <c r="D322" s="344" t="str">
        <f>IFERROR(VLOOKUP(B322,#REF!,6,0),"ACTIVO")</f>
        <v>ACTIVO</v>
      </c>
      <c r="E322" s="344">
        <v>45362</v>
      </c>
      <c r="F322" s="344" t="str">
        <f>IFERROR(VLOOKUP(B322,#REF!,5,0),"")</f>
        <v/>
      </c>
      <c r="G322" s="344">
        <v>35727</v>
      </c>
      <c r="H322" s="356">
        <f t="shared" ca="1" si="28"/>
        <v>28.436615862006022</v>
      </c>
      <c r="I322" s="357" t="s">
        <v>763</v>
      </c>
      <c r="J322" s="357" t="s">
        <v>1529</v>
      </c>
      <c r="K322" s="363" t="s">
        <v>1530</v>
      </c>
      <c r="L322" s="355" t="s">
        <v>196</v>
      </c>
      <c r="M322" s="355" t="s">
        <v>90</v>
      </c>
      <c r="N322" s="357" t="s">
        <v>557</v>
      </c>
      <c r="O322" s="357" t="s">
        <v>557</v>
      </c>
      <c r="P322" s="357" t="s">
        <v>547</v>
      </c>
      <c r="Q322" s="357" t="s">
        <v>2039</v>
      </c>
      <c r="R322" s="357"/>
      <c r="S322" s="357"/>
      <c r="T322" s="357"/>
      <c r="U322" s="357"/>
      <c r="V322" s="357"/>
      <c r="W322" s="357"/>
      <c r="X322" s="357"/>
      <c r="Y322" s="357"/>
      <c r="Z322" s="357"/>
      <c r="AA322" s="344"/>
      <c r="AB322" s="344" t="str">
        <f t="shared" ca="1" si="33"/>
        <v>Vencida</v>
      </c>
      <c r="AC322" s="358" t="str">
        <f t="shared" si="29"/>
        <v>No Vigente</v>
      </c>
      <c r="AD322" s="344"/>
      <c r="AE322" s="344" t="str">
        <f t="shared" ca="1" si="34"/>
        <v>Vencida</v>
      </c>
      <c r="AF322" s="358" t="str">
        <f t="shared" si="30"/>
        <v>No Vigente</v>
      </c>
      <c r="AG322" s="344"/>
      <c r="AH322" s="344" t="s">
        <v>450</v>
      </c>
      <c r="AI322" s="357" t="s">
        <v>450</v>
      </c>
      <c r="AJ322" s="344">
        <v>49169</v>
      </c>
      <c r="AK322" s="358" t="str">
        <f t="shared" si="31"/>
        <v>Vigente</v>
      </c>
      <c r="AL322" s="358"/>
      <c r="AM322" s="359">
        <f t="shared" ca="1" si="32"/>
        <v>1</v>
      </c>
      <c r="AN322" s="357"/>
      <c r="AO322" s="357"/>
      <c r="AP322" s="360"/>
      <c r="AQ322" s="361" t="str">
        <f>+_xlfn.XLOOKUP(B322,'BD 2025-06-14'!$A$1:$A$700,'BD 2025-06-14'!$B$1:$B$700)</f>
        <v>ORTIZ CAMPOS ROBERTO CARLOS</v>
      </c>
    </row>
    <row r="323" spans="1:43" ht="30.75" customHeight="1" x14ac:dyDescent="0.25">
      <c r="A323" s="353">
        <v>314</v>
      </c>
      <c r="B323" s="354">
        <v>1114898351</v>
      </c>
      <c r="C323" s="355" t="s">
        <v>996</v>
      </c>
      <c r="D323" s="344" t="str">
        <f>IFERROR(VLOOKUP(B323,#REF!,6,0),"ACTIVO")</f>
        <v>ACTIVO</v>
      </c>
      <c r="E323" s="344">
        <v>45026</v>
      </c>
      <c r="F323" s="344" t="str">
        <f>IFERROR(VLOOKUP(B323,#REF!,5,0),"")</f>
        <v/>
      </c>
      <c r="G323" s="344">
        <v>35775</v>
      </c>
      <c r="H323" s="356">
        <f t="shared" ca="1" si="28"/>
        <v>28.305193027288489</v>
      </c>
      <c r="I323" s="344" t="s">
        <v>763</v>
      </c>
      <c r="J323" s="355" t="s">
        <v>997</v>
      </c>
      <c r="K323" s="355" t="s">
        <v>998</v>
      </c>
      <c r="L323" s="355" t="s">
        <v>881</v>
      </c>
      <c r="M323" s="355" t="s">
        <v>83</v>
      </c>
      <c r="N323" s="357" t="s">
        <v>764</v>
      </c>
      <c r="O323" s="357" t="s">
        <v>764</v>
      </c>
      <c r="P323" s="357" t="s">
        <v>721</v>
      </c>
      <c r="Q323" s="357"/>
      <c r="R323" s="357"/>
      <c r="S323" s="357"/>
      <c r="T323" s="357"/>
      <c r="U323" s="357"/>
      <c r="V323" s="357"/>
      <c r="W323" s="357"/>
      <c r="X323" s="357"/>
      <c r="Y323" s="357"/>
      <c r="Z323" s="357"/>
      <c r="AA323" s="344"/>
      <c r="AB323" s="344" t="str">
        <f t="shared" ca="1" si="33"/>
        <v>Vencida</v>
      </c>
      <c r="AC323" s="358" t="str">
        <f t="shared" si="29"/>
        <v>No aplica</v>
      </c>
      <c r="AD323" s="344"/>
      <c r="AE323" s="344" t="str">
        <f t="shared" ca="1" si="34"/>
        <v>Vencida</v>
      </c>
      <c r="AF323" s="358" t="str">
        <f t="shared" si="30"/>
        <v>No aplica</v>
      </c>
      <c r="AG323" s="344"/>
      <c r="AH323" s="344"/>
      <c r="AI323" s="357"/>
      <c r="AJ323" s="344"/>
      <c r="AK323" s="358" t="str">
        <f t="shared" si="31"/>
        <v>No aplica</v>
      </c>
      <c r="AL323" s="358"/>
      <c r="AM323" s="359">
        <f t="shared" ca="1" si="32"/>
        <v>0</v>
      </c>
      <c r="AN323" s="357"/>
      <c r="AO323" s="357"/>
      <c r="AP323" s="360"/>
      <c r="AQ323" s="361" t="str">
        <f>+_xlfn.XLOOKUP(B323,'BD 2025-06-14'!$A$1:$A$700,'BD 2025-06-14'!$B$1:$B$700)</f>
        <v>RIVERA JULIAN BRAYAN STIVEN</v>
      </c>
    </row>
    <row r="324" spans="1:43" ht="30.75" customHeight="1" x14ac:dyDescent="0.25">
      <c r="A324" s="353">
        <v>315</v>
      </c>
      <c r="B324" s="354">
        <v>31309280</v>
      </c>
      <c r="C324" s="355" t="s">
        <v>959</v>
      </c>
      <c r="D324" s="344" t="str">
        <f>IFERROR(VLOOKUP(B324,#REF!,6,0),"ACTIVO")</f>
        <v>ACTIVO</v>
      </c>
      <c r="E324" s="344">
        <v>40742</v>
      </c>
      <c r="F324" s="344" t="str">
        <f>IFERROR(VLOOKUP(B324,#REF!,5,0),"")</f>
        <v/>
      </c>
      <c r="G324" s="344">
        <v>31098</v>
      </c>
      <c r="H324" s="356">
        <f t="shared" ca="1" si="28"/>
        <v>41.110169491525426</v>
      </c>
      <c r="I324" s="344" t="s">
        <v>768</v>
      </c>
      <c r="J324" s="355" t="s">
        <v>4120</v>
      </c>
      <c r="K324" s="355" t="s">
        <v>960</v>
      </c>
      <c r="L324" s="355" t="s">
        <v>881</v>
      </c>
      <c r="M324" s="355" t="s">
        <v>83</v>
      </c>
      <c r="N324" s="357" t="s">
        <v>764</v>
      </c>
      <c r="O324" s="357" t="s">
        <v>764</v>
      </c>
      <c r="P324" s="357" t="s">
        <v>721</v>
      </c>
      <c r="Q324" s="357"/>
      <c r="R324" s="357"/>
      <c r="S324" s="357"/>
      <c r="T324" s="357"/>
      <c r="U324" s="357"/>
      <c r="V324" s="357"/>
      <c r="W324" s="357"/>
      <c r="X324" s="357"/>
      <c r="Y324" s="357"/>
      <c r="Z324" s="357"/>
      <c r="AA324" s="344"/>
      <c r="AB324" s="344" t="str">
        <f t="shared" ca="1" si="33"/>
        <v>Vencida</v>
      </c>
      <c r="AC324" s="358" t="str">
        <f t="shared" si="29"/>
        <v>No aplica</v>
      </c>
      <c r="AD324" s="344"/>
      <c r="AE324" s="344" t="str">
        <f t="shared" ca="1" si="34"/>
        <v>Vencida</v>
      </c>
      <c r="AF324" s="358" t="str">
        <f t="shared" si="30"/>
        <v>No aplica</v>
      </c>
      <c r="AG324" s="344"/>
      <c r="AH324" s="344"/>
      <c r="AI324" s="357"/>
      <c r="AJ324" s="344"/>
      <c r="AK324" s="358" t="str">
        <f t="shared" si="31"/>
        <v>No aplica</v>
      </c>
      <c r="AL324" s="358"/>
      <c r="AM324" s="359">
        <f t="shared" ca="1" si="32"/>
        <v>0</v>
      </c>
      <c r="AN324" s="357"/>
      <c r="AO324" s="357"/>
      <c r="AP324" s="360"/>
      <c r="AQ324" s="361" t="str">
        <f>+_xlfn.XLOOKUP(B324,'BD 2025-06-14'!$A$1:$A$700,'BD 2025-06-14'!$B$1:$B$700)</f>
        <v>TORO ORTIZ DIANA LORENA</v>
      </c>
    </row>
    <row r="325" spans="1:43" ht="30.75" customHeight="1" x14ac:dyDescent="0.25">
      <c r="A325" s="353">
        <v>316</v>
      </c>
      <c r="B325" s="354">
        <v>67016439</v>
      </c>
      <c r="C325" s="355" t="s">
        <v>939</v>
      </c>
      <c r="D325" s="344" t="str">
        <f>IFERROR(VLOOKUP(B325,#REF!,6,0),"ACTIVO")</f>
        <v>ACTIVO</v>
      </c>
      <c r="E325" s="344">
        <v>38875</v>
      </c>
      <c r="F325" s="344" t="str">
        <f>IFERROR(VLOOKUP(B325,#REF!,5,0),"")</f>
        <v/>
      </c>
      <c r="G325" s="344">
        <v>28626</v>
      </c>
      <c r="H325" s="356">
        <f t="shared" ca="1" si="28"/>
        <v>47.877465497010675</v>
      </c>
      <c r="I325" s="344" t="s">
        <v>768</v>
      </c>
      <c r="J325" s="355" t="s">
        <v>4111</v>
      </c>
      <c r="K325" s="355" t="s">
        <v>940</v>
      </c>
      <c r="L325" s="355" t="s">
        <v>881</v>
      </c>
      <c r="M325" s="355" t="s">
        <v>83</v>
      </c>
      <c r="N325" s="357" t="s">
        <v>764</v>
      </c>
      <c r="O325" s="357" t="s">
        <v>764</v>
      </c>
      <c r="P325" s="357" t="s">
        <v>721</v>
      </c>
      <c r="Q325" s="357"/>
      <c r="R325" s="357"/>
      <c r="S325" s="357"/>
      <c r="T325" s="357"/>
      <c r="U325" s="357"/>
      <c r="V325" s="357"/>
      <c r="W325" s="357"/>
      <c r="X325" s="357"/>
      <c r="Y325" s="357"/>
      <c r="Z325" s="357"/>
      <c r="AA325" s="344"/>
      <c r="AB325" s="344" t="str">
        <f t="shared" ca="1" si="33"/>
        <v>Vencida</v>
      </c>
      <c r="AC325" s="358" t="str">
        <f t="shared" si="29"/>
        <v>No aplica</v>
      </c>
      <c r="AD325" s="344"/>
      <c r="AE325" s="344" t="str">
        <f t="shared" ca="1" si="34"/>
        <v>Vencida</v>
      </c>
      <c r="AF325" s="358" t="str">
        <f t="shared" si="30"/>
        <v>No aplica</v>
      </c>
      <c r="AG325" s="344"/>
      <c r="AH325" s="344"/>
      <c r="AI325" s="357"/>
      <c r="AJ325" s="344"/>
      <c r="AK325" s="358" t="str">
        <f t="shared" si="31"/>
        <v>No aplica</v>
      </c>
      <c r="AL325" s="358"/>
      <c r="AM325" s="359">
        <f t="shared" ca="1" si="32"/>
        <v>0</v>
      </c>
      <c r="AN325" s="357"/>
      <c r="AO325" s="357"/>
      <c r="AP325" s="360"/>
      <c r="AQ325" s="361" t="str">
        <f>+_xlfn.XLOOKUP(B325,'BD 2025-06-14'!$A$1:$A$700,'BD 2025-06-14'!$B$1:$B$700)</f>
        <v>MUTIS MUÐOZ DIANA CAROLINA</v>
      </c>
    </row>
    <row r="326" spans="1:43" s="362" customFormat="1" ht="30.75" customHeight="1" x14ac:dyDescent="0.25">
      <c r="A326" s="353">
        <v>317</v>
      </c>
      <c r="B326" s="354">
        <v>16746699</v>
      </c>
      <c r="C326" s="357" t="s">
        <v>192</v>
      </c>
      <c r="D326" s="344" t="str">
        <f>IFERROR(VLOOKUP(B326,#REF!,6,0),"ACTIVO")</f>
        <v>ACTIVO</v>
      </c>
      <c r="E326" s="344">
        <v>40959</v>
      </c>
      <c r="F326" s="344" t="str">
        <f>IFERROR(VLOOKUP(B326,#REF!,5,0),"")</f>
        <v/>
      </c>
      <c r="G326" s="344">
        <v>24812</v>
      </c>
      <c r="H326" s="356">
        <f t="shared" ca="1" si="28"/>
        <v>58.318959616700887</v>
      </c>
      <c r="I326" s="357" t="s">
        <v>763</v>
      </c>
      <c r="J326" s="357" t="s">
        <v>1704</v>
      </c>
      <c r="K326" s="363" t="s">
        <v>193</v>
      </c>
      <c r="L326" s="355" t="s">
        <v>159</v>
      </c>
      <c r="M326" s="355" t="s">
        <v>90</v>
      </c>
      <c r="N326" s="357" t="s">
        <v>557</v>
      </c>
      <c r="O326" s="357" t="s">
        <v>557</v>
      </c>
      <c r="P326" s="357" t="s">
        <v>437</v>
      </c>
      <c r="Q326" s="357" t="s">
        <v>542</v>
      </c>
      <c r="R326" s="357" t="s">
        <v>436</v>
      </c>
      <c r="S326" s="357"/>
      <c r="T326" s="357"/>
      <c r="U326" s="357" t="s">
        <v>3164</v>
      </c>
      <c r="V326" s="357" t="s">
        <v>3164</v>
      </c>
      <c r="W326" s="357">
        <v>2023</v>
      </c>
      <c r="X326" s="357" t="s">
        <v>1807</v>
      </c>
      <c r="Y326" s="357">
        <v>125</v>
      </c>
      <c r="Z326" s="357"/>
      <c r="AA326" s="344">
        <v>44614</v>
      </c>
      <c r="AB326" s="344" t="str">
        <f t="shared" ca="1" si="33"/>
        <v>Vencida</v>
      </c>
      <c r="AC326" s="358" t="str">
        <f t="shared" si="29"/>
        <v>Vigente</v>
      </c>
      <c r="AD326" s="344">
        <v>46097</v>
      </c>
      <c r="AE326" s="344" t="str">
        <f t="shared" ca="1" si="34"/>
        <v>Vencida</v>
      </c>
      <c r="AF326" s="358" t="str">
        <f t="shared" si="30"/>
        <v>Vigente</v>
      </c>
      <c r="AG326" s="344">
        <v>46075</v>
      </c>
      <c r="AH326" s="344" t="s">
        <v>543</v>
      </c>
      <c r="AI326" s="357" t="s">
        <v>543</v>
      </c>
      <c r="AJ326" s="344">
        <v>48728</v>
      </c>
      <c r="AK326" s="358" t="str">
        <f t="shared" si="31"/>
        <v>Vigente</v>
      </c>
      <c r="AL326" s="358"/>
      <c r="AM326" s="359">
        <f t="shared" ca="1" si="32"/>
        <v>3</v>
      </c>
      <c r="AN326" s="357"/>
      <c r="AO326" s="357"/>
      <c r="AP326" s="360"/>
      <c r="AQ326" s="361" t="str">
        <f>+_xlfn.XLOOKUP(B326,'BD 2025-06-14'!$A$1:$A$700,'BD 2025-06-14'!$B$1:$B$700)</f>
        <v>ROMERO MORENO WALTER</v>
      </c>
    </row>
    <row r="327" spans="1:43" ht="30.75" customHeight="1" x14ac:dyDescent="0.25">
      <c r="A327" s="353">
        <v>318</v>
      </c>
      <c r="B327" s="354">
        <v>1144144875</v>
      </c>
      <c r="C327" s="357" t="s">
        <v>1427</v>
      </c>
      <c r="D327" s="344" t="str">
        <f>IFERROR(VLOOKUP(B327,#REF!,6,0),"ACTIVO")</f>
        <v>ACTIVO</v>
      </c>
      <c r="E327" s="344">
        <v>43440</v>
      </c>
      <c r="F327" s="344" t="str">
        <f>IFERROR(VLOOKUP(B327,#REF!,5,0),"")</f>
        <v/>
      </c>
      <c r="G327" s="344">
        <v>33210</v>
      </c>
      <c r="H327" s="356">
        <f t="shared" ca="1" si="28"/>
        <v>35.327142222879978</v>
      </c>
      <c r="I327" s="357" t="s">
        <v>763</v>
      </c>
      <c r="J327" s="357" t="s">
        <v>1428</v>
      </c>
      <c r="K327" s="355" t="s">
        <v>1429</v>
      </c>
      <c r="L327" s="355" t="s">
        <v>159</v>
      </c>
      <c r="M327" s="355" t="s">
        <v>90</v>
      </c>
      <c r="N327" s="357" t="s">
        <v>764</v>
      </c>
      <c r="O327" s="357" t="s">
        <v>764</v>
      </c>
      <c r="P327" s="357" t="s">
        <v>721</v>
      </c>
      <c r="Q327" s="357"/>
      <c r="R327" s="357"/>
      <c r="S327" s="357"/>
      <c r="T327" s="357"/>
      <c r="U327" s="357"/>
      <c r="V327" s="357"/>
      <c r="W327" s="357"/>
      <c r="X327" s="357"/>
      <c r="Y327" s="357"/>
      <c r="Z327" s="357"/>
      <c r="AA327" s="344"/>
      <c r="AB327" s="344" t="str">
        <f t="shared" ca="1" si="33"/>
        <v>Vencida</v>
      </c>
      <c r="AC327" s="358" t="str">
        <f t="shared" si="29"/>
        <v>No aplica</v>
      </c>
      <c r="AD327" s="344"/>
      <c r="AE327" s="344" t="str">
        <f t="shared" ca="1" si="34"/>
        <v>Vencida</v>
      </c>
      <c r="AF327" s="358" t="str">
        <f t="shared" si="30"/>
        <v>No aplica</v>
      </c>
      <c r="AG327" s="344"/>
      <c r="AH327" s="344"/>
      <c r="AI327" s="357"/>
      <c r="AJ327" s="344"/>
      <c r="AK327" s="358" t="str">
        <f t="shared" si="31"/>
        <v>No aplica</v>
      </c>
      <c r="AL327" s="358"/>
      <c r="AM327" s="359">
        <f t="shared" ca="1" si="32"/>
        <v>0</v>
      </c>
      <c r="AN327" s="357"/>
      <c r="AO327" s="357"/>
      <c r="AP327" s="360"/>
      <c r="AQ327" s="361" t="str">
        <f>+_xlfn.XLOOKUP(B327,'BD 2025-06-14'!$A$1:$A$700,'BD 2025-06-14'!$B$1:$B$700)</f>
        <v>MEJIA AGREDO MACKYNG MACKENDRID</v>
      </c>
    </row>
    <row r="328" spans="1:43" s="362" customFormat="1" ht="30.75" customHeight="1" x14ac:dyDescent="0.25">
      <c r="A328" s="353">
        <v>319</v>
      </c>
      <c r="B328" s="354">
        <v>1130598992</v>
      </c>
      <c r="C328" s="357" t="s">
        <v>1584</v>
      </c>
      <c r="D328" s="344" t="str">
        <f>IFERROR(VLOOKUP(B328,#REF!,6,0),"ACTIVO")</f>
        <v>ACTIVO</v>
      </c>
      <c r="E328" s="344">
        <v>43857</v>
      </c>
      <c r="F328" s="344" t="str">
        <f>IFERROR(VLOOKUP(B328,#REF!,5,0),"")</f>
        <v/>
      </c>
      <c r="G328" s="344">
        <v>32246</v>
      </c>
      <c r="H328" s="356">
        <f t="shared" ca="1" si="28"/>
        <v>37.965110565110564</v>
      </c>
      <c r="I328" s="357" t="s">
        <v>768</v>
      </c>
      <c r="J328" s="357" t="s">
        <v>4268</v>
      </c>
      <c r="K328" s="355" t="s">
        <v>1585</v>
      </c>
      <c r="L328" s="355" t="s">
        <v>1541</v>
      </c>
      <c r="M328" s="355" t="s">
        <v>366</v>
      </c>
      <c r="N328" s="357" t="s">
        <v>764</v>
      </c>
      <c r="O328" s="357" t="s">
        <v>764</v>
      </c>
      <c r="P328" s="357" t="s">
        <v>721</v>
      </c>
      <c r="Q328" s="357"/>
      <c r="R328" s="357"/>
      <c r="S328" s="357"/>
      <c r="T328" s="357"/>
      <c r="U328" s="357"/>
      <c r="V328" s="357"/>
      <c r="W328" s="357"/>
      <c r="X328" s="357"/>
      <c r="Y328" s="357"/>
      <c r="Z328" s="357"/>
      <c r="AA328" s="344"/>
      <c r="AB328" s="344" t="str">
        <f t="shared" ca="1" si="33"/>
        <v>Vencida</v>
      </c>
      <c r="AC328" s="358" t="str">
        <f t="shared" si="29"/>
        <v>No aplica</v>
      </c>
      <c r="AD328" s="344"/>
      <c r="AE328" s="344" t="str">
        <f t="shared" ca="1" si="34"/>
        <v>Vencida</v>
      </c>
      <c r="AF328" s="358" t="str">
        <f t="shared" si="30"/>
        <v>No aplica</v>
      </c>
      <c r="AG328" s="344"/>
      <c r="AH328" s="344"/>
      <c r="AI328" s="357"/>
      <c r="AJ328" s="344"/>
      <c r="AK328" s="358" t="str">
        <f t="shared" si="31"/>
        <v>No aplica</v>
      </c>
      <c r="AL328" s="358"/>
      <c r="AM328" s="359">
        <f t="shared" ca="1" si="32"/>
        <v>0</v>
      </c>
      <c r="AN328" s="357"/>
      <c r="AO328" s="357"/>
      <c r="AP328" s="360"/>
      <c r="AQ328" s="361" t="str">
        <f>+_xlfn.XLOOKUP(B328,'BD 2025-06-14'!$A$1:$A$700,'BD 2025-06-14'!$B$1:$B$700)</f>
        <v>CARDONA HERNANDEZ EVELIN ALEJANDRA</v>
      </c>
    </row>
    <row r="329" spans="1:43" ht="30.75" customHeight="1" x14ac:dyDescent="0.25">
      <c r="A329" s="353">
        <v>320</v>
      </c>
      <c r="B329" s="354">
        <v>1112488835</v>
      </c>
      <c r="C329" s="357" t="s">
        <v>1564</v>
      </c>
      <c r="D329" s="344" t="str">
        <f>IFERROR(VLOOKUP(B329,#REF!,6,0),"ACTIVO")</f>
        <v>ACTIVO</v>
      </c>
      <c r="E329" s="344">
        <v>44544</v>
      </c>
      <c r="F329" s="344" t="str">
        <f>IFERROR(VLOOKUP(B329,#REF!,5,0),"")</f>
        <v/>
      </c>
      <c r="G329" s="344">
        <v>35313</v>
      </c>
      <c r="H329" s="356">
        <f t="shared" ca="1" si="28"/>
        <v>29.568135653095471</v>
      </c>
      <c r="I329" s="357" t="s">
        <v>763</v>
      </c>
      <c r="J329" s="357" t="s">
        <v>4262</v>
      </c>
      <c r="K329" s="355" t="s">
        <v>1565</v>
      </c>
      <c r="L329" s="355" t="s">
        <v>1541</v>
      </c>
      <c r="M329" s="355" t="s">
        <v>366</v>
      </c>
      <c r="N329" s="357" t="s">
        <v>764</v>
      </c>
      <c r="O329" s="357" t="s">
        <v>764</v>
      </c>
      <c r="P329" s="357" t="s">
        <v>721</v>
      </c>
      <c r="Q329" s="357"/>
      <c r="R329" s="357"/>
      <c r="S329" s="357"/>
      <c r="T329" s="357"/>
      <c r="U329" s="357"/>
      <c r="V329" s="357"/>
      <c r="W329" s="357"/>
      <c r="X329" s="357"/>
      <c r="Y329" s="357"/>
      <c r="Z329" s="357"/>
      <c r="AA329" s="344"/>
      <c r="AB329" s="344" t="str">
        <f t="shared" ca="1" si="33"/>
        <v>Vencida</v>
      </c>
      <c r="AC329" s="358" t="str">
        <f t="shared" si="29"/>
        <v>No aplica</v>
      </c>
      <c r="AD329" s="344"/>
      <c r="AE329" s="344" t="str">
        <f t="shared" ca="1" si="34"/>
        <v>Vencida</v>
      </c>
      <c r="AF329" s="358" t="str">
        <f t="shared" si="30"/>
        <v>No aplica</v>
      </c>
      <c r="AG329" s="344"/>
      <c r="AH329" s="344"/>
      <c r="AI329" s="357"/>
      <c r="AJ329" s="344"/>
      <c r="AK329" s="358" t="str">
        <f t="shared" si="31"/>
        <v>No aplica</v>
      </c>
      <c r="AL329" s="358"/>
      <c r="AM329" s="359">
        <f t="shared" ca="1" si="32"/>
        <v>0</v>
      </c>
      <c r="AN329" s="357"/>
      <c r="AO329" s="357"/>
      <c r="AP329" s="360"/>
      <c r="AQ329" s="361" t="str">
        <f>+_xlfn.XLOOKUP(B329,'BD 2025-06-14'!$A$1:$A$700,'BD 2025-06-14'!$B$1:$B$700)</f>
        <v>HERNANDEZ MUNOZ JUAN DAVID</v>
      </c>
    </row>
    <row r="330" spans="1:43" ht="30.75" customHeight="1" x14ac:dyDescent="0.25">
      <c r="A330" s="353">
        <v>321</v>
      </c>
      <c r="B330" s="354">
        <v>1143837079</v>
      </c>
      <c r="C330" s="355" t="s">
        <v>771</v>
      </c>
      <c r="D330" s="344" t="str">
        <f>IFERROR(VLOOKUP(B330,#REF!,6,0),"ACTIVO")</f>
        <v>ACTIVO</v>
      </c>
      <c r="E330" s="344">
        <v>40990</v>
      </c>
      <c r="F330" s="344" t="str">
        <f>IFERROR(VLOOKUP(B330,#REF!,5,0),"")</f>
        <v/>
      </c>
      <c r="G330" s="344">
        <v>33314</v>
      </c>
      <c r="H330" s="356">
        <f t="shared" ref="H330:H393" ca="1" si="35">+YEARFRAC(G330,TODAY(),1)</f>
        <v>35.041752224503767</v>
      </c>
      <c r="I330" s="344" t="s">
        <v>768</v>
      </c>
      <c r="J330" s="355" t="s">
        <v>4063</v>
      </c>
      <c r="K330" s="355" t="s">
        <v>772</v>
      </c>
      <c r="L330" s="355" t="s">
        <v>24</v>
      </c>
      <c r="M330" s="355" t="s">
        <v>19</v>
      </c>
      <c r="N330" s="357" t="s">
        <v>764</v>
      </c>
      <c r="O330" s="357" t="s">
        <v>764</v>
      </c>
      <c r="P330" s="357" t="s">
        <v>721</v>
      </c>
      <c r="Q330" s="357"/>
      <c r="R330" s="357"/>
      <c r="S330" s="357"/>
      <c r="T330" s="357"/>
      <c r="U330" s="357"/>
      <c r="V330" s="357"/>
      <c r="W330" s="357"/>
      <c r="X330" s="357"/>
      <c r="Y330" s="357"/>
      <c r="Z330" s="357"/>
      <c r="AA330" s="344"/>
      <c r="AB330" s="344" t="str">
        <f t="shared" ca="1" si="33"/>
        <v>Vencida</v>
      </c>
      <c r="AC330" s="358" t="str">
        <f t="shared" ref="AC330:AC393" si="36">IF(P330="No tiene","No aplica",IF(AD330&gt;$C$6,"Vigente","No Vigente"))</f>
        <v>No aplica</v>
      </c>
      <c r="AD330" s="344"/>
      <c r="AE330" s="344" t="str">
        <f t="shared" ca="1" si="34"/>
        <v>Vencida</v>
      </c>
      <c r="AF330" s="358" t="str">
        <f t="shared" ref="AF330:AF393" si="37">+IF(P330="No tiene","No aplica",IF(AG330&gt;$C$6,"Vigente","No Vigente"))</f>
        <v>No aplica</v>
      </c>
      <c r="AG330" s="344"/>
      <c r="AH330" s="344"/>
      <c r="AI330" s="357"/>
      <c r="AJ330" s="344"/>
      <c r="AK330" s="358" t="str">
        <f t="shared" ref="AK330:AK393" si="38">+IF(P330="No tiene","No aplica",IF(AJ330&gt;$C$6,"Vigente","No Vigente"))</f>
        <v>No aplica</v>
      </c>
      <c r="AL330" s="358"/>
      <c r="AM330" s="359">
        <f t="shared" ref="AM330:AM393" ca="1" si="39">+COUNTIFS(AC330:AK330,"Vigente")</f>
        <v>0</v>
      </c>
      <c r="AN330" s="357"/>
      <c r="AO330" s="357"/>
      <c r="AP330" s="360"/>
      <c r="AQ330" s="361" t="str">
        <f>+_xlfn.XLOOKUP(B330,'BD 2025-06-14'!$A$1:$A$700,'BD 2025-06-14'!$B$1:$B$700)</f>
        <v>MONTERO ARTEAGA JENNY TATIANA</v>
      </c>
    </row>
    <row r="331" spans="1:43" ht="30.75" customHeight="1" x14ac:dyDescent="0.25">
      <c r="A331" s="353">
        <v>322</v>
      </c>
      <c r="B331" s="354">
        <v>1151939397</v>
      </c>
      <c r="C331" s="357" t="s">
        <v>1642</v>
      </c>
      <c r="D331" s="344" t="str">
        <f>IFERROR(VLOOKUP(B331,#REF!,6,0),"ACTIVO")</f>
        <v>ACTIVO</v>
      </c>
      <c r="E331" s="344">
        <v>45447</v>
      </c>
      <c r="F331" s="344" t="str">
        <f>IFERROR(VLOOKUP(B331,#REF!,5,0),"")</f>
        <v/>
      </c>
      <c r="G331" s="344">
        <v>33312</v>
      </c>
      <c r="H331" s="356">
        <f t="shared" ca="1" si="35"/>
        <v>35.04722792607803</v>
      </c>
      <c r="I331" s="357" t="s">
        <v>768</v>
      </c>
      <c r="J331" s="357" t="s">
        <v>1643</v>
      </c>
      <c r="K331" s="355" t="s">
        <v>1645</v>
      </c>
      <c r="L331" s="355" t="s">
        <v>1646</v>
      </c>
      <c r="M331" s="355" t="s">
        <v>1644</v>
      </c>
      <c r="N331" s="357" t="s">
        <v>764</v>
      </c>
      <c r="O331" s="357" t="s">
        <v>764</v>
      </c>
      <c r="P331" s="357" t="s">
        <v>721</v>
      </c>
      <c r="Q331" s="357"/>
      <c r="R331" s="357"/>
      <c r="S331" s="357"/>
      <c r="T331" s="357"/>
      <c r="U331" s="357"/>
      <c r="V331" s="357"/>
      <c r="W331" s="357"/>
      <c r="X331" s="357"/>
      <c r="Y331" s="357"/>
      <c r="Z331" s="357"/>
      <c r="AA331" s="344"/>
      <c r="AB331" s="344" t="str">
        <f t="shared" ref="AB331:AB394" ca="1" si="40">IF(AD331&lt;=TODAY(),"Vencida","Vigente")</f>
        <v>Vencida</v>
      </c>
      <c r="AC331" s="358" t="str">
        <f t="shared" si="36"/>
        <v>No aplica</v>
      </c>
      <c r="AD331" s="344"/>
      <c r="AE331" s="344" t="str">
        <f t="shared" ref="AE331:AE394" ca="1" si="41">IF(AG331&lt;=TODAY(),"Vencida","Vigente")</f>
        <v>Vencida</v>
      </c>
      <c r="AF331" s="358" t="str">
        <f t="shared" si="37"/>
        <v>No aplica</v>
      </c>
      <c r="AG331" s="344"/>
      <c r="AH331" s="344"/>
      <c r="AI331" s="357"/>
      <c r="AJ331" s="344"/>
      <c r="AK331" s="358" t="str">
        <f t="shared" si="38"/>
        <v>No aplica</v>
      </c>
      <c r="AL331" s="358"/>
      <c r="AM331" s="359">
        <f t="shared" ca="1" si="39"/>
        <v>0</v>
      </c>
      <c r="AN331" s="357"/>
      <c r="AO331" s="357"/>
      <c r="AP331" s="360"/>
      <c r="AQ331" s="361" t="str">
        <f>+_xlfn.XLOOKUP(B331,'BD 2025-06-14'!$A$1:$A$700,'BD 2025-06-14'!$B$1:$B$700)</f>
        <v>VALENCIA SANCHEZ MARIA ALEXANDRA</v>
      </c>
    </row>
    <row r="332" spans="1:43" ht="30.75" customHeight="1" x14ac:dyDescent="0.25">
      <c r="A332" s="353">
        <v>323</v>
      </c>
      <c r="B332" s="354">
        <v>1144158458</v>
      </c>
      <c r="C332" s="357" t="s">
        <v>208</v>
      </c>
      <c r="D332" s="344" t="str">
        <f>IFERROR(VLOOKUP(B332,#REF!,6,0),"ACTIVO")</f>
        <v>ACTIVO</v>
      </c>
      <c r="E332" s="344">
        <v>44599</v>
      </c>
      <c r="F332" s="344" t="str">
        <f>IFERROR(VLOOKUP(B332,#REF!,5,0),"")</f>
        <v/>
      </c>
      <c r="G332" s="344">
        <v>33758</v>
      </c>
      <c r="H332" s="356">
        <f t="shared" ca="1" si="35"/>
        <v>33.825484981226531</v>
      </c>
      <c r="I332" s="357" t="s">
        <v>763</v>
      </c>
      <c r="J332" s="366" t="s">
        <v>209</v>
      </c>
      <c r="K332" s="363" t="s">
        <v>210</v>
      </c>
      <c r="L332" s="355" t="s">
        <v>159</v>
      </c>
      <c r="M332" s="355" t="s">
        <v>90</v>
      </c>
      <c r="N332" s="357" t="s">
        <v>557</v>
      </c>
      <c r="O332" s="357" t="s">
        <v>557</v>
      </c>
      <c r="P332" s="357" t="s">
        <v>437</v>
      </c>
      <c r="Q332" s="357" t="s">
        <v>551</v>
      </c>
      <c r="R332" s="357" t="s">
        <v>436</v>
      </c>
      <c r="S332" s="357"/>
      <c r="T332" s="357"/>
      <c r="U332" s="357" t="s">
        <v>2271</v>
      </c>
      <c r="V332" s="357" t="s">
        <v>2272</v>
      </c>
      <c r="W332" s="357">
        <v>2023</v>
      </c>
      <c r="X332" s="357" t="s">
        <v>1986</v>
      </c>
      <c r="Y332" s="357">
        <v>109</v>
      </c>
      <c r="Z332" s="357"/>
      <c r="AA332" s="344">
        <v>44609</v>
      </c>
      <c r="AB332" s="344" t="str">
        <f t="shared" ca="1" si="40"/>
        <v>Vigente</v>
      </c>
      <c r="AC332" s="358" t="str">
        <f t="shared" si="36"/>
        <v>Vigente</v>
      </c>
      <c r="AD332" s="344">
        <v>46185</v>
      </c>
      <c r="AE332" s="344" t="str">
        <f t="shared" ca="1" si="41"/>
        <v>Vigente</v>
      </c>
      <c r="AF332" s="358" t="str">
        <f t="shared" si="37"/>
        <v>Vigente</v>
      </c>
      <c r="AG332" s="344">
        <v>46179</v>
      </c>
      <c r="AH332" s="344" t="s">
        <v>439</v>
      </c>
      <c r="AI332" s="357" t="s">
        <v>439</v>
      </c>
      <c r="AJ332" s="344">
        <v>48326</v>
      </c>
      <c r="AK332" s="358" t="str">
        <f t="shared" si="38"/>
        <v>Vigente</v>
      </c>
      <c r="AL332" s="358"/>
      <c r="AM332" s="359">
        <f t="shared" ca="1" si="39"/>
        <v>4</v>
      </c>
      <c r="AN332" s="357"/>
      <c r="AO332" s="357"/>
      <c r="AP332" s="368" t="s">
        <v>6852</v>
      </c>
      <c r="AQ332" s="361" t="str">
        <f>+_xlfn.XLOOKUP(B332,'BD 2025-06-14'!$A$1:$A$700,'BD 2025-06-14'!$B$1:$B$700)</f>
        <v>FAJARDO ZULUAGA CESAR AUGUSTO</v>
      </c>
    </row>
    <row r="333" spans="1:43" ht="30.75" customHeight="1" x14ac:dyDescent="0.25">
      <c r="A333" s="353">
        <v>324</v>
      </c>
      <c r="B333" s="354">
        <v>1094943468</v>
      </c>
      <c r="C333" s="357" t="s">
        <v>1613</v>
      </c>
      <c r="D333" s="344" t="str">
        <f>IFERROR(VLOOKUP(B333,#REF!,6,0),"ACTIVO")</f>
        <v>ACTIVO</v>
      </c>
      <c r="E333" s="344">
        <v>43892</v>
      </c>
      <c r="F333" s="344" t="str">
        <f>IFERROR(VLOOKUP(B333,#REF!,5,0),"")</f>
        <v/>
      </c>
      <c r="G333" s="344">
        <v>34541</v>
      </c>
      <c r="H333" s="356">
        <f t="shared" ca="1" si="35"/>
        <v>31.683066456483861</v>
      </c>
      <c r="I333" s="357" t="s">
        <v>763</v>
      </c>
      <c r="J333" s="357" t="s">
        <v>4274</v>
      </c>
      <c r="K333" s="355" t="s">
        <v>1614</v>
      </c>
      <c r="L333" s="355" t="s">
        <v>427</v>
      </c>
      <c r="M333" s="355" t="s">
        <v>427</v>
      </c>
      <c r="N333" s="357" t="s">
        <v>764</v>
      </c>
      <c r="O333" s="357" t="s">
        <v>764</v>
      </c>
      <c r="P333" s="357" t="s">
        <v>721</v>
      </c>
      <c r="Q333" s="357"/>
      <c r="R333" s="357"/>
      <c r="S333" s="357"/>
      <c r="T333" s="357"/>
      <c r="U333" s="357"/>
      <c r="V333" s="357"/>
      <c r="W333" s="357"/>
      <c r="X333" s="357"/>
      <c r="Y333" s="357"/>
      <c r="Z333" s="357"/>
      <c r="AA333" s="344"/>
      <c r="AB333" s="344" t="str">
        <f t="shared" ca="1" si="40"/>
        <v>Vencida</v>
      </c>
      <c r="AC333" s="358" t="str">
        <f t="shared" si="36"/>
        <v>No aplica</v>
      </c>
      <c r="AD333" s="344"/>
      <c r="AE333" s="344" t="str">
        <f t="shared" ca="1" si="41"/>
        <v>Vencida</v>
      </c>
      <c r="AF333" s="358" t="str">
        <f t="shared" si="37"/>
        <v>No aplica</v>
      </c>
      <c r="AG333" s="344"/>
      <c r="AH333" s="344"/>
      <c r="AI333" s="357"/>
      <c r="AJ333" s="344"/>
      <c r="AK333" s="358" t="str">
        <f t="shared" si="38"/>
        <v>No aplica</v>
      </c>
      <c r="AL333" s="358"/>
      <c r="AM333" s="359">
        <f t="shared" ca="1" si="39"/>
        <v>0</v>
      </c>
      <c r="AN333" s="357"/>
      <c r="AO333" s="357"/>
      <c r="AP333" s="360"/>
      <c r="AQ333" s="361" t="str">
        <f>+_xlfn.XLOOKUP(B333,'BD 2025-06-14'!$A$1:$A$700,'BD 2025-06-14'!$B$1:$B$700)</f>
        <v>GONZALEZ ARICAPA CRISTIAN ADRIAN</v>
      </c>
    </row>
    <row r="334" spans="1:43" ht="30.75" customHeight="1" x14ac:dyDescent="0.25">
      <c r="A334" s="353">
        <v>325</v>
      </c>
      <c r="B334" s="354">
        <v>94504545</v>
      </c>
      <c r="C334" s="357" t="s">
        <v>1611</v>
      </c>
      <c r="D334" s="344" t="str">
        <f>IFERROR(VLOOKUP(B334,#REF!,6,0),"ACTIVO")</f>
        <v>ACTIVO</v>
      </c>
      <c r="E334" s="344">
        <v>45566</v>
      </c>
      <c r="F334" s="344" t="str">
        <f>IFERROR(VLOOKUP(B334,#REF!,5,0),"")</f>
        <v/>
      </c>
      <c r="G334" s="344">
        <v>28245</v>
      </c>
      <c r="H334" s="356">
        <f t="shared" ca="1" si="35"/>
        <v>48.921257255503228</v>
      </c>
      <c r="I334" s="357" t="s">
        <v>763</v>
      </c>
      <c r="J334" s="357" t="s">
        <v>4273</v>
      </c>
      <c r="K334" s="355" t="s">
        <v>1612</v>
      </c>
      <c r="L334" s="355" t="s">
        <v>427</v>
      </c>
      <c r="M334" s="355" t="s">
        <v>427</v>
      </c>
      <c r="N334" s="357" t="s">
        <v>764</v>
      </c>
      <c r="O334" s="357" t="s">
        <v>764</v>
      </c>
      <c r="P334" s="357" t="s">
        <v>721</v>
      </c>
      <c r="Q334" s="357"/>
      <c r="R334" s="357"/>
      <c r="S334" s="357"/>
      <c r="T334" s="357"/>
      <c r="U334" s="357"/>
      <c r="V334" s="357"/>
      <c r="W334" s="357"/>
      <c r="X334" s="357"/>
      <c r="Y334" s="357"/>
      <c r="Z334" s="357"/>
      <c r="AA334" s="344"/>
      <c r="AB334" s="344" t="str">
        <f t="shared" ca="1" si="40"/>
        <v>Vencida</v>
      </c>
      <c r="AC334" s="358" t="str">
        <f t="shared" si="36"/>
        <v>No aplica</v>
      </c>
      <c r="AD334" s="344"/>
      <c r="AE334" s="344" t="str">
        <f t="shared" ca="1" si="41"/>
        <v>Vencida</v>
      </c>
      <c r="AF334" s="358" t="str">
        <f t="shared" si="37"/>
        <v>No aplica</v>
      </c>
      <c r="AG334" s="344"/>
      <c r="AH334" s="344"/>
      <c r="AI334" s="357"/>
      <c r="AJ334" s="344"/>
      <c r="AK334" s="358" t="str">
        <f t="shared" si="38"/>
        <v>No aplica</v>
      </c>
      <c r="AL334" s="358"/>
      <c r="AM334" s="359">
        <f t="shared" ca="1" si="39"/>
        <v>0</v>
      </c>
      <c r="AN334" s="357"/>
      <c r="AO334" s="357"/>
      <c r="AP334" s="360"/>
      <c r="AQ334" s="361" t="str">
        <f>+_xlfn.XLOOKUP(B334,'BD 2025-06-14'!$A$1:$A$700,'BD 2025-06-14'!$B$1:$B$700)</f>
        <v>ARBOLEDA BERMUDEZ EDWIN NELSON</v>
      </c>
    </row>
    <row r="335" spans="1:43" ht="30.75" customHeight="1" x14ac:dyDescent="0.25">
      <c r="A335" s="353">
        <v>326</v>
      </c>
      <c r="B335" s="354">
        <v>1143956688</v>
      </c>
      <c r="C335" s="357" t="s">
        <v>1649</v>
      </c>
      <c r="D335" s="344" t="str">
        <f>IFERROR(VLOOKUP(B335,#REF!,6,0),"ACTIVO")</f>
        <v>ACTIVO</v>
      </c>
      <c r="E335" s="344">
        <v>44740</v>
      </c>
      <c r="F335" s="344" t="str">
        <f>IFERROR(VLOOKUP(B335,#REF!,5,0),"")</f>
        <v/>
      </c>
      <c r="G335" s="344">
        <v>34147</v>
      </c>
      <c r="H335" s="356">
        <f t="shared" ca="1" si="35"/>
        <v>32.762441617007568</v>
      </c>
      <c r="I335" s="357" t="s">
        <v>768</v>
      </c>
      <c r="J335" s="357" t="s">
        <v>4277</v>
      </c>
      <c r="K335" s="355" t="s">
        <v>1650</v>
      </c>
      <c r="L335" s="355" t="s">
        <v>1646</v>
      </c>
      <c r="M335" s="355" t="s">
        <v>1644</v>
      </c>
      <c r="N335" s="357" t="s">
        <v>764</v>
      </c>
      <c r="O335" s="357" t="s">
        <v>764</v>
      </c>
      <c r="P335" s="357" t="s">
        <v>721</v>
      </c>
      <c r="Q335" s="357"/>
      <c r="R335" s="357"/>
      <c r="S335" s="357"/>
      <c r="T335" s="357"/>
      <c r="U335" s="357"/>
      <c r="V335" s="357"/>
      <c r="W335" s="357"/>
      <c r="X335" s="357"/>
      <c r="Y335" s="357"/>
      <c r="Z335" s="357"/>
      <c r="AA335" s="344"/>
      <c r="AB335" s="344" t="str">
        <f t="shared" ca="1" si="40"/>
        <v>Vencida</v>
      </c>
      <c r="AC335" s="358" t="str">
        <f t="shared" si="36"/>
        <v>No aplica</v>
      </c>
      <c r="AD335" s="344"/>
      <c r="AE335" s="344" t="str">
        <f t="shared" ca="1" si="41"/>
        <v>Vencida</v>
      </c>
      <c r="AF335" s="358" t="str">
        <f t="shared" si="37"/>
        <v>No aplica</v>
      </c>
      <c r="AG335" s="344"/>
      <c r="AH335" s="344"/>
      <c r="AI335" s="357"/>
      <c r="AJ335" s="344"/>
      <c r="AK335" s="358" t="str">
        <f t="shared" si="38"/>
        <v>No aplica</v>
      </c>
      <c r="AL335" s="358"/>
      <c r="AM335" s="359">
        <f t="shared" ca="1" si="39"/>
        <v>0</v>
      </c>
      <c r="AN335" s="357"/>
      <c r="AO335" s="357"/>
      <c r="AP335" s="360"/>
      <c r="AQ335" s="361" t="str">
        <f>+_xlfn.XLOOKUP(B335,'BD 2025-06-14'!$A$1:$A$700,'BD 2025-06-14'!$B$1:$B$700)</f>
        <v>ORTEGA COCA DIANA KATHERINE</v>
      </c>
    </row>
    <row r="336" spans="1:43" ht="30.75" customHeight="1" x14ac:dyDescent="0.25">
      <c r="A336" s="353">
        <v>327</v>
      </c>
      <c r="B336" s="354">
        <v>29110929</v>
      </c>
      <c r="C336" s="355" t="s">
        <v>838</v>
      </c>
      <c r="D336" s="344" t="str">
        <f>IFERROR(VLOOKUP(B336,#REF!,6,0),"ACTIVO")</f>
        <v>ACTIVO</v>
      </c>
      <c r="E336" s="344">
        <v>44238</v>
      </c>
      <c r="F336" s="344" t="str">
        <f>IFERROR(VLOOKUP(B336,#REF!,5,0),"")</f>
        <v/>
      </c>
      <c r="G336" s="344">
        <v>28865</v>
      </c>
      <c r="H336" s="356">
        <f t="shared" ca="1" si="35"/>
        <v>47.222450376454482</v>
      </c>
      <c r="I336" s="344" t="s">
        <v>768</v>
      </c>
      <c r="J336" s="355" t="s">
        <v>839</v>
      </c>
      <c r="K336" s="355" t="s">
        <v>840</v>
      </c>
      <c r="L336" s="355" t="s">
        <v>24</v>
      </c>
      <c r="M336" s="355" t="s">
        <v>19</v>
      </c>
      <c r="N336" s="357" t="s">
        <v>764</v>
      </c>
      <c r="O336" s="357" t="s">
        <v>764</v>
      </c>
      <c r="P336" s="357" t="s">
        <v>721</v>
      </c>
      <c r="Q336" s="357"/>
      <c r="R336" s="357"/>
      <c r="S336" s="357"/>
      <c r="T336" s="357"/>
      <c r="U336" s="357"/>
      <c r="V336" s="357"/>
      <c r="W336" s="357"/>
      <c r="X336" s="357"/>
      <c r="Y336" s="357"/>
      <c r="Z336" s="357"/>
      <c r="AA336" s="344"/>
      <c r="AB336" s="344" t="str">
        <f t="shared" ca="1" si="40"/>
        <v>Vencida</v>
      </c>
      <c r="AC336" s="358" t="str">
        <f t="shared" si="36"/>
        <v>No aplica</v>
      </c>
      <c r="AD336" s="344"/>
      <c r="AE336" s="344" t="str">
        <f t="shared" ca="1" si="41"/>
        <v>Vencida</v>
      </c>
      <c r="AF336" s="358" t="str">
        <f t="shared" si="37"/>
        <v>No aplica</v>
      </c>
      <c r="AG336" s="344"/>
      <c r="AH336" s="344"/>
      <c r="AI336" s="357"/>
      <c r="AJ336" s="344"/>
      <c r="AK336" s="358" t="str">
        <f t="shared" si="38"/>
        <v>No aplica</v>
      </c>
      <c r="AL336" s="358"/>
      <c r="AM336" s="359">
        <f t="shared" ca="1" si="39"/>
        <v>0</v>
      </c>
      <c r="AN336" s="357"/>
      <c r="AO336" s="357"/>
      <c r="AP336" s="360"/>
      <c r="AQ336" s="361" t="str">
        <f>+_xlfn.XLOOKUP(B336,'BD 2025-06-14'!$A$1:$A$700,'BD 2025-06-14'!$B$1:$B$700)</f>
        <v>ANGULO HERNANDEZ ELIANA KATHERINE</v>
      </c>
    </row>
    <row r="337" spans="1:43" ht="30.75" customHeight="1" x14ac:dyDescent="0.25">
      <c r="A337" s="353">
        <v>328</v>
      </c>
      <c r="B337" s="354">
        <v>66839549</v>
      </c>
      <c r="C337" s="355" t="s">
        <v>895</v>
      </c>
      <c r="D337" s="344" t="str">
        <f>IFERROR(VLOOKUP(B337,#REF!,6,0),"ACTIVO")</f>
        <v>ACTIVO</v>
      </c>
      <c r="E337" s="344">
        <v>38874</v>
      </c>
      <c r="F337" s="344" t="str">
        <f>IFERROR(VLOOKUP(B337,#REF!,5,0),"")</f>
        <v/>
      </c>
      <c r="G337" s="344">
        <v>26042</v>
      </c>
      <c r="H337" s="356">
        <f t="shared" ca="1" si="35"/>
        <v>54.951403148528406</v>
      </c>
      <c r="I337" s="344" t="s">
        <v>768</v>
      </c>
      <c r="J337" s="355" t="s">
        <v>4093</v>
      </c>
      <c r="K337" s="355" t="s">
        <v>896</v>
      </c>
      <c r="L337" s="355" t="s">
        <v>878</v>
      </c>
      <c r="M337" s="355" t="s">
        <v>83</v>
      </c>
      <c r="N337" s="357" t="s">
        <v>764</v>
      </c>
      <c r="O337" s="357" t="s">
        <v>764</v>
      </c>
      <c r="P337" s="357" t="s">
        <v>721</v>
      </c>
      <c r="Q337" s="357"/>
      <c r="R337" s="357"/>
      <c r="S337" s="357"/>
      <c r="T337" s="357"/>
      <c r="U337" s="357"/>
      <c r="V337" s="357"/>
      <c r="W337" s="357"/>
      <c r="X337" s="357"/>
      <c r="Y337" s="357"/>
      <c r="Z337" s="357"/>
      <c r="AA337" s="344"/>
      <c r="AB337" s="344" t="str">
        <f t="shared" ca="1" si="40"/>
        <v>Vencida</v>
      </c>
      <c r="AC337" s="358" t="str">
        <f t="shared" si="36"/>
        <v>No aplica</v>
      </c>
      <c r="AD337" s="344"/>
      <c r="AE337" s="344" t="str">
        <f t="shared" ca="1" si="41"/>
        <v>Vencida</v>
      </c>
      <c r="AF337" s="358" t="str">
        <f t="shared" si="37"/>
        <v>No aplica</v>
      </c>
      <c r="AG337" s="344"/>
      <c r="AH337" s="344"/>
      <c r="AI337" s="357"/>
      <c r="AJ337" s="344"/>
      <c r="AK337" s="358" t="str">
        <f t="shared" si="38"/>
        <v>No aplica</v>
      </c>
      <c r="AL337" s="358"/>
      <c r="AM337" s="359">
        <f t="shared" ca="1" si="39"/>
        <v>0</v>
      </c>
      <c r="AN337" s="357"/>
      <c r="AO337" s="357"/>
      <c r="AP337" s="360"/>
      <c r="AQ337" s="361" t="str">
        <f>+_xlfn.XLOOKUP(B337,'BD 2025-06-14'!$A$1:$A$700,'BD 2025-06-14'!$B$1:$B$700)</f>
        <v>MARTINEZ VARELA NUBIA</v>
      </c>
    </row>
    <row r="338" spans="1:43" s="362" customFormat="1" ht="30.75" customHeight="1" x14ac:dyDescent="0.25">
      <c r="A338" s="353">
        <v>329</v>
      </c>
      <c r="B338" s="354">
        <v>1130655961</v>
      </c>
      <c r="C338" s="357" t="s">
        <v>1533</v>
      </c>
      <c r="D338" s="344" t="str">
        <f>IFERROR(VLOOKUP(B338,#REF!,6,0),"ACTIVO")</f>
        <v>ACTIVO</v>
      </c>
      <c r="E338" s="344">
        <v>41913</v>
      </c>
      <c r="F338" s="344" t="str">
        <f>IFERROR(VLOOKUP(B338,#REF!,5,0),"")</f>
        <v/>
      </c>
      <c r="G338" s="344">
        <v>32133</v>
      </c>
      <c r="H338" s="356">
        <f t="shared" ca="1" si="35"/>
        <v>38.275154004106774</v>
      </c>
      <c r="I338" s="357" t="s">
        <v>763</v>
      </c>
      <c r="J338" s="357" t="s">
        <v>1534</v>
      </c>
      <c r="K338" s="355" t="s">
        <v>1535</v>
      </c>
      <c r="L338" s="355" t="s">
        <v>368</v>
      </c>
      <c r="M338" s="355" t="s">
        <v>366</v>
      </c>
      <c r="N338" s="357" t="s">
        <v>764</v>
      </c>
      <c r="O338" s="357" t="s">
        <v>764</v>
      </c>
      <c r="P338" s="357" t="s">
        <v>721</v>
      </c>
      <c r="Q338" s="357"/>
      <c r="R338" s="357"/>
      <c r="S338" s="357"/>
      <c r="T338" s="357"/>
      <c r="U338" s="357"/>
      <c r="V338" s="357"/>
      <c r="W338" s="357"/>
      <c r="X338" s="357"/>
      <c r="Y338" s="357"/>
      <c r="Z338" s="357"/>
      <c r="AA338" s="344"/>
      <c r="AB338" s="344" t="str">
        <f t="shared" ca="1" si="40"/>
        <v>Vencida</v>
      </c>
      <c r="AC338" s="358" t="str">
        <f t="shared" si="36"/>
        <v>No aplica</v>
      </c>
      <c r="AD338" s="344"/>
      <c r="AE338" s="344" t="str">
        <f t="shared" ca="1" si="41"/>
        <v>Vencida</v>
      </c>
      <c r="AF338" s="358" t="str">
        <f t="shared" si="37"/>
        <v>No aplica</v>
      </c>
      <c r="AG338" s="344"/>
      <c r="AH338" s="344"/>
      <c r="AI338" s="357"/>
      <c r="AJ338" s="344"/>
      <c r="AK338" s="358" t="str">
        <f t="shared" si="38"/>
        <v>No aplica</v>
      </c>
      <c r="AL338" s="358"/>
      <c r="AM338" s="359">
        <f t="shared" ca="1" si="39"/>
        <v>0</v>
      </c>
      <c r="AN338" s="357"/>
      <c r="AO338" s="357"/>
      <c r="AP338" s="360"/>
      <c r="AQ338" s="361" t="str">
        <f>+_xlfn.XLOOKUP(B338,'BD 2025-06-14'!$A$1:$A$700,'BD 2025-06-14'!$B$1:$B$700)</f>
        <v>SEGURA SALAZAR SERGIO ALEXANDER</v>
      </c>
    </row>
    <row r="339" spans="1:43" ht="30.75" customHeight="1" x14ac:dyDescent="0.25">
      <c r="A339" s="353">
        <v>330</v>
      </c>
      <c r="B339" s="354">
        <v>14639038</v>
      </c>
      <c r="C339" s="355" t="s">
        <v>62</v>
      </c>
      <c r="D339" s="344" t="str">
        <f>IFERROR(VLOOKUP(B339,#REF!,6,0),"ACTIVO")</f>
        <v>ACTIVO</v>
      </c>
      <c r="E339" s="344">
        <v>39426</v>
      </c>
      <c r="F339" s="344" t="str">
        <f>IFERROR(VLOOKUP(B339,#REF!,5,0),"")</f>
        <v/>
      </c>
      <c r="G339" s="344">
        <v>31090</v>
      </c>
      <c r="H339" s="356">
        <f t="shared" ca="1" si="35"/>
        <v>41.132073011734029</v>
      </c>
      <c r="I339" s="344" t="s">
        <v>763</v>
      </c>
      <c r="J339" s="355" t="s">
        <v>1677</v>
      </c>
      <c r="K339" s="363" t="s">
        <v>63</v>
      </c>
      <c r="L339" s="355" t="s">
        <v>24</v>
      </c>
      <c r="M339" s="355" t="s">
        <v>19</v>
      </c>
      <c r="N339" s="357" t="s">
        <v>557</v>
      </c>
      <c r="O339" s="357" t="s">
        <v>557</v>
      </c>
      <c r="P339" s="357" t="s">
        <v>547</v>
      </c>
      <c r="Q339" s="357" t="s">
        <v>686</v>
      </c>
      <c r="R339" s="357" t="s">
        <v>436</v>
      </c>
      <c r="S339" s="357"/>
      <c r="T339" s="357"/>
      <c r="U339" s="357" t="s">
        <v>3960</v>
      </c>
      <c r="V339" s="357" t="s">
        <v>3959</v>
      </c>
      <c r="W339" s="357">
        <v>2018</v>
      </c>
      <c r="X339" s="357" t="s">
        <v>3276</v>
      </c>
      <c r="Y339" s="357">
        <v>1399</v>
      </c>
      <c r="Z339" s="357"/>
      <c r="AA339" s="344">
        <v>42921</v>
      </c>
      <c r="AB339" s="344" t="str">
        <f t="shared" ca="1" si="40"/>
        <v>Vigente</v>
      </c>
      <c r="AC339" s="358" t="str">
        <f t="shared" si="36"/>
        <v>Vigente</v>
      </c>
      <c r="AD339" s="344">
        <v>46191</v>
      </c>
      <c r="AE339" s="344" t="str">
        <f t="shared" ca="1" si="41"/>
        <v>Vigente</v>
      </c>
      <c r="AF339" s="358" t="str">
        <f t="shared" si="37"/>
        <v>Vigente</v>
      </c>
      <c r="AG339" s="344">
        <v>46218</v>
      </c>
      <c r="AH339" s="344" t="s">
        <v>450</v>
      </c>
      <c r="AI339" s="357" t="s">
        <v>723</v>
      </c>
      <c r="AJ339" s="344">
        <v>48786</v>
      </c>
      <c r="AK339" s="358" t="str">
        <f t="shared" si="38"/>
        <v>Vigente</v>
      </c>
      <c r="AL339" s="358"/>
      <c r="AM339" s="359">
        <f t="shared" ca="1" si="39"/>
        <v>4</v>
      </c>
      <c r="AN339" s="357"/>
      <c r="AO339" s="357"/>
      <c r="AP339" s="360"/>
      <c r="AQ339" s="361" t="str">
        <f>+_xlfn.XLOOKUP(B339,'BD 2025-06-14'!$A$1:$A$700,'BD 2025-06-14'!$B$1:$B$700)</f>
        <v>VILA SARRIA ALBERTO JAVIER</v>
      </c>
    </row>
    <row r="340" spans="1:43" ht="30.75" customHeight="1" x14ac:dyDescent="0.25">
      <c r="A340" s="353">
        <v>331</v>
      </c>
      <c r="B340" s="354">
        <v>1144211385</v>
      </c>
      <c r="C340" s="355" t="s">
        <v>1004</v>
      </c>
      <c r="D340" s="344" t="str">
        <f>IFERROR(VLOOKUP(B340,#REF!,6,0),"ACTIVO")</f>
        <v>ACTIVO</v>
      </c>
      <c r="E340" s="344">
        <v>44697</v>
      </c>
      <c r="F340" s="344" t="str">
        <f>IFERROR(VLOOKUP(B340,#REF!,5,0),"")</f>
        <v/>
      </c>
      <c r="G340" s="344">
        <v>36357</v>
      </c>
      <c r="H340" s="356">
        <f t="shared" ca="1" si="35"/>
        <v>26.710472279260781</v>
      </c>
      <c r="I340" s="344" t="s">
        <v>768</v>
      </c>
      <c r="J340" s="355" t="s">
        <v>1005</v>
      </c>
      <c r="K340" s="355" t="s">
        <v>6266</v>
      </c>
      <c r="L340" s="355" t="s">
        <v>6724</v>
      </c>
      <c r="M340" s="355" t="s">
        <v>90</v>
      </c>
      <c r="N340" s="357" t="s">
        <v>764</v>
      </c>
      <c r="O340" s="357" t="s">
        <v>764</v>
      </c>
      <c r="P340" s="357" t="s">
        <v>721</v>
      </c>
      <c r="Q340" s="357"/>
      <c r="R340" s="357"/>
      <c r="S340" s="357"/>
      <c r="T340" s="357"/>
      <c r="U340" s="357"/>
      <c r="V340" s="357"/>
      <c r="W340" s="357"/>
      <c r="X340" s="357"/>
      <c r="Y340" s="357"/>
      <c r="Z340" s="357"/>
      <c r="AA340" s="344"/>
      <c r="AB340" s="344" t="str">
        <f t="shared" ca="1" si="40"/>
        <v>Vencida</v>
      </c>
      <c r="AC340" s="358" t="str">
        <f t="shared" si="36"/>
        <v>No aplica</v>
      </c>
      <c r="AD340" s="344"/>
      <c r="AE340" s="344" t="str">
        <f t="shared" ca="1" si="41"/>
        <v>Vencida</v>
      </c>
      <c r="AF340" s="358" t="str">
        <f t="shared" si="37"/>
        <v>No aplica</v>
      </c>
      <c r="AG340" s="344"/>
      <c r="AH340" s="344"/>
      <c r="AI340" s="357"/>
      <c r="AJ340" s="344"/>
      <c r="AK340" s="358" t="str">
        <f t="shared" si="38"/>
        <v>No aplica</v>
      </c>
      <c r="AL340" s="358"/>
      <c r="AM340" s="359">
        <f t="shared" ca="1" si="39"/>
        <v>0</v>
      </c>
      <c r="AN340" s="357"/>
      <c r="AO340" s="357"/>
      <c r="AP340" s="360"/>
      <c r="AQ340" s="361" t="str">
        <f>+_xlfn.XLOOKUP(B340,'BD 2025-06-14'!$A$1:$A$700,'BD 2025-06-14'!$B$1:$B$700)</f>
        <v>USUGA MUNOZ DANIELA</v>
      </c>
    </row>
    <row r="341" spans="1:43" ht="30.75" customHeight="1" x14ac:dyDescent="0.25">
      <c r="A341" s="353">
        <v>332</v>
      </c>
      <c r="B341" s="354">
        <v>1144047840</v>
      </c>
      <c r="C341" s="357" t="s">
        <v>1412</v>
      </c>
      <c r="D341" s="344" t="str">
        <f>IFERROR(VLOOKUP(B341,#REF!,6,0),"ACTIVO")</f>
        <v>ACTIVO</v>
      </c>
      <c r="E341" s="344">
        <v>42117</v>
      </c>
      <c r="F341" s="344" t="str">
        <f>IFERROR(VLOOKUP(B341,#REF!,5,0),"")</f>
        <v/>
      </c>
      <c r="G341" s="344">
        <v>33455</v>
      </c>
      <c r="H341" s="356">
        <f t="shared" ca="1" si="35"/>
        <v>34.65571526351814</v>
      </c>
      <c r="I341" s="357" t="s">
        <v>768</v>
      </c>
      <c r="J341" s="357" t="s">
        <v>1413</v>
      </c>
      <c r="K341" s="355" t="s">
        <v>1414</v>
      </c>
      <c r="L341" s="355" t="s">
        <v>159</v>
      </c>
      <c r="M341" s="355" t="s">
        <v>90</v>
      </c>
      <c r="N341" s="357" t="s">
        <v>764</v>
      </c>
      <c r="O341" s="357" t="s">
        <v>764</v>
      </c>
      <c r="P341" s="357" t="s">
        <v>721</v>
      </c>
      <c r="Q341" s="357"/>
      <c r="R341" s="357"/>
      <c r="S341" s="357"/>
      <c r="T341" s="357"/>
      <c r="U341" s="357"/>
      <c r="V341" s="357"/>
      <c r="W341" s="357"/>
      <c r="X341" s="357"/>
      <c r="Y341" s="357"/>
      <c r="Z341" s="357"/>
      <c r="AA341" s="344"/>
      <c r="AB341" s="344" t="str">
        <f t="shared" ca="1" si="40"/>
        <v>Vencida</v>
      </c>
      <c r="AC341" s="358" t="str">
        <f t="shared" si="36"/>
        <v>No aplica</v>
      </c>
      <c r="AD341" s="344"/>
      <c r="AE341" s="344" t="str">
        <f t="shared" ca="1" si="41"/>
        <v>Vencida</v>
      </c>
      <c r="AF341" s="358" t="str">
        <f t="shared" si="37"/>
        <v>No aplica</v>
      </c>
      <c r="AG341" s="344"/>
      <c r="AH341" s="344"/>
      <c r="AI341" s="357"/>
      <c r="AJ341" s="344"/>
      <c r="AK341" s="358" t="str">
        <f t="shared" si="38"/>
        <v>No aplica</v>
      </c>
      <c r="AL341" s="358"/>
      <c r="AM341" s="359">
        <f t="shared" ca="1" si="39"/>
        <v>0</v>
      </c>
      <c r="AN341" s="357"/>
      <c r="AO341" s="357"/>
      <c r="AP341" s="360"/>
      <c r="AQ341" s="361" t="str">
        <f>+_xlfn.XLOOKUP(B341,'BD 2025-06-14'!$A$1:$A$700,'BD 2025-06-14'!$B$1:$B$700)</f>
        <v>RODRIGUEZ GARCES MONICA</v>
      </c>
    </row>
    <row r="342" spans="1:43" ht="30.75" customHeight="1" x14ac:dyDescent="0.25">
      <c r="A342" s="353">
        <v>333</v>
      </c>
      <c r="B342" s="354">
        <v>1143868161</v>
      </c>
      <c r="C342" s="357" t="s">
        <v>346</v>
      </c>
      <c r="D342" s="344" t="str">
        <f>IFERROR(VLOOKUP(B342,#REF!,6,0),"ACTIVO")</f>
        <v>ACTIVO</v>
      </c>
      <c r="E342" s="344">
        <v>43622</v>
      </c>
      <c r="F342" s="344" t="str">
        <f>IFERROR(VLOOKUP(B342,#REF!,5,0),"")</f>
        <v/>
      </c>
      <c r="G342" s="344">
        <v>35329</v>
      </c>
      <c r="H342" s="356">
        <f t="shared" ca="1" si="35"/>
        <v>29.524331007683475</v>
      </c>
      <c r="I342" s="357" t="s">
        <v>763</v>
      </c>
      <c r="J342" s="357" t="s">
        <v>347</v>
      </c>
      <c r="K342" s="363" t="s">
        <v>348</v>
      </c>
      <c r="L342" s="355" t="s">
        <v>92</v>
      </c>
      <c r="M342" s="355" t="s">
        <v>90</v>
      </c>
      <c r="N342" s="357" t="s">
        <v>557</v>
      </c>
      <c r="O342" s="357" t="s">
        <v>557</v>
      </c>
      <c r="P342" s="357" t="s">
        <v>437</v>
      </c>
      <c r="Q342" s="357" t="s">
        <v>629</v>
      </c>
      <c r="R342" s="357" t="s">
        <v>436</v>
      </c>
      <c r="S342" s="357"/>
      <c r="T342" s="357"/>
      <c r="U342" s="357" t="s">
        <v>2497</v>
      </c>
      <c r="V342" s="357" t="s">
        <v>2498</v>
      </c>
      <c r="W342" s="357">
        <v>2021</v>
      </c>
      <c r="X342" s="357" t="s">
        <v>1927</v>
      </c>
      <c r="Y342" s="357">
        <v>115</v>
      </c>
      <c r="Z342" s="357"/>
      <c r="AA342" s="344">
        <v>44176</v>
      </c>
      <c r="AB342" s="344" t="str">
        <f t="shared" ca="1" si="40"/>
        <v>Vigente</v>
      </c>
      <c r="AC342" s="358" t="str">
        <f t="shared" si="36"/>
        <v>Vigente</v>
      </c>
      <c r="AD342" s="344">
        <v>46367</v>
      </c>
      <c r="AE342" s="344" t="str">
        <f t="shared" ca="1" si="41"/>
        <v>Vigente</v>
      </c>
      <c r="AF342" s="358" t="str">
        <f t="shared" si="37"/>
        <v>Vigente</v>
      </c>
      <c r="AG342" s="344">
        <v>46366</v>
      </c>
      <c r="AH342" s="344" t="s">
        <v>439</v>
      </c>
      <c r="AI342" s="357" t="s">
        <v>439</v>
      </c>
      <c r="AJ342" s="344">
        <v>49168</v>
      </c>
      <c r="AK342" s="358" t="str">
        <f t="shared" si="38"/>
        <v>Vigente</v>
      </c>
      <c r="AL342" s="358"/>
      <c r="AM342" s="359">
        <f t="shared" ca="1" si="39"/>
        <v>4</v>
      </c>
      <c r="AN342" s="357"/>
      <c r="AO342" s="357"/>
      <c r="AP342" s="360"/>
      <c r="AQ342" s="361" t="str">
        <f>+_xlfn.XLOOKUP(B342,'BD 2025-06-14'!$A$1:$A$700,'BD 2025-06-14'!$B$1:$B$700)</f>
        <v>HURTADO SANTACRUZ JHON JAIRO</v>
      </c>
    </row>
    <row r="343" spans="1:43" ht="30.75" customHeight="1" x14ac:dyDescent="0.25">
      <c r="A343" s="353">
        <v>334</v>
      </c>
      <c r="B343" s="354">
        <v>38877560</v>
      </c>
      <c r="C343" s="357" t="s">
        <v>1625</v>
      </c>
      <c r="D343" s="344" t="str">
        <f>IFERROR(VLOOKUP(B343,#REF!,6,0),"ACTIVO")</f>
        <v>ACTIVO</v>
      </c>
      <c r="E343" s="344">
        <v>45481</v>
      </c>
      <c r="F343" s="344" t="str">
        <f>IFERROR(VLOOKUP(B343,#REF!,5,0),"")</f>
        <v/>
      </c>
      <c r="G343" s="344">
        <v>27517</v>
      </c>
      <c r="H343" s="356">
        <f t="shared" ca="1" si="35"/>
        <v>50.913073237508556</v>
      </c>
      <c r="I343" s="357" t="s">
        <v>768</v>
      </c>
      <c r="J343" s="357" t="s">
        <v>1626</v>
      </c>
      <c r="K343" s="355" t="s">
        <v>1628</v>
      </c>
      <c r="L343" s="355" t="s">
        <v>1629</v>
      </c>
      <c r="M343" s="355" t="s">
        <v>1627</v>
      </c>
      <c r="N343" s="357" t="s">
        <v>764</v>
      </c>
      <c r="O343" s="357" t="s">
        <v>764</v>
      </c>
      <c r="P343" s="357" t="s">
        <v>721</v>
      </c>
      <c r="Q343" s="357"/>
      <c r="R343" s="357"/>
      <c r="S343" s="357"/>
      <c r="T343" s="357"/>
      <c r="U343" s="357"/>
      <c r="V343" s="357"/>
      <c r="W343" s="357"/>
      <c r="X343" s="357"/>
      <c r="Y343" s="357"/>
      <c r="Z343" s="357"/>
      <c r="AA343" s="344"/>
      <c r="AB343" s="344" t="str">
        <f t="shared" ca="1" si="40"/>
        <v>Vencida</v>
      </c>
      <c r="AC343" s="358" t="str">
        <f t="shared" si="36"/>
        <v>No aplica</v>
      </c>
      <c r="AD343" s="344"/>
      <c r="AE343" s="344" t="str">
        <f t="shared" ca="1" si="41"/>
        <v>Vencida</v>
      </c>
      <c r="AF343" s="358" t="str">
        <f t="shared" si="37"/>
        <v>No aplica</v>
      </c>
      <c r="AG343" s="344"/>
      <c r="AH343" s="344"/>
      <c r="AI343" s="357"/>
      <c r="AJ343" s="344"/>
      <c r="AK343" s="358" t="str">
        <f t="shared" si="38"/>
        <v>No aplica</v>
      </c>
      <c r="AL343" s="358"/>
      <c r="AM343" s="359">
        <f t="shared" ca="1" si="39"/>
        <v>0</v>
      </c>
      <c r="AN343" s="357"/>
      <c r="AO343" s="357"/>
      <c r="AP343" s="360"/>
      <c r="AQ343" s="361" t="str">
        <f>+_xlfn.XLOOKUP(B343,'BD 2025-06-14'!$A$1:$A$700,'BD 2025-06-14'!$B$1:$B$700)</f>
        <v>SANCHEZ PABON MARIA PAULA</v>
      </c>
    </row>
    <row r="344" spans="1:43" ht="30.75" customHeight="1" x14ac:dyDescent="0.25">
      <c r="A344" s="353">
        <v>335</v>
      </c>
      <c r="B344" s="354">
        <v>1130624698</v>
      </c>
      <c r="C344" s="355" t="s">
        <v>64</v>
      </c>
      <c r="D344" s="344" t="str">
        <f>IFERROR(VLOOKUP(B344,#REF!,6,0),"ACTIVO")</f>
        <v>ACTIVO</v>
      </c>
      <c r="E344" s="344">
        <v>45635</v>
      </c>
      <c r="F344" s="344" t="str">
        <f>IFERROR(VLOOKUP(B344,#REF!,5,0),"")</f>
        <v/>
      </c>
      <c r="G344" s="344">
        <v>31458</v>
      </c>
      <c r="H344" s="356">
        <f t="shared" ca="1" si="35"/>
        <v>40.123873121869785</v>
      </c>
      <c r="I344" s="344" t="s">
        <v>763</v>
      </c>
      <c r="J344" s="355" t="s">
        <v>65</v>
      </c>
      <c r="K344" s="363" t="s">
        <v>66</v>
      </c>
      <c r="L344" s="355" t="s">
        <v>21</v>
      </c>
      <c r="M344" s="355" t="s">
        <v>19</v>
      </c>
      <c r="N344" s="357" t="s">
        <v>557</v>
      </c>
      <c r="O344" s="357" t="s">
        <v>557</v>
      </c>
      <c r="P344" s="357" t="s">
        <v>437</v>
      </c>
      <c r="Q344" s="357" t="s">
        <v>687</v>
      </c>
      <c r="R344" s="357" t="s">
        <v>436</v>
      </c>
      <c r="S344" s="357"/>
      <c r="T344" s="357"/>
      <c r="U344" s="357" t="s">
        <v>3961</v>
      </c>
      <c r="V344" s="357" t="s">
        <v>3962</v>
      </c>
      <c r="W344" s="357">
        <v>2022</v>
      </c>
      <c r="X344" s="357" t="s">
        <v>1986</v>
      </c>
      <c r="Y344" s="357">
        <v>159</v>
      </c>
      <c r="Z344" s="357"/>
      <c r="AA344" s="344">
        <v>44448</v>
      </c>
      <c r="AB344" s="344" t="str">
        <f t="shared" ca="1" si="40"/>
        <v>Vencida</v>
      </c>
      <c r="AC344" s="358" t="str">
        <f t="shared" si="36"/>
        <v>Vigente</v>
      </c>
      <c r="AD344" s="344">
        <v>46021</v>
      </c>
      <c r="AE344" s="344" t="str">
        <f t="shared" ca="1" si="41"/>
        <v>Vigente</v>
      </c>
      <c r="AF344" s="358" t="str">
        <f t="shared" si="37"/>
        <v>Vigente</v>
      </c>
      <c r="AG344" s="344">
        <v>46285</v>
      </c>
      <c r="AH344" s="344" t="s">
        <v>439</v>
      </c>
      <c r="AI344" s="357" t="s">
        <v>724</v>
      </c>
      <c r="AJ344" s="344">
        <v>49274</v>
      </c>
      <c r="AK344" s="358" t="str">
        <f t="shared" si="38"/>
        <v>Vigente</v>
      </c>
      <c r="AL344" s="358"/>
      <c r="AM344" s="359">
        <f t="shared" ca="1" si="39"/>
        <v>4</v>
      </c>
      <c r="AN344" s="357"/>
      <c r="AO344" s="357"/>
      <c r="AP344" s="360"/>
      <c r="AQ344" s="361" t="str">
        <f>+_xlfn.XLOOKUP(B344,'BD 2025-06-14'!$A$1:$A$700,'BD 2025-06-14'!$B$1:$B$700)</f>
        <v>CAICEDO BUITRAGO GERMAN ENRIQUE</v>
      </c>
    </row>
    <row r="345" spans="1:43" ht="30.75" customHeight="1" x14ac:dyDescent="0.25">
      <c r="A345" s="353">
        <v>336</v>
      </c>
      <c r="B345" s="354">
        <v>13275139</v>
      </c>
      <c r="C345" s="355" t="s">
        <v>60</v>
      </c>
      <c r="D345" s="344" t="str">
        <f>IFERROR(VLOOKUP(B345,#REF!,6,0),"ACTIVO")</f>
        <v>ACTIVO</v>
      </c>
      <c r="E345" s="344">
        <v>44866</v>
      </c>
      <c r="F345" s="344" t="str">
        <f>IFERROR(VLOOKUP(B345,#REF!,5,0),"")</f>
        <v/>
      </c>
      <c r="G345" s="344">
        <v>31014</v>
      </c>
      <c r="H345" s="356">
        <f t="shared" ca="1" si="35"/>
        <v>41.338151025085956</v>
      </c>
      <c r="I345" s="344" t="s">
        <v>763</v>
      </c>
      <c r="J345" s="355" t="s">
        <v>1676</v>
      </c>
      <c r="K345" s="363" t="s">
        <v>61</v>
      </c>
      <c r="L345" s="355" t="s">
        <v>21</v>
      </c>
      <c r="M345" s="355" t="s">
        <v>19</v>
      </c>
      <c r="N345" s="357" t="s">
        <v>557</v>
      </c>
      <c r="O345" s="357" t="s">
        <v>557</v>
      </c>
      <c r="P345" s="357" t="s">
        <v>437</v>
      </c>
      <c r="Q345" s="357" t="s">
        <v>4591</v>
      </c>
      <c r="R345" s="357" t="s">
        <v>435</v>
      </c>
      <c r="S345" s="357" t="s">
        <v>470</v>
      </c>
      <c r="T345" s="357">
        <v>1113525393</v>
      </c>
      <c r="U345" s="357" t="s">
        <v>4592</v>
      </c>
      <c r="V345" s="357" t="s">
        <v>4593</v>
      </c>
      <c r="W345" s="357">
        <v>2025</v>
      </c>
      <c r="X345" s="357" t="s">
        <v>1927</v>
      </c>
      <c r="Y345" s="357">
        <v>250</v>
      </c>
      <c r="Z345" s="357"/>
      <c r="AA345" s="344">
        <v>45672</v>
      </c>
      <c r="AB345" s="344" t="str">
        <f t="shared" ca="1" si="40"/>
        <v>Vigente</v>
      </c>
      <c r="AC345" s="358" t="str">
        <f t="shared" si="36"/>
        <v>Vigente</v>
      </c>
      <c r="AD345" s="344">
        <v>46402</v>
      </c>
      <c r="AE345" s="344" t="str">
        <f t="shared" ca="1" si="41"/>
        <v>Vencida</v>
      </c>
      <c r="AF345" s="358" t="str">
        <f t="shared" si="37"/>
        <v>Vigente</v>
      </c>
      <c r="AG345" s="344">
        <v>46031</v>
      </c>
      <c r="AH345" s="344" t="s">
        <v>439</v>
      </c>
      <c r="AI345" s="357" t="s">
        <v>439</v>
      </c>
      <c r="AJ345" s="344">
        <v>48772</v>
      </c>
      <c r="AK345" s="358" t="str">
        <f t="shared" si="38"/>
        <v>Vigente</v>
      </c>
      <c r="AL345" s="358"/>
      <c r="AM345" s="359">
        <f t="shared" ca="1" si="39"/>
        <v>3</v>
      </c>
      <c r="AN345" s="357"/>
      <c r="AO345" s="357"/>
      <c r="AP345" s="360" t="s">
        <v>4594</v>
      </c>
      <c r="AQ345" s="361" t="str">
        <f>+_xlfn.XLOOKUP(B345,'BD 2025-06-14'!$A$1:$A$700,'BD 2025-06-14'!$B$1:$B$700)</f>
        <v>MENA CARRENO BERNABE</v>
      </c>
    </row>
    <row r="346" spans="1:43" ht="30.75" customHeight="1" x14ac:dyDescent="0.25">
      <c r="A346" s="353">
        <v>337</v>
      </c>
      <c r="B346" s="354">
        <v>1118297781</v>
      </c>
      <c r="C346" s="355" t="s">
        <v>835</v>
      </c>
      <c r="D346" s="344" t="str">
        <f>IFERROR(VLOOKUP(B346,#REF!,6,0),"ACTIVO")</f>
        <v>ACTIVO</v>
      </c>
      <c r="E346" s="344">
        <v>45086</v>
      </c>
      <c r="F346" s="344" t="str">
        <f>IFERROR(VLOOKUP(B346,#REF!,5,0),"")</f>
        <v/>
      </c>
      <c r="G346" s="344">
        <v>33663</v>
      </c>
      <c r="H346" s="356">
        <f t="shared" ca="1" si="35"/>
        <v>34.085575719649562</v>
      </c>
      <c r="I346" s="344" t="s">
        <v>768</v>
      </c>
      <c r="J346" s="355" t="s">
        <v>836</v>
      </c>
      <c r="K346" s="355" t="s">
        <v>837</v>
      </c>
      <c r="L346" s="355" t="s">
        <v>776</v>
      </c>
      <c r="M346" s="355" t="s">
        <v>19</v>
      </c>
      <c r="N346" s="357" t="s">
        <v>764</v>
      </c>
      <c r="O346" s="357" t="s">
        <v>764</v>
      </c>
      <c r="P346" s="357" t="s">
        <v>721</v>
      </c>
      <c r="Q346" s="357"/>
      <c r="R346" s="357"/>
      <c r="S346" s="357"/>
      <c r="T346" s="357"/>
      <c r="U346" s="357"/>
      <c r="V346" s="357"/>
      <c r="W346" s="357"/>
      <c r="X346" s="357"/>
      <c r="Y346" s="357"/>
      <c r="Z346" s="357"/>
      <c r="AA346" s="344"/>
      <c r="AB346" s="344" t="str">
        <f t="shared" ca="1" si="40"/>
        <v>Vencida</v>
      </c>
      <c r="AC346" s="358" t="str">
        <f t="shared" si="36"/>
        <v>No aplica</v>
      </c>
      <c r="AD346" s="344"/>
      <c r="AE346" s="344" t="str">
        <f t="shared" ca="1" si="41"/>
        <v>Vencida</v>
      </c>
      <c r="AF346" s="358" t="str">
        <f t="shared" si="37"/>
        <v>No aplica</v>
      </c>
      <c r="AG346" s="344"/>
      <c r="AH346" s="344"/>
      <c r="AI346" s="357"/>
      <c r="AJ346" s="344"/>
      <c r="AK346" s="358" t="str">
        <f t="shared" si="38"/>
        <v>No aplica</v>
      </c>
      <c r="AL346" s="358"/>
      <c r="AM346" s="359">
        <f t="shared" ca="1" si="39"/>
        <v>0</v>
      </c>
      <c r="AN346" s="357"/>
      <c r="AO346" s="357"/>
      <c r="AP346" s="360"/>
      <c r="AQ346" s="361" t="str">
        <f>+_xlfn.XLOOKUP(B346,'BD 2025-06-14'!$A$1:$A$700,'BD 2025-06-14'!$B$1:$B$700)</f>
        <v>MOSQUERA PARADA MARIA JULIETH</v>
      </c>
    </row>
    <row r="347" spans="1:43" ht="30.75" customHeight="1" x14ac:dyDescent="0.25">
      <c r="A347" s="353">
        <v>338</v>
      </c>
      <c r="B347" s="354">
        <v>1061751258</v>
      </c>
      <c r="C347" s="357" t="s">
        <v>1592</v>
      </c>
      <c r="D347" s="344" t="str">
        <f>IFERROR(VLOOKUP(B347,#REF!,6,0),"ACTIVO")</f>
        <v>ACTIVO</v>
      </c>
      <c r="E347" s="344">
        <v>44474</v>
      </c>
      <c r="F347" s="344" t="str">
        <f>IFERROR(VLOOKUP(B347,#REF!,5,0),"")</f>
        <v/>
      </c>
      <c r="G347" s="344">
        <v>33852</v>
      </c>
      <c r="H347" s="356">
        <f t="shared" ca="1" si="35"/>
        <v>33.56813204005006</v>
      </c>
      <c r="I347" s="357" t="s">
        <v>768</v>
      </c>
      <c r="J347" s="357" t="s">
        <v>4270</v>
      </c>
      <c r="K347" s="363" t="s">
        <v>1593</v>
      </c>
      <c r="L347" s="355" t="s">
        <v>368</v>
      </c>
      <c r="M347" s="355" t="s">
        <v>366</v>
      </c>
      <c r="N347" s="357" t="s">
        <v>557</v>
      </c>
      <c r="O347" s="357" t="s">
        <v>557</v>
      </c>
      <c r="P347" s="357" t="s">
        <v>437</v>
      </c>
      <c r="Q347" s="357" t="s">
        <v>2284</v>
      </c>
      <c r="R347" s="357" t="s">
        <v>435</v>
      </c>
      <c r="S347" s="357" t="s">
        <v>1592</v>
      </c>
      <c r="T347" s="357">
        <v>1061751258</v>
      </c>
      <c r="U347" s="357" t="s">
        <v>2285</v>
      </c>
      <c r="V347" s="357" t="s">
        <v>2286</v>
      </c>
      <c r="W347" s="357">
        <v>2019</v>
      </c>
      <c r="X347" s="357" t="s">
        <v>2287</v>
      </c>
      <c r="Y347" s="357">
        <v>124</v>
      </c>
      <c r="Z347" s="357"/>
      <c r="AA347" s="344">
        <v>43637</v>
      </c>
      <c r="AB347" s="344" t="str">
        <f t="shared" ca="1" si="40"/>
        <v>Vigente</v>
      </c>
      <c r="AC347" s="358" t="str">
        <f t="shared" si="36"/>
        <v>Vigente</v>
      </c>
      <c r="AD347" s="344">
        <v>46224</v>
      </c>
      <c r="AE347" s="344" t="str">
        <f t="shared" ca="1" si="41"/>
        <v>Vigente</v>
      </c>
      <c r="AF347" s="358" t="str">
        <f t="shared" si="37"/>
        <v>Vigente</v>
      </c>
      <c r="AG347" s="344">
        <v>46225</v>
      </c>
      <c r="AH347" s="344" t="s">
        <v>439</v>
      </c>
      <c r="AI347" s="357" t="s">
        <v>6703</v>
      </c>
      <c r="AJ347" s="344">
        <v>47188</v>
      </c>
      <c r="AK347" s="358" t="str">
        <f t="shared" si="38"/>
        <v>Vigente</v>
      </c>
      <c r="AL347" s="358"/>
      <c r="AM347" s="359">
        <f t="shared" ca="1" si="39"/>
        <v>4</v>
      </c>
      <c r="AN347" s="357"/>
      <c r="AO347" s="357"/>
      <c r="AP347" s="360"/>
      <c r="AQ347" s="361" t="str">
        <f>+_xlfn.XLOOKUP(B347,'BD 2025-06-14'!$A$1:$A$700,'BD 2025-06-14'!$B$1:$B$700)</f>
        <v>FIGUEROA HOYOS GISELA STEFANIA</v>
      </c>
    </row>
    <row r="348" spans="1:43" ht="30.75" customHeight="1" x14ac:dyDescent="0.25">
      <c r="A348" s="353">
        <v>339</v>
      </c>
      <c r="B348" s="354">
        <v>66900077</v>
      </c>
      <c r="C348" s="355" t="s">
        <v>992</v>
      </c>
      <c r="D348" s="344" t="str">
        <f>IFERROR(VLOOKUP(B348,#REF!,6,0),"ACTIVO")</f>
        <v>ACTIVO</v>
      </c>
      <c r="E348" s="344">
        <v>38873</v>
      </c>
      <c r="F348" s="344" t="str">
        <f>IFERROR(VLOOKUP(B348,#REF!,5,0),"")</f>
        <v/>
      </c>
      <c r="G348" s="344">
        <v>27009</v>
      </c>
      <c r="H348" s="356">
        <f t="shared" ca="1" si="35"/>
        <v>52.305227399482831</v>
      </c>
      <c r="I348" s="344" t="s">
        <v>768</v>
      </c>
      <c r="J348" s="355" t="s">
        <v>4130</v>
      </c>
      <c r="K348" s="355" t="s">
        <v>993</v>
      </c>
      <c r="L348" s="355" t="s">
        <v>85</v>
      </c>
      <c r="M348" s="355" t="s">
        <v>83</v>
      </c>
      <c r="N348" s="357" t="s">
        <v>764</v>
      </c>
      <c r="O348" s="357" t="s">
        <v>764</v>
      </c>
      <c r="P348" s="357" t="s">
        <v>721</v>
      </c>
      <c r="Q348" s="357"/>
      <c r="R348" s="357"/>
      <c r="S348" s="357"/>
      <c r="T348" s="357"/>
      <c r="U348" s="357"/>
      <c r="V348" s="357"/>
      <c r="W348" s="357"/>
      <c r="X348" s="357"/>
      <c r="Y348" s="357"/>
      <c r="Z348" s="357"/>
      <c r="AA348" s="344"/>
      <c r="AB348" s="344" t="str">
        <f t="shared" ca="1" si="40"/>
        <v>Vencida</v>
      </c>
      <c r="AC348" s="358" t="str">
        <f t="shared" si="36"/>
        <v>No aplica</v>
      </c>
      <c r="AD348" s="344"/>
      <c r="AE348" s="344" t="str">
        <f t="shared" ca="1" si="41"/>
        <v>Vencida</v>
      </c>
      <c r="AF348" s="358" t="str">
        <f t="shared" si="37"/>
        <v>No aplica</v>
      </c>
      <c r="AG348" s="344"/>
      <c r="AH348" s="344"/>
      <c r="AI348" s="357"/>
      <c r="AJ348" s="344"/>
      <c r="AK348" s="358" t="str">
        <f t="shared" si="38"/>
        <v>No aplica</v>
      </c>
      <c r="AL348" s="358"/>
      <c r="AM348" s="359">
        <f t="shared" ca="1" si="39"/>
        <v>0</v>
      </c>
      <c r="AN348" s="357"/>
      <c r="AO348" s="357"/>
      <c r="AP348" s="360"/>
      <c r="AQ348" s="361" t="str">
        <f>+_xlfn.XLOOKUP(B348,'BD 2025-06-14'!$A$1:$A$700,'BD 2025-06-14'!$B$1:$B$700)</f>
        <v>PEREA GONZALEZ MARIA DEL PILAR</v>
      </c>
    </row>
    <row r="349" spans="1:43" s="362" customFormat="1" ht="30.75" customHeight="1" x14ac:dyDescent="0.25">
      <c r="A349" s="353">
        <v>340</v>
      </c>
      <c r="B349" s="354">
        <v>1151940386</v>
      </c>
      <c r="C349" s="357" t="s">
        <v>356</v>
      </c>
      <c r="D349" s="344" t="str">
        <f>IFERROR(VLOOKUP(B349,#REF!,6,0),"ACTIVO")</f>
        <v>ACTIVO</v>
      </c>
      <c r="E349" s="344">
        <v>43350</v>
      </c>
      <c r="F349" s="344" t="str">
        <f>IFERROR(VLOOKUP(B349,#REF!,5,0),"")</f>
        <v/>
      </c>
      <c r="G349" s="344">
        <v>33397</v>
      </c>
      <c r="H349" s="356">
        <f t="shared" ca="1" si="35"/>
        <v>34.814510609171798</v>
      </c>
      <c r="I349" s="357" t="s">
        <v>763</v>
      </c>
      <c r="J349" s="366" t="s">
        <v>1738</v>
      </c>
      <c r="K349" s="363" t="s">
        <v>357</v>
      </c>
      <c r="L349" s="355" t="s">
        <v>92</v>
      </c>
      <c r="M349" s="355" t="s">
        <v>90</v>
      </c>
      <c r="N349" s="357" t="s">
        <v>557</v>
      </c>
      <c r="O349" s="357" t="s">
        <v>557</v>
      </c>
      <c r="P349" s="357" t="s">
        <v>437</v>
      </c>
      <c r="Q349" s="357" t="s">
        <v>632</v>
      </c>
      <c r="R349" s="357" t="s">
        <v>435</v>
      </c>
      <c r="S349" s="357" t="s">
        <v>633</v>
      </c>
      <c r="T349" s="357">
        <v>31859919</v>
      </c>
      <c r="U349" s="357" t="s">
        <v>3374</v>
      </c>
      <c r="V349" s="357" t="s">
        <v>3375</v>
      </c>
      <c r="W349" s="357">
        <v>2019</v>
      </c>
      <c r="X349" s="357" t="s">
        <v>1927</v>
      </c>
      <c r="Y349" s="357">
        <v>125</v>
      </c>
      <c r="Z349" s="357"/>
      <c r="AA349" s="344">
        <v>43515</v>
      </c>
      <c r="AB349" s="344" t="str">
        <f t="shared" ca="1" si="40"/>
        <v>Vencida</v>
      </c>
      <c r="AC349" s="358" t="str">
        <f t="shared" si="36"/>
        <v>Vigente</v>
      </c>
      <c r="AD349" s="344">
        <v>46070</v>
      </c>
      <c r="AE349" s="344" t="str">
        <f t="shared" ca="1" si="41"/>
        <v>Vencida</v>
      </c>
      <c r="AF349" s="358" t="str">
        <f t="shared" si="37"/>
        <v>Vigente</v>
      </c>
      <c r="AG349" s="344">
        <v>46071</v>
      </c>
      <c r="AH349" s="344" t="s">
        <v>439</v>
      </c>
      <c r="AI349" s="357" t="s">
        <v>439</v>
      </c>
      <c r="AJ349" s="344">
        <v>48717</v>
      </c>
      <c r="AK349" s="358" t="str">
        <f t="shared" si="38"/>
        <v>Vigente</v>
      </c>
      <c r="AL349" s="358"/>
      <c r="AM349" s="359">
        <f t="shared" ca="1" si="39"/>
        <v>3</v>
      </c>
      <c r="AN349" s="357"/>
      <c r="AO349" s="357"/>
      <c r="AP349" s="360"/>
      <c r="AQ349" s="361" t="str">
        <f>+_xlfn.XLOOKUP(B349,'BD 2025-06-14'!$A$1:$A$700,'BD 2025-06-14'!$B$1:$B$700)</f>
        <v>VANEGAS SANTOFINIO HAWER STEVEN</v>
      </c>
    </row>
    <row r="350" spans="1:43" ht="30.75" customHeight="1" x14ac:dyDescent="0.25">
      <c r="A350" s="353">
        <v>341</v>
      </c>
      <c r="B350" s="354">
        <v>31483870</v>
      </c>
      <c r="C350" s="357" t="s">
        <v>185</v>
      </c>
      <c r="D350" s="344" t="str">
        <f>IFERROR(VLOOKUP(B350,#REF!,6,0),"ACTIVO")</f>
        <v>ACTIVO</v>
      </c>
      <c r="E350" s="344">
        <v>40423</v>
      </c>
      <c r="F350" s="344" t="str">
        <f>IFERROR(VLOOKUP(B350,#REF!,5,0),"")</f>
        <v/>
      </c>
      <c r="G350" s="344">
        <v>29442</v>
      </c>
      <c r="H350" s="356">
        <f t="shared" ca="1" si="35"/>
        <v>45.642045785518725</v>
      </c>
      <c r="I350" s="357" t="s">
        <v>768</v>
      </c>
      <c r="J350" s="366" t="s">
        <v>1703</v>
      </c>
      <c r="K350" s="363" t="s">
        <v>186</v>
      </c>
      <c r="L350" s="355" t="s">
        <v>92</v>
      </c>
      <c r="M350" s="355" t="s">
        <v>90</v>
      </c>
      <c r="N350" s="357" t="s">
        <v>557</v>
      </c>
      <c r="O350" s="357" t="s">
        <v>557</v>
      </c>
      <c r="P350" s="357" t="s">
        <v>437</v>
      </c>
      <c r="Q350" s="357" t="s">
        <v>539</v>
      </c>
      <c r="R350" s="357" t="s">
        <v>436</v>
      </c>
      <c r="S350" s="357"/>
      <c r="T350" s="357"/>
      <c r="U350" s="357" t="s">
        <v>2337</v>
      </c>
      <c r="V350" s="357" t="s">
        <v>2338</v>
      </c>
      <c r="W350" s="357">
        <v>2021</v>
      </c>
      <c r="X350" s="357" t="s">
        <v>1998</v>
      </c>
      <c r="Y350" s="357">
        <v>100</v>
      </c>
      <c r="Z350" s="357"/>
      <c r="AA350" s="344">
        <v>44842</v>
      </c>
      <c r="AB350" s="344" t="str">
        <f t="shared" ca="1" si="40"/>
        <v>Vigente</v>
      </c>
      <c r="AC350" s="358" t="str">
        <f t="shared" si="36"/>
        <v>Vigente</v>
      </c>
      <c r="AD350" s="344">
        <v>46281</v>
      </c>
      <c r="AE350" s="344" t="str">
        <f t="shared" ca="1" si="41"/>
        <v>Vigente</v>
      </c>
      <c r="AF350" s="358" t="str">
        <f t="shared" si="37"/>
        <v>Vigente</v>
      </c>
      <c r="AG350" s="344">
        <v>46198</v>
      </c>
      <c r="AH350" s="344" t="s">
        <v>439</v>
      </c>
      <c r="AI350" s="357" t="s">
        <v>439</v>
      </c>
      <c r="AJ350" s="344">
        <v>48598</v>
      </c>
      <c r="AK350" s="358" t="str">
        <f t="shared" si="38"/>
        <v>Vigente</v>
      </c>
      <c r="AL350" s="358"/>
      <c r="AM350" s="359">
        <f t="shared" ca="1" si="39"/>
        <v>4</v>
      </c>
      <c r="AN350" s="357"/>
      <c r="AO350" s="357"/>
      <c r="AP350" s="360"/>
      <c r="AQ350" s="361" t="str">
        <f>+_xlfn.XLOOKUP(B350,'BD 2025-06-14'!$A$1:$A$700,'BD 2025-06-14'!$B$1:$B$700)</f>
        <v>GARCIA SARRIA PAOLA ANDREA</v>
      </c>
    </row>
    <row r="351" spans="1:43" ht="30.75" customHeight="1" x14ac:dyDescent="0.25">
      <c r="A351" s="353">
        <v>342</v>
      </c>
      <c r="B351" s="354">
        <v>1143924317</v>
      </c>
      <c r="C351" s="357" t="s">
        <v>194</v>
      </c>
      <c r="D351" s="344" t="str">
        <f>IFERROR(VLOOKUP(B351,#REF!,6,0),"ACTIVO")</f>
        <v>ACTIVO</v>
      </c>
      <c r="E351" s="344">
        <v>40976</v>
      </c>
      <c r="F351" s="344" t="str">
        <f>IFERROR(VLOOKUP(B351,#REF!,5,0),"")</f>
        <v/>
      </c>
      <c r="G351" s="344">
        <v>32593</v>
      </c>
      <c r="H351" s="356">
        <f t="shared" ca="1" si="35"/>
        <v>37.017076158224654</v>
      </c>
      <c r="I351" s="357" t="s">
        <v>768</v>
      </c>
      <c r="J351" s="357" t="s">
        <v>1705</v>
      </c>
      <c r="K351" s="363" t="s">
        <v>195</v>
      </c>
      <c r="L351" s="355" t="s">
        <v>196</v>
      </c>
      <c r="M351" s="355" t="s">
        <v>90</v>
      </c>
      <c r="N351" s="357" t="s">
        <v>557</v>
      </c>
      <c r="O351" s="357" t="s">
        <v>557</v>
      </c>
      <c r="P351" s="357" t="s">
        <v>437</v>
      </c>
      <c r="Q351" s="357" t="s">
        <v>694</v>
      </c>
      <c r="R351" s="357" t="s">
        <v>436</v>
      </c>
      <c r="S351" s="357"/>
      <c r="T351" s="357"/>
      <c r="U351" s="357" t="s">
        <v>3989</v>
      </c>
      <c r="V351" s="357" t="s">
        <v>3988</v>
      </c>
      <c r="W351" s="357">
        <v>2025</v>
      </c>
      <c r="X351" s="357" t="s">
        <v>2878</v>
      </c>
      <c r="Y351" s="357">
        <v>113</v>
      </c>
      <c r="Z351" s="357"/>
      <c r="AA351" s="344">
        <v>45462</v>
      </c>
      <c r="AB351" s="344" t="str">
        <f t="shared" ca="1" si="40"/>
        <v>Vigente</v>
      </c>
      <c r="AC351" s="358" t="str">
        <f t="shared" si="36"/>
        <v>Vigente</v>
      </c>
      <c r="AD351" s="344">
        <v>46192</v>
      </c>
      <c r="AE351" s="344" t="str">
        <f t="shared" ca="1" si="41"/>
        <v>Vigente</v>
      </c>
      <c r="AF351" s="358" t="str">
        <f t="shared" si="37"/>
        <v>Vigente</v>
      </c>
      <c r="AG351" s="344">
        <v>46191</v>
      </c>
      <c r="AH351" s="344" t="s">
        <v>439</v>
      </c>
      <c r="AI351" s="357" t="s">
        <v>439</v>
      </c>
      <c r="AJ351" s="344">
        <v>48661</v>
      </c>
      <c r="AK351" s="358" t="str">
        <f t="shared" si="38"/>
        <v>Vigente</v>
      </c>
      <c r="AL351" s="358"/>
      <c r="AM351" s="359">
        <f t="shared" ca="1" si="39"/>
        <v>4</v>
      </c>
      <c r="AN351" s="357"/>
      <c r="AO351" s="357"/>
      <c r="AP351" s="368" t="s">
        <v>6853</v>
      </c>
      <c r="AQ351" s="361" t="str">
        <f>+_xlfn.XLOOKUP(B351,'BD 2025-06-14'!$A$1:$A$700,'BD 2025-06-14'!$B$1:$B$700)</f>
        <v>DUQUE AGUDELO INGRID VANNESA</v>
      </c>
    </row>
    <row r="352" spans="1:43" ht="30.75" customHeight="1" x14ac:dyDescent="0.25">
      <c r="A352" s="353">
        <v>343</v>
      </c>
      <c r="B352" s="354">
        <v>38460273</v>
      </c>
      <c r="C352" s="357" t="s">
        <v>198</v>
      </c>
      <c r="D352" s="344" t="str">
        <f>IFERROR(VLOOKUP(B352,#REF!,6,0),"ACTIVO")</f>
        <v>ACTIVO</v>
      </c>
      <c r="E352" s="344">
        <v>42362</v>
      </c>
      <c r="F352" s="344" t="str">
        <f>IFERROR(VLOOKUP(B352,#REF!,5,0),"")</f>
        <v/>
      </c>
      <c r="G352" s="344">
        <v>29737</v>
      </c>
      <c r="H352" s="356">
        <f t="shared" ca="1" si="35"/>
        <v>44.836378786976965</v>
      </c>
      <c r="I352" s="357" t="s">
        <v>768</v>
      </c>
      <c r="J352" s="357" t="s">
        <v>1707</v>
      </c>
      <c r="K352" s="363" t="s">
        <v>195</v>
      </c>
      <c r="L352" s="355" t="s">
        <v>196</v>
      </c>
      <c r="M352" s="355" t="s">
        <v>90</v>
      </c>
      <c r="N352" s="357" t="s">
        <v>557</v>
      </c>
      <c r="O352" s="357" t="s">
        <v>557</v>
      </c>
      <c r="P352" s="357" t="s">
        <v>437</v>
      </c>
      <c r="Q352" s="357" t="s">
        <v>6711</v>
      </c>
      <c r="R352" s="357" t="s">
        <v>435</v>
      </c>
      <c r="S352" s="357" t="s">
        <v>198</v>
      </c>
      <c r="T352" s="357">
        <v>38460273</v>
      </c>
      <c r="U352" s="357" t="s">
        <v>6712</v>
      </c>
      <c r="V352" s="357" t="s">
        <v>6713</v>
      </c>
      <c r="W352" s="357">
        <v>2024</v>
      </c>
      <c r="X352" s="357" t="s">
        <v>1998</v>
      </c>
      <c r="Y352" s="357">
        <v>124</v>
      </c>
      <c r="Z352" s="357"/>
      <c r="AA352" s="344">
        <v>45720</v>
      </c>
      <c r="AB352" s="344" t="str">
        <f t="shared" ca="1" si="40"/>
        <v>Vigente</v>
      </c>
      <c r="AC352" s="358" t="str">
        <f t="shared" si="36"/>
        <v>Vigente</v>
      </c>
      <c r="AD352" s="344">
        <v>46450</v>
      </c>
      <c r="AE352" s="344" t="str">
        <f t="shared" ca="1" si="41"/>
        <v>Vencida</v>
      </c>
      <c r="AF352" s="358" t="str">
        <f t="shared" si="37"/>
        <v>Vigente</v>
      </c>
      <c r="AG352" s="344">
        <v>46084</v>
      </c>
      <c r="AH352" s="344" t="s">
        <v>439</v>
      </c>
      <c r="AI352" s="357" t="s">
        <v>439</v>
      </c>
      <c r="AJ352" s="344">
        <v>48752</v>
      </c>
      <c r="AK352" s="358" t="str">
        <f t="shared" si="38"/>
        <v>Vigente</v>
      </c>
      <c r="AL352" s="358"/>
      <c r="AM352" s="359">
        <f t="shared" ca="1" si="39"/>
        <v>3</v>
      </c>
      <c r="AN352" s="357"/>
      <c r="AO352" s="357"/>
      <c r="AP352" s="360"/>
      <c r="AQ352" s="361" t="str">
        <f>+_xlfn.XLOOKUP(B352,'BD 2025-06-14'!$A$1:$A$700,'BD 2025-06-14'!$B$1:$B$700)</f>
        <v>RONCANCIO SUAREZ CAROLINA</v>
      </c>
    </row>
    <row r="353" spans="1:43" ht="30.75" customHeight="1" x14ac:dyDescent="0.25">
      <c r="A353" s="353">
        <v>344</v>
      </c>
      <c r="B353" s="354">
        <v>16915103</v>
      </c>
      <c r="C353" s="357" t="s">
        <v>1462</v>
      </c>
      <c r="D353" s="344" t="str">
        <f>IFERROR(VLOOKUP(B353,#REF!,6,0),"ACTIVO")</f>
        <v>ACTIVO</v>
      </c>
      <c r="E353" s="344">
        <v>45447</v>
      </c>
      <c r="F353" s="344" t="str">
        <f>IFERROR(VLOOKUP(B353,#REF!,5,0),"")</f>
        <v/>
      </c>
      <c r="G353" s="344">
        <v>29520</v>
      </c>
      <c r="H353" s="356">
        <f t="shared" ca="1" si="35"/>
        <v>45.428496534047881</v>
      </c>
      <c r="I353" s="357" t="s">
        <v>763</v>
      </c>
      <c r="J353" s="357" t="s">
        <v>1463</v>
      </c>
      <c r="K353" s="355" t="s">
        <v>1464</v>
      </c>
      <c r="L353" s="355" t="s">
        <v>6724</v>
      </c>
      <c r="M353" s="355" t="s">
        <v>90</v>
      </c>
      <c r="N353" s="357" t="s">
        <v>764</v>
      </c>
      <c r="O353" s="357" t="s">
        <v>764</v>
      </c>
      <c r="P353" s="357" t="s">
        <v>721</v>
      </c>
      <c r="Q353" s="357"/>
      <c r="R353" s="357"/>
      <c r="S353" s="357"/>
      <c r="T353" s="357"/>
      <c r="U353" s="357"/>
      <c r="V353" s="357"/>
      <c r="W353" s="357"/>
      <c r="X353" s="357"/>
      <c r="Y353" s="357"/>
      <c r="Z353" s="357"/>
      <c r="AA353" s="344"/>
      <c r="AB353" s="344" t="str">
        <f t="shared" ca="1" si="40"/>
        <v>Vencida</v>
      </c>
      <c r="AC353" s="358" t="str">
        <f t="shared" si="36"/>
        <v>No aplica</v>
      </c>
      <c r="AD353" s="344"/>
      <c r="AE353" s="344" t="str">
        <f t="shared" ca="1" si="41"/>
        <v>Vencida</v>
      </c>
      <c r="AF353" s="358" t="str">
        <f t="shared" si="37"/>
        <v>No aplica</v>
      </c>
      <c r="AG353" s="344"/>
      <c r="AH353" s="344"/>
      <c r="AI353" s="357"/>
      <c r="AJ353" s="344"/>
      <c r="AK353" s="358" t="str">
        <f t="shared" si="38"/>
        <v>No aplica</v>
      </c>
      <c r="AL353" s="358"/>
      <c r="AM353" s="359">
        <f t="shared" ca="1" si="39"/>
        <v>0</v>
      </c>
      <c r="AN353" s="357"/>
      <c r="AO353" s="357"/>
      <c r="AP353" s="360"/>
      <c r="AQ353" s="361" t="str">
        <f>+_xlfn.XLOOKUP(B353,'BD 2025-06-14'!$A$1:$A$700,'BD 2025-06-14'!$B$1:$B$700)</f>
        <v>VELASCO EVER DAVID</v>
      </c>
    </row>
    <row r="354" spans="1:43" ht="30.75" customHeight="1" x14ac:dyDescent="0.25">
      <c r="A354" s="353">
        <v>345</v>
      </c>
      <c r="B354" s="354">
        <v>66952316</v>
      </c>
      <c r="C354" s="357" t="s">
        <v>1619</v>
      </c>
      <c r="D354" s="344" t="str">
        <f>IFERROR(VLOOKUP(B354,#REF!,6,0),"ACTIVO")</f>
        <v>ACTIVO</v>
      </c>
      <c r="E354" s="344">
        <v>42242</v>
      </c>
      <c r="F354" s="344" t="str">
        <f>IFERROR(VLOOKUP(B354,#REF!,5,0),"")</f>
        <v/>
      </c>
      <c r="G354" s="344">
        <v>27668</v>
      </c>
      <c r="H354" s="356">
        <f t="shared" ca="1" si="35"/>
        <v>50.499657768651609</v>
      </c>
      <c r="I354" s="357" t="s">
        <v>768</v>
      </c>
      <c r="J354" s="357" t="s">
        <v>1620</v>
      </c>
      <c r="K354" s="355" t="s">
        <v>1621</v>
      </c>
      <c r="L354" s="355" t="s">
        <v>1617</v>
      </c>
      <c r="M354" s="355" t="s">
        <v>1617</v>
      </c>
      <c r="N354" s="357" t="s">
        <v>764</v>
      </c>
      <c r="O354" s="357" t="s">
        <v>764</v>
      </c>
      <c r="P354" s="357" t="s">
        <v>721</v>
      </c>
      <c r="Q354" s="357"/>
      <c r="R354" s="357"/>
      <c r="S354" s="357"/>
      <c r="T354" s="357"/>
      <c r="U354" s="357"/>
      <c r="V354" s="357"/>
      <c r="W354" s="357"/>
      <c r="X354" s="357"/>
      <c r="Y354" s="357"/>
      <c r="Z354" s="357"/>
      <c r="AA354" s="344"/>
      <c r="AB354" s="344" t="str">
        <f t="shared" ca="1" si="40"/>
        <v>Vencida</v>
      </c>
      <c r="AC354" s="358" t="str">
        <f t="shared" si="36"/>
        <v>No aplica</v>
      </c>
      <c r="AD354" s="344"/>
      <c r="AE354" s="344" t="str">
        <f t="shared" ca="1" si="41"/>
        <v>Vencida</v>
      </c>
      <c r="AF354" s="358" t="str">
        <f t="shared" si="37"/>
        <v>No aplica</v>
      </c>
      <c r="AG354" s="344"/>
      <c r="AH354" s="344"/>
      <c r="AI354" s="357"/>
      <c r="AJ354" s="344"/>
      <c r="AK354" s="358" t="str">
        <f t="shared" si="38"/>
        <v>No aplica</v>
      </c>
      <c r="AL354" s="358"/>
      <c r="AM354" s="359">
        <f t="shared" ca="1" si="39"/>
        <v>0</v>
      </c>
      <c r="AN354" s="357"/>
      <c r="AO354" s="357"/>
      <c r="AP354" s="360"/>
      <c r="AQ354" s="361" t="str">
        <f>+_xlfn.XLOOKUP(B354,'BD 2025-06-14'!$A$1:$A$700,'BD 2025-06-14'!$B$1:$B$700)</f>
        <v>BOLIVAR BONILLA ANDREA YEAZEL</v>
      </c>
    </row>
    <row r="355" spans="1:43" ht="30.75" customHeight="1" x14ac:dyDescent="0.25">
      <c r="A355" s="353">
        <v>346</v>
      </c>
      <c r="B355" s="354">
        <v>1107068953</v>
      </c>
      <c r="C355" s="355" t="s">
        <v>75</v>
      </c>
      <c r="D355" s="344" t="str">
        <f>IFERROR(VLOOKUP(B355,#REF!,6,0),"ACTIVO")</f>
        <v>ACTIVO</v>
      </c>
      <c r="E355" s="344">
        <v>44676</v>
      </c>
      <c r="F355" s="344" t="str">
        <f>IFERROR(VLOOKUP(B355,#REF!,5,0),"")</f>
        <v/>
      </c>
      <c r="G355" s="344">
        <v>33602</v>
      </c>
      <c r="H355" s="356">
        <f t="shared" ca="1" si="35"/>
        <v>34.253251197809718</v>
      </c>
      <c r="I355" s="344" t="s">
        <v>763</v>
      </c>
      <c r="J355" s="355" t="s">
        <v>1679</v>
      </c>
      <c r="K355" s="363" t="s">
        <v>76</v>
      </c>
      <c r="L355" s="355" t="s">
        <v>70</v>
      </c>
      <c r="M355" s="355" t="s">
        <v>19</v>
      </c>
      <c r="N355" s="357" t="s">
        <v>557</v>
      </c>
      <c r="O355" s="357" t="s">
        <v>557</v>
      </c>
      <c r="P355" s="357" t="s">
        <v>437</v>
      </c>
      <c r="Q355" s="357" t="s">
        <v>473</v>
      </c>
      <c r="R355" s="357" t="s">
        <v>436</v>
      </c>
      <c r="S355" s="357"/>
      <c r="T355" s="357"/>
      <c r="U355" s="357" t="s">
        <v>2144</v>
      </c>
      <c r="V355" s="357" t="s">
        <v>2145</v>
      </c>
      <c r="W355" s="357">
        <v>2021</v>
      </c>
      <c r="X355" s="357" t="s">
        <v>1807</v>
      </c>
      <c r="Y355" s="357">
        <v>125</v>
      </c>
      <c r="Z355" s="357"/>
      <c r="AA355" s="344">
        <v>44103</v>
      </c>
      <c r="AB355" s="344" t="str">
        <f t="shared" ca="1" si="40"/>
        <v>Vigente</v>
      </c>
      <c r="AC355" s="358" t="str">
        <f t="shared" si="36"/>
        <v>Vigente</v>
      </c>
      <c r="AD355" s="344">
        <v>46292</v>
      </c>
      <c r="AE355" s="344" t="str">
        <f t="shared" ca="1" si="41"/>
        <v>Vigente</v>
      </c>
      <c r="AF355" s="358" t="str">
        <f t="shared" si="37"/>
        <v>Vigente</v>
      </c>
      <c r="AG355" s="344">
        <v>46294</v>
      </c>
      <c r="AH355" s="344" t="s">
        <v>439</v>
      </c>
      <c r="AI355" s="357" t="s">
        <v>439</v>
      </c>
      <c r="AJ355" s="344">
        <v>48624</v>
      </c>
      <c r="AK355" s="358" t="str">
        <f t="shared" si="38"/>
        <v>Vigente</v>
      </c>
      <c r="AL355" s="358"/>
      <c r="AM355" s="359">
        <f t="shared" ca="1" si="39"/>
        <v>4</v>
      </c>
      <c r="AN355" s="357"/>
      <c r="AO355" s="357"/>
      <c r="AP355" s="360"/>
      <c r="AQ355" s="361" t="str">
        <f>+_xlfn.XLOOKUP(B355,'BD 2025-06-14'!$A$1:$A$700,'BD 2025-06-14'!$B$1:$B$700)</f>
        <v>CORTES JUAN CAMILO</v>
      </c>
    </row>
    <row r="356" spans="1:43" ht="30.75" customHeight="1" x14ac:dyDescent="0.25">
      <c r="A356" s="353">
        <v>347</v>
      </c>
      <c r="B356" s="354">
        <v>16375393</v>
      </c>
      <c r="C356" s="357" t="s">
        <v>202</v>
      </c>
      <c r="D356" s="344" t="str">
        <f>IFERROR(VLOOKUP(B356,#REF!,6,0),"ACTIVO")</f>
        <v>ACTIVO</v>
      </c>
      <c r="E356" s="344">
        <v>45383</v>
      </c>
      <c r="F356" s="344" t="str">
        <f>IFERROR(VLOOKUP(B356,#REF!,5,0),"")</f>
        <v/>
      </c>
      <c r="G356" s="344">
        <v>30784</v>
      </c>
      <c r="H356" s="356">
        <f t="shared" ca="1" si="35"/>
        <v>41.967846682796385</v>
      </c>
      <c r="I356" s="357" t="s">
        <v>763</v>
      </c>
      <c r="J356" s="357" t="s">
        <v>203</v>
      </c>
      <c r="K356" s="363" t="s">
        <v>204</v>
      </c>
      <c r="L356" s="355" t="s">
        <v>196</v>
      </c>
      <c r="M356" s="355" t="s">
        <v>90</v>
      </c>
      <c r="N356" s="357" t="s">
        <v>557</v>
      </c>
      <c r="O356" s="357" t="s">
        <v>557</v>
      </c>
      <c r="P356" s="357" t="s">
        <v>547</v>
      </c>
      <c r="Q356" s="357" t="s">
        <v>6798</v>
      </c>
      <c r="R356" s="357" t="s">
        <v>534</v>
      </c>
      <c r="S356" s="357"/>
      <c r="T356" s="357"/>
      <c r="U356" s="357" t="s">
        <v>3752</v>
      </c>
      <c r="V356" s="357" t="s">
        <v>3753</v>
      </c>
      <c r="W356" s="357">
        <v>2014</v>
      </c>
      <c r="X356" s="357" t="s">
        <v>1867</v>
      </c>
      <c r="Y356" s="357">
        <v>2354</v>
      </c>
      <c r="Z356" s="357"/>
      <c r="AA356" s="344">
        <v>41795</v>
      </c>
      <c r="AB356" s="344" t="str">
        <f t="shared" ca="1" si="40"/>
        <v>Vigente</v>
      </c>
      <c r="AC356" s="358" t="str">
        <f t="shared" si="36"/>
        <v>Vigente</v>
      </c>
      <c r="AD356" s="344">
        <v>46180</v>
      </c>
      <c r="AE356" s="344" t="str">
        <f t="shared" ca="1" si="41"/>
        <v>Vigente</v>
      </c>
      <c r="AF356" s="358" t="str">
        <f t="shared" si="37"/>
        <v>Vigente</v>
      </c>
      <c r="AG356" s="344">
        <v>46191</v>
      </c>
      <c r="AH356" s="344" t="s">
        <v>450</v>
      </c>
      <c r="AI356" s="357" t="s">
        <v>450</v>
      </c>
      <c r="AJ356" s="344">
        <v>48884</v>
      </c>
      <c r="AK356" s="358" t="str">
        <f t="shared" si="38"/>
        <v>Vigente</v>
      </c>
      <c r="AL356" s="358"/>
      <c r="AM356" s="359">
        <f t="shared" ca="1" si="39"/>
        <v>4</v>
      </c>
      <c r="AN356" s="357"/>
      <c r="AO356" s="357"/>
      <c r="AP356" s="360"/>
      <c r="AQ356" s="361" t="str">
        <f>+_xlfn.XLOOKUP(B356,'BD 2025-06-14'!$A$1:$A$700,'BD 2025-06-14'!$B$1:$B$700)</f>
        <v>BERMUDEZ GALLEGO RAMIRO</v>
      </c>
    </row>
    <row r="357" spans="1:43" s="362" customFormat="1" ht="30.75" customHeight="1" x14ac:dyDescent="0.25">
      <c r="A357" s="353">
        <v>348</v>
      </c>
      <c r="B357" s="354">
        <v>6316471</v>
      </c>
      <c r="C357" s="357" t="s">
        <v>1638</v>
      </c>
      <c r="D357" s="344" t="str">
        <f>IFERROR(VLOOKUP(B357,#REF!,6,0),"ACTIVO")</f>
        <v>ACTIVO</v>
      </c>
      <c r="E357" s="344">
        <v>39164</v>
      </c>
      <c r="F357" s="344" t="str">
        <f>IFERROR(VLOOKUP(B357,#REF!,5,0),"")</f>
        <v/>
      </c>
      <c r="G357" s="344">
        <v>24120</v>
      </c>
      <c r="H357" s="356">
        <f t="shared" ca="1" si="35"/>
        <v>60.214228007181333</v>
      </c>
      <c r="I357" s="357" t="s">
        <v>763</v>
      </c>
      <c r="J357" s="357" t="s">
        <v>4275</v>
      </c>
      <c r="K357" s="355" t="s">
        <v>1639</v>
      </c>
      <c r="L357" s="355" t="s">
        <v>1629</v>
      </c>
      <c r="M357" s="355" t="s">
        <v>1627</v>
      </c>
      <c r="N357" s="357" t="s">
        <v>764</v>
      </c>
      <c r="O357" s="357" t="s">
        <v>764</v>
      </c>
      <c r="P357" s="357" t="s">
        <v>721</v>
      </c>
      <c r="Q357" s="357"/>
      <c r="R357" s="357"/>
      <c r="S357" s="357"/>
      <c r="T357" s="357"/>
      <c r="U357" s="357"/>
      <c r="V357" s="357"/>
      <c r="W357" s="357"/>
      <c r="X357" s="357"/>
      <c r="Y357" s="357"/>
      <c r="Z357" s="357"/>
      <c r="AA357" s="344"/>
      <c r="AB357" s="344" t="str">
        <f t="shared" ca="1" si="40"/>
        <v>Vencida</v>
      </c>
      <c r="AC357" s="358" t="str">
        <f t="shared" si="36"/>
        <v>No aplica</v>
      </c>
      <c r="AD357" s="344"/>
      <c r="AE357" s="344" t="str">
        <f t="shared" ca="1" si="41"/>
        <v>Vencida</v>
      </c>
      <c r="AF357" s="358" t="str">
        <f t="shared" si="37"/>
        <v>No aplica</v>
      </c>
      <c r="AG357" s="344"/>
      <c r="AH357" s="344"/>
      <c r="AI357" s="357"/>
      <c r="AJ357" s="344"/>
      <c r="AK357" s="358" t="str">
        <f t="shared" si="38"/>
        <v>No aplica</v>
      </c>
      <c r="AL357" s="358"/>
      <c r="AM357" s="359">
        <f t="shared" ca="1" si="39"/>
        <v>0</v>
      </c>
      <c r="AN357" s="357"/>
      <c r="AO357" s="357"/>
      <c r="AP357" s="360"/>
      <c r="AQ357" s="361" t="str">
        <f>+_xlfn.XLOOKUP(B357,'BD 2025-06-14'!$A$1:$A$700,'BD 2025-06-14'!$B$1:$B$700)</f>
        <v>GOMEZ RAMIREZ MIGUEL ANTONIO</v>
      </c>
    </row>
    <row r="358" spans="1:43" ht="30.75" customHeight="1" x14ac:dyDescent="0.25">
      <c r="A358" s="353">
        <v>349</v>
      </c>
      <c r="B358" s="354">
        <v>59828457</v>
      </c>
      <c r="C358" s="355" t="s">
        <v>965</v>
      </c>
      <c r="D358" s="344" t="str">
        <f>IFERROR(VLOOKUP(B358,#REF!,6,0),"ACTIVO")</f>
        <v>ACTIVO</v>
      </c>
      <c r="E358" s="344">
        <v>39881</v>
      </c>
      <c r="F358" s="344" t="str">
        <f>IFERROR(VLOOKUP(B358,#REF!,5,0),"")</f>
        <v/>
      </c>
      <c r="G358" s="344">
        <v>27275</v>
      </c>
      <c r="H358" s="356">
        <f t="shared" ca="1" si="35"/>
        <v>51.576299204463268</v>
      </c>
      <c r="I358" s="344" t="s">
        <v>768</v>
      </c>
      <c r="J358" s="355" t="s">
        <v>4123</v>
      </c>
      <c r="K358" s="355" t="s">
        <v>966</v>
      </c>
      <c r="L358" s="355" t="s">
        <v>881</v>
      </c>
      <c r="M358" s="355" t="s">
        <v>83</v>
      </c>
      <c r="N358" s="357" t="s">
        <v>764</v>
      </c>
      <c r="O358" s="357" t="s">
        <v>764</v>
      </c>
      <c r="P358" s="357" t="s">
        <v>721</v>
      </c>
      <c r="Q358" s="357"/>
      <c r="R358" s="357"/>
      <c r="S358" s="357"/>
      <c r="T358" s="357"/>
      <c r="U358" s="357"/>
      <c r="V358" s="357"/>
      <c r="W358" s="357"/>
      <c r="X358" s="357"/>
      <c r="Y358" s="357"/>
      <c r="Z358" s="357"/>
      <c r="AA358" s="344"/>
      <c r="AB358" s="344" t="str">
        <f t="shared" ca="1" si="40"/>
        <v>Vencida</v>
      </c>
      <c r="AC358" s="358" t="str">
        <f t="shared" si="36"/>
        <v>No aplica</v>
      </c>
      <c r="AD358" s="344"/>
      <c r="AE358" s="344" t="str">
        <f t="shared" ca="1" si="41"/>
        <v>Vencida</v>
      </c>
      <c r="AF358" s="358" t="str">
        <f t="shared" si="37"/>
        <v>No aplica</v>
      </c>
      <c r="AG358" s="344"/>
      <c r="AH358" s="344"/>
      <c r="AI358" s="357"/>
      <c r="AJ358" s="344"/>
      <c r="AK358" s="358" t="str">
        <f t="shared" si="38"/>
        <v>No aplica</v>
      </c>
      <c r="AL358" s="358"/>
      <c r="AM358" s="359">
        <f t="shared" ca="1" si="39"/>
        <v>0</v>
      </c>
      <c r="AN358" s="357"/>
      <c r="AO358" s="357"/>
      <c r="AP358" s="360"/>
      <c r="AQ358" s="361" t="str">
        <f>+_xlfn.XLOOKUP(B358,'BD 2025-06-14'!$A$1:$A$700,'BD 2025-06-14'!$B$1:$B$700)</f>
        <v>BOLANOS GOMEZ DENIS ROSA</v>
      </c>
    </row>
    <row r="359" spans="1:43" ht="30.75" customHeight="1" x14ac:dyDescent="0.25">
      <c r="A359" s="353">
        <v>350</v>
      </c>
      <c r="B359" s="354">
        <v>79780301</v>
      </c>
      <c r="C359" s="357" t="s">
        <v>1622</v>
      </c>
      <c r="D359" s="344" t="str">
        <f>IFERROR(VLOOKUP(B359,#REF!,6,0),"ACTIVO")</f>
        <v>ACTIVO</v>
      </c>
      <c r="E359" s="344">
        <v>43998</v>
      </c>
      <c r="F359" s="344" t="str">
        <f>IFERROR(VLOOKUP(B359,#REF!,5,0),"")</f>
        <v/>
      </c>
      <c r="G359" s="344">
        <v>27394</v>
      </c>
      <c r="H359" s="356">
        <f t="shared" ca="1" si="35"/>
        <v>51.250490753176976</v>
      </c>
      <c r="I359" s="357" t="s">
        <v>763</v>
      </c>
      <c r="J359" s="357" t="s">
        <v>1623</v>
      </c>
      <c r="K359" s="355" t="s">
        <v>1624</v>
      </c>
      <c r="L359" s="355" t="s">
        <v>1617</v>
      </c>
      <c r="M359" s="355" t="s">
        <v>1617</v>
      </c>
      <c r="N359" s="357" t="s">
        <v>764</v>
      </c>
      <c r="O359" s="357" t="s">
        <v>764</v>
      </c>
      <c r="P359" s="357" t="s">
        <v>721</v>
      </c>
      <c r="Q359" s="357"/>
      <c r="R359" s="357"/>
      <c r="S359" s="357"/>
      <c r="T359" s="357"/>
      <c r="U359" s="357"/>
      <c r="V359" s="357"/>
      <c r="W359" s="357"/>
      <c r="X359" s="357"/>
      <c r="Y359" s="357"/>
      <c r="Z359" s="357"/>
      <c r="AA359" s="344"/>
      <c r="AB359" s="344" t="str">
        <f t="shared" ca="1" si="40"/>
        <v>Vencida</v>
      </c>
      <c r="AC359" s="358" t="str">
        <f t="shared" si="36"/>
        <v>No aplica</v>
      </c>
      <c r="AD359" s="344"/>
      <c r="AE359" s="344" t="str">
        <f t="shared" ca="1" si="41"/>
        <v>Vencida</v>
      </c>
      <c r="AF359" s="358" t="str">
        <f t="shared" si="37"/>
        <v>No aplica</v>
      </c>
      <c r="AG359" s="344"/>
      <c r="AH359" s="344"/>
      <c r="AI359" s="357"/>
      <c r="AJ359" s="344"/>
      <c r="AK359" s="358" t="str">
        <f t="shared" si="38"/>
        <v>No aplica</v>
      </c>
      <c r="AL359" s="358"/>
      <c r="AM359" s="359">
        <f t="shared" ca="1" si="39"/>
        <v>0</v>
      </c>
      <c r="AN359" s="357"/>
      <c r="AO359" s="357"/>
      <c r="AP359" s="360"/>
      <c r="AQ359" s="361" t="str">
        <f>+_xlfn.XLOOKUP(B359,'BD 2025-06-14'!$A$1:$A$700,'BD 2025-06-14'!$B$1:$B$700)</f>
        <v>MEDINA MICAN FRANK GIOVANNI</v>
      </c>
    </row>
    <row r="360" spans="1:43" s="362" customFormat="1" ht="30.75" customHeight="1" x14ac:dyDescent="0.25">
      <c r="A360" s="353">
        <v>351</v>
      </c>
      <c r="B360" s="354">
        <v>16789493</v>
      </c>
      <c r="C360" s="357" t="s">
        <v>1542</v>
      </c>
      <c r="D360" s="344" t="str">
        <f>IFERROR(VLOOKUP(B360,#REF!,6,0),"ACTIVO")</f>
        <v>ACTIVO</v>
      </c>
      <c r="E360" s="344">
        <v>44858</v>
      </c>
      <c r="F360" s="344" t="str">
        <f>IFERROR(VLOOKUP(B360,#REF!,5,0),"")</f>
        <v/>
      </c>
      <c r="G360" s="344">
        <v>25906</v>
      </c>
      <c r="H360" s="356">
        <f t="shared" ca="1" si="35"/>
        <v>55.324415197655988</v>
      </c>
      <c r="I360" s="357" t="s">
        <v>763</v>
      </c>
      <c r="J360" s="357" t="s">
        <v>4259</v>
      </c>
      <c r="K360" s="355" t="s">
        <v>1543</v>
      </c>
      <c r="L360" s="355" t="s">
        <v>366</v>
      </c>
      <c r="M360" s="355" t="s">
        <v>366</v>
      </c>
      <c r="N360" s="357" t="s">
        <v>764</v>
      </c>
      <c r="O360" s="357" t="s">
        <v>764</v>
      </c>
      <c r="P360" s="357" t="s">
        <v>721</v>
      </c>
      <c r="Q360" s="357"/>
      <c r="R360" s="357"/>
      <c r="S360" s="357"/>
      <c r="T360" s="357"/>
      <c r="U360" s="357"/>
      <c r="V360" s="357"/>
      <c r="W360" s="357"/>
      <c r="X360" s="357"/>
      <c r="Y360" s="357"/>
      <c r="Z360" s="357"/>
      <c r="AA360" s="344"/>
      <c r="AB360" s="344" t="str">
        <f t="shared" ca="1" si="40"/>
        <v>Vencida</v>
      </c>
      <c r="AC360" s="358" t="str">
        <f t="shared" si="36"/>
        <v>No aplica</v>
      </c>
      <c r="AD360" s="344"/>
      <c r="AE360" s="344" t="str">
        <f t="shared" ca="1" si="41"/>
        <v>Vencida</v>
      </c>
      <c r="AF360" s="358" t="str">
        <f t="shared" si="37"/>
        <v>No aplica</v>
      </c>
      <c r="AG360" s="344"/>
      <c r="AH360" s="344"/>
      <c r="AI360" s="357"/>
      <c r="AJ360" s="344"/>
      <c r="AK360" s="358" t="str">
        <f t="shared" si="38"/>
        <v>No aplica</v>
      </c>
      <c r="AL360" s="358"/>
      <c r="AM360" s="359">
        <f t="shared" ca="1" si="39"/>
        <v>0</v>
      </c>
      <c r="AN360" s="357"/>
      <c r="AO360" s="357"/>
      <c r="AP360" s="360"/>
      <c r="AQ360" s="361" t="str">
        <f>+_xlfn.XLOOKUP(B360,'BD 2025-06-14'!$A$1:$A$700,'BD 2025-06-14'!$B$1:$B$700)</f>
        <v>MUNOZ CALDERON MAURICIO</v>
      </c>
    </row>
    <row r="361" spans="1:43" ht="30.75" customHeight="1" x14ac:dyDescent="0.25">
      <c r="A361" s="353">
        <v>352</v>
      </c>
      <c r="B361" s="354">
        <v>38889715</v>
      </c>
      <c r="C361" s="355" t="s">
        <v>177</v>
      </c>
      <c r="D361" s="344" t="str">
        <f>IFERROR(VLOOKUP(B361,#REF!,6,0),"ACTIVO")</f>
        <v>ACTIVO</v>
      </c>
      <c r="E361" s="344">
        <v>44427</v>
      </c>
      <c r="F361" s="344" t="str">
        <f>IFERROR(VLOOKUP(B361,#REF!,5,0),"")</f>
        <v/>
      </c>
      <c r="G361" s="344">
        <v>29019</v>
      </c>
      <c r="H361" s="356">
        <f t="shared" ca="1" si="35"/>
        <v>46.800821355236138</v>
      </c>
      <c r="I361" s="344" t="s">
        <v>768</v>
      </c>
      <c r="J361" s="365" t="s">
        <v>1701</v>
      </c>
      <c r="K361" s="363" t="s">
        <v>167</v>
      </c>
      <c r="L361" s="355" t="s">
        <v>159</v>
      </c>
      <c r="M361" s="355" t="s">
        <v>90</v>
      </c>
      <c r="N361" s="357" t="s">
        <v>557</v>
      </c>
      <c r="O361" s="357" t="s">
        <v>557</v>
      </c>
      <c r="P361" s="357" t="s">
        <v>437</v>
      </c>
      <c r="Q361" s="357" t="s">
        <v>535</v>
      </c>
      <c r="R361" s="357" t="s">
        <v>436</v>
      </c>
      <c r="S361" s="357"/>
      <c r="T361" s="357"/>
      <c r="U361" s="357" t="s">
        <v>2527</v>
      </c>
      <c r="V361" s="357" t="s">
        <v>2528</v>
      </c>
      <c r="W361" s="357">
        <v>2020</v>
      </c>
      <c r="X361" s="357" t="s">
        <v>1998</v>
      </c>
      <c r="Y361" s="357">
        <v>109</v>
      </c>
      <c r="Z361" s="357"/>
      <c r="AA361" s="344">
        <v>43861</v>
      </c>
      <c r="AB361" s="344" t="str">
        <f t="shared" ca="1" si="40"/>
        <v>Vencida</v>
      </c>
      <c r="AC361" s="358" t="str">
        <f t="shared" si="36"/>
        <v>Vigente</v>
      </c>
      <c r="AD361" s="344">
        <v>46078</v>
      </c>
      <c r="AE361" s="344" t="str">
        <f t="shared" ca="1" si="41"/>
        <v>Vencida</v>
      </c>
      <c r="AF361" s="358" t="str">
        <f t="shared" si="37"/>
        <v>Vigente</v>
      </c>
      <c r="AG361" s="344">
        <v>46080</v>
      </c>
      <c r="AH361" s="344" t="s">
        <v>439</v>
      </c>
      <c r="AI361" s="357" t="s">
        <v>439</v>
      </c>
      <c r="AJ361" s="344">
        <v>48288</v>
      </c>
      <c r="AK361" s="358" t="str">
        <f t="shared" si="38"/>
        <v>Vigente</v>
      </c>
      <c r="AL361" s="358"/>
      <c r="AM361" s="359">
        <f t="shared" ca="1" si="39"/>
        <v>3</v>
      </c>
      <c r="AN361" s="357"/>
      <c r="AO361" s="357"/>
      <c r="AP361" s="360"/>
      <c r="AQ361" s="361" t="str">
        <f>+_xlfn.XLOOKUP(B361,'BD 2025-06-14'!$A$1:$A$700,'BD 2025-06-14'!$B$1:$B$700)</f>
        <v>LEDESMA ZAPATA LILIANA</v>
      </c>
    </row>
    <row r="362" spans="1:43" ht="30.75" customHeight="1" x14ac:dyDescent="0.25">
      <c r="A362" s="353">
        <v>353</v>
      </c>
      <c r="B362" s="354">
        <v>1143855263</v>
      </c>
      <c r="C362" s="355" t="s">
        <v>174</v>
      </c>
      <c r="D362" s="344" t="str">
        <f>IFERROR(VLOOKUP(B362,#REF!,6,0),"ACTIVO")</f>
        <v>ACTIVO</v>
      </c>
      <c r="E362" s="344">
        <v>44470</v>
      </c>
      <c r="F362" s="344" t="str">
        <f>IFERROR(VLOOKUP(B362,#REF!,5,0),"")</f>
        <v/>
      </c>
      <c r="G362" s="344">
        <v>34515</v>
      </c>
      <c r="H362" s="356">
        <f t="shared" ca="1" si="35"/>
        <v>31.75425205343068</v>
      </c>
      <c r="I362" s="344" t="s">
        <v>763</v>
      </c>
      <c r="J362" s="355" t="s">
        <v>1700</v>
      </c>
      <c r="K362" s="363" t="s">
        <v>211</v>
      </c>
      <c r="L362" s="355" t="s">
        <v>196</v>
      </c>
      <c r="M362" s="355" t="s">
        <v>90</v>
      </c>
      <c r="N362" s="357" t="s">
        <v>557</v>
      </c>
      <c r="O362" s="357" t="s">
        <v>557</v>
      </c>
      <c r="P362" s="357" t="s">
        <v>437</v>
      </c>
      <c r="Q362" s="357" t="s">
        <v>532</v>
      </c>
      <c r="R362" s="357" t="s">
        <v>436</v>
      </c>
      <c r="S362" s="357"/>
      <c r="T362" s="357"/>
      <c r="U362" s="357" t="s">
        <v>2413</v>
      </c>
      <c r="V362" s="357" t="s">
        <v>2414</v>
      </c>
      <c r="W362" s="357">
        <v>2019</v>
      </c>
      <c r="X362" s="357" t="s">
        <v>1986</v>
      </c>
      <c r="Y362" s="357">
        <v>100</v>
      </c>
      <c r="Z362" s="357"/>
      <c r="AA362" s="344">
        <v>43187</v>
      </c>
      <c r="AB362" s="344" t="str">
        <f t="shared" ca="1" si="40"/>
        <v>Vencida</v>
      </c>
      <c r="AC362" s="358" t="str">
        <f t="shared" si="36"/>
        <v>Vigente</v>
      </c>
      <c r="AD362" s="344">
        <v>45961</v>
      </c>
      <c r="AE362" s="344" t="str">
        <f t="shared" ca="1" si="41"/>
        <v>Vencida</v>
      </c>
      <c r="AF362" s="358" t="str">
        <f t="shared" si="37"/>
        <v>Vigente</v>
      </c>
      <c r="AG362" s="344">
        <v>45871</v>
      </c>
      <c r="AH362" s="344" t="s">
        <v>439</v>
      </c>
      <c r="AI362" s="357" t="s">
        <v>439</v>
      </c>
      <c r="AJ362" s="344">
        <v>46072</v>
      </c>
      <c r="AK362" s="358" t="str">
        <f t="shared" si="38"/>
        <v>Vigente</v>
      </c>
      <c r="AL362" s="358"/>
      <c r="AM362" s="359">
        <f t="shared" ca="1" si="39"/>
        <v>3</v>
      </c>
      <c r="AN362" s="357"/>
      <c r="AO362" s="357"/>
      <c r="AP362" s="360"/>
      <c r="AQ362" s="361" t="str">
        <f>+_xlfn.XLOOKUP(B362,'BD 2025-06-14'!$A$1:$A$700,'BD 2025-06-14'!$B$1:$B$700)</f>
        <v>GUERRERO GUTIERREZ EDIER ORLANDO</v>
      </c>
    </row>
    <row r="363" spans="1:43" ht="30.75" customHeight="1" x14ac:dyDescent="0.25">
      <c r="A363" s="353">
        <v>354</v>
      </c>
      <c r="B363" s="354">
        <v>31309648</v>
      </c>
      <c r="C363" s="355" t="s">
        <v>182</v>
      </c>
      <c r="D363" s="344" t="str">
        <f>IFERROR(VLOOKUP(B363,#REF!,6,0),"ACTIVO")</f>
        <v>ACTIVO</v>
      </c>
      <c r="E363" s="344">
        <v>44702</v>
      </c>
      <c r="F363" s="344" t="str">
        <f>IFERROR(VLOOKUP(B363,#REF!,5,0),"")</f>
        <v/>
      </c>
      <c r="G363" s="344">
        <v>31071</v>
      </c>
      <c r="H363" s="356">
        <f t="shared" ca="1" si="35"/>
        <v>41.184093872229468</v>
      </c>
      <c r="I363" s="344" t="s">
        <v>768</v>
      </c>
      <c r="J363" s="355" t="s">
        <v>183</v>
      </c>
      <c r="K363" s="363" t="s">
        <v>167</v>
      </c>
      <c r="L363" s="355" t="s">
        <v>159</v>
      </c>
      <c r="M363" s="355" t="s">
        <v>90</v>
      </c>
      <c r="N363" s="357" t="s">
        <v>557</v>
      </c>
      <c r="O363" s="357" t="s">
        <v>557</v>
      </c>
      <c r="P363" s="357" t="s">
        <v>437</v>
      </c>
      <c r="Q363" s="357" t="s">
        <v>693</v>
      </c>
      <c r="R363" s="357" t="s">
        <v>436</v>
      </c>
      <c r="S363" s="357"/>
      <c r="T363" s="357"/>
      <c r="U363" s="357" t="s">
        <v>3987</v>
      </c>
      <c r="V363" s="357" t="s">
        <v>3986</v>
      </c>
      <c r="W363" s="357">
        <v>2025</v>
      </c>
      <c r="X363" s="357" t="s">
        <v>3941</v>
      </c>
      <c r="Y363" s="357">
        <v>124</v>
      </c>
      <c r="Z363" s="357"/>
      <c r="AA363" s="344">
        <v>45409</v>
      </c>
      <c r="AB363" s="344" t="str">
        <f t="shared" ca="1" si="40"/>
        <v>Vigente</v>
      </c>
      <c r="AC363" s="358" t="str">
        <f t="shared" si="36"/>
        <v>Vigente</v>
      </c>
      <c r="AD363" s="344">
        <v>46139</v>
      </c>
      <c r="AE363" s="344" t="str">
        <f t="shared" ca="1" si="41"/>
        <v>Vigente</v>
      </c>
      <c r="AF363" s="358" t="str">
        <f t="shared" si="37"/>
        <v>Vigente</v>
      </c>
      <c r="AG363" s="344">
        <v>46138</v>
      </c>
      <c r="AH363" s="344" t="s">
        <v>439</v>
      </c>
      <c r="AI363" s="357" t="s">
        <v>439</v>
      </c>
      <c r="AJ363" s="344">
        <v>48910</v>
      </c>
      <c r="AK363" s="358" t="str">
        <f t="shared" si="38"/>
        <v>Vigente</v>
      </c>
      <c r="AL363" s="358"/>
      <c r="AM363" s="359">
        <f t="shared" ca="1" si="39"/>
        <v>4</v>
      </c>
      <c r="AN363" s="357"/>
      <c r="AO363" s="357"/>
      <c r="AP363" s="368" t="s">
        <v>6688</v>
      </c>
      <c r="AQ363" s="361" t="str">
        <f>+_xlfn.XLOOKUP(B363,'BD 2025-06-14'!$A$1:$A$700,'BD 2025-06-14'!$B$1:$B$700)</f>
        <v>PALACIO CAMPO GLEANGELY MAIBELIN</v>
      </c>
    </row>
    <row r="364" spans="1:43" ht="30.75" customHeight="1" x14ac:dyDescent="0.25">
      <c r="A364" s="353">
        <v>355</v>
      </c>
      <c r="B364" s="354">
        <v>1122121587</v>
      </c>
      <c r="C364" s="355" t="s">
        <v>168</v>
      </c>
      <c r="D364" s="344" t="str">
        <f>IFERROR(VLOOKUP(B364,#REF!,6,0),"ACTIVO")</f>
        <v>ACTIVO</v>
      </c>
      <c r="E364" s="344">
        <v>45062</v>
      </c>
      <c r="F364" s="344" t="str">
        <f>IFERROR(VLOOKUP(B364,#REF!,5,0),"")</f>
        <v/>
      </c>
      <c r="G364" s="344">
        <v>32252</v>
      </c>
      <c r="H364" s="356">
        <f t="shared" ca="1" si="35"/>
        <v>37.948683748683749</v>
      </c>
      <c r="I364" s="344" t="s">
        <v>768</v>
      </c>
      <c r="J364" s="355" t="s">
        <v>169</v>
      </c>
      <c r="K364" s="363" t="s">
        <v>167</v>
      </c>
      <c r="L364" s="355" t="s">
        <v>159</v>
      </c>
      <c r="M364" s="355" t="s">
        <v>90</v>
      </c>
      <c r="N364" s="357" t="s">
        <v>557</v>
      </c>
      <c r="O364" s="357" t="s">
        <v>557</v>
      </c>
      <c r="P364" s="357" t="s">
        <v>437</v>
      </c>
      <c r="Q364" s="357" t="s">
        <v>528</v>
      </c>
      <c r="R364" s="357" t="s">
        <v>435</v>
      </c>
      <c r="S364" s="357" t="s">
        <v>529</v>
      </c>
      <c r="T364" s="357">
        <v>4600595</v>
      </c>
      <c r="U364" s="357" t="s">
        <v>3730</v>
      </c>
      <c r="V364" s="357" t="s">
        <v>3731</v>
      </c>
      <c r="W364" s="357">
        <v>2020</v>
      </c>
      <c r="X364" s="357" t="s">
        <v>2249</v>
      </c>
      <c r="Y364" s="357">
        <v>124</v>
      </c>
      <c r="Z364" s="357"/>
      <c r="AA364" s="344">
        <v>43854</v>
      </c>
      <c r="AB364" s="344" t="str">
        <f t="shared" ca="1" si="40"/>
        <v>Vigente</v>
      </c>
      <c r="AC364" s="358" t="str">
        <f t="shared" si="36"/>
        <v>Vigente</v>
      </c>
      <c r="AD364" s="344">
        <v>46120</v>
      </c>
      <c r="AE364" s="344" t="str">
        <f t="shared" ca="1" si="41"/>
        <v>Vigente</v>
      </c>
      <c r="AF364" s="358" t="str">
        <f t="shared" si="37"/>
        <v>Vigente</v>
      </c>
      <c r="AG364" s="344">
        <v>46119</v>
      </c>
      <c r="AH364" s="344" t="s">
        <v>439</v>
      </c>
      <c r="AI364" s="357" t="s">
        <v>439</v>
      </c>
      <c r="AJ364" s="344">
        <v>49614</v>
      </c>
      <c r="AK364" s="358" t="str">
        <f t="shared" si="38"/>
        <v>Vigente</v>
      </c>
      <c r="AL364" s="358"/>
      <c r="AM364" s="359">
        <f t="shared" ca="1" si="39"/>
        <v>4</v>
      </c>
      <c r="AN364" s="357"/>
      <c r="AO364" s="357"/>
      <c r="AP364" s="360"/>
      <c r="AQ364" s="361" t="str">
        <f>+_xlfn.XLOOKUP(B364,'BD 2025-06-14'!$A$1:$A$700,'BD 2025-06-14'!$B$1:$B$700)</f>
        <v>BETANCOURT GIRALDO PAOLA ANDREA</v>
      </c>
    </row>
    <row r="365" spans="1:43" ht="30.75" customHeight="1" x14ac:dyDescent="0.25">
      <c r="A365" s="353">
        <v>356</v>
      </c>
      <c r="B365" s="354">
        <v>1085271987</v>
      </c>
      <c r="C365" s="355" t="s">
        <v>184</v>
      </c>
      <c r="D365" s="344" t="str">
        <f>IFERROR(VLOOKUP(B365,#REF!,6,0),"ACTIVO")</f>
        <v>ACTIVO</v>
      </c>
      <c r="E365" s="344">
        <v>45100</v>
      </c>
      <c r="F365" s="344" t="str">
        <f>IFERROR(VLOOKUP(B365,#REF!,5,0),"")</f>
        <v/>
      </c>
      <c r="G365" s="344">
        <v>32578</v>
      </c>
      <c r="H365" s="356">
        <f t="shared" ca="1" si="35"/>
        <v>37.058145399524456</v>
      </c>
      <c r="I365" s="344" t="s">
        <v>768</v>
      </c>
      <c r="J365" s="365" t="s">
        <v>1702</v>
      </c>
      <c r="K365" s="363" t="s">
        <v>167</v>
      </c>
      <c r="L365" s="355" t="s">
        <v>159</v>
      </c>
      <c r="M365" s="355" t="s">
        <v>90</v>
      </c>
      <c r="N365" s="357" t="s">
        <v>557</v>
      </c>
      <c r="O365" s="357" t="s">
        <v>557</v>
      </c>
      <c r="P365" s="357" t="s">
        <v>437</v>
      </c>
      <c r="Q365" s="357" t="s">
        <v>538</v>
      </c>
      <c r="R365" s="357" t="s">
        <v>436</v>
      </c>
      <c r="S365" s="357"/>
      <c r="T365" s="357"/>
      <c r="U365" s="357" t="s">
        <v>3543</v>
      </c>
      <c r="V365" s="357" t="s">
        <v>3544</v>
      </c>
      <c r="W365" s="357">
        <v>2019</v>
      </c>
      <c r="X365" s="357" t="s">
        <v>1927</v>
      </c>
      <c r="Y365" s="357">
        <v>125</v>
      </c>
      <c r="Z365" s="357"/>
      <c r="AA365" s="344">
        <v>43187</v>
      </c>
      <c r="AB365" s="344" t="str">
        <f t="shared" ca="1" si="40"/>
        <v>Vencida</v>
      </c>
      <c r="AC365" s="358" t="str">
        <f t="shared" si="36"/>
        <v>Vigente</v>
      </c>
      <c r="AD365" s="344">
        <v>46058</v>
      </c>
      <c r="AE365" s="344" t="str">
        <f t="shared" ca="1" si="41"/>
        <v>Vencida</v>
      </c>
      <c r="AF365" s="358" t="str">
        <f t="shared" si="37"/>
        <v>Vigente</v>
      </c>
      <c r="AG365" s="344">
        <v>46059</v>
      </c>
      <c r="AH365" s="344" t="s">
        <v>439</v>
      </c>
      <c r="AI365" s="357" t="s">
        <v>439</v>
      </c>
      <c r="AJ365" s="344">
        <v>48430</v>
      </c>
      <c r="AK365" s="358" t="str">
        <f t="shared" si="38"/>
        <v>Vigente</v>
      </c>
      <c r="AL365" s="358"/>
      <c r="AM365" s="359">
        <f t="shared" ca="1" si="39"/>
        <v>3</v>
      </c>
      <c r="AN365" s="357"/>
      <c r="AO365" s="357"/>
      <c r="AP365" s="368" t="s">
        <v>753</v>
      </c>
      <c r="AQ365" s="361" t="str">
        <f>+_xlfn.XLOOKUP(B365,'BD 2025-06-14'!$A$1:$A$700,'BD 2025-06-14'!$B$1:$B$700)</f>
        <v>QUIROGA OSORIO MARIA VICTORIA</v>
      </c>
    </row>
    <row r="366" spans="1:43" ht="30.75" customHeight="1" x14ac:dyDescent="0.25">
      <c r="A366" s="353">
        <v>357</v>
      </c>
      <c r="B366" s="354">
        <v>1151953023</v>
      </c>
      <c r="C366" s="355" t="s">
        <v>165</v>
      </c>
      <c r="D366" s="344" t="str">
        <f>IFERROR(VLOOKUP(B366,#REF!,6,0),"ACTIVO")</f>
        <v>ACTIVO</v>
      </c>
      <c r="E366" s="344">
        <v>45100</v>
      </c>
      <c r="F366" s="344" t="str">
        <f>IFERROR(VLOOKUP(B366,#REF!,5,0),"")</f>
        <v/>
      </c>
      <c r="G366" s="344">
        <v>34406</v>
      </c>
      <c r="H366" s="356">
        <f t="shared" ca="1" si="35"/>
        <v>32.052683979092343</v>
      </c>
      <c r="I366" s="344" t="s">
        <v>763</v>
      </c>
      <c r="J366" s="355" t="s">
        <v>166</v>
      </c>
      <c r="K366" s="363" t="s">
        <v>167</v>
      </c>
      <c r="L366" s="355" t="s">
        <v>159</v>
      </c>
      <c r="M366" s="355" t="s">
        <v>90</v>
      </c>
      <c r="N366" s="357" t="s">
        <v>557</v>
      </c>
      <c r="O366" s="357" t="s">
        <v>557</v>
      </c>
      <c r="P366" s="357" t="s">
        <v>437</v>
      </c>
      <c r="Q366" s="357" t="s">
        <v>6854</v>
      </c>
      <c r="R366" s="357" t="s">
        <v>557</v>
      </c>
      <c r="S366" s="357"/>
      <c r="T366" s="357"/>
      <c r="U366" s="357" t="s">
        <v>6855</v>
      </c>
      <c r="V366" s="357" t="s">
        <v>6856</v>
      </c>
      <c r="W366" s="357">
        <v>2025</v>
      </c>
      <c r="X366" s="357" t="s">
        <v>3069</v>
      </c>
      <c r="Y366" s="357">
        <v>127</v>
      </c>
      <c r="Z366" s="357"/>
      <c r="AA366" s="344">
        <v>45652</v>
      </c>
      <c r="AB366" s="344" t="str">
        <f t="shared" ca="1" si="40"/>
        <v>Vigente</v>
      </c>
      <c r="AC366" s="358" t="str">
        <f t="shared" si="36"/>
        <v>Vigente</v>
      </c>
      <c r="AD366" s="344">
        <v>46382</v>
      </c>
      <c r="AE366" s="344" t="str">
        <f t="shared" ca="1" si="41"/>
        <v>Vencida</v>
      </c>
      <c r="AF366" s="358" t="str">
        <f t="shared" si="37"/>
        <v>Vigente</v>
      </c>
      <c r="AG366" s="344">
        <v>46015</v>
      </c>
      <c r="AH366" s="344" t="s">
        <v>439</v>
      </c>
      <c r="AI366" s="357" t="s">
        <v>439</v>
      </c>
      <c r="AJ366" s="344">
        <v>47472</v>
      </c>
      <c r="AK366" s="358" t="str">
        <f t="shared" si="38"/>
        <v>Vigente</v>
      </c>
      <c r="AL366" s="358"/>
      <c r="AM366" s="359">
        <f t="shared" ca="1" si="39"/>
        <v>3</v>
      </c>
      <c r="AN366" s="357"/>
      <c r="AO366" s="357"/>
      <c r="AP366" s="368" t="s">
        <v>6857</v>
      </c>
      <c r="AQ366" s="361" t="str">
        <f>+_xlfn.XLOOKUP(B366,'BD 2025-06-14'!$A$1:$A$700,'BD 2025-06-14'!$B$1:$B$700)</f>
        <v>AYALA RIOS CRISTHIAN</v>
      </c>
    </row>
    <row r="367" spans="1:43" ht="30.75" customHeight="1" x14ac:dyDescent="0.25">
      <c r="A367" s="353">
        <v>358</v>
      </c>
      <c r="B367" s="354">
        <v>1144065214</v>
      </c>
      <c r="C367" s="355" t="s">
        <v>170</v>
      </c>
      <c r="D367" s="344" t="str">
        <f>IFERROR(VLOOKUP(B367,#REF!,6,0),"ACTIVO")</f>
        <v>ACTIVO</v>
      </c>
      <c r="E367" s="344">
        <v>45155</v>
      </c>
      <c r="F367" s="344" t="str">
        <f>IFERROR(VLOOKUP(B367,#REF!,5,0),"")</f>
        <v/>
      </c>
      <c r="G367" s="344">
        <v>34211</v>
      </c>
      <c r="H367" s="356">
        <f t="shared" ca="1" si="35"/>
        <v>32.587212111451116</v>
      </c>
      <c r="I367" s="344" t="s">
        <v>768</v>
      </c>
      <c r="J367" s="355" t="s">
        <v>171</v>
      </c>
      <c r="K367" s="363" t="s">
        <v>167</v>
      </c>
      <c r="L367" s="355" t="s">
        <v>159</v>
      </c>
      <c r="M367" s="355" t="s">
        <v>90</v>
      </c>
      <c r="N367" s="357" t="s">
        <v>557</v>
      </c>
      <c r="O367" s="357" t="s">
        <v>557</v>
      </c>
      <c r="P367" s="357" t="s">
        <v>437</v>
      </c>
      <c r="Q367" s="357" t="s">
        <v>530</v>
      </c>
      <c r="R367" s="357" t="s">
        <v>436</v>
      </c>
      <c r="S367" s="357"/>
      <c r="T367" s="357"/>
      <c r="U367" s="357" t="s">
        <v>3539</v>
      </c>
      <c r="V367" s="357" t="s">
        <v>3540</v>
      </c>
      <c r="W367" s="357">
        <v>2024</v>
      </c>
      <c r="X367" s="357" t="s">
        <v>1819</v>
      </c>
      <c r="Y367" s="357">
        <v>98</v>
      </c>
      <c r="Z367" s="357"/>
      <c r="AA367" s="344">
        <v>45168</v>
      </c>
      <c r="AB367" s="344" t="str">
        <f t="shared" ca="1" si="40"/>
        <v>Vigente</v>
      </c>
      <c r="AC367" s="358" t="str">
        <f t="shared" si="36"/>
        <v>Vigente</v>
      </c>
      <c r="AD367" s="344">
        <v>46238</v>
      </c>
      <c r="AE367" s="344" t="str">
        <f t="shared" ca="1" si="41"/>
        <v>Vigente</v>
      </c>
      <c r="AF367" s="358" t="str">
        <f t="shared" si="37"/>
        <v>Vigente</v>
      </c>
      <c r="AG367" s="344">
        <v>46265</v>
      </c>
      <c r="AH367" s="344" t="s">
        <v>439</v>
      </c>
      <c r="AI367" s="357" t="s">
        <v>439</v>
      </c>
      <c r="AJ367" s="344">
        <v>47713</v>
      </c>
      <c r="AK367" s="358" t="str">
        <f t="shared" si="38"/>
        <v>Vigente</v>
      </c>
      <c r="AL367" s="358"/>
      <c r="AM367" s="359">
        <f t="shared" ca="1" si="39"/>
        <v>4</v>
      </c>
      <c r="AN367" s="357"/>
      <c r="AO367" s="357"/>
      <c r="AP367" s="368" t="s">
        <v>748</v>
      </c>
      <c r="AQ367" s="361" t="str">
        <f>+_xlfn.XLOOKUP(B367,'BD 2025-06-14'!$A$1:$A$700,'BD 2025-06-14'!$B$1:$B$700)</f>
        <v>ESTACIO ORTIZ JESSICA</v>
      </c>
    </row>
    <row r="368" spans="1:43" ht="30.75" customHeight="1" x14ac:dyDescent="0.25">
      <c r="A368" s="353">
        <v>359</v>
      </c>
      <c r="B368" s="354">
        <v>1114388381</v>
      </c>
      <c r="C368" s="355" t="s">
        <v>180</v>
      </c>
      <c r="D368" s="344" t="str">
        <f>IFERROR(VLOOKUP(B368,#REF!,6,0),"ACTIVO")</f>
        <v>ACTIVO</v>
      </c>
      <c r="E368" s="344">
        <v>45208</v>
      </c>
      <c r="F368" s="344" t="str">
        <f>IFERROR(VLOOKUP(B368,#REF!,5,0),"")</f>
        <v/>
      </c>
      <c r="G368" s="344">
        <v>33334</v>
      </c>
      <c r="H368" s="356">
        <f t="shared" ca="1" si="35"/>
        <v>34.986995208761122</v>
      </c>
      <c r="I368" s="344" t="s">
        <v>763</v>
      </c>
      <c r="J368" s="355" t="s">
        <v>181</v>
      </c>
      <c r="K368" s="363" t="s">
        <v>167</v>
      </c>
      <c r="L368" s="355" t="s">
        <v>159</v>
      </c>
      <c r="M368" s="355" t="s">
        <v>90</v>
      </c>
      <c r="N368" s="357" t="s">
        <v>557</v>
      </c>
      <c r="O368" s="357" t="s">
        <v>557</v>
      </c>
      <c r="P368" s="357" t="s">
        <v>437</v>
      </c>
      <c r="Q368" s="357" t="s">
        <v>536</v>
      </c>
      <c r="R368" s="357" t="s">
        <v>436</v>
      </c>
      <c r="S368" s="357"/>
      <c r="T368" s="357"/>
      <c r="U368" s="357" t="s">
        <v>3742</v>
      </c>
      <c r="V368" s="357" t="s">
        <v>3743</v>
      </c>
      <c r="W368" s="357">
        <v>2018</v>
      </c>
      <c r="X368" s="357" t="s">
        <v>2139</v>
      </c>
      <c r="Y368" s="357">
        <v>114</v>
      </c>
      <c r="Z368" s="357"/>
      <c r="AA368" s="344">
        <v>42958</v>
      </c>
      <c r="AB368" s="344" t="str">
        <f t="shared" ca="1" si="40"/>
        <v>Vigente</v>
      </c>
      <c r="AC368" s="358" t="str">
        <f t="shared" si="36"/>
        <v>Vigente</v>
      </c>
      <c r="AD368" s="344">
        <v>46295</v>
      </c>
      <c r="AE368" s="344" t="str">
        <f t="shared" ca="1" si="41"/>
        <v>Vigente</v>
      </c>
      <c r="AF368" s="358" t="str">
        <f t="shared" si="37"/>
        <v>Vigente</v>
      </c>
      <c r="AG368" s="384">
        <v>46252</v>
      </c>
      <c r="AH368" s="344" t="s">
        <v>537</v>
      </c>
      <c r="AI368" s="357" t="s">
        <v>439</v>
      </c>
      <c r="AJ368" s="344">
        <v>46732</v>
      </c>
      <c r="AK368" s="358" t="str">
        <f t="shared" si="38"/>
        <v>Vigente</v>
      </c>
      <c r="AL368" s="358"/>
      <c r="AM368" s="359">
        <f t="shared" ca="1" si="39"/>
        <v>4</v>
      </c>
      <c r="AN368" s="357"/>
      <c r="AO368" s="357"/>
      <c r="AP368" s="360"/>
      <c r="AQ368" s="361" t="str">
        <f>+_xlfn.XLOOKUP(B368,'BD 2025-06-14'!$A$1:$A$700,'BD 2025-06-14'!$B$1:$B$700)</f>
        <v>MARIN MARTINEZ LUIS CARLOS</v>
      </c>
    </row>
    <row r="369" spans="1:43" s="362" customFormat="1" ht="30.75" customHeight="1" x14ac:dyDescent="0.25">
      <c r="A369" s="353">
        <v>360</v>
      </c>
      <c r="B369" s="354">
        <v>1148445121</v>
      </c>
      <c r="C369" s="355" t="s">
        <v>178</v>
      </c>
      <c r="D369" s="344" t="str">
        <f>IFERROR(VLOOKUP(B369,#REF!,6,0),"ACTIVO")</f>
        <v>ACTIVO</v>
      </c>
      <c r="E369" s="344">
        <v>45313</v>
      </c>
      <c r="F369" s="344" t="str">
        <f>IFERROR(VLOOKUP(B369,#REF!,5,0),"")</f>
        <v/>
      </c>
      <c r="G369" s="344">
        <v>34441</v>
      </c>
      <c r="H369" s="356">
        <f t="shared" ca="1" si="35"/>
        <v>31.956857213971624</v>
      </c>
      <c r="I369" s="344" t="s">
        <v>768</v>
      </c>
      <c r="J369" s="365" t="s">
        <v>179</v>
      </c>
      <c r="K369" s="363" t="s">
        <v>167</v>
      </c>
      <c r="L369" s="355" t="s">
        <v>159</v>
      </c>
      <c r="M369" s="355" t="s">
        <v>90</v>
      </c>
      <c r="N369" s="357" t="s">
        <v>557</v>
      </c>
      <c r="O369" s="357" t="s">
        <v>557</v>
      </c>
      <c r="P369" s="357" t="s">
        <v>437</v>
      </c>
      <c r="Q369" s="357" t="s">
        <v>692</v>
      </c>
      <c r="R369" s="357" t="s">
        <v>436</v>
      </c>
      <c r="S369" s="357"/>
      <c r="T369" s="357"/>
      <c r="U369" s="357" t="s">
        <v>3985</v>
      </c>
      <c r="V369" s="357" t="s">
        <v>3984</v>
      </c>
      <c r="W369" s="357">
        <v>2025</v>
      </c>
      <c r="X369" s="357" t="s">
        <v>2936</v>
      </c>
      <c r="Y369" s="357">
        <v>124</v>
      </c>
      <c r="Z369" s="357"/>
      <c r="AA369" s="344">
        <v>45394</v>
      </c>
      <c r="AB369" s="344" t="str">
        <f t="shared" ca="1" si="40"/>
        <v>Vigente</v>
      </c>
      <c r="AC369" s="358" t="str">
        <f t="shared" si="36"/>
        <v>Vigente</v>
      </c>
      <c r="AD369" s="344">
        <v>46124</v>
      </c>
      <c r="AE369" s="344" t="str">
        <f t="shared" ca="1" si="41"/>
        <v>Vigente</v>
      </c>
      <c r="AF369" s="358" t="str">
        <f t="shared" si="37"/>
        <v>Vigente</v>
      </c>
      <c r="AG369" s="344">
        <v>46123</v>
      </c>
      <c r="AH369" s="344" t="s">
        <v>439</v>
      </c>
      <c r="AI369" s="357" t="s">
        <v>439</v>
      </c>
      <c r="AJ369" s="344">
        <v>47223</v>
      </c>
      <c r="AK369" s="358" t="str">
        <f t="shared" si="38"/>
        <v>Vigente</v>
      </c>
      <c r="AL369" s="358"/>
      <c r="AM369" s="359">
        <f t="shared" ca="1" si="39"/>
        <v>4</v>
      </c>
      <c r="AN369" s="357"/>
      <c r="AO369" s="357"/>
      <c r="AP369" s="368" t="s">
        <v>6689</v>
      </c>
      <c r="AQ369" s="361" t="str">
        <f>+_xlfn.XLOOKUP(B369,'BD 2025-06-14'!$A$1:$A$700,'BD 2025-06-14'!$B$1:$B$700)</f>
        <v>MAHECHA RIASCOS LISET</v>
      </c>
    </row>
    <row r="370" spans="1:43" ht="30.75" customHeight="1" x14ac:dyDescent="0.25">
      <c r="A370" s="353">
        <v>361</v>
      </c>
      <c r="B370" s="354">
        <v>1006015232</v>
      </c>
      <c r="C370" s="355" t="s">
        <v>175</v>
      </c>
      <c r="D370" s="344" t="str">
        <f>IFERROR(VLOOKUP(B370,#REF!,6,0),"ACTIVO")</f>
        <v>ACTIVO</v>
      </c>
      <c r="E370" s="344">
        <v>45323</v>
      </c>
      <c r="F370" s="344" t="str">
        <f>IFERROR(VLOOKUP(B370,#REF!,5,0),"")</f>
        <v/>
      </c>
      <c r="G370" s="344">
        <v>36853</v>
      </c>
      <c r="H370" s="356">
        <f t="shared" ca="1" si="35"/>
        <v>25.351855607381871</v>
      </c>
      <c r="I370" s="344" t="s">
        <v>763</v>
      </c>
      <c r="J370" s="355" t="s">
        <v>176</v>
      </c>
      <c r="K370" s="363" t="s">
        <v>167</v>
      </c>
      <c r="L370" s="355" t="s">
        <v>159</v>
      </c>
      <c r="M370" s="355" t="s">
        <v>90</v>
      </c>
      <c r="N370" s="357" t="s">
        <v>557</v>
      </c>
      <c r="O370" s="357" t="s">
        <v>557</v>
      </c>
      <c r="P370" s="357" t="s">
        <v>437</v>
      </c>
      <c r="Q370" s="357" t="s">
        <v>533</v>
      </c>
      <c r="R370" s="357" t="s">
        <v>534</v>
      </c>
      <c r="S370" s="357"/>
      <c r="T370" s="357"/>
      <c r="U370" s="357" t="s">
        <v>3958</v>
      </c>
      <c r="V370" s="357" t="s">
        <v>3736</v>
      </c>
      <c r="W370" s="357">
        <v>2022</v>
      </c>
      <c r="X370" s="357" t="s">
        <v>1819</v>
      </c>
      <c r="Y370" s="357">
        <v>100</v>
      </c>
      <c r="Z370" s="357"/>
      <c r="AA370" s="344">
        <v>44460</v>
      </c>
      <c r="AB370" s="344" t="str">
        <f t="shared" ca="1" si="40"/>
        <v>Vigente</v>
      </c>
      <c r="AC370" s="358" t="str">
        <f t="shared" si="36"/>
        <v>Vigente</v>
      </c>
      <c r="AD370" s="344">
        <v>46285</v>
      </c>
      <c r="AE370" s="344" t="str">
        <f t="shared" ca="1" si="41"/>
        <v>Vigente</v>
      </c>
      <c r="AF370" s="358" t="str">
        <f t="shared" si="37"/>
        <v>Vigente</v>
      </c>
      <c r="AG370" s="344">
        <v>46285</v>
      </c>
      <c r="AH370" s="344" t="s">
        <v>439</v>
      </c>
      <c r="AI370" s="357" t="s">
        <v>439</v>
      </c>
      <c r="AJ370" s="344">
        <v>48160</v>
      </c>
      <c r="AK370" s="358" t="str">
        <f t="shared" si="38"/>
        <v>Vigente</v>
      </c>
      <c r="AL370" s="358"/>
      <c r="AM370" s="359">
        <f t="shared" ca="1" si="39"/>
        <v>4</v>
      </c>
      <c r="AN370" s="357"/>
      <c r="AO370" s="357"/>
      <c r="AP370" s="360"/>
      <c r="AQ370" s="361" t="str">
        <f>+_xlfn.XLOOKUP(B370,'BD 2025-06-14'!$A$1:$A$700,'BD 2025-06-14'!$B$1:$B$700)</f>
        <v>LARGO CASTILLO CAMILO</v>
      </c>
    </row>
    <row r="371" spans="1:43" ht="30.75" customHeight="1" x14ac:dyDescent="0.25">
      <c r="A371" s="353">
        <v>362</v>
      </c>
      <c r="B371" s="354">
        <v>55061811</v>
      </c>
      <c r="C371" s="357" t="s">
        <v>1474</v>
      </c>
      <c r="D371" s="344" t="str">
        <f>IFERROR(VLOOKUP(B371,#REF!,6,0),"ACTIVO")</f>
        <v>ACTIVO</v>
      </c>
      <c r="E371" s="344">
        <v>39995</v>
      </c>
      <c r="F371" s="344" t="str">
        <f>IFERROR(VLOOKUP(B371,#REF!,5,0),"")</f>
        <v/>
      </c>
      <c r="G371" s="344">
        <v>26376</v>
      </c>
      <c r="H371" s="356">
        <f t="shared" ca="1" si="35"/>
        <v>54.03628851610334</v>
      </c>
      <c r="I371" s="357" t="s">
        <v>768</v>
      </c>
      <c r="J371" s="357" t="s">
        <v>4249</v>
      </c>
      <c r="K371" s="355" t="s">
        <v>1473</v>
      </c>
      <c r="L371" s="355" t="s">
        <v>159</v>
      </c>
      <c r="M371" s="355" t="s">
        <v>90</v>
      </c>
      <c r="N371" s="357" t="s">
        <v>764</v>
      </c>
      <c r="O371" s="357" t="s">
        <v>764</v>
      </c>
      <c r="P371" s="357" t="s">
        <v>721</v>
      </c>
      <c r="Q371" s="357"/>
      <c r="R371" s="357"/>
      <c r="S371" s="357"/>
      <c r="T371" s="357"/>
      <c r="U371" s="357"/>
      <c r="V371" s="357"/>
      <c r="W371" s="357"/>
      <c r="X371" s="357"/>
      <c r="Y371" s="357"/>
      <c r="Z371" s="357"/>
      <c r="AA371" s="344"/>
      <c r="AB371" s="344" t="str">
        <f t="shared" ca="1" si="40"/>
        <v>Vencida</v>
      </c>
      <c r="AC371" s="358" t="str">
        <f t="shared" si="36"/>
        <v>No aplica</v>
      </c>
      <c r="AD371" s="344"/>
      <c r="AE371" s="344" t="str">
        <f t="shared" ca="1" si="41"/>
        <v>Vencida</v>
      </c>
      <c r="AF371" s="358" t="str">
        <f t="shared" si="37"/>
        <v>No aplica</v>
      </c>
      <c r="AG371" s="344"/>
      <c r="AH371" s="344"/>
      <c r="AI371" s="357"/>
      <c r="AJ371" s="344"/>
      <c r="AK371" s="358" t="str">
        <f t="shared" si="38"/>
        <v>No aplica</v>
      </c>
      <c r="AL371" s="358"/>
      <c r="AM371" s="359">
        <f t="shared" ca="1" si="39"/>
        <v>0</v>
      </c>
      <c r="AN371" s="357"/>
      <c r="AO371" s="357"/>
      <c r="AP371" s="360"/>
      <c r="AQ371" s="361" t="str">
        <f>+_xlfn.XLOOKUP(B371,'BD 2025-06-14'!$A$1:$A$700,'BD 2025-06-14'!$B$1:$B$700)</f>
        <v>CASTILLO FIERRO LUZ DARY</v>
      </c>
    </row>
    <row r="372" spans="1:43" ht="30.75" customHeight="1" x14ac:dyDescent="0.25">
      <c r="A372" s="353">
        <v>363</v>
      </c>
      <c r="B372" s="354">
        <v>38885203</v>
      </c>
      <c r="C372" s="357" t="s">
        <v>1481</v>
      </c>
      <c r="D372" s="344" t="str">
        <f>IFERROR(VLOOKUP(B372,#REF!,6,0),"ACTIVO")</f>
        <v>ACTIVO</v>
      </c>
      <c r="E372" s="344">
        <v>43088</v>
      </c>
      <c r="F372" s="344" t="str">
        <f>IFERROR(VLOOKUP(B372,#REF!,5,0),"")</f>
        <v/>
      </c>
      <c r="G372" s="344">
        <v>29235</v>
      </c>
      <c r="H372" s="356">
        <f t="shared" ca="1" si="35"/>
        <v>46.208772645191353</v>
      </c>
      <c r="I372" s="357" t="s">
        <v>768</v>
      </c>
      <c r="J372" s="357" t="s">
        <v>1482</v>
      </c>
      <c r="K372" s="355" t="s">
        <v>1473</v>
      </c>
      <c r="L372" s="355" t="s">
        <v>159</v>
      </c>
      <c r="M372" s="355" t="s">
        <v>90</v>
      </c>
      <c r="N372" s="357" t="s">
        <v>764</v>
      </c>
      <c r="O372" s="357" t="s">
        <v>764</v>
      </c>
      <c r="P372" s="357" t="s">
        <v>721</v>
      </c>
      <c r="Q372" s="357"/>
      <c r="R372" s="357"/>
      <c r="S372" s="357"/>
      <c r="T372" s="357"/>
      <c r="U372" s="357"/>
      <c r="V372" s="357"/>
      <c r="W372" s="357"/>
      <c r="X372" s="357"/>
      <c r="Y372" s="357"/>
      <c r="Z372" s="357"/>
      <c r="AA372" s="344"/>
      <c r="AB372" s="344" t="str">
        <f t="shared" ca="1" si="40"/>
        <v>Vencida</v>
      </c>
      <c r="AC372" s="358" t="str">
        <f t="shared" si="36"/>
        <v>No aplica</v>
      </c>
      <c r="AD372" s="344"/>
      <c r="AE372" s="344" t="str">
        <f t="shared" ca="1" si="41"/>
        <v>Vencida</v>
      </c>
      <c r="AF372" s="358" t="str">
        <f t="shared" si="37"/>
        <v>No aplica</v>
      </c>
      <c r="AG372" s="344"/>
      <c r="AH372" s="344"/>
      <c r="AI372" s="357"/>
      <c r="AJ372" s="344"/>
      <c r="AK372" s="358" t="str">
        <f t="shared" si="38"/>
        <v>No aplica</v>
      </c>
      <c r="AL372" s="358"/>
      <c r="AM372" s="359">
        <f t="shared" ca="1" si="39"/>
        <v>0</v>
      </c>
      <c r="AN372" s="357"/>
      <c r="AO372" s="357"/>
      <c r="AP372" s="360"/>
      <c r="AQ372" s="361" t="str">
        <f>+_xlfn.XLOOKUP(B372,'BD 2025-06-14'!$A$1:$A$700,'BD 2025-06-14'!$B$1:$B$700)</f>
        <v>LOZANO IBARRA MARIA FERNANDA</v>
      </c>
    </row>
    <row r="373" spans="1:43" ht="30.75" customHeight="1" x14ac:dyDescent="0.25">
      <c r="A373" s="353">
        <v>364</v>
      </c>
      <c r="B373" s="354">
        <v>38551801</v>
      </c>
      <c r="C373" s="357" t="s">
        <v>1490</v>
      </c>
      <c r="D373" s="344" t="str">
        <f>IFERROR(VLOOKUP(B373,#REF!,6,0),"ACTIVO")</f>
        <v>ACTIVO</v>
      </c>
      <c r="E373" s="344">
        <v>45026</v>
      </c>
      <c r="F373" s="344" t="str">
        <f>IFERROR(VLOOKUP(B373,#REF!,5,0),"")</f>
        <v/>
      </c>
      <c r="G373" s="344">
        <v>29847</v>
      </c>
      <c r="H373" s="356">
        <f t="shared" ca="1" si="35"/>
        <v>44.535206237723941</v>
      </c>
      <c r="I373" s="357" t="s">
        <v>768</v>
      </c>
      <c r="J373" s="357" t="s">
        <v>1491</v>
      </c>
      <c r="K373" s="355" t="s">
        <v>1473</v>
      </c>
      <c r="L373" s="355" t="s">
        <v>159</v>
      </c>
      <c r="M373" s="355" t="s">
        <v>90</v>
      </c>
      <c r="N373" s="357" t="s">
        <v>764</v>
      </c>
      <c r="O373" s="357" t="s">
        <v>764</v>
      </c>
      <c r="P373" s="357" t="s">
        <v>721</v>
      </c>
      <c r="Q373" s="357"/>
      <c r="R373" s="357"/>
      <c r="S373" s="357"/>
      <c r="T373" s="357"/>
      <c r="U373" s="357"/>
      <c r="V373" s="357"/>
      <c r="W373" s="357"/>
      <c r="X373" s="357"/>
      <c r="Y373" s="357"/>
      <c r="Z373" s="357"/>
      <c r="AA373" s="344"/>
      <c r="AB373" s="344" t="str">
        <f t="shared" ca="1" si="40"/>
        <v>Vencida</v>
      </c>
      <c r="AC373" s="358" t="str">
        <f t="shared" si="36"/>
        <v>No aplica</v>
      </c>
      <c r="AD373" s="344"/>
      <c r="AE373" s="344" t="str">
        <f t="shared" ca="1" si="41"/>
        <v>Vencida</v>
      </c>
      <c r="AF373" s="358" t="str">
        <f t="shared" si="37"/>
        <v>No aplica</v>
      </c>
      <c r="AG373" s="344"/>
      <c r="AH373" s="344"/>
      <c r="AI373" s="357"/>
      <c r="AJ373" s="344"/>
      <c r="AK373" s="358" t="str">
        <f t="shared" si="38"/>
        <v>No aplica</v>
      </c>
      <c r="AL373" s="358"/>
      <c r="AM373" s="359">
        <f t="shared" ca="1" si="39"/>
        <v>0</v>
      </c>
      <c r="AN373" s="357"/>
      <c r="AO373" s="357"/>
      <c r="AP373" s="360"/>
      <c r="AQ373" s="361" t="str">
        <f>+_xlfn.XLOOKUP(B373,'BD 2025-06-14'!$A$1:$A$700,'BD 2025-06-14'!$B$1:$B$700)</f>
        <v>RENDON MUNOZ  EYLES YOJHANA</v>
      </c>
    </row>
    <row r="374" spans="1:43" ht="30.75" customHeight="1" x14ac:dyDescent="0.25">
      <c r="A374" s="353">
        <v>365</v>
      </c>
      <c r="B374" s="354">
        <v>1144152738</v>
      </c>
      <c r="C374" s="357" t="s">
        <v>1478</v>
      </c>
      <c r="D374" s="344" t="str">
        <f>IFERROR(VLOOKUP(B374,#REF!,6,0),"ACTIVO")</f>
        <v>ACTIVO</v>
      </c>
      <c r="E374" s="344">
        <v>45026</v>
      </c>
      <c r="F374" s="344" t="str">
        <f>IFERROR(VLOOKUP(B374,#REF!,5,0),"")</f>
        <v/>
      </c>
      <c r="G374" s="344">
        <v>33497</v>
      </c>
      <c r="H374" s="356">
        <f t="shared" ca="1" si="35"/>
        <v>34.540725530458587</v>
      </c>
      <c r="I374" s="357" t="s">
        <v>763</v>
      </c>
      <c r="J374" s="357" t="s">
        <v>4251</v>
      </c>
      <c r="K374" s="355" t="s">
        <v>1473</v>
      </c>
      <c r="L374" s="355" t="s">
        <v>159</v>
      </c>
      <c r="M374" s="355" t="s">
        <v>90</v>
      </c>
      <c r="N374" s="357" t="s">
        <v>764</v>
      </c>
      <c r="O374" s="357" t="s">
        <v>764</v>
      </c>
      <c r="P374" s="357" t="s">
        <v>721</v>
      </c>
      <c r="Q374" s="357"/>
      <c r="R374" s="357"/>
      <c r="S374" s="357"/>
      <c r="T374" s="357"/>
      <c r="U374" s="357"/>
      <c r="V374" s="357"/>
      <c r="W374" s="357"/>
      <c r="X374" s="357"/>
      <c r="Y374" s="357"/>
      <c r="Z374" s="357"/>
      <c r="AA374" s="344"/>
      <c r="AB374" s="344" t="str">
        <f t="shared" ca="1" si="40"/>
        <v>Vencida</v>
      </c>
      <c r="AC374" s="358" t="str">
        <f t="shared" si="36"/>
        <v>No aplica</v>
      </c>
      <c r="AD374" s="344"/>
      <c r="AE374" s="344" t="str">
        <f t="shared" ca="1" si="41"/>
        <v>Vencida</v>
      </c>
      <c r="AF374" s="358" t="str">
        <f t="shared" si="37"/>
        <v>No aplica</v>
      </c>
      <c r="AG374" s="344"/>
      <c r="AH374" s="344"/>
      <c r="AI374" s="357"/>
      <c r="AJ374" s="344"/>
      <c r="AK374" s="358" t="str">
        <f t="shared" si="38"/>
        <v>No aplica</v>
      </c>
      <c r="AL374" s="358"/>
      <c r="AM374" s="359">
        <f t="shared" ca="1" si="39"/>
        <v>0</v>
      </c>
      <c r="AN374" s="357"/>
      <c r="AO374" s="357"/>
      <c r="AP374" s="360"/>
      <c r="AQ374" s="361" t="str">
        <f>+_xlfn.XLOOKUP(B374,'BD 2025-06-14'!$A$1:$A$700,'BD 2025-06-14'!$B$1:$B$700)</f>
        <v>GUTIERREZ VELASCO  JOSE MANUEL</v>
      </c>
    </row>
    <row r="375" spans="1:43" ht="30.75" customHeight="1" x14ac:dyDescent="0.25">
      <c r="A375" s="353">
        <v>366</v>
      </c>
      <c r="B375" s="354">
        <v>1014222275</v>
      </c>
      <c r="C375" s="357" t="s">
        <v>1479</v>
      </c>
      <c r="D375" s="344" t="str">
        <f>IFERROR(VLOOKUP(B375,#REF!,6,0),"ACTIVO")</f>
        <v>ACTIVO</v>
      </c>
      <c r="E375" s="344">
        <v>45139</v>
      </c>
      <c r="F375" s="344" t="str">
        <f>IFERROR(VLOOKUP(B375,#REF!,5,0),"")</f>
        <v/>
      </c>
      <c r="G375" s="344">
        <v>33371</v>
      </c>
      <c r="H375" s="356">
        <f t="shared" ca="1" si="35"/>
        <v>34.885694729637237</v>
      </c>
      <c r="I375" s="357" t="s">
        <v>768</v>
      </c>
      <c r="J375" s="357" t="s">
        <v>1480</v>
      </c>
      <c r="K375" s="355" t="s">
        <v>1473</v>
      </c>
      <c r="L375" s="355" t="s">
        <v>159</v>
      </c>
      <c r="M375" s="355" t="s">
        <v>90</v>
      </c>
      <c r="N375" s="357" t="s">
        <v>764</v>
      </c>
      <c r="O375" s="357" t="s">
        <v>764</v>
      </c>
      <c r="P375" s="357" t="s">
        <v>721</v>
      </c>
      <c r="Q375" s="357"/>
      <c r="R375" s="357"/>
      <c r="S375" s="357"/>
      <c r="T375" s="357"/>
      <c r="U375" s="357"/>
      <c r="V375" s="357"/>
      <c r="W375" s="357"/>
      <c r="X375" s="357"/>
      <c r="Y375" s="357"/>
      <c r="Z375" s="357"/>
      <c r="AA375" s="344"/>
      <c r="AB375" s="344" t="str">
        <f t="shared" ca="1" si="40"/>
        <v>Vencida</v>
      </c>
      <c r="AC375" s="358" t="str">
        <f t="shared" si="36"/>
        <v>No aplica</v>
      </c>
      <c r="AD375" s="344"/>
      <c r="AE375" s="344" t="str">
        <f t="shared" ca="1" si="41"/>
        <v>Vencida</v>
      </c>
      <c r="AF375" s="358" t="str">
        <f t="shared" si="37"/>
        <v>No aplica</v>
      </c>
      <c r="AG375" s="344"/>
      <c r="AH375" s="344"/>
      <c r="AI375" s="357"/>
      <c r="AJ375" s="344"/>
      <c r="AK375" s="358" t="str">
        <f t="shared" si="38"/>
        <v>No aplica</v>
      </c>
      <c r="AL375" s="358"/>
      <c r="AM375" s="359">
        <f t="shared" ca="1" si="39"/>
        <v>0</v>
      </c>
      <c r="AN375" s="357"/>
      <c r="AO375" s="357"/>
      <c r="AP375" s="360"/>
      <c r="AQ375" s="361" t="str">
        <f>+_xlfn.XLOOKUP(B375,'BD 2025-06-14'!$A$1:$A$700,'BD 2025-06-14'!$B$1:$B$700)</f>
        <v>LASSO LOPEZ JENNY ANDREA</v>
      </c>
    </row>
    <row r="376" spans="1:43" ht="30.75" customHeight="1" x14ac:dyDescent="0.25">
      <c r="A376" s="353">
        <v>367</v>
      </c>
      <c r="B376" s="354">
        <v>1006185400</v>
      </c>
      <c r="C376" s="357" t="s">
        <v>1476</v>
      </c>
      <c r="D376" s="344" t="str">
        <f>IFERROR(VLOOKUP(B376,#REF!,6,0),"ACTIVO")</f>
        <v>ACTIVO</v>
      </c>
      <c r="E376" s="344">
        <v>45155</v>
      </c>
      <c r="F376" s="344" t="str">
        <f>IFERROR(VLOOKUP(B376,#REF!,5,0),"")</f>
        <v/>
      </c>
      <c r="G376" s="344">
        <v>37684</v>
      </c>
      <c r="H376" s="356">
        <f t="shared" ca="1" si="35"/>
        <v>23.077344284736483</v>
      </c>
      <c r="I376" s="357" t="s">
        <v>768</v>
      </c>
      <c r="J376" s="357" t="s">
        <v>1477</v>
      </c>
      <c r="K376" s="355" t="s">
        <v>1473</v>
      </c>
      <c r="L376" s="355" t="s">
        <v>159</v>
      </c>
      <c r="M376" s="355" t="s">
        <v>90</v>
      </c>
      <c r="N376" s="357" t="s">
        <v>764</v>
      </c>
      <c r="O376" s="357" t="s">
        <v>764</v>
      </c>
      <c r="P376" s="357" t="s">
        <v>721</v>
      </c>
      <c r="Q376" s="357"/>
      <c r="R376" s="357"/>
      <c r="S376" s="357"/>
      <c r="T376" s="357"/>
      <c r="U376" s="357"/>
      <c r="V376" s="357"/>
      <c r="W376" s="357"/>
      <c r="X376" s="357"/>
      <c r="Y376" s="357"/>
      <c r="Z376" s="357"/>
      <c r="AA376" s="344"/>
      <c r="AB376" s="344" t="str">
        <f t="shared" ca="1" si="40"/>
        <v>Vencida</v>
      </c>
      <c r="AC376" s="358" t="str">
        <f t="shared" si="36"/>
        <v>No aplica</v>
      </c>
      <c r="AD376" s="344"/>
      <c r="AE376" s="344" t="str">
        <f t="shared" ca="1" si="41"/>
        <v>Vencida</v>
      </c>
      <c r="AF376" s="358" t="str">
        <f t="shared" si="37"/>
        <v>No aplica</v>
      </c>
      <c r="AG376" s="344"/>
      <c r="AH376" s="344"/>
      <c r="AI376" s="357"/>
      <c r="AJ376" s="344"/>
      <c r="AK376" s="358" t="str">
        <f t="shared" si="38"/>
        <v>No aplica</v>
      </c>
      <c r="AL376" s="358"/>
      <c r="AM376" s="359">
        <f t="shared" ca="1" si="39"/>
        <v>0</v>
      </c>
      <c r="AN376" s="357"/>
      <c r="AO376" s="357"/>
      <c r="AP376" s="360"/>
      <c r="AQ376" s="361" t="str">
        <f>+_xlfn.XLOOKUP(B376,'BD 2025-06-14'!$A$1:$A$700,'BD 2025-06-14'!$B$1:$B$700)</f>
        <v>GIRALDO BENAVIDES KAREN</v>
      </c>
    </row>
    <row r="377" spans="1:43" ht="30.75" customHeight="1" x14ac:dyDescent="0.25">
      <c r="A377" s="353">
        <v>368</v>
      </c>
      <c r="B377" s="354">
        <v>1112225496</v>
      </c>
      <c r="C377" s="357" t="s">
        <v>1493</v>
      </c>
      <c r="D377" s="344" t="str">
        <f>IFERROR(VLOOKUP(B377,#REF!,6,0),"ACTIVO")</f>
        <v>ACTIVO</v>
      </c>
      <c r="E377" s="344">
        <v>45208</v>
      </c>
      <c r="F377" s="344" t="str">
        <f>IFERROR(VLOOKUP(B377,#REF!,5,0),"")</f>
        <v/>
      </c>
      <c r="G377" s="344">
        <v>33567</v>
      </c>
      <c r="H377" s="356">
        <f t="shared" ca="1" si="35"/>
        <v>34.349075975359341</v>
      </c>
      <c r="I377" s="357" t="s">
        <v>768</v>
      </c>
      <c r="J377" s="357" t="s">
        <v>1494</v>
      </c>
      <c r="K377" s="355" t="s">
        <v>1473</v>
      </c>
      <c r="L377" s="355" t="s">
        <v>159</v>
      </c>
      <c r="M377" s="355" t="s">
        <v>90</v>
      </c>
      <c r="N377" s="357" t="s">
        <v>764</v>
      </c>
      <c r="O377" s="357" t="s">
        <v>764</v>
      </c>
      <c r="P377" s="357" t="s">
        <v>721</v>
      </c>
      <c r="Q377" s="357"/>
      <c r="R377" s="357"/>
      <c r="S377" s="357"/>
      <c r="T377" s="357"/>
      <c r="U377" s="357"/>
      <c r="V377" s="357"/>
      <c r="W377" s="357"/>
      <c r="X377" s="357"/>
      <c r="Y377" s="357"/>
      <c r="Z377" s="357"/>
      <c r="AA377" s="344"/>
      <c r="AB377" s="344" t="str">
        <f t="shared" ca="1" si="40"/>
        <v>Vencida</v>
      </c>
      <c r="AC377" s="358" t="str">
        <f t="shared" si="36"/>
        <v>No aplica</v>
      </c>
      <c r="AD377" s="344"/>
      <c r="AE377" s="344" t="str">
        <f t="shared" ca="1" si="41"/>
        <v>Vencida</v>
      </c>
      <c r="AF377" s="358" t="str">
        <f t="shared" si="37"/>
        <v>No aplica</v>
      </c>
      <c r="AG377" s="344"/>
      <c r="AH377" s="344"/>
      <c r="AI377" s="357"/>
      <c r="AJ377" s="344"/>
      <c r="AK377" s="358" t="str">
        <f t="shared" si="38"/>
        <v>No aplica</v>
      </c>
      <c r="AL377" s="358"/>
      <c r="AM377" s="359">
        <f t="shared" ca="1" si="39"/>
        <v>0</v>
      </c>
      <c r="AN377" s="357"/>
      <c r="AO377" s="357"/>
      <c r="AP377" s="360"/>
      <c r="AQ377" s="361" t="str">
        <f>+_xlfn.XLOOKUP(B377,'BD 2025-06-14'!$A$1:$A$700,'BD 2025-06-14'!$B$1:$B$700)</f>
        <v>VANEGAS ERAZO SANDRA PATRICIA</v>
      </c>
    </row>
    <row r="378" spans="1:43" ht="30.75" customHeight="1" x14ac:dyDescent="0.25">
      <c r="A378" s="353">
        <v>369</v>
      </c>
      <c r="B378" s="354">
        <v>1109665116</v>
      </c>
      <c r="C378" s="357" t="s">
        <v>1485</v>
      </c>
      <c r="D378" s="344" t="str">
        <f>IFERROR(VLOOKUP(B378,#REF!,6,0),"ACTIVO")</f>
        <v>ACTIVO</v>
      </c>
      <c r="E378" s="344">
        <v>45237</v>
      </c>
      <c r="F378" s="344" t="str">
        <f>IFERROR(VLOOKUP(B378,#REF!,5,0),"")</f>
        <v/>
      </c>
      <c r="G378" s="344">
        <v>38840</v>
      </c>
      <c r="H378" s="356">
        <f t="shared" ca="1" si="35"/>
        <v>19.913037809647978</v>
      </c>
      <c r="I378" s="357" t="s">
        <v>768</v>
      </c>
      <c r="J378" s="357" t="s">
        <v>1486</v>
      </c>
      <c r="K378" s="355" t="s">
        <v>1473</v>
      </c>
      <c r="L378" s="355" t="s">
        <v>159</v>
      </c>
      <c r="M378" s="355" t="s">
        <v>90</v>
      </c>
      <c r="N378" s="357" t="s">
        <v>764</v>
      </c>
      <c r="O378" s="357" t="s">
        <v>764</v>
      </c>
      <c r="P378" s="357" t="s">
        <v>721</v>
      </c>
      <c r="Q378" s="357"/>
      <c r="R378" s="357"/>
      <c r="S378" s="357"/>
      <c r="T378" s="357"/>
      <c r="U378" s="357"/>
      <c r="V378" s="357"/>
      <c r="W378" s="357"/>
      <c r="X378" s="357"/>
      <c r="Y378" s="357"/>
      <c r="Z378" s="357"/>
      <c r="AA378" s="344"/>
      <c r="AB378" s="344" t="str">
        <f t="shared" ca="1" si="40"/>
        <v>Vencida</v>
      </c>
      <c r="AC378" s="358" t="str">
        <f t="shared" si="36"/>
        <v>No aplica</v>
      </c>
      <c r="AD378" s="344"/>
      <c r="AE378" s="344" t="str">
        <f t="shared" ca="1" si="41"/>
        <v>Vencida</v>
      </c>
      <c r="AF378" s="358" t="str">
        <f t="shared" si="37"/>
        <v>No aplica</v>
      </c>
      <c r="AG378" s="344"/>
      <c r="AH378" s="344"/>
      <c r="AI378" s="357"/>
      <c r="AJ378" s="344"/>
      <c r="AK378" s="358" t="str">
        <f t="shared" si="38"/>
        <v>No aplica</v>
      </c>
      <c r="AL378" s="358"/>
      <c r="AM378" s="359">
        <f t="shared" ca="1" si="39"/>
        <v>0</v>
      </c>
      <c r="AN378" s="357"/>
      <c r="AO378" s="357"/>
      <c r="AP378" s="360"/>
      <c r="AQ378" s="361" t="str">
        <f>+_xlfn.XLOOKUP(B378,'BD 2025-06-14'!$A$1:$A$700,'BD 2025-06-14'!$B$1:$B$700)</f>
        <v>MARTINEZ BARRERA JULIANA</v>
      </c>
    </row>
    <row r="379" spans="1:43" ht="30.75" customHeight="1" x14ac:dyDescent="0.25">
      <c r="A379" s="353">
        <v>370</v>
      </c>
      <c r="B379" s="354">
        <v>1140417064</v>
      </c>
      <c r="C379" s="357" t="s">
        <v>1483</v>
      </c>
      <c r="D379" s="344" t="str">
        <f>IFERROR(VLOOKUP(B379,#REF!,6,0),"ACTIVO")</f>
        <v>ACTIVO</v>
      </c>
      <c r="E379" s="344">
        <v>45237</v>
      </c>
      <c r="F379" s="344" t="str">
        <f>IFERROR(VLOOKUP(B379,#REF!,5,0),"")</f>
        <v/>
      </c>
      <c r="G379" s="344">
        <v>33929</v>
      </c>
      <c r="H379" s="356">
        <f t="shared" ca="1" si="35"/>
        <v>33.357321652065082</v>
      </c>
      <c r="I379" s="357" t="s">
        <v>768</v>
      </c>
      <c r="J379" s="357" t="s">
        <v>1484</v>
      </c>
      <c r="K379" s="355" t="s">
        <v>1473</v>
      </c>
      <c r="L379" s="355" t="s">
        <v>159</v>
      </c>
      <c r="M379" s="355" t="s">
        <v>90</v>
      </c>
      <c r="N379" s="357" t="s">
        <v>764</v>
      </c>
      <c r="O379" s="357" t="s">
        <v>764</v>
      </c>
      <c r="P379" s="357" t="s">
        <v>721</v>
      </c>
      <c r="Q379" s="357"/>
      <c r="R379" s="357"/>
      <c r="S379" s="357"/>
      <c r="T379" s="357"/>
      <c r="U379" s="357"/>
      <c r="V379" s="357"/>
      <c r="W379" s="357"/>
      <c r="X379" s="357"/>
      <c r="Y379" s="357"/>
      <c r="Z379" s="357"/>
      <c r="AA379" s="344"/>
      <c r="AB379" s="344" t="str">
        <f t="shared" ca="1" si="40"/>
        <v>Vencida</v>
      </c>
      <c r="AC379" s="358" t="str">
        <f t="shared" si="36"/>
        <v>No aplica</v>
      </c>
      <c r="AD379" s="344"/>
      <c r="AE379" s="344" t="str">
        <f t="shared" ca="1" si="41"/>
        <v>Vencida</v>
      </c>
      <c r="AF379" s="358" t="str">
        <f t="shared" si="37"/>
        <v>No aplica</v>
      </c>
      <c r="AG379" s="344"/>
      <c r="AH379" s="344"/>
      <c r="AI379" s="357"/>
      <c r="AJ379" s="344"/>
      <c r="AK379" s="358" t="str">
        <f t="shared" si="38"/>
        <v>No aplica</v>
      </c>
      <c r="AL379" s="358"/>
      <c r="AM379" s="359">
        <f t="shared" ca="1" si="39"/>
        <v>0</v>
      </c>
      <c r="AN379" s="357"/>
      <c r="AO379" s="357"/>
      <c r="AP379" s="360"/>
      <c r="AQ379" s="361" t="str">
        <f>+_xlfn.XLOOKUP(B379,'BD 2025-06-14'!$A$1:$A$700,'BD 2025-06-14'!$B$1:$B$700)</f>
        <v>MARTINEZ ARIAS ADRIANA PAOLA</v>
      </c>
    </row>
    <row r="380" spans="1:43" ht="30.75" customHeight="1" x14ac:dyDescent="0.25">
      <c r="A380" s="353">
        <v>371</v>
      </c>
      <c r="B380" s="354">
        <v>1105361672</v>
      </c>
      <c r="C380" s="357" t="s">
        <v>1492</v>
      </c>
      <c r="D380" s="344" t="str">
        <f>IFERROR(VLOOKUP(B380,#REF!,6,0),"ACTIVO")</f>
        <v>ACTIVO</v>
      </c>
      <c r="E380" s="344">
        <v>45629</v>
      </c>
      <c r="F380" s="344" t="str">
        <f>IFERROR(VLOOKUP(B380,#REF!,5,0),"")</f>
        <v/>
      </c>
      <c r="G380" s="344">
        <v>38231</v>
      </c>
      <c r="H380" s="356">
        <f t="shared" ca="1" si="35"/>
        <v>21.579097726461136</v>
      </c>
      <c r="I380" s="357" t="s">
        <v>763</v>
      </c>
      <c r="J380" s="357" t="s">
        <v>4253</v>
      </c>
      <c r="K380" s="355" t="s">
        <v>1473</v>
      </c>
      <c r="L380" s="355" t="s">
        <v>159</v>
      </c>
      <c r="M380" s="355" t="s">
        <v>90</v>
      </c>
      <c r="N380" s="357" t="s">
        <v>764</v>
      </c>
      <c r="O380" s="357" t="s">
        <v>764</v>
      </c>
      <c r="P380" s="357" t="s">
        <v>721</v>
      </c>
      <c r="Q380" s="357"/>
      <c r="R380" s="357"/>
      <c r="S380" s="357"/>
      <c r="T380" s="357"/>
      <c r="U380" s="357"/>
      <c r="V380" s="357"/>
      <c r="W380" s="357"/>
      <c r="X380" s="357"/>
      <c r="Y380" s="357"/>
      <c r="Z380" s="357"/>
      <c r="AA380" s="344"/>
      <c r="AB380" s="344" t="str">
        <f t="shared" ca="1" si="40"/>
        <v>Vencida</v>
      </c>
      <c r="AC380" s="358" t="str">
        <f t="shared" si="36"/>
        <v>No aplica</v>
      </c>
      <c r="AD380" s="344"/>
      <c r="AE380" s="344" t="str">
        <f t="shared" ca="1" si="41"/>
        <v>Vencida</v>
      </c>
      <c r="AF380" s="358" t="str">
        <f t="shared" si="37"/>
        <v>No aplica</v>
      </c>
      <c r="AG380" s="344"/>
      <c r="AH380" s="344"/>
      <c r="AI380" s="357"/>
      <c r="AJ380" s="344"/>
      <c r="AK380" s="358" t="str">
        <f t="shared" si="38"/>
        <v>No aplica</v>
      </c>
      <c r="AL380" s="358"/>
      <c r="AM380" s="359">
        <f t="shared" ca="1" si="39"/>
        <v>0</v>
      </c>
      <c r="AN380" s="357"/>
      <c r="AO380" s="357"/>
      <c r="AP380" s="360"/>
      <c r="AQ380" s="361" t="str">
        <f>+_xlfn.XLOOKUP(B380,'BD 2025-06-14'!$A$1:$A$700,'BD 2025-06-14'!$B$1:$B$700)</f>
        <v>TRONCOSO PATINO ALEXANDER</v>
      </c>
    </row>
    <row r="381" spans="1:43" ht="30.75" customHeight="1" x14ac:dyDescent="0.25">
      <c r="A381" s="353">
        <v>372</v>
      </c>
      <c r="B381" s="354">
        <v>1110289507</v>
      </c>
      <c r="C381" s="357" t="s">
        <v>1495</v>
      </c>
      <c r="D381" s="344" t="str">
        <f>IFERROR(VLOOKUP(B381,#REF!,6,0),"ACTIVO")</f>
        <v>ACTIVO</v>
      </c>
      <c r="E381" s="344">
        <v>45642</v>
      </c>
      <c r="F381" s="344" t="str">
        <f>IFERROR(VLOOKUP(B381,#REF!,5,0),"")</f>
        <v/>
      </c>
      <c r="G381" s="344">
        <v>38417</v>
      </c>
      <c r="H381" s="356">
        <f t="shared" ca="1" si="35"/>
        <v>21.071810827629122</v>
      </c>
      <c r="I381" s="357" t="s">
        <v>768</v>
      </c>
      <c r="J381" s="357" t="s">
        <v>1496</v>
      </c>
      <c r="K381" s="355" t="s">
        <v>1473</v>
      </c>
      <c r="L381" s="355" t="s">
        <v>159</v>
      </c>
      <c r="M381" s="355" t="s">
        <v>90</v>
      </c>
      <c r="N381" s="357" t="s">
        <v>764</v>
      </c>
      <c r="O381" s="357" t="s">
        <v>764</v>
      </c>
      <c r="P381" s="357" t="s">
        <v>721</v>
      </c>
      <c r="Q381" s="357"/>
      <c r="R381" s="357"/>
      <c r="S381" s="357"/>
      <c r="T381" s="357"/>
      <c r="U381" s="357"/>
      <c r="V381" s="357"/>
      <c r="W381" s="357"/>
      <c r="X381" s="357"/>
      <c r="Y381" s="357"/>
      <c r="Z381" s="357"/>
      <c r="AA381" s="344"/>
      <c r="AB381" s="344" t="str">
        <f t="shared" ca="1" si="40"/>
        <v>Vencida</v>
      </c>
      <c r="AC381" s="358" t="str">
        <f t="shared" si="36"/>
        <v>No aplica</v>
      </c>
      <c r="AD381" s="344"/>
      <c r="AE381" s="344" t="str">
        <f t="shared" ca="1" si="41"/>
        <v>Vencida</v>
      </c>
      <c r="AF381" s="358" t="str">
        <f t="shared" si="37"/>
        <v>No aplica</v>
      </c>
      <c r="AG381" s="344"/>
      <c r="AH381" s="344"/>
      <c r="AI381" s="357"/>
      <c r="AJ381" s="344"/>
      <c r="AK381" s="358" t="str">
        <f t="shared" si="38"/>
        <v>No aplica</v>
      </c>
      <c r="AL381" s="358"/>
      <c r="AM381" s="359">
        <f t="shared" ca="1" si="39"/>
        <v>0</v>
      </c>
      <c r="AN381" s="357"/>
      <c r="AO381" s="357"/>
      <c r="AP381" s="360"/>
      <c r="AQ381" s="361" t="str">
        <f>+_xlfn.XLOOKUP(B381,'BD 2025-06-14'!$A$1:$A$700,'BD 2025-06-14'!$B$1:$B$700)</f>
        <v>VARGAS SANCHEZ DIANA MARCELA</v>
      </c>
    </row>
    <row r="382" spans="1:43" ht="30.75" customHeight="1" x14ac:dyDescent="0.25">
      <c r="A382" s="353">
        <v>373</v>
      </c>
      <c r="B382" s="354">
        <v>1151952757</v>
      </c>
      <c r="C382" s="357" t="s">
        <v>6664</v>
      </c>
      <c r="D382" s="344" t="str">
        <f>IFERROR(VLOOKUP(B382,#REF!,6,0),"ACTIVO")</f>
        <v>ACTIVO</v>
      </c>
      <c r="E382" s="344">
        <v>45712</v>
      </c>
      <c r="F382" s="344" t="str">
        <f>IFERROR(VLOOKUP(B382,#REF!,5,0),"")</f>
        <v/>
      </c>
      <c r="G382" s="344">
        <v>34402</v>
      </c>
      <c r="H382" s="356">
        <f t="shared" ca="1" si="35"/>
        <v>32.063635609391852</v>
      </c>
      <c r="I382" s="357" t="s">
        <v>768</v>
      </c>
      <c r="J382" s="357" t="s">
        <v>6665</v>
      </c>
      <c r="K382" s="355" t="s">
        <v>1473</v>
      </c>
      <c r="L382" s="355" t="s">
        <v>159</v>
      </c>
      <c r="M382" s="355" t="s">
        <v>90</v>
      </c>
      <c r="N382" s="357" t="s">
        <v>764</v>
      </c>
      <c r="O382" s="357" t="s">
        <v>764</v>
      </c>
      <c r="P382" s="357" t="s">
        <v>721</v>
      </c>
      <c r="Q382" s="357"/>
      <c r="R382" s="357"/>
      <c r="S382" s="357"/>
      <c r="T382" s="357"/>
      <c r="U382" s="357"/>
      <c r="V382" s="357"/>
      <c r="W382" s="357"/>
      <c r="X382" s="357"/>
      <c r="Y382" s="357"/>
      <c r="Z382" s="357"/>
      <c r="AA382" s="344"/>
      <c r="AB382" s="344" t="str">
        <f t="shared" ca="1" si="40"/>
        <v>Vencida</v>
      </c>
      <c r="AC382" s="358" t="str">
        <f t="shared" si="36"/>
        <v>No aplica</v>
      </c>
      <c r="AD382" s="344"/>
      <c r="AE382" s="344" t="str">
        <f t="shared" ca="1" si="41"/>
        <v>Vencida</v>
      </c>
      <c r="AF382" s="358" t="str">
        <f t="shared" si="37"/>
        <v>No aplica</v>
      </c>
      <c r="AG382" s="344"/>
      <c r="AH382" s="344"/>
      <c r="AI382" s="357"/>
      <c r="AJ382" s="344"/>
      <c r="AK382" s="358" t="str">
        <f t="shared" si="38"/>
        <v>No aplica</v>
      </c>
      <c r="AL382" s="358"/>
      <c r="AM382" s="359">
        <f t="shared" ca="1" si="39"/>
        <v>0</v>
      </c>
      <c r="AN382" s="357"/>
      <c r="AO382" s="357"/>
      <c r="AP382" s="360"/>
      <c r="AQ382" s="361" t="str">
        <f>+_xlfn.XLOOKUP(B382,'BD 2025-06-14'!$A$1:$A$700,'BD 2025-06-14'!$B$1:$B$700)</f>
        <v>PINEROS CARRERO MARIA MILENA</v>
      </c>
    </row>
    <row r="383" spans="1:43" s="362" customFormat="1" ht="30.75" customHeight="1" x14ac:dyDescent="0.25">
      <c r="A383" s="353">
        <v>374</v>
      </c>
      <c r="B383" s="354">
        <v>1144166353</v>
      </c>
      <c r="C383" s="357" t="s">
        <v>6662</v>
      </c>
      <c r="D383" s="344" t="str">
        <f>IFERROR(VLOOKUP(B383,#REF!,6,0),"ACTIVO")</f>
        <v>ACTIVO</v>
      </c>
      <c r="E383" s="344">
        <v>45712</v>
      </c>
      <c r="F383" s="344" t="str">
        <f>IFERROR(VLOOKUP(B383,#REF!,5,0),"")</f>
        <v/>
      </c>
      <c r="G383" s="344">
        <v>34005</v>
      </c>
      <c r="H383" s="356">
        <f t="shared" ca="1" si="35"/>
        <v>33.151232082460943</v>
      </c>
      <c r="I383" s="357" t="s">
        <v>768</v>
      </c>
      <c r="J383" s="357" t="s">
        <v>6663</v>
      </c>
      <c r="K383" s="355" t="s">
        <v>1473</v>
      </c>
      <c r="L383" s="355" t="s">
        <v>159</v>
      </c>
      <c r="M383" s="355" t="s">
        <v>90</v>
      </c>
      <c r="N383" s="357" t="s">
        <v>764</v>
      </c>
      <c r="O383" s="357" t="s">
        <v>764</v>
      </c>
      <c r="P383" s="357" t="s">
        <v>721</v>
      </c>
      <c r="Q383" s="357" t="s">
        <v>6985</v>
      </c>
      <c r="R383" s="357" t="s">
        <v>436</v>
      </c>
      <c r="S383" s="357"/>
      <c r="T383" s="357"/>
      <c r="U383" s="357" t="s">
        <v>6986</v>
      </c>
      <c r="V383" s="357" t="s">
        <v>6987</v>
      </c>
      <c r="W383" s="357">
        <v>2023</v>
      </c>
      <c r="X383" s="357" t="s">
        <v>3069</v>
      </c>
      <c r="Y383" s="357">
        <v>97</v>
      </c>
      <c r="Z383" s="357"/>
      <c r="AA383" s="344">
        <v>44804</v>
      </c>
      <c r="AB383" s="344" t="str">
        <f t="shared" ca="1" si="40"/>
        <v>Vigente</v>
      </c>
      <c r="AC383" s="385">
        <v>45904</v>
      </c>
      <c r="AD383" s="344">
        <v>46269</v>
      </c>
      <c r="AE383" s="344" t="str">
        <f t="shared" ca="1" si="41"/>
        <v>Vencida</v>
      </c>
      <c r="AF383" s="385">
        <v>45624</v>
      </c>
      <c r="AG383" s="344">
        <v>45988</v>
      </c>
      <c r="AH383" s="344"/>
      <c r="AI383" s="357" t="s">
        <v>439</v>
      </c>
      <c r="AJ383" s="344">
        <v>48023</v>
      </c>
      <c r="AK383" s="358" t="s">
        <v>755</v>
      </c>
      <c r="AL383" s="358"/>
      <c r="AM383" s="359">
        <f t="shared" ca="1" si="39"/>
        <v>1</v>
      </c>
      <c r="AN383" s="357"/>
      <c r="AO383" s="357"/>
      <c r="AP383" s="360"/>
      <c r="AQ383" s="361" t="str">
        <f>+_xlfn.XLOOKUP(B383,'BD 2025-06-14'!$A$1:$A$700,'BD 2025-06-14'!$B$1:$B$700)</f>
        <v>HERRERA OSORNO JENIFER</v>
      </c>
    </row>
    <row r="384" spans="1:43" ht="30.75" customHeight="1" x14ac:dyDescent="0.25">
      <c r="A384" s="353">
        <v>375</v>
      </c>
      <c r="B384" s="354">
        <v>79660331</v>
      </c>
      <c r="C384" s="357" t="s">
        <v>1615</v>
      </c>
      <c r="D384" s="344" t="str">
        <f>IFERROR(VLOOKUP(B384,#REF!,6,0),"ACTIVO")</f>
        <v>ACTIVO</v>
      </c>
      <c r="E384" s="344">
        <v>39264</v>
      </c>
      <c r="F384" s="344" t="str">
        <f>IFERROR(VLOOKUP(B384,#REF!,5,0),"")</f>
        <v/>
      </c>
      <c r="G384" s="344">
        <v>27057</v>
      </c>
      <c r="H384" s="356">
        <f t="shared" ca="1" si="35"/>
        <v>52.173158384130588</v>
      </c>
      <c r="I384" s="357" t="s">
        <v>763</v>
      </c>
      <c r="J384" s="357" t="s">
        <v>1616</v>
      </c>
      <c r="K384" s="355" t="s">
        <v>1618</v>
      </c>
      <c r="L384" s="355" t="s">
        <v>1617</v>
      </c>
      <c r="M384" s="355" t="s">
        <v>1617</v>
      </c>
      <c r="N384" s="357" t="s">
        <v>764</v>
      </c>
      <c r="O384" s="357" t="s">
        <v>764</v>
      </c>
      <c r="P384" s="357" t="s">
        <v>721</v>
      </c>
      <c r="Q384" s="357"/>
      <c r="R384" s="357"/>
      <c r="S384" s="357"/>
      <c r="T384" s="357"/>
      <c r="U384" s="357"/>
      <c r="V384" s="357"/>
      <c r="W384" s="357"/>
      <c r="X384" s="357"/>
      <c r="Y384" s="357"/>
      <c r="Z384" s="357"/>
      <c r="AA384" s="344"/>
      <c r="AB384" s="344" t="str">
        <f t="shared" ca="1" si="40"/>
        <v>Vencida</v>
      </c>
      <c r="AC384" s="358" t="str">
        <f t="shared" si="36"/>
        <v>No aplica</v>
      </c>
      <c r="AD384" s="344"/>
      <c r="AE384" s="344" t="str">
        <f t="shared" ca="1" si="41"/>
        <v>Vencida</v>
      </c>
      <c r="AF384" s="358" t="str">
        <f t="shared" si="37"/>
        <v>No aplica</v>
      </c>
      <c r="AG384" s="344"/>
      <c r="AH384" s="344"/>
      <c r="AI384" s="357"/>
      <c r="AJ384" s="344"/>
      <c r="AK384" s="358" t="str">
        <f t="shared" si="38"/>
        <v>No aplica</v>
      </c>
      <c r="AL384" s="358"/>
      <c r="AM384" s="359">
        <f t="shared" ca="1" si="39"/>
        <v>0</v>
      </c>
      <c r="AN384" s="357"/>
      <c r="AO384" s="357"/>
      <c r="AP384" s="360"/>
      <c r="AQ384" s="361" t="str">
        <f>+_xlfn.XLOOKUP(B384,'BD 2025-06-14'!$A$1:$A$700,'BD 2025-06-14'!$B$1:$B$700)</f>
        <v>RAMIREZ PAZ JOHN JAIRO</v>
      </c>
    </row>
    <row r="385" spans="1:43" ht="30.75" customHeight="1" x14ac:dyDescent="0.25">
      <c r="A385" s="353">
        <v>376</v>
      </c>
      <c r="B385" s="354">
        <v>1193083872</v>
      </c>
      <c r="C385" s="357" t="s">
        <v>1402</v>
      </c>
      <c r="D385" s="344" t="str">
        <f>IFERROR(VLOOKUP(B385,#REF!,6,0),"ACTIVO")</f>
        <v>ACTIVO</v>
      </c>
      <c r="E385" s="344">
        <v>45187</v>
      </c>
      <c r="F385" s="344" t="str">
        <f>IFERROR(VLOOKUP(B385,#REF!,5,0),"")</f>
        <v/>
      </c>
      <c r="G385" s="344">
        <v>37465</v>
      </c>
      <c r="H385" s="356">
        <f t="shared" ca="1" si="35"/>
        <v>23.677581863979849</v>
      </c>
      <c r="I385" s="357" t="s">
        <v>768</v>
      </c>
      <c r="J385" s="357" t="s">
        <v>1403</v>
      </c>
      <c r="K385" s="355" t="s">
        <v>91</v>
      </c>
      <c r="L385" s="355" t="s">
        <v>92</v>
      </c>
      <c r="M385" s="355" t="s">
        <v>90</v>
      </c>
      <c r="N385" s="357" t="s">
        <v>764</v>
      </c>
      <c r="O385" s="357" t="s">
        <v>764</v>
      </c>
      <c r="P385" s="357" t="s">
        <v>721</v>
      </c>
      <c r="Q385" s="357"/>
      <c r="R385" s="357"/>
      <c r="S385" s="357"/>
      <c r="T385" s="357"/>
      <c r="U385" s="357"/>
      <c r="V385" s="357"/>
      <c r="W385" s="357"/>
      <c r="X385" s="357"/>
      <c r="Y385" s="357"/>
      <c r="Z385" s="357"/>
      <c r="AA385" s="344"/>
      <c r="AB385" s="344" t="str">
        <f t="shared" ca="1" si="40"/>
        <v>Vencida</v>
      </c>
      <c r="AC385" s="358" t="str">
        <f t="shared" si="36"/>
        <v>No aplica</v>
      </c>
      <c r="AD385" s="344"/>
      <c r="AE385" s="344" t="str">
        <f t="shared" ca="1" si="41"/>
        <v>Vencida</v>
      </c>
      <c r="AF385" s="358" t="str">
        <f t="shared" si="37"/>
        <v>No aplica</v>
      </c>
      <c r="AG385" s="344"/>
      <c r="AH385" s="344"/>
      <c r="AI385" s="357"/>
      <c r="AJ385" s="344"/>
      <c r="AK385" s="358" t="str">
        <f t="shared" si="38"/>
        <v>No aplica</v>
      </c>
      <c r="AL385" s="358"/>
      <c r="AM385" s="359">
        <f t="shared" ca="1" si="39"/>
        <v>0</v>
      </c>
      <c r="AN385" s="357"/>
      <c r="AO385" s="357"/>
      <c r="AP385" s="360"/>
      <c r="AQ385" s="361" t="str">
        <f>+_xlfn.XLOOKUP(B385,'BD 2025-06-14'!$A$1:$A$700,'BD 2025-06-14'!$B$1:$B$700)</f>
        <v>URIBE CHIVATA ASTRID JULIETA</v>
      </c>
    </row>
    <row r="386" spans="1:43" ht="30.75" customHeight="1" x14ac:dyDescent="0.25">
      <c r="A386" s="353">
        <v>377</v>
      </c>
      <c r="B386" s="354">
        <v>1005832634</v>
      </c>
      <c r="C386" s="357" t="s">
        <v>1398</v>
      </c>
      <c r="D386" s="344" t="str">
        <f>IFERROR(VLOOKUP(B386,#REF!,6,0),"ACTIVO")</f>
        <v>ACTIVO</v>
      </c>
      <c r="E386" s="344">
        <v>45398</v>
      </c>
      <c r="F386" s="344" t="str">
        <f>IFERROR(VLOOKUP(B386,#REF!,5,0),"")</f>
        <v/>
      </c>
      <c r="G386" s="344">
        <v>37189</v>
      </c>
      <c r="H386" s="356">
        <f t="shared" ca="1" si="35"/>
        <v>24.433866891322662</v>
      </c>
      <c r="I386" s="357" t="s">
        <v>768</v>
      </c>
      <c r="J386" s="357" t="s">
        <v>4239</v>
      </c>
      <c r="K386" s="355" t="s">
        <v>1397</v>
      </c>
      <c r="L386" s="355" t="s">
        <v>92</v>
      </c>
      <c r="M386" s="355" t="s">
        <v>90</v>
      </c>
      <c r="N386" s="357" t="s">
        <v>764</v>
      </c>
      <c r="O386" s="357" t="s">
        <v>764</v>
      </c>
      <c r="P386" s="357" t="s">
        <v>721</v>
      </c>
      <c r="Q386" s="357"/>
      <c r="R386" s="357"/>
      <c r="S386" s="357"/>
      <c r="T386" s="357"/>
      <c r="U386" s="357"/>
      <c r="V386" s="357"/>
      <c r="W386" s="357"/>
      <c r="X386" s="357"/>
      <c r="Y386" s="357"/>
      <c r="Z386" s="357"/>
      <c r="AA386" s="344"/>
      <c r="AB386" s="344" t="str">
        <f t="shared" ca="1" si="40"/>
        <v>Vencida</v>
      </c>
      <c r="AC386" s="358" t="str">
        <f t="shared" si="36"/>
        <v>No aplica</v>
      </c>
      <c r="AD386" s="344"/>
      <c r="AE386" s="344" t="str">
        <f t="shared" ca="1" si="41"/>
        <v>Vencida</v>
      </c>
      <c r="AF386" s="358" t="str">
        <f t="shared" si="37"/>
        <v>No aplica</v>
      </c>
      <c r="AG386" s="344"/>
      <c r="AH386" s="344"/>
      <c r="AI386" s="357"/>
      <c r="AJ386" s="344"/>
      <c r="AK386" s="358" t="str">
        <f t="shared" si="38"/>
        <v>No aplica</v>
      </c>
      <c r="AL386" s="358"/>
      <c r="AM386" s="359">
        <f t="shared" ca="1" si="39"/>
        <v>0</v>
      </c>
      <c r="AN386" s="357"/>
      <c r="AO386" s="357"/>
      <c r="AP386" s="360"/>
      <c r="AQ386" s="361" t="str">
        <f>+_xlfn.XLOOKUP(B386,'BD 2025-06-14'!$A$1:$A$700,'BD 2025-06-14'!$B$1:$B$700)</f>
        <v>CHASQUI GOMEZ WENDY YULIANA</v>
      </c>
    </row>
    <row r="387" spans="1:43" ht="30.75" customHeight="1" x14ac:dyDescent="0.25">
      <c r="A387" s="353">
        <v>378</v>
      </c>
      <c r="B387" s="354">
        <v>1144128380</v>
      </c>
      <c r="C387" s="357" t="s">
        <v>1404</v>
      </c>
      <c r="D387" s="344" t="str">
        <f>IFERROR(VLOOKUP(B387,#REF!,6,0),"ACTIVO")</f>
        <v>ACTIVO</v>
      </c>
      <c r="E387" s="344">
        <v>45516</v>
      </c>
      <c r="F387" s="344" t="str">
        <f>IFERROR(VLOOKUP(B387,#REF!,5,0),"")</f>
        <v/>
      </c>
      <c r="G387" s="344">
        <v>32723</v>
      </c>
      <c r="H387" s="356">
        <f t="shared" ca="1" si="35"/>
        <v>36.661142733626342</v>
      </c>
      <c r="I387" s="357" t="s">
        <v>763</v>
      </c>
      <c r="J387" s="357" t="s">
        <v>1405</v>
      </c>
      <c r="K387" s="355" t="s">
        <v>1397</v>
      </c>
      <c r="L387" s="355" t="s">
        <v>92</v>
      </c>
      <c r="M387" s="355" t="s">
        <v>90</v>
      </c>
      <c r="N387" s="357" t="s">
        <v>764</v>
      </c>
      <c r="O387" s="357" t="s">
        <v>764</v>
      </c>
      <c r="P387" s="357" t="s">
        <v>721</v>
      </c>
      <c r="Q387" s="357"/>
      <c r="R387" s="357"/>
      <c r="S387" s="357"/>
      <c r="T387" s="357"/>
      <c r="U387" s="357"/>
      <c r="V387" s="357"/>
      <c r="W387" s="357"/>
      <c r="X387" s="357"/>
      <c r="Y387" s="357"/>
      <c r="Z387" s="357"/>
      <c r="AA387" s="344"/>
      <c r="AB387" s="344" t="str">
        <f t="shared" ca="1" si="40"/>
        <v>Vencida</v>
      </c>
      <c r="AC387" s="358" t="str">
        <f t="shared" si="36"/>
        <v>No aplica</v>
      </c>
      <c r="AD387" s="344"/>
      <c r="AE387" s="344" t="str">
        <f t="shared" ca="1" si="41"/>
        <v>Vencida</v>
      </c>
      <c r="AF387" s="358" t="str">
        <f t="shared" si="37"/>
        <v>No aplica</v>
      </c>
      <c r="AG387" s="344"/>
      <c r="AH387" s="344"/>
      <c r="AI387" s="357"/>
      <c r="AJ387" s="344"/>
      <c r="AK387" s="358" t="str">
        <f t="shared" si="38"/>
        <v>No aplica</v>
      </c>
      <c r="AL387" s="358"/>
      <c r="AM387" s="359">
        <f t="shared" ca="1" si="39"/>
        <v>0</v>
      </c>
      <c r="AN387" s="357"/>
      <c r="AO387" s="357"/>
      <c r="AP387" s="360"/>
      <c r="AQ387" s="361" t="str">
        <f>+_xlfn.XLOOKUP(B387,'BD 2025-06-14'!$A$1:$A$700,'BD 2025-06-14'!$B$1:$B$700)</f>
        <v>URREA POMEO  ALVARO JAVIER</v>
      </c>
    </row>
    <row r="388" spans="1:43" ht="30.75" customHeight="1" x14ac:dyDescent="0.25">
      <c r="A388" s="353">
        <v>379</v>
      </c>
      <c r="B388" s="354">
        <v>1006207578</v>
      </c>
      <c r="C388" s="357" t="s">
        <v>1399</v>
      </c>
      <c r="D388" s="344" t="str">
        <f>IFERROR(VLOOKUP(B388,#REF!,6,0),"ACTIVO")</f>
        <v>ACTIVO</v>
      </c>
      <c r="E388" s="344">
        <v>45524</v>
      </c>
      <c r="F388" s="344" t="str">
        <f>IFERROR(VLOOKUP(B388,#REF!,5,0),"")</f>
        <v/>
      </c>
      <c r="G388" s="344">
        <v>37418</v>
      </c>
      <c r="H388" s="356">
        <f t="shared" ca="1" si="35"/>
        <v>23.806264374110174</v>
      </c>
      <c r="I388" s="357" t="s">
        <v>768</v>
      </c>
      <c r="J388" s="357" t="s">
        <v>1400</v>
      </c>
      <c r="K388" s="355" t="s">
        <v>1397</v>
      </c>
      <c r="L388" s="355" t="s">
        <v>92</v>
      </c>
      <c r="M388" s="355" t="s">
        <v>90</v>
      </c>
      <c r="N388" s="357" t="s">
        <v>764</v>
      </c>
      <c r="O388" s="357" t="s">
        <v>764</v>
      </c>
      <c r="P388" s="357" t="s">
        <v>721</v>
      </c>
      <c r="Q388" s="357"/>
      <c r="R388" s="357"/>
      <c r="S388" s="357"/>
      <c r="T388" s="357"/>
      <c r="U388" s="357"/>
      <c r="V388" s="357"/>
      <c r="W388" s="357"/>
      <c r="X388" s="357"/>
      <c r="Y388" s="357"/>
      <c r="Z388" s="357"/>
      <c r="AA388" s="344"/>
      <c r="AB388" s="344" t="str">
        <f t="shared" ca="1" si="40"/>
        <v>Vencida</v>
      </c>
      <c r="AC388" s="358" t="str">
        <f t="shared" si="36"/>
        <v>No aplica</v>
      </c>
      <c r="AD388" s="344"/>
      <c r="AE388" s="344" t="str">
        <f t="shared" ca="1" si="41"/>
        <v>Vencida</v>
      </c>
      <c r="AF388" s="358" t="str">
        <f t="shared" si="37"/>
        <v>No aplica</v>
      </c>
      <c r="AG388" s="344"/>
      <c r="AH388" s="344"/>
      <c r="AI388" s="357"/>
      <c r="AJ388" s="344"/>
      <c r="AK388" s="358" t="str">
        <f t="shared" si="38"/>
        <v>No aplica</v>
      </c>
      <c r="AL388" s="358"/>
      <c r="AM388" s="359">
        <f t="shared" ca="1" si="39"/>
        <v>0</v>
      </c>
      <c r="AN388" s="357"/>
      <c r="AO388" s="357"/>
      <c r="AP388" s="360"/>
      <c r="AQ388" s="361" t="str">
        <f>+_xlfn.XLOOKUP(B388,'BD 2025-06-14'!$A$1:$A$700,'BD 2025-06-14'!$B$1:$B$700)</f>
        <v>FRANCO NARVAEZ LAURA VALERIA</v>
      </c>
    </row>
    <row r="389" spans="1:43" ht="30.75" customHeight="1" x14ac:dyDescent="0.25">
      <c r="A389" s="353">
        <v>380</v>
      </c>
      <c r="B389" s="354">
        <v>1143987434</v>
      </c>
      <c r="C389" s="357" t="s">
        <v>1395</v>
      </c>
      <c r="D389" s="344" t="str">
        <f>IFERROR(VLOOKUP(B389,#REF!,6,0),"ACTIVO")</f>
        <v>ACTIVO</v>
      </c>
      <c r="E389" s="344">
        <v>45544</v>
      </c>
      <c r="F389" s="344" t="str">
        <f>IFERROR(VLOOKUP(B389,#REF!,5,0),"")</f>
        <v/>
      </c>
      <c r="G389" s="344">
        <v>35478</v>
      </c>
      <c r="H389" s="356">
        <f t="shared" ca="1" si="35"/>
        <v>29.11837181710322</v>
      </c>
      <c r="I389" s="357" t="s">
        <v>768</v>
      </c>
      <c r="J389" s="357" t="s">
        <v>1396</v>
      </c>
      <c r="K389" s="355" t="s">
        <v>1397</v>
      </c>
      <c r="L389" s="355" t="s">
        <v>92</v>
      </c>
      <c r="M389" s="355" t="s">
        <v>90</v>
      </c>
      <c r="N389" s="357" t="s">
        <v>764</v>
      </c>
      <c r="O389" s="357" t="s">
        <v>764</v>
      </c>
      <c r="P389" s="357" t="s">
        <v>721</v>
      </c>
      <c r="Q389" s="357"/>
      <c r="R389" s="357"/>
      <c r="S389" s="357"/>
      <c r="T389" s="357"/>
      <c r="U389" s="357"/>
      <c r="V389" s="357"/>
      <c r="W389" s="357"/>
      <c r="X389" s="357"/>
      <c r="Y389" s="357"/>
      <c r="Z389" s="357"/>
      <c r="AA389" s="344"/>
      <c r="AB389" s="344" t="str">
        <f t="shared" ca="1" si="40"/>
        <v>Vencida</v>
      </c>
      <c r="AC389" s="358" t="str">
        <f t="shared" si="36"/>
        <v>No aplica</v>
      </c>
      <c r="AD389" s="344"/>
      <c r="AE389" s="344" t="str">
        <f t="shared" ca="1" si="41"/>
        <v>Vencida</v>
      </c>
      <c r="AF389" s="358" t="str">
        <f t="shared" si="37"/>
        <v>No aplica</v>
      </c>
      <c r="AG389" s="344"/>
      <c r="AH389" s="344"/>
      <c r="AI389" s="357"/>
      <c r="AJ389" s="344"/>
      <c r="AK389" s="358" t="str">
        <f t="shared" si="38"/>
        <v>No aplica</v>
      </c>
      <c r="AL389" s="358"/>
      <c r="AM389" s="359">
        <f t="shared" ca="1" si="39"/>
        <v>0</v>
      </c>
      <c r="AN389" s="357"/>
      <c r="AO389" s="357"/>
      <c r="AP389" s="360"/>
      <c r="AQ389" s="361" t="str">
        <f>+_xlfn.XLOOKUP(B389,'BD 2025-06-14'!$A$1:$A$700,'BD 2025-06-14'!$B$1:$B$700)</f>
        <v>BELLO LOZANO DELFY PATRICIA</v>
      </c>
    </row>
    <row r="390" spans="1:43" ht="30.75" customHeight="1" x14ac:dyDescent="0.25">
      <c r="A390" s="353">
        <v>381</v>
      </c>
      <c r="B390" s="354">
        <v>1144138033</v>
      </c>
      <c r="C390" s="357" t="s">
        <v>5868</v>
      </c>
      <c r="D390" s="344" t="str">
        <f>IFERROR(VLOOKUP(B390,#REF!,6,0),"ACTIVO")</f>
        <v>ACTIVO</v>
      </c>
      <c r="E390" s="344">
        <v>45673</v>
      </c>
      <c r="F390" s="344" t="str">
        <f>IFERROR(VLOOKUP(B390,#REF!,5,0),"")</f>
        <v/>
      </c>
      <c r="G390" s="344">
        <v>32990</v>
      </c>
      <c r="H390" s="356">
        <f t="shared" ca="1" si="35"/>
        <v>35.929480538700609</v>
      </c>
      <c r="I390" s="357" t="s">
        <v>768</v>
      </c>
      <c r="J390" s="357" t="s">
        <v>5869</v>
      </c>
      <c r="K390" s="355" t="s">
        <v>1397</v>
      </c>
      <c r="L390" s="355" t="s">
        <v>92</v>
      </c>
      <c r="M390" s="355" t="s">
        <v>90</v>
      </c>
      <c r="N390" s="357" t="s">
        <v>764</v>
      </c>
      <c r="O390" s="357" t="s">
        <v>764</v>
      </c>
      <c r="P390" s="357" t="s">
        <v>721</v>
      </c>
      <c r="Q390" s="357"/>
      <c r="R390" s="357"/>
      <c r="S390" s="357"/>
      <c r="T390" s="357"/>
      <c r="U390" s="357"/>
      <c r="V390" s="357"/>
      <c r="W390" s="357"/>
      <c r="X390" s="357"/>
      <c r="Y390" s="357"/>
      <c r="Z390" s="357"/>
      <c r="AA390" s="344"/>
      <c r="AB390" s="344" t="str">
        <f t="shared" ca="1" si="40"/>
        <v>Vencida</v>
      </c>
      <c r="AC390" s="358" t="str">
        <f t="shared" si="36"/>
        <v>No aplica</v>
      </c>
      <c r="AD390" s="344"/>
      <c r="AE390" s="344" t="str">
        <f t="shared" ca="1" si="41"/>
        <v>Vencida</v>
      </c>
      <c r="AF390" s="358" t="str">
        <f t="shared" si="37"/>
        <v>No aplica</v>
      </c>
      <c r="AG390" s="344"/>
      <c r="AH390" s="344"/>
      <c r="AI390" s="357"/>
      <c r="AJ390" s="344"/>
      <c r="AK390" s="358" t="str">
        <f t="shared" si="38"/>
        <v>No aplica</v>
      </c>
      <c r="AL390" s="358"/>
      <c r="AM390" s="359">
        <f t="shared" ca="1" si="39"/>
        <v>0</v>
      </c>
      <c r="AN390" s="357"/>
      <c r="AO390" s="357"/>
      <c r="AP390" s="360"/>
      <c r="AQ390" s="361" t="str">
        <f>+_xlfn.XLOOKUP(B390,'BD 2025-06-14'!$A$1:$A$700,'BD 2025-06-14'!$B$1:$B$700)</f>
        <v>CARVAJAL PATINO DAISURY KATHERINE</v>
      </c>
    </row>
    <row r="391" spans="1:43" ht="30.75" customHeight="1" x14ac:dyDescent="0.25">
      <c r="A391" s="353">
        <v>382</v>
      </c>
      <c r="B391" s="354">
        <v>1081512229</v>
      </c>
      <c r="C391" s="357" t="s">
        <v>5882</v>
      </c>
      <c r="D391" s="344" t="str">
        <f>IFERROR(VLOOKUP(B391,#REF!,6,0),"ACTIVO")</f>
        <v>ACTIVO</v>
      </c>
      <c r="E391" s="344">
        <v>45691</v>
      </c>
      <c r="F391" s="344" t="str">
        <f>IFERROR(VLOOKUP(B391,#REF!,5,0),"")</f>
        <v/>
      </c>
      <c r="G391" s="344">
        <v>38085</v>
      </c>
      <c r="H391" s="356">
        <f t="shared" ca="1" si="35"/>
        <v>21.978812046184977</v>
      </c>
      <c r="I391" s="357" t="s">
        <v>768</v>
      </c>
      <c r="J391" s="357" t="s">
        <v>5883</v>
      </c>
      <c r="K391" s="355" t="s">
        <v>1397</v>
      </c>
      <c r="L391" s="355" t="s">
        <v>92</v>
      </c>
      <c r="M391" s="355" t="s">
        <v>90</v>
      </c>
      <c r="N391" s="357" t="s">
        <v>764</v>
      </c>
      <c r="O391" s="357" t="s">
        <v>764</v>
      </c>
      <c r="P391" s="357" t="s">
        <v>721</v>
      </c>
      <c r="Q391" s="357"/>
      <c r="R391" s="357"/>
      <c r="S391" s="357"/>
      <c r="T391" s="357"/>
      <c r="U391" s="357"/>
      <c r="V391" s="357"/>
      <c r="W391" s="357"/>
      <c r="X391" s="357"/>
      <c r="Y391" s="357"/>
      <c r="Z391" s="357"/>
      <c r="AA391" s="344"/>
      <c r="AB391" s="344" t="str">
        <f t="shared" ca="1" si="40"/>
        <v>Vencida</v>
      </c>
      <c r="AC391" s="358" t="str">
        <f t="shared" si="36"/>
        <v>No aplica</v>
      </c>
      <c r="AD391" s="344"/>
      <c r="AE391" s="344" t="str">
        <f t="shared" ca="1" si="41"/>
        <v>Vencida</v>
      </c>
      <c r="AF391" s="358" t="str">
        <f t="shared" si="37"/>
        <v>No aplica</v>
      </c>
      <c r="AG391" s="344"/>
      <c r="AH391" s="344"/>
      <c r="AI391" s="357"/>
      <c r="AJ391" s="344"/>
      <c r="AK391" s="358" t="str">
        <f t="shared" si="38"/>
        <v>No aplica</v>
      </c>
      <c r="AL391" s="358"/>
      <c r="AM391" s="359">
        <f t="shared" ca="1" si="39"/>
        <v>0</v>
      </c>
      <c r="AN391" s="357"/>
      <c r="AO391" s="357"/>
      <c r="AP391" s="360"/>
      <c r="AQ391" s="361" t="str">
        <f>+_xlfn.XLOOKUP(B391,'BD 2025-06-14'!$A$1:$A$700,'BD 2025-06-14'!$B$1:$B$700)</f>
        <v>VARON SUAREZ JUANA VALENTINA</v>
      </c>
    </row>
    <row r="392" spans="1:43" ht="30.75" customHeight="1" x14ac:dyDescent="0.25">
      <c r="A392" s="353">
        <v>383</v>
      </c>
      <c r="B392" s="354">
        <v>1005944692</v>
      </c>
      <c r="C392" s="357" t="s">
        <v>6650</v>
      </c>
      <c r="D392" s="344" t="str">
        <f>IFERROR(VLOOKUP(B392,#REF!,6,0),"ACTIVO")</f>
        <v>ACTIVO</v>
      </c>
      <c r="E392" s="344">
        <v>45712</v>
      </c>
      <c r="F392" s="344" t="str">
        <f>IFERROR(VLOOKUP(B392,#REF!,5,0),"")</f>
        <v/>
      </c>
      <c r="G392" s="344">
        <v>36262</v>
      </c>
      <c r="H392" s="356">
        <f t="shared" ca="1" si="35"/>
        <v>26.970568104038328</v>
      </c>
      <c r="I392" s="357" t="s">
        <v>768</v>
      </c>
      <c r="J392" s="357" t="s">
        <v>6651</v>
      </c>
      <c r="K392" s="355" t="s">
        <v>1397</v>
      </c>
      <c r="L392" s="355" t="s">
        <v>92</v>
      </c>
      <c r="M392" s="355" t="s">
        <v>90</v>
      </c>
      <c r="N392" s="357" t="s">
        <v>764</v>
      </c>
      <c r="O392" s="357" t="s">
        <v>764</v>
      </c>
      <c r="P392" s="357" t="s">
        <v>721</v>
      </c>
      <c r="Q392" s="357"/>
      <c r="R392" s="357"/>
      <c r="S392" s="357"/>
      <c r="T392" s="357"/>
      <c r="U392" s="357"/>
      <c r="V392" s="357"/>
      <c r="W392" s="357"/>
      <c r="X392" s="357"/>
      <c r="Y392" s="357"/>
      <c r="Z392" s="357"/>
      <c r="AA392" s="344"/>
      <c r="AB392" s="344" t="str">
        <f t="shared" ca="1" si="40"/>
        <v>Vencida</v>
      </c>
      <c r="AC392" s="358" t="str">
        <f t="shared" si="36"/>
        <v>No aplica</v>
      </c>
      <c r="AD392" s="344"/>
      <c r="AE392" s="344" t="str">
        <f t="shared" ca="1" si="41"/>
        <v>Vencida</v>
      </c>
      <c r="AF392" s="358" t="str">
        <f t="shared" si="37"/>
        <v>No aplica</v>
      </c>
      <c r="AG392" s="344"/>
      <c r="AH392" s="344"/>
      <c r="AI392" s="357"/>
      <c r="AJ392" s="344"/>
      <c r="AK392" s="358" t="str">
        <f t="shared" si="38"/>
        <v>No aplica</v>
      </c>
      <c r="AL392" s="358"/>
      <c r="AM392" s="359">
        <f t="shared" ca="1" si="39"/>
        <v>0</v>
      </c>
      <c r="AN392" s="357"/>
      <c r="AO392" s="357"/>
      <c r="AP392" s="360"/>
      <c r="AQ392" s="361" t="str">
        <f>+_xlfn.XLOOKUP(B392,'BD 2025-06-14'!$A$1:$A$700,'BD 2025-06-14'!$B$1:$B$700)</f>
        <v>ARANDA VARELA ROSSANA</v>
      </c>
    </row>
    <row r="393" spans="1:43" ht="30.75" customHeight="1" x14ac:dyDescent="0.25">
      <c r="A393" s="353">
        <v>384</v>
      </c>
      <c r="B393" s="354">
        <v>1143989622</v>
      </c>
      <c r="C393" s="357" t="s">
        <v>6730</v>
      </c>
      <c r="D393" s="344" t="str">
        <f>IFERROR(VLOOKUP(B393,#REF!,6,0),"ACTIVO")</f>
        <v>ACTIVO</v>
      </c>
      <c r="E393" s="344">
        <v>45754</v>
      </c>
      <c r="F393" s="344" t="str">
        <f>IFERROR(VLOOKUP(B393,#REF!,5,0),"")</f>
        <v/>
      </c>
      <c r="G393" s="344">
        <v>35682</v>
      </c>
      <c r="H393" s="356">
        <f t="shared" ca="1" si="35"/>
        <v>28.55982476955371</v>
      </c>
      <c r="I393" s="357" t="s">
        <v>768</v>
      </c>
      <c r="J393" s="357" t="s">
        <v>6731</v>
      </c>
      <c r="K393" s="355" t="s">
        <v>1397</v>
      </c>
      <c r="L393" s="355" t="s">
        <v>92</v>
      </c>
      <c r="M393" s="355" t="s">
        <v>90</v>
      </c>
      <c r="N393" s="357" t="s">
        <v>764</v>
      </c>
      <c r="O393" s="357" t="s">
        <v>764</v>
      </c>
      <c r="P393" s="357" t="s">
        <v>721</v>
      </c>
      <c r="Q393" s="357"/>
      <c r="R393" s="357"/>
      <c r="S393" s="357"/>
      <c r="T393" s="357"/>
      <c r="U393" s="357"/>
      <c r="V393" s="357"/>
      <c r="W393" s="357"/>
      <c r="X393" s="357"/>
      <c r="Y393" s="357"/>
      <c r="Z393" s="357"/>
      <c r="AA393" s="344"/>
      <c r="AB393" s="344" t="str">
        <f t="shared" ca="1" si="40"/>
        <v>Vencida</v>
      </c>
      <c r="AC393" s="358" t="str">
        <f t="shared" si="36"/>
        <v>No aplica</v>
      </c>
      <c r="AD393" s="344"/>
      <c r="AE393" s="344" t="str">
        <f t="shared" ca="1" si="41"/>
        <v>Vencida</v>
      </c>
      <c r="AF393" s="358" t="str">
        <f t="shared" si="37"/>
        <v>No aplica</v>
      </c>
      <c r="AG393" s="344"/>
      <c r="AH393" s="344"/>
      <c r="AI393" s="357"/>
      <c r="AJ393" s="344"/>
      <c r="AK393" s="358" t="str">
        <f t="shared" si="38"/>
        <v>No aplica</v>
      </c>
      <c r="AL393" s="358"/>
      <c r="AM393" s="359">
        <f t="shared" ca="1" si="39"/>
        <v>0</v>
      </c>
      <c r="AN393" s="357"/>
      <c r="AO393" s="357"/>
      <c r="AP393" s="360"/>
      <c r="AQ393" s="361" t="str">
        <f>+_xlfn.XLOOKUP(B393,'BD 2025-06-14'!$A$1:$A$700,'BD 2025-06-14'!$B$1:$B$700)</f>
        <v>VELEZ FORERO MANUELA</v>
      </c>
    </row>
    <row r="394" spans="1:43" ht="30.75" customHeight="1" x14ac:dyDescent="0.25">
      <c r="A394" s="353">
        <v>385</v>
      </c>
      <c r="B394" s="354">
        <v>1130681174</v>
      </c>
      <c r="C394" s="357" t="s">
        <v>1609</v>
      </c>
      <c r="D394" s="344" t="str">
        <f>IFERROR(VLOOKUP(B394,#REF!,6,0),"ACTIVO")</f>
        <v>ACTIVO</v>
      </c>
      <c r="E394" s="344">
        <v>41207</v>
      </c>
      <c r="F394" s="344" t="str">
        <f>IFERROR(VLOOKUP(B394,#REF!,5,0),"")</f>
        <v/>
      </c>
      <c r="G394" s="344">
        <v>32356</v>
      </c>
      <c r="H394" s="356">
        <f t="shared" ref="H394:H457" ca="1" si="42">+YEARFRAC(G394,TODAY(),1)</f>
        <v>37.663952263952261</v>
      </c>
      <c r="I394" s="357" t="s">
        <v>763</v>
      </c>
      <c r="J394" s="357" t="s">
        <v>4272</v>
      </c>
      <c r="K394" s="355" t="s">
        <v>1610</v>
      </c>
      <c r="L394" s="355" t="s">
        <v>427</v>
      </c>
      <c r="M394" s="355" t="s">
        <v>427</v>
      </c>
      <c r="N394" s="357" t="s">
        <v>764</v>
      </c>
      <c r="O394" s="357" t="s">
        <v>764</v>
      </c>
      <c r="P394" s="357" t="s">
        <v>721</v>
      </c>
      <c r="Q394" s="357"/>
      <c r="R394" s="357"/>
      <c r="S394" s="357"/>
      <c r="T394" s="357"/>
      <c r="U394" s="357"/>
      <c r="V394" s="357"/>
      <c r="W394" s="357"/>
      <c r="X394" s="357"/>
      <c r="Y394" s="357"/>
      <c r="Z394" s="357"/>
      <c r="AA394" s="344"/>
      <c r="AB394" s="344" t="str">
        <f t="shared" ca="1" si="40"/>
        <v>Vencida</v>
      </c>
      <c r="AC394" s="358" t="str">
        <f t="shared" ref="AC394:AC457" si="43">IF(P394="No tiene","No aplica",IF(AD394&gt;$C$6,"Vigente","No Vigente"))</f>
        <v>No aplica</v>
      </c>
      <c r="AD394" s="344"/>
      <c r="AE394" s="344" t="str">
        <f t="shared" ca="1" si="41"/>
        <v>Vencida</v>
      </c>
      <c r="AF394" s="358" t="str">
        <f t="shared" ref="AF394:AF457" si="44">+IF(P394="No tiene","No aplica",IF(AG394&gt;$C$6,"Vigente","No Vigente"))</f>
        <v>No aplica</v>
      </c>
      <c r="AG394" s="344"/>
      <c r="AH394" s="344"/>
      <c r="AI394" s="357"/>
      <c r="AJ394" s="344"/>
      <c r="AK394" s="358" t="str">
        <f t="shared" ref="AK394:AK457" si="45">+IF(P394="No tiene","No aplica",IF(AJ394&gt;$C$6,"Vigente","No Vigente"))</f>
        <v>No aplica</v>
      </c>
      <c r="AL394" s="358"/>
      <c r="AM394" s="359">
        <f t="shared" ref="AM394:AM457" ca="1" si="46">+COUNTIFS(AC394:AK394,"Vigente")</f>
        <v>0</v>
      </c>
      <c r="AN394" s="357"/>
      <c r="AO394" s="357"/>
      <c r="AP394" s="360"/>
      <c r="AQ394" s="361" t="str">
        <f>+_xlfn.XLOOKUP(B394,'BD 2025-06-14'!$A$1:$A$700,'BD 2025-06-14'!$B$1:$B$700)</f>
        <v>IMBACHI GALLARDO MIYER ALEXANDER</v>
      </c>
    </row>
    <row r="395" spans="1:43" ht="30.75" customHeight="1" x14ac:dyDescent="0.25">
      <c r="A395" s="353">
        <v>386</v>
      </c>
      <c r="B395" s="354">
        <v>1113633385</v>
      </c>
      <c r="C395" s="355" t="s">
        <v>961</v>
      </c>
      <c r="D395" s="344" t="str">
        <f>IFERROR(VLOOKUP(B395,#REF!,6,0),"ACTIVO")</f>
        <v>ACTIVO</v>
      </c>
      <c r="E395" s="344">
        <v>41148</v>
      </c>
      <c r="F395" s="344" t="str">
        <f>IFERROR(VLOOKUP(B395,#REF!,5,0),"")</f>
        <v/>
      </c>
      <c r="G395" s="344">
        <v>32261</v>
      </c>
      <c r="H395" s="356">
        <f t="shared" ca="1" si="42"/>
        <v>37.924043524043519</v>
      </c>
      <c r="I395" s="344" t="s">
        <v>768</v>
      </c>
      <c r="J395" s="355" t="s">
        <v>4121</v>
      </c>
      <c r="K395" s="355" t="s">
        <v>962</v>
      </c>
      <c r="L395" s="355" t="s">
        <v>881</v>
      </c>
      <c r="M395" s="355" t="s">
        <v>83</v>
      </c>
      <c r="N395" s="357" t="s">
        <v>764</v>
      </c>
      <c r="O395" s="357" t="s">
        <v>764</v>
      </c>
      <c r="P395" s="357" t="s">
        <v>721</v>
      </c>
      <c r="Q395" s="357"/>
      <c r="R395" s="357"/>
      <c r="S395" s="357"/>
      <c r="T395" s="357"/>
      <c r="U395" s="357"/>
      <c r="V395" s="357"/>
      <c r="W395" s="357"/>
      <c r="X395" s="357"/>
      <c r="Y395" s="357"/>
      <c r="Z395" s="357"/>
      <c r="AA395" s="344"/>
      <c r="AB395" s="344" t="str">
        <f t="shared" ref="AB395:AB458" ca="1" si="47">IF(AD395&lt;=TODAY(),"Vencida","Vigente")</f>
        <v>Vencida</v>
      </c>
      <c r="AC395" s="358" t="str">
        <f t="shared" si="43"/>
        <v>No aplica</v>
      </c>
      <c r="AD395" s="344"/>
      <c r="AE395" s="344" t="str">
        <f t="shared" ref="AE395:AE458" ca="1" si="48">IF(AG395&lt;=TODAY(),"Vencida","Vigente")</f>
        <v>Vencida</v>
      </c>
      <c r="AF395" s="358" t="str">
        <f t="shared" si="44"/>
        <v>No aplica</v>
      </c>
      <c r="AG395" s="344"/>
      <c r="AH395" s="344"/>
      <c r="AI395" s="357"/>
      <c r="AJ395" s="344"/>
      <c r="AK395" s="358" t="str">
        <f t="shared" si="45"/>
        <v>No aplica</v>
      </c>
      <c r="AL395" s="358"/>
      <c r="AM395" s="359">
        <f t="shared" ca="1" si="46"/>
        <v>0</v>
      </c>
      <c r="AN395" s="357"/>
      <c r="AO395" s="357"/>
      <c r="AP395" s="360"/>
      <c r="AQ395" s="361" t="str">
        <f>+_xlfn.XLOOKUP(B395,'BD 2025-06-14'!$A$1:$A$700,'BD 2025-06-14'!$B$1:$B$700)</f>
        <v>GONZALEZ ARANGO MAIRA ALEJANDRA</v>
      </c>
    </row>
    <row r="396" spans="1:43" ht="30.75" customHeight="1" x14ac:dyDescent="0.25">
      <c r="A396" s="353">
        <v>387</v>
      </c>
      <c r="B396" s="354">
        <v>31656979</v>
      </c>
      <c r="C396" s="357" t="s">
        <v>1651</v>
      </c>
      <c r="D396" s="344" t="str">
        <f>IFERROR(VLOOKUP(B396,#REF!,6,0),"ACTIVO")</f>
        <v>ACTIVO</v>
      </c>
      <c r="E396" s="344">
        <v>44740</v>
      </c>
      <c r="F396" s="344" t="str">
        <f>IFERROR(VLOOKUP(B396,#REF!,5,0),"")</f>
        <v/>
      </c>
      <c r="G396" s="344">
        <v>30985</v>
      </c>
      <c r="H396" s="356">
        <f t="shared" ca="1" si="42"/>
        <v>41.417547434101614</v>
      </c>
      <c r="I396" s="357" t="s">
        <v>768</v>
      </c>
      <c r="J396" s="357" t="s">
        <v>4278</v>
      </c>
      <c r="K396" s="355" t="s">
        <v>1652</v>
      </c>
      <c r="L396" s="355" t="s">
        <v>1646</v>
      </c>
      <c r="M396" s="355" t="s">
        <v>1644</v>
      </c>
      <c r="N396" s="357" t="s">
        <v>764</v>
      </c>
      <c r="O396" s="357" t="s">
        <v>764</v>
      </c>
      <c r="P396" s="357" t="s">
        <v>721</v>
      </c>
      <c r="Q396" s="357"/>
      <c r="R396" s="357"/>
      <c r="S396" s="357"/>
      <c r="T396" s="357"/>
      <c r="U396" s="357"/>
      <c r="V396" s="357"/>
      <c r="W396" s="357"/>
      <c r="X396" s="357"/>
      <c r="Y396" s="357"/>
      <c r="Z396" s="357"/>
      <c r="AA396" s="344"/>
      <c r="AB396" s="344" t="str">
        <f t="shared" ca="1" si="47"/>
        <v>Vencida</v>
      </c>
      <c r="AC396" s="358" t="str">
        <f t="shared" si="43"/>
        <v>No aplica</v>
      </c>
      <c r="AD396" s="344"/>
      <c r="AE396" s="344" t="str">
        <f t="shared" ca="1" si="48"/>
        <v>Vencida</v>
      </c>
      <c r="AF396" s="358" t="str">
        <f t="shared" si="44"/>
        <v>No aplica</v>
      </c>
      <c r="AG396" s="344"/>
      <c r="AH396" s="344"/>
      <c r="AI396" s="357"/>
      <c r="AJ396" s="344"/>
      <c r="AK396" s="358" t="str">
        <f t="shared" si="45"/>
        <v>No aplica</v>
      </c>
      <c r="AL396" s="358"/>
      <c r="AM396" s="359">
        <f t="shared" ca="1" si="46"/>
        <v>0</v>
      </c>
      <c r="AN396" s="357"/>
      <c r="AO396" s="357"/>
      <c r="AP396" s="360"/>
      <c r="AQ396" s="361" t="str">
        <f>+_xlfn.XLOOKUP(B396,'BD 2025-06-14'!$A$1:$A$700,'BD 2025-06-14'!$B$1:$B$700)</f>
        <v>GARCES MORA SANDRA XIMENA</v>
      </c>
    </row>
    <row r="397" spans="1:43" ht="30.75" customHeight="1" x14ac:dyDescent="0.25">
      <c r="A397" s="353">
        <v>388</v>
      </c>
      <c r="B397" s="354">
        <v>38568999</v>
      </c>
      <c r="C397" s="355" t="s">
        <v>847</v>
      </c>
      <c r="D397" s="344" t="str">
        <f>IFERROR(VLOOKUP(B397,#REF!,6,0),"ACTIVO")</f>
        <v>ACTIVO</v>
      </c>
      <c r="E397" s="344">
        <v>39084</v>
      </c>
      <c r="F397" s="344" t="str">
        <f>IFERROR(VLOOKUP(B397,#REF!,5,0),"")</f>
        <v/>
      </c>
      <c r="G397" s="344">
        <v>30066</v>
      </c>
      <c r="H397" s="356">
        <f t="shared" ca="1" si="42"/>
        <v>43.934959844244339</v>
      </c>
      <c r="I397" s="344" t="s">
        <v>768</v>
      </c>
      <c r="J397" s="355" t="s">
        <v>4084</v>
      </c>
      <c r="K397" s="355" t="s">
        <v>4823</v>
      </c>
      <c r="L397" s="355" t="s">
        <v>770</v>
      </c>
      <c r="M397" s="355" t="s">
        <v>19</v>
      </c>
      <c r="N397" s="357" t="s">
        <v>764</v>
      </c>
      <c r="O397" s="357" t="s">
        <v>764</v>
      </c>
      <c r="P397" s="357" t="s">
        <v>721</v>
      </c>
      <c r="Q397" s="357"/>
      <c r="R397" s="357"/>
      <c r="S397" s="357"/>
      <c r="T397" s="357"/>
      <c r="U397" s="357"/>
      <c r="V397" s="357"/>
      <c r="W397" s="357"/>
      <c r="X397" s="357"/>
      <c r="Y397" s="357"/>
      <c r="Z397" s="357"/>
      <c r="AA397" s="344"/>
      <c r="AB397" s="344" t="str">
        <f t="shared" ca="1" si="47"/>
        <v>Vencida</v>
      </c>
      <c r="AC397" s="358" t="str">
        <f t="shared" si="43"/>
        <v>No aplica</v>
      </c>
      <c r="AD397" s="344"/>
      <c r="AE397" s="344" t="str">
        <f t="shared" ca="1" si="48"/>
        <v>Vencida</v>
      </c>
      <c r="AF397" s="358" t="str">
        <f t="shared" si="44"/>
        <v>No aplica</v>
      </c>
      <c r="AG397" s="344"/>
      <c r="AH397" s="344"/>
      <c r="AI397" s="357"/>
      <c r="AJ397" s="344"/>
      <c r="AK397" s="358" t="str">
        <f t="shared" si="45"/>
        <v>No aplica</v>
      </c>
      <c r="AL397" s="358"/>
      <c r="AM397" s="359">
        <f t="shared" ca="1" si="46"/>
        <v>0</v>
      </c>
      <c r="AN397" s="357"/>
      <c r="AO397" s="357"/>
      <c r="AP397" s="360"/>
      <c r="AQ397" s="361" t="str">
        <f>+_xlfn.XLOOKUP(B397,'BD 2025-06-14'!$A$1:$A$700,'BD 2025-06-14'!$B$1:$B$700)</f>
        <v>GIRON BENAVIDEZ LUZ KARIME</v>
      </c>
    </row>
    <row r="398" spans="1:43" ht="30.75" customHeight="1" x14ac:dyDescent="0.25">
      <c r="A398" s="353">
        <v>389</v>
      </c>
      <c r="B398" s="354">
        <v>1130668863</v>
      </c>
      <c r="C398" s="386" t="s">
        <v>1008</v>
      </c>
      <c r="D398" s="344" t="str">
        <f>IFERROR(VLOOKUP(B398,#REF!,6,0),"ACTIVO")</f>
        <v>ACTIVO</v>
      </c>
      <c r="E398" s="344">
        <v>45505</v>
      </c>
      <c r="F398" s="344" t="str">
        <f>IFERROR(VLOOKUP(B398,#REF!,5,0),"")</f>
        <v/>
      </c>
      <c r="G398" s="344">
        <v>31766</v>
      </c>
      <c r="H398" s="356">
        <f t="shared" ca="1" si="42"/>
        <v>39.280601001669446</v>
      </c>
      <c r="I398" s="344" t="s">
        <v>768</v>
      </c>
      <c r="J398" s="355" t="s">
        <v>1009</v>
      </c>
      <c r="K398" s="363" t="s">
        <v>1010</v>
      </c>
      <c r="L398" s="355" t="s">
        <v>92</v>
      </c>
      <c r="M398" s="355" t="s">
        <v>90</v>
      </c>
      <c r="N398" s="357" t="s">
        <v>557</v>
      </c>
      <c r="O398" s="357" t="s">
        <v>557</v>
      </c>
      <c r="P398" s="357" t="s">
        <v>547</v>
      </c>
      <c r="Q398" s="357" t="s">
        <v>7178</v>
      </c>
      <c r="R398" s="357" t="s">
        <v>436</v>
      </c>
      <c r="S398" s="357"/>
      <c r="T398" s="357"/>
      <c r="U398" s="357" t="s">
        <v>7179</v>
      </c>
      <c r="V398" s="357" t="s">
        <v>7180</v>
      </c>
      <c r="W398" s="357">
        <v>2015</v>
      </c>
      <c r="X398" s="357" t="s">
        <v>7181</v>
      </c>
      <c r="Y398" s="357">
        <v>1597</v>
      </c>
      <c r="Z398" s="357"/>
      <c r="AA398" s="344">
        <v>42136</v>
      </c>
      <c r="AB398" s="344" t="str">
        <f t="shared" ca="1" si="47"/>
        <v>Vigente</v>
      </c>
      <c r="AC398" s="358" t="str">
        <f t="shared" si="43"/>
        <v>Vigente</v>
      </c>
      <c r="AD398" s="344">
        <v>46173</v>
      </c>
      <c r="AE398" s="344" t="str">
        <f t="shared" ca="1" si="48"/>
        <v>Vencida</v>
      </c>
      <c r="AF398" s="358" t="str">
        <f t="shared" si="44"/>
        <v>Vigente</v>
      </c>
      <c r="AG398" s="344">
        <v>46003</v>
      </c>
      <c r="AH398" s="344" t="s">
        <v>450</v>
      </c>
      <c r="AI398" s="357" t="s">
        <v>450</v>
      </c>
      <c r="AJ398" s="344">
        <v>46015</v>
      </c>
      <c r="AK398" s="358" t="str">
        <f t="shared" si="45"/>
        <v>Vigente</v>
      </c>
      <c r="AL398" s="358"/>
      <c r="AM398" s="359">
        <f t="shared" ca="1" si="46"/>
        <v>3</v>
      </c>
      <c r="AN398" s="357"/>
      <c r="AO398" s="357"/>
      <c r="AP398" s="360"/>
      <c r="AQ398" s="361" t="str">
        <f>+_xlfn.XLOOKUP(B398,'BD 2025-06-14'!$A$1:$A$700,'BD 2025-06-14'!$B$1:$B$700)</f>
        <v>ARIAS OSORIO EDUVINA</v>
      </c>
    </row>
    <row r="399" spans="1:43" ht="30.75" customHeight="1" x14ac:dyDescent="0.25">
      <c r="A399" s="353">
        <v>390</v>
      </c>
      <c r="B399" s="354">
        <v>1112102863</v>
      </c>
      <c r="C399" s="355" t="s">
        <v>848</v>
      </c>
      <c r="D399" s="344" t="str">
        <f>IFERROR(VLOOKUP(B399,#REF!,6,0),"ACTIVO")</f>
        <v>ACTIVO</v>
      </c>
      <c r="E399" s="344">
        <v>45525</v>
      </c>
      <c r="F399" s="344" t="str">
        <f>IFERROR(VLOOKUP(B399,#REF!,5,0),"")</f>
        <v/>
      </c>
      <c r="G399" s="344">
        <v>33332</v>
      </c>
      <c r="H399" s="356">
        <f t="shared" ca="1" si="42"/>
        <v>34.992470910335385</v>
      </c>
      <c r="I399" s="344" t="s">
        <v>763</v>
      </c>
      <c r="J399" s="355" t="s">
        <v>4085</v>
      </c>
      <c r="K399" s="355" t="s">
        <v>849</v>
      </c>
      <c r="L399" s="355" t="s">
        <v>24</v>
      </c>
      <c r="M399" s="355" t="s">
        <v>19</v>
      </c>
      <c r="N399" s="357" t="s">
        <v>764</v>
      </c>
      <c r="O399" s="357" t="s">
        <v>764</v>
      </c>
      <c r="P399" s="357" t="s">
        <v>721</v>
      </c>
      <c r="Q399" s="357" t="s">
        <v>6971</v>
      </c>
      <c r="R399" s="357" t="s">
        <v>534</v>
      </c>
      <c r="S399" s="357"/>
      <c r="T399" s="357"/>
      <c r="U399" s="357" t="s">
        <v>6972</v>
      </c>
      <c r="V399" s="357" t="s">
        <v>6973</v>
      </c>
      <c r="W399" s="357">
        <v>2019</v>
      </c>
      <c r="X399" s="357" t="s">
        <v>2042</v>
      </c>
      <c r="Y399" s="357">
        <v>149</v>
      </c>
      <c r="Z399" s="357"/>
      <c r="AA399" s="344">
        <v>43403</v>
      </c>
      <c r="AB399" s="344" t="str">
        <f t="shared" ca="1" si="47"/>
        <v>Vencida</v>
      </c>
      <c r="AC399" s="358" t="str">
        <f t="shared" si="43"/>
        <v>No aplica</v>
      </c>
      <c r="AD399" s="344">
        <v>45914</v>
      </c>
      <c r="AE399" s="344" t="str">
        <f t="shared" ca="1" si="48"/>
        <v>Vencida</v>
      </c>
      <c r="AF399" s="358" t="str">
        <f t="shared" si="44"/>
        <v>No aplica</v>
      </c>
      <c r="AG399" s="344">
        <v>45909</v>
      </c>
      <c r="AH399" s="344" t="s">
        <v>439</v>
      </c>
      <c r="AI399" s="357" t="s">
        <v>439</v>
      </c>
      <c r="AJ399" s="344">
        <v>48872</v>
      </c>
      <c r="AK399" s="358" t="str">
        <f t="shared" si="45"/>
        <v>No aplica</v>
      </c>
      <c r="AL399" s="358"/>
      <c r="AM399" s="359">
        <f t="shared" ca="1" si="46"/>
        <v>0</v>
      </c>
      <c r="AN399" s="357"/>
      <c r="AO399" s="357"/>
      <c r="AP399" s="360"/>
      <c r="AQ399" s="361" t="str">
        <f>+_xlfn.XLOOKUP(B399,'BD 2025-06-14'!$A$1:$A$700,'BD 2025-06-14'!$B$1:$B$700)</f>
        <v>ESTUPIÐAN MONROY CARLOS FERNANDO</v>
      </c>
    </row>
    <row r="400" spans="1:43" ht="30.75" customHeight="1" x14ac:dyDescent="0.25">
      <c r="A400" s="353">
        <v>391</v>
      </c>
      <c r="B400" s="354">
        <v>29119266</v>
      </c>
      <c r="C400" s="357" t="s">
        <v>1415</v>
      </c>
      <c r="D400" s="344" t="str">
        <f>IFERROR(VLOOKUP(B400,#REF!,6,0),"ACTIVO")</f>
        <v>ACTIVO</v>
      </c>
      <c r="E400" s="344">
        <v>45404</v>
      </c>
      <c r="F400" s="344" t="str">
        <f>IFERROR(VLOOKUP(B400,#REF!,5,0),"")</f>
        <v/>
      </c>
      <c r="G400" s="344">
        <v>29053</v>
      </c>
      <c r="H400" s="356">
        <f t="shared" ca="1" si="42"/>
        <v>46.70773442847365</v>
      </c>
      <c r="I400" s="357" t="s">
        <v>768</v>
      </c>
      <c r="J400" s="357" t="s">
        <v>1416</v>
      </c>
      <c r="K400" s="355" t="s">
        <v>1417</v>
      </c>
      <c r="L400" s="355" t="s">
        <v>159</v>
      </c>
      <c r="M400" s="355" t="s">
        <v>90</v>
      </c>
      <c r="N400" s="357" t="s">
        <v>764</v>
      </c>
      <c r="O400" s="357" t="s">
        <v>764</v>
      </c>
      <c r="P400" s="357" t="s">
        <v>721</v>
      </c>
      <c r="Q400" s="357"/>
      <c r="R400" s="357"/>
      <c r="S400" s="357"/>
      <c r="T400" s="357"/>
      <c r="U400" s="357"/>
      <c r="V400" s="357"/>
      <c r="W400" s="357"/>
      <c r="X400" s="357"/>
      <c r="Y400" s="357"/>
      <c r="Z400" s="357"/>
      <c r="AA400" s="344"/>
      <c r="AB400" s="344" t="str">
        <f t="shared" ca="1" si="47"/>
        <v>Vencida</v>
      </c>
      <c r="AC400" s="358" t="str">
        <f t="shared" si="43"/>
        <v>No aplica</v>
      </c>
      <c r="AD400" s="344"/>
      <c r="AE400" s="344" t="str">
        <f t="shared" ca="1" si="48"/>
        <v>Vencida</v>
      </c>
      <c r="AF400" s="358" t="str">
        <f t="shared" si="44"/>
        <v>No aplica</v>
      </c>
      <c r="AG400" s="344"/>
      <c r="AH400" s="344"/>
      <c r="AI400" s="357"/>
      <c r="AJ400" s="344"/>
      <c r="AK400" s="358" t="str">
        <f t="shared" si="45"/>
        <v>No aplica</v>
      </c>
      <c r="AL400" s="358"/>
      <c r="AM400" s="359">
        <f t="shared" ca="1" si="46"/>
        <v>0</v>
      </c>
      <c r="AN400" s="357"/>
      <c r="AO400" s="357"/>
      <c r="AP400" s="360"/>
      <c r="AQ400" s="361" t="str">
        <f>+_xlfn.XLOOKUP(B400,'BD 2025-06-14'!$A$1:$A$700,'BD 2025-06-14'!$B$1:$B$700)</f>
        <v>GUERRERO PALOMINO ADRIANA PATRICIA</v>
      </c>
    </row>
    <row r="401" spans="1:43" ht="30.75" customHeight="1" x14ac:dyDescent="0.25">
      <c r="A401" s="353">
        <v>392</v>
      </c>
      <c r="B401" s="354">
        <v>94527076</v>
      </c>
      <c r="C401" s="357" t="s">
        <v>1536</v>
      </c>
      <c r="D401" s="344" t="str">
        <f>IFERROR(VLOOKUP(B401,#REF!,6,0),"ACTIVO")</f>
        <v>ACTIVO</v>
      </c>
      <c r="E401" s="344">
        <v>41674</v>
      </c>
      <c r="F401" s="344" t="str">
        <f>IFERROR(VLOOKUP(B401,#REF!,5,0),"")</f>
        <v/>
      </c>
      <c r="G401" s="344">
        <v>28859</v>
      </c>
      <c r="H401" s="356">
        <f t="shared" ca="1" si="42"/>
        <v>47.238877481177276</v>
      </c>
      <c r="I401" s="357" t="s">
        <v>763</v>
      </c>
      <c r="J401" s="357" t="s">
        <v>1537</v>
      </c>
      <c r="K401" s="355" t="s">
        <v>1538</v>
      </c>
      <c r="L401" s="355" t="s">
        <v>368</v>
      </c>
      <c r="M401" s="355" t="s">
        <v>366</v>
      </c>
      <c r="N401" s="357" t="s">
        <v>764</v>
      </c>
      <c r="O401" s="357" t="s">
        <v>764</v>
      </c>
      <c r="P401" s="357" t="s">
        <v>721</v>
      </c>
      <c r="Q401" s="357"/>
      <c r="R401" s="357"/>
      <c r="S401" s="357"/>
      <c r="T401" s="357"/>
      <c r="U401" s="357"/>
      <c r="V401" s="357"/>
      <c r="W401" s="357"/>
      <c r="X401" s="357"/>
      <c r="Y401" s="357"/>
      <c r="Z401" s="357"/>
      <c r="AA401" s="344"/>
      <c r="AB401" s="344" t="str">
        <f t="shared" ca="1" si="47"/>
        <v>Vencida</v>
      </c>
      <c r="AC401" s="358" t="str">
        <f t="shared" si="43"/>
        <v>No aplica</v>
      </c>
      <c r="AD401" s="344"/>
      <c r="AE401" s="344" t="str">
        <f t="shared" ca="1" si="48"/>
        <v>Vencida</v>
      </c>
      <c r="AF401" s="358" t="str">
        <f t="shared" si="44"/>
        <v>No aplica</v>
      </c>
      <c r="AG401" s="344"/>
      <c r="AH401" s="344"/>
      <c r="AI401" s="357"/>
      <c r="AJ401" s="344"/>
      <c r="AK401" s="358" t="str">
        <f t="shared" si="45"/>
        <v>No aplica</v>
      </c>
      <c r="AL401" s="358"/>
      <c r="AM401" s="359">
        <f t="shared" ca="1" si="46"/>
        <v>0</v>
      </c>
      <c r="AN401" s="357"/>
      <c r="AO401" s="357"/>
      <c r="AP401" s="360"/>
      <c r="AQ401" s="361" t="str">
        <f>+_xlfn.XLOOKUP(B401,'BD 2025-06-14'!$A$1:$A$700,'BD 2025-06-14'!$B$1:$B$700)</f>
        <v>MORALES CHACON LUIS MIGUEL</v>
      </c>
    </row>
    <row r="402" spans="1:43" ht="30.75" customHeight="1" x14ac:dyDescent="0.25">
      <c r="A402" s="353">
        <v>393</v>
      </c>
      <c r="B402" s="354">
        <v>29543492</v>
      </c>
      <c r="C402" s="357" t="s">
        <v>1640</v>
      </c>
      <c r="D402" s="344" t="str">
        <f>IFERROR(VLOOKUP(B402,#REF!,6,0),"ACTIVO")</f>
        <v>ACTIVO</v>
      </c>
      <c r="E402" s="344">
        <v>41127</v>
      </c>
      <c r="F402" s="344" t="str">
        <f>IFERROR(VLOOKUP(B402,#REF!,5,0),"")</f>
        <v/>
      </c>
      <c r="G402" s="344">
        <v>29421</v>
      </c>
      <c r="H402" s="356">
        <f t="shared" ca="1" si="42"/>
        <v>45.699539814760875</v>
      </c>
      <c r="I402" s="357" t="s">
        <v>768</v>
      </c>
      <c r="J402" s="357" t="s">
        <v>4276</v>
      </c>
      <c r="K402" s="355" t="s">
        <v>1641</v>
      </c>
      <c r="L402" s="355" t="s">
        <v>1629</v>
      </c>
      <c r="M402" s="355" t="s">
        <v>1627</v>
      </c>
      <c r="N402" s="357" t="s">
        <v>764</v>
      </c>
      <c r="O402" s="357" t="s">
        <v>764</v>
      </c>
      <c r="P402" s="357" t="s">
        <v>721</v>
      </c>
      <c r="Q402" s="357"/>
      <c r="R402" s="357"/>
      <c r="S402" s="357"/>
      <c r="T402" s="357"/>
      <c r="U402" s="357"/>
      <c r="V402" s="357"/>
      <c r="W402" s="357"/>
      <c r="X402" s="357"/>
      <c r="Y402" s="357"/>
      <c r="Z402" s="357"/>
      <c r="AA402" s="344"/>
      <c r="AB402" s="344" t="str">
        <f t="shared" ca="1" si="47"/>
        <v>Vencida</v>
      </c>
      <c r="AC402" s="358" t="str">
        <f t="shared" si="43"/>
        <v>No aplica</v>
      </c>
      <c r="AD402" s="344"/>
      <c r="AE402" s="344" t="str">
        <f t="shared" ca="1" si="48"/>
        <v>Vencida</v>
      </c>
      <c r="AF402" s="358" t="str">
        <f t="shared" si="44"/>
        <v>No aplica</v>
      </c>
      <c r="AG402" s="344"/>
      <c r="AH402" s="344"/>
      <c r="AI402" s="357"/>
      <c r="AJ402" s="344"/>
      <c r="AK402" s="358" t="str">
        <f t="shared" si="45"/>
        <v>No aplica</v>
      </c>
      <c r="AL402" s="358"/>
      <c r="AM402" s="359">
        <f t="shared" ca="1" si="46"/>
        <v>0</v>
      </c>
      <c r="AN402" s="357"/>
      <c r="AO402" s="357"/>
      <c r="AP402" s="360"/>
      <c r="AQ402" s="361" t="str">
        <f>+_xlfn.XLOOKUP(B402,'BD 2025-06-14'!$A$1:$A$700,'BD 2025-06-14'!$B$1:$B$700)</f>
        <v>RUIZ FRANCO GRETTEL ALEXA</v>
      </c>
    </row>
    <row r="403" spans="1:43" s="362" customFormat="1" ht="30.75" customHeight="1" x14ac:dyDescent="0.25">
      <c r="A403" s="353">
        <v>394</v>
      </c>
      <c r="B403" s="387">
        <v>1130649441</v>
      </c>
      <c r="C403" s="355" t="s">
        <v>18</v>
      </c>
      <c r="D403" s="344" t="str">
        <f>IFERROR(VLOOKUP(B403,#REF!,6,0),"ACTIVO")</f>
        <v>ACTIVO</v>
      </c>
      <c r="E403" s="344">
        <v>43881</v>
      </c>
      <c r="F403" s="344" t="str">
        <f>IFERROR(VLOOKUP(B403,#REF!,5,0),"")</f>
        <v/>
      </c>
      <c r="G403" s="344">
        <v>31721</v>
      </c>
      <c r="H403" s="356">
        <f t="shared" ca="1" si="42"/>
        <v>39.40380634390651</v>
      </c>
      <c r="I403" s="344" t="s">
        <v>763</v>
      </c>
      <c r="J403" s="355" t="s">
        <v>1667</v>
      </c>
      <c r="K403" s="363" t="s">
        <v>20</v>
      </c>
      <c r="L403" s="355" t="s">
        <v>21</v>
      </c>
      <c r="M403" s="355" t="s">
        <v>19</v>
      </c>
      <c r="N403" s="357" t="s">
        <v>557</v>
      </c>
      <c r="O403" s="357" t="s">
        <v>557</v>
      </c>
      <c r="P403" s="357" t="s">
        <v>437</v>
      </c>
      <c r="Q403" s="357" t="s">
        <v>6946</v>
      </c>
      <c r="R403" s="357" t="s">
        <v>436</v>
      </c>
      <c r="S403" s="357"/>
      <c r="T403" s="357"/>
      <c r="U403" s="357" t="s">
        <v>3423</v>
      </c>
      <c r="V403" s="357" t="s">
        <v>3424</v>
      </c>
      <c r="W403" s="357">
        <v>2018</v>
      </c>
      <c r="X403" s="357" t="s">
        <v>1927</v>
      </c>
      <c r="Y403" s="357">
        <v>250</v>
      </c>
      <c r="Z403" s="357"/>
      <c r="AA403" s="344">
        <v>44077</v>
      </c>
      <c r="AB403" s="344" t="str">
        <f t="shared" ca="1" si="47"/>
        <v>Vigente</v>
      </c>
      <c r="AC403" s="358" t="str">
        <f t="shared" si="43"/>
        <v>Vigente</v>
      </c>
      <c r="AD403" s="344">
        <v>46446</v>
      </c>
      <c r="AE403" s="344" t="str">
        <f t="shared" ca="1" si="48"/>
        <v>Vencida</v>
      </c>
      <c r="AF403" s="358" t="str">
        <f t="shared" si="44"/>
        <v>Vigente</v>
      </c>
      <c r="AG403" s="344">
        <v>46080</v>
      </c>
      <c r="AH403" s="344" t="s">
        <v>439</v>
      </c>
      <c r="AI403" s="357" t="s">
        <v>439</v>
      </c>
      <c r="AJ403" s="344">
        <v>48726</v>
      </c>
      <c r="AK403" s="358" t="str">
        <f t="shared" si="45"/>
        <v>Vigente</v>
      </c>
      <c r="AL403" s="358"/>
      <c r="AM403" s="359">
        <f t="shared" ca="1" si="46"/>
        <v>3</v>
      </c>
      <c r="AN403" s="357"/>
      <c r="AO403" s="357"/>
      <c r="AP403" s="360"/>
      <c r="AQ403" s="361" t="str">
        <f>+_xlfn.XLOOKUP(B403,'BD 2025-06-14'!$A$1:$A$700,'BD 2025-06-14'!$B$1:$B$700)</f>
        <v>VIVEROS TELLEZ EDWARD ANDRES</v>
      </c>
    </row>
    <row r="404" spans="1:43" ht="30.75" customHeight="1" x14ac:dyDescent="0.25">
      <c r="A404" s="353">
        <v>395</v>
      </c>
      <c r="B404" s="354">
        <v>38565901</v>
      </c>
      <c r="C404" s="355" t="s">
        <v>874</v>
      </c>
      <c r="D404" s="344" t="str">
        <f>IFERROR(VLOOKUP(B404,#REF!,6,0),"ACTIVO")</f>
        <v>ACTIVO</v>
      </c>
      <c r="E404" s="344">
        <v>42114</v>
      </c>
      <c r="F404" s="344" t="str">
        <f>IFERROR(VLOOKUP(B404,#REF!,5,0),"")</f>
        <v/>
      </c>
      <c r="G404" s="344">
        <v>30106</v>
      </c>
      <c r="H404" s="356">
        <f t="shared" ca="1" si="42"/>
        <v>43.8254441469944</v>
      </c>
      <c r="I404" s="344" t="s">
        <v>768</v>
      </c>
      <c r="J404" s="355" t="s">
        <v>4088</v>
      </c>
      <c r="K404" s="355" t="s">
        <v>875</v>
      </c>
      <c r="L404" s="355" t="s">
        <v>776</v>
      </c>
      <c r="M404" s="355" t="s">
        <v>19</v>
      </c>
      <c r="N404" s="357" t="s">
        <v>764</v>
      </c>
      <c r="O404" s="357" t="s">
        <v>764</v>
      </c>
      <c r="P404" s="357" t="s">
        <v>721</v>
      </c>
      <c r="Q404" s="357"/>
      <c r="R404" s="357"/>
      <c r="S404" s="357"/>
      <c r="T404" s="357"/>
      <c r="U404" s="357"/>
      <c r="V404" s="357"/>
      <c r="W404" s="357"/>
      <c r="X404" s="357"/>
      <c r="Y404" s="357"/>
      <c r="Z404" s="357"/>
      <c r="AA404" s="344"/>
      <c r="AB404" s="344" t="str">
        <f t="shared" ca="1" si="47"/>
        <v>Vencida</v>
      </c>
      <c r="AC404" s="358" t="str">
        <f t="shared" si="43"/>
        <v>No aplica</v>
      </c>
      <c r="AD404" s="344"/>
      <c r="AE404" s="344" t="str">
        <f t="shared" ca="1" si="48"/>
        <v>Vencida</v>
      </c>
      <c r="AF404" s="358" t="str">
        <f t="shared" si="44"/>
        <v>No aplica</v>
      </c>
      <c r="AG404" s="344"/>
      <c r="AH404" s="344"/>
      <c r="AI404" s="357"/>
      <c r="AJ404" s="344"/>
      <c r="AK404" s="358" t="str">
        <f t="shared" si="45"/>
        <v>No aplica</v>
      </c>
      <c r="AL404" s="358"/>
      <c r="AM404" s="359">
        <f t="shared" ca="1" si="46"/>
        <v>0</v>
      </c>
      <c r="AN404" s="357"/>
      <c r="AO404" s="357"/>
      <c r="AP404" s="360"/>
      <c r="AQ404" s="361" t="str">
        <f>+_xlfn.XLOOKUP(B404,'BD 2025-06-14'!$A$1:$A$700,'BD 2025-06-14'!$B$1:$B$700)</f>
        <v>AYALA OBANDO LORENA</v>
      </c>
    </row>
    <row r="405" spans="1:43" ht="30.75" customHeight="1" x14ac:dyDescent="0.25">
      <c r="A405" s="353">
        <v>396</v>
      </c>
      <c r="B405" s="354">
        <v>14695140</v>
      </c>
      <c r="C405" s="357" t="s">
        <v>1539</v>
      </c>
      <c r="D405" s="344" t="str">
        <f>IFERROR(VLOOKUP(B405,#REF!,6,0),"ACTIVO")</f>
        <v>ACTIVO</v>
      </c>
      <c r="E405" s="344">
        <v>39995</v>
      </c>
      <c r="F405" s="344" t="str">
        <f>IFERROR(VLOOKUP(B405,#REF!,5,0),"")</f>
        <v/>
      </c>
      <c r="G405" s="344">
        <v>30096</v>
      </c>
      <c r="H405" s="356">
        <f t="shared" ca="1" si="42"/>
        <v>43.852823071306887</v>
      </c>
      <c r="I405" s="357" t="s">
        <v>763</v>
      </c>
      <c r="J405" s="357" t="s">
        <v>4258</v>
      </c>
      <c r="K405" s="355" t="s">
        <v>1540</v>
      </c>
      <c r="L405" s="355" t="s">
        <v>1541</v>
      </c>
      <c r="M405" s="355" t="s">
        <v>366</v>
      </c>
      <c r="N405" s="357" t="s">
        <v>764</v>
      </c>
      <c r="O405" s="357" t="s">
        <v>764</v>
      </c>
      <c r="P405" s="357" t="s">
        <v>721</v>
      </c>
      <c r="Q405" s="357"/>
      <c r="R405" s="357"/>
      <c r="S405" s="357"/>
      <c r="T405" s="357"/>
      <c r="U405" s="357"/>
      <c r="V405" s="357"/>
      <c r="W405" s="357"/>
      <c r="X405" s="357"/>
      <c r="Y405" s="357"/>
      <c r="Z405" s="357"/>
      <c r="AA405" s="344"/>
      <c r="AB405" s="344" t="str">
        <f t="shared" ca="1" si="47"/>
        <v>Vencida</v>
      </c>
      <c r="AC405" s="358" t="str">
        <f t="shared" si="43"/>
        <v>No aplica</v>
      </c>
      <c r="AD405" s="344"/>
      <c r="AE405" s="344" t="str">
        <f t="shared" ca="1" si="48"/>
        <v>Vencida</v>
      </c>
      <c r="AF405" s="358" t="str">
        <f t="shared" si="44"/>
        <v>No aplica</v>
      </c>
      <c r="AG405" s="344"/>
      <c r="AH405" s="344"/>
      <c r="AI405" s="357"/>
      <c r="AJ405" s="344"/>
      <c r="AK405" s="358" t="str">
        <f t="shared" si="45"/>
        <v>No aplica</v>
      </c>
      <c r="AL405" s="358"/>
      <c r="AM405" s="359">
        <f t="shared" ca="1" si="46"/>
        <v>0</v>
      </c>
      <c r="AN405" s="357"/>
      <c r="AO405" s="357"/>
      <c r="AP405" s="360"/>
      <c r="AQ405" s="361" t="str">
        <f>+_xlfn.XLOOKUP(B405,'BD 2025-06-14'!$A$1:$A$700,'BD 2025-06-14'!$B$1:$B$700)</f>
        <v>QUINTERO BORRERO REINER</v>
      </c>
    </row>
    <row r="406" spans="1:43" ht="30.75" customHeight="1" x14ac:dyDescent="0.25">
      <c r="A406" s="353">
        <v>397</v>
      </c>
      <c r="B406" s="354">
        <v>38655781</v>
      </c>
      <c r="C406" s="355" t="s">
        <v>963</v>
      </c>
      <c r="D406" s="344" t="str">
        <f>IFERROR(VLOOKUP(B406,#REF!,6,0),"ACTIVO")</f>
        <v>ACTIVO</v>
      </c>
      <c r="E406" s="344">
        <v>39571</v>
      </c>
      <c r="F406" s="344" t="str">
        <f>IFERROR(VLOOKUP(B406,#REF!,5,0),"")</f>
        <v/>
      </c>
      <c r="G406" s="344">
        <v>28338</v>
      </c>
      <c r="H406" s="356">
        <f t="shared" ca="1" si="42"/>
        <v>48.666630160990032</v>
      </c>
      <c r="I406" s="344" t="s">
        <v>768</v>
      </c>
      <c r="J406" s="355" t="s">
        <v>4122</v>
      </c>
      <c r="K406" s="355" t="s">
        <v>964</v>
      </c>
      <c r="L406" s="355" t="s">
        <v>85</v>
      </c>
      <c r="M406" s="355" t="s">
        <v>83</v>
      </c>
      <c r="N406" s="357" t="s">
        <v>764</v>
      </c>
      <c r="O406" s="357" t="s">
        <v>764</v>
      </c>
      <c r="P406" s="357" t="s">
        <v>721</v>
      </c>
      <c r="Q406" s="357"/>
      <c r="R406" s="357"/>
      <c r="S406" s="357"/>
      <c r="T406" s="357"/>
      <c r="U406" s="357"/>
      <c r="V406" s="357"/>
      <c r="W406" s="357"/>
      <c r="X406" s="357"/>
      <c r="Y406" s="357"/>
      <c r="Z406" s="357"/>
      <c r="AA406" s="344"/>
      <c r="AB406" s="344" t="str">
        <f t="shared" ca="1" si="47"/>
        <v>Vencida</v>
      </c>
      <c r="AC406" s="358" t="str">
        <f t="shared" si="43"/>
        <v>No aplica</v>
      </c>
      <c r="AD406" s="344"/>
      <c r="AE406" s="344" t="str">
        <f t="shared" ca="1" si="48"/>
        <v>Vencida</v>
      </c>
      <c r="AF406" s="358" t="str">
        <f t="shared" si="44"/>
        <v>No aplica</v>
      </c>
      <c r="AG406" s="344"/>
      <c r="AH406" s="344"/>
      <c r="AI406" s="357"/>
      <c r="AJ406" s="344"/>
      <c r="AK406" s="358" t="str">
        <f t="shared" si="45"/>
        <v>No aplica</v>
      </c>
      <c r="AL406" s="358"/>
      <c r="AM406" s="359">
        <f t="shared" ca="1" si="46"/>
        <v>0</v>
      </c>
      <c r="AN406" s="357"/>
      <c r="AO406" s="357"/>
      <c r="AP406" s="360"/>
      <c r="AQ406" s="361" t="str">
        <f>+_xlfn.XLOOKUP(B406,'BD 2025-06-14'!$A$1:$A$700,'BD 2025-06-14'!$B$1:$B$700)</f>
        <v>HERNANDEZ RAMIREZ IDARLENY</v>
      </c>
    </row>
    <row r="407" spans="1:43" ht="30.75" customHeight="1" x14ac:dyDescent="0.25">
      <c r="A407" s="353">
        <v>398</v>
      </c>
      <c r="B407" s="354">
        <v>16929993</v>
      </c>
      <c r="C407" s="357" t="s">
        <v>199</v>
      </c>
      <c r="D407" s="344" t="str">
        <f>IFERROR(VLOOKUP(B407,#REF!,6,0),"ACTIVO")</f>
        <v>ACTIVO</v>
      </c>
      <c r="E407" s="344">
        <v>45404</v>
      </c>
      <c r="F407" s="344" t="str">
        <f>IFERROR(VLOOKUP(B407,#REF!,5,0),"")</f>
        <v/>
      </c>
      <c r="G407" s="344">
        <v>29712</v>
      </c>
      <c r="H407" s="356">
        <f t="shared" ca="1" si="42"/>
        <v>44.904827093625379</v>
      </c>
      <c r="I407" s="357" t="s">
        <v>763</v>
      </c>
      <c r="J407" s="357" t="s">
        <v>200</v>
      </c>
      <c r="K407" s="363" t="s">
        <v>201</v>
      </c>
      <c r="L407" s="355" t="s">
        <v>196</v>
      </c>
      <c r="M407" s="355" t="s">
        <v>90</v>
      </c>
      <c r="N407" s="357" t="s">
        <v>557</v>
      </c>
      <c r="O407" s="357" t="s">
        <v>557</v>
      </c>
      <c r="P407" s="357" t="s">
        <v>547</v>
      </c>
      <c r="Q407" s="357" t="s">
        <v>548</v>
      </c>
      <c r="R407" s="357" t="s">
        <v>534</v>
      </c>
      <c r="S407" s="357"/>
      <c r="T407" s="357"/>
      <c r="U407" s="357" t="s">
        <v>3747</v>
      </c>
      <c r="V407" s="357" t="s">
        <v>3748</v>
      </c>
      <c r="W407" s="357">
        <v>2019</v>
      </c>
      <c r="X407" s="357" t="s">
        <v>3749</v>
      </c>
      <c r="Y407" s="357">
        <v>1496</v>
      </c>
      <c r="Z407" s="357"/>
      <c r="AA407" s="344">
        <v>43482</v>
      </c>
      <c r="AB407" s="344" t="str">
        <f t="shared" ca="1" si="47"/>
        <v>Vencida</v>
      </c>
      <c r="AC407" s="358" t="str">
        <f t="shared" si="43"/>
        <v>Vigente</v>
      </c>
      <c r="AD407" s="344">
        <v>46038</v>
      </c>
      <c r="AE407" s="344" t="str">
        <f t="shared" ca="1" si="48"/>
        <v>Vencida</v>
      </c>
      <c r="AF407" s="358" t="str">
        <f t="shared" si="44"/>
        <v>Vigente</v>
      </c>
      <c r="AG407" s="344">
        <v>46038</v>
      </c>
      <c r="AH407" s="344" t="s">
        <v>450</v>
      </c>
      <c r="AI407" s="357" t="s">
        <v>450</v>
      </c>
      <c r="AJ407" s="344">
        <v>49035</v>
      </c>
      <c r="AK407" s="358" t="str">
        <f t="shared" si="45"/>
        <v>Vigente</v>
      </c>
      <c r="AL407" s="358"/>
      <c r="AM407" s="359">
        <f t="shared" ca="1" si="46"/>
        <v>3</v>
      </c>
      <c r="AN407" s="357"/>
      <c r="AO407" s="357"/>
      <c r="AP407" s="360"/>
      <c r="AQ407" s="361" t="str">
        <f>+_xlfn.XLOOKUP(B407,'BD 2025-06-14'!$A$1:$A$700,'BD 2025-06-14'!$B$1:$B$700)</f>
        <v>URUENA ROSEMBERG</v>
      </c>
    </row>
    <row r="408" spans="1:43" ht="30.75" customHeight="1" x14ac:dyDescent="0.25">
      <c r="A408" s="353">
        <v>399</v>
      </c>
      <c r="B408" s="354">
        <v>38641786</v>
      </c>
      <c r="C408" s="355" t="s">
        <v>854</v>
      </c>
      <c r="D408" s="344" t="str">
        <f>IFERROR(VLOOKUP(B408,#REF!,6,0),"ACTIVO")</f>
        <v>ACTIVO</v>
      </c>
      <c r="E408" s="344">
        <v>43864</v>
      </c>
      <c r="F408" s="344" t="str">
        <f>IFERROR(VLOOKUP(B408,#REF!,5,0),"")</f>
        <v/>
      </c>
      <c r="G408" s="344">
        <v>30732</v>
      </c>
      <c r="H408" s="356">
        <f t="shared" ca="1" si="42"/>
        <v>42.110212657583091</v>
      </c>
      <c r="I408" s="344" t="s">
        <v>768</v>
      </c>
      <c r="J408" s="355" t="s">
        <v>4087</v>
      </c>
      <c r="K408" s="355" t="s">
        <v>855</v>
      </c>
      <c r="L408" s="355" t="s">
        <v>70</v>
      </c>
      <c r="M408" s="355" t="s">
        <v>19</v>
      </c>
      <c r="N408" s="357" t="s">
        <v>764</v>
      </c>
      <c r="O408" s="357" t="s">
        <v>764</v>
      </c>
      <c r="P408" s="357" t="s">
        <v>721</v>
      </c>
      <c r="Q408" s="357"/>
      <c r="R408" s="357"/>
      <c r="S408" s="357"/>
      <c r="T408" s="357"/>
      <c r="U408" s="357"/>
      <c r="V408" s="357"/>
      <c r="W408" s="357"/>
      <c r="X408" s="357"/>
      <c r="Y408" s="357"/>
      <c r="Z408" s="357"/>
      <c r="AA408" s="344"/>
      <c r="AB408" s="344" t="str">
        <f t="shared" ca="1" si="47"/>
        <v>Vencida</v>
      </c>
      <c r="AC408" s="358" t="str">
        <f t="shared" si="43"/>
        <v>No aplica</v>
      </c>
      <c r="AD408" s="344"/>
      <c r="AE408" s="344" t="str">
        <f t="shared" ca="1" si="48"/>
        <v>Vencida</v>
      </c>
      <c r="AF408" s="358" t="str">
        <f t="shared" si="44"/>
        <v>No aplica</v>
      </c>
      <c r="AG408" s="344"/>
      <c r="AH408" s="344"/>
      <c r="AI408" s="357"/>
      <c r="AJ408" s="344"/>
      <c r="AK408" s="358" t="str">
        <f t="shared" si="45"/>
        <v>No aplica</v>
      </c>
      <c r="AL408" s="358"/>
      <c r="AM408" s="359">
        <f t="shared" ca="1" si="46"/>
        <v>0</v>
      </c>
      <c r="AN408" s="357"/>
      <c r="AO408" s="357"/>
      <c r="AP408" s="360"/>
      <c r="AQ408" s="361" t="str">
        <f>+_xlfn.XLOOKUP(B408,'BD 2025-06-14'!$A$1:$A$700,'BD 2025-06-14'!$B$1:$B$700)</f>
        <v>GUERRA PELAEZ SANDRA LIZETH</v>
      </c>
    </row>
    <row r="409" spans="1:43" ht="30.75" customHeight="1" x14ac:dyDescent="0.25">
      <c r="A409" s="353">
        <v>400</v>
      </c>
      <c r="B409" s="354">
        <v>31954628</v>
      </c>
      <c r="C409" s="357" t="s">
        <v>224</v>
      </c>
      <c r="D409" s="344" t="str">
        <f>IFERROR(VLOOKUP(B409,#REF!,6,0),"ACTIVO")</f>
        <v>ACTIVO</v>
      </c>
      <c r="E409" s="344">
        <v>39220</v>
      </c>
      <c r="F409" s="344" t="str">
        <f>IFERROR(VLOOKUP(B409,#REF!,5,0),"")</f>
        <v/>
      </c>
      <c r="G409" s="344">
        <v>24410</v>
      </c>
      <c r="H409" s="356">
        <f t="shared" ca="1" si="42"/>
        <v>59.420242369838419</v>
      </c>
      <c r="I409" s="357" t="s">
        <v>768</v>
      </c>
      <c r="J409" s="357" t="s">
        <v>1710</v>
      </c>
      <c r="K409" s="363" t="s">
        <v>211</v>
      </c>
      <c r="L409" s="355" t="s">
        <v>196</v>
      </c>
      <c r="M409" s="355" t="s">
        <v>90</v>
      </c>
      <c r="N409" s="357" t="s">
        <v>557</v>
      </c>
      <c r="O409" s="357" t="s">
        <v>557</v>
      </c>
      <c r="P409" s="357" t="s">
        <v>437</v>
      </c>
      <c r="Q409" s="357" t="s">
        <v>560</v>
      </c>
      <c r="R409" s="357" t="s">
        <v>436</v>
      </c>
      <c r="S409" s="357"/>
      <c r="T409" s="357"/>
      <c r="U409" s="357" t="s">
        <v>1969</v>
      </c>
      <c r="V409" s="357" t="s">
        <v>1970</v>
      </c>
      <c r="W409" s="357">
        <v>2018</v>
      </c>
      <c r="X409" s="357" t="s">
        <v>1867</v>
      </c>
      <c r="Y409" s="357">
        <v>109</v>
      </c>
      <c r="Z409" s="357"/>
      <c r="AA409" s="344">
        <v>43125</v>
      </c>
      <c r="AB409" s="344" t="str">
        <f t="shared" ca="1" si="47"/>
        <v>Vencida</v>
      </c>
      <c r="AC409" s="358" t="str">
        <f t="shared" si="43"/>
        <v>Vigente</v>
      </c>
      <c r="AD409" s="344">
        <v>46046</v>
      </c>
      <c r="AE409" s="344" t="str">
        <f t="shared" ca="1" si="48"/>
        <v>Vencida</v>
      </c>
      <c r="AF409" s="358" t="str">
        <f t="shared" si="44"/>
        <v>Vigente</v>
      </c>
      <c r="AG409" s="344">
        <v>46049</v>
      </c>
      <c r="AH409" s="344" t="s">
        <v>439</v>
      </c>
      <c r="AI409" s="357" t="s">
        <v>439</v>
      </c>
      <c r="AJ409" s="344">
        <v>48175</v>
      </c>
      <c r="AK409" s="358" t="str">
        <f t="shared" si="45"/>
        <v>Vigente</v>
      </c>
      <c r="AL409" s="358"/>
      <c r="AM409" s="359">
        <f t="shared" ca="1" si="46"/>
        <v>3</v>
      </c>
      <c r="AN409" s="357"/>
      <c r="AO409" s="357"/>
      <c r="AP409" s="360"/>
      <c r="AQ409" s="361" t="str">
        <f>+_xlfn.XLOOKUP(B409,'BD 2025-06-14'!$A$1:$A$700,'BD 2025-06-14'!$B$1:$B$700)</f>
        <v>BARRERA VARGAS LIGIA</v>
      </c>
    </row>
    <row r="410" spans="1:43" ht="30.75" customHeight="1" x14ac:dyDescent="0.25">
      <c r="A410" s="353">
        <v>401</v>
      </c>
      <c r="B410" s="354">
        <v>71185148</v>
      </c>
      <c r="C410" s="357" t="s">
        <v>1505</v>
      </c>
      <c r="D410" s="344" t="str">
        <f>IFERROR(VLOOKUP(B410,#REF!,6,0),"ACTIVO")</f>
        <v>ACTIVO</v>
      </c>
      <c r="E410" s="344">
        <v>39470</v>
      </c>
      <c r="F410" s="344" t="str">
        <f>IFERROR(VLOOKUP(B410,#REF!,5,0),"")</f>
        <v/>
      </c>
      <c r="G410" s="344">
        <v>24353</v>
      </c>
      <c r="H410" s="356">
        <f t="shared" ca="1" si="42"/>
        <v>59.576301615798926</v>
      </c>
      <c r="I410" s="357" t="s">
        <v>763</v>
      </c>
      <c r="J410" s="357" t="s">
        <v>4057</v>
      </c>
      <c r="K410" s="355" t="s">
        <v>211</v>
      </c>
      <c r="L410" s="355" t="s">
        <v>196</v>
      </c>
      <c r="M410" s="355" t="s">
        <v>90</v>
      </c>
      <c r="N410" s="388" t="s">
        <v>764</v>
      </c>
      <c r="O410" s="388" t="s">
        <v>764</v>
      </c>
      <c r="P410" s="357" t="s">
        <v>721</v>
      </c>
      <c r="Q410" s="357"/>
      <c r="R410" s="357"/>
      <c r="S410" s="357"/>
      <c r="T410" s="357"/>
      <c r="U410" s="357"/>
      <c r="V410" s="357"/>
      <c r="W410" s="357"/>
      <c r="X410" s="357"/>
      <c r="Y410" s="357"/>
      <c r="Z410" s="357"/>
      <c r="AA410" s="344"/>
      <c r="AB410" s="344" t="str">
        <f t="shared" ca="1" si="47"/>
        <v>Vencida</v>
      </c>
      <c r="AC410" s="358" t="str">
        <f t="shared" si="43"/>
        <v>No aplica</v>
      </c>
      <c r="AD410" s="344"/>
      <c r="AE410" s="344" t="str">
        <f t="shared" ca="1" si="48"/>
        <v>Vencida</v>
      </c>
      <c r="AF410" s="358" t="str">
        <f t="shared" si="44"/>
        <v>No aplica</v>
      </c>
      <c r="AG410" s="344"/>
      <c r="AH410" s="344"/>
      <c r="AI410" s="357"/>
      <c r="AJ410" s="344"/>
      <c r="AK410" s="358" t="str">
        <f t="shared" si="45"/>
        <v>No aplica</v>
      </c>
      <c r="AL410" s="358"/>
      <c r="AM410" s="359">
        <f t="shared" ca="1" si="46"/>
        <v>0</v>
      </c>
      <c r="AN410" s="357"/>
      <c r="AO410" s="357"/>
      <c r="AP410" s="360"/>
      <c r="AQ410" s="361" t="str">
        <f>+_xlfn.XLOOKUP(B410,'BD 2025-06-14'!$A$1:$A$700,'BD 2025-06-14'!$B$1:$B$700)</f>
        <v>AGUIAR MERDARDO ALCIDES</v>
      </c>
    </row>
    <row r="411" spans="1:43" ht="30.75" customHeight="1" x14ac:dyDescent="0.25">
      <c r="A411" s="353">
        <v>402</v>
      </c>
      <c r="B411" s="354">
        <v>6550150</v>
      </c>
      <c r="C411" s="357" t="s">
        <v>275</v>
      </c>
      <c r="D411" s="344" t="str">
        <f>IFERROR(VLOOKUP(B411,#REF!,6,0),"ACTIVO")</f>
        <v>ACTIVO</v>
      </c>
      <c r="E411" s="344">
        <v>41157</v>
      </c>
      <c r="F411" s="344" t="str">
        <f>IFERROR(VLOOKUP(B411,#REF!,5,0),"")</f>
        <v/>
      </c>
      <c r="G411" s="344">
        <v>31187</v>
      </c>
      <c r="H411" s="356">
        <f t="shared" ca="1" si="42"/>
        <v>40.866492829204695</v>
      </c>
      <c r="I411" s="357" t="s">
        <v>763</v>
      </c>
      <c r="J411" s="357" t="s">
        <v>1722</v>
      </c>
      <c r="K411" s="363" t="s">
        <v>211</v>
      </c>
      <c r="L411" s="355" t="s">
        <v>196</v>
      </c>
      <c r="M411" s="355" t="s">
        <v>90</v>
      </c>
      <c r="N411" s="357" t="s">
        <v>557</v>
      </c>
      <c r="O411" s="357" t="s">
        <v>557</v>
      </c>
      <c r="P411" s="357" t="s">
        <v>437</v>
      </c>
      <c r="Q411" s="357" t="s">
        <v>7156</v>
      </c>
      <c r="R411" s="357" t="s">
        <v>435</v>
      </c>
      <c r="S411" s="357" t="s">
        <v>7157</v>
      </c>
      <c r="T411" s="357">
        <v>94442632</v>
      </c>
      <c r="U411" s="357" t="s">
        <v>7158</v>
      </c>
      <c r="V411" s="357" t="s">
        <v>7159</v>
      </c>
      <c r="W411" s="357">
        <v>2026</v>
      </c>
      <c r="X411" s="357" t="s">
        <v>2936</v>
      </c>
      <c r="Y411" s="357">
        <v>184</v>
      </c>
      <c r="Z411" s="357"/>
      <c r="AA411" s="344">
        <v>45891</v>
      </c>
      <c r="AB411" s="344" t="str">
        <f t="shared" ca="1" si="47"/>
        <v>Vigente</v>
      </c>
      <c r="AC411" s="358" t="str">
        <f t="shared" si="43"/>
        <v>Vigente</v>
      </c>
      <c r="AD411" s="344">
        <v>46621</v>
      </c>
      <c r="AE411" s="344" t="str">
        <f t="shared" ca="1" si="48"/>
        <v>Vigente</v>
      </c>
      <c r="AF411" s="358" t="str">
        <f t="shared" si="44"/>
        <v>Vigente</v>
      </c>
      <c r="AG411" s="344">
        <v>46254</v>
      </c>
      <c r="AH411" s="344" t="s">
        <v>439</v>
      </c>
      <c r="AI411" s="357" t="s">
        <v>439</v>
      </c>
      <c r="AJ411" s="344">
        <v>48770</v>
      </c>
      <c r="AK411" s="358" t="str">
        <f t="shared" si="45"/>
        <v>Vigente</v>
      </c>
      <c r="AL411" s="358"/>
      <c r="AM411" s="359">
        <f t="shared" ca="1" si="46"/>
        <v>4</v>
      </c>
      <c r="AN411" s="357"/>
      <c r="AO411" s="357"/>
      <c r="AP411" s="360" t="s">
        <v>7160</v>
      </c>
      <c r="AQ411" s="361" t="str">
        <f>+_xlfn.XLOOKUP(B411,'BD 2025-06-14'!$A$1:$A$700,'BD 2025-06-14'!$B$1:$B$700)</f>
        <v>PALACIOS ASPRILLA ERVIN</v>
      </c>
    </row>
    <row r="412" spans="1:43" s="362" customFormat="1" ht="30.75" customHeight="1" x14ac:dyDescent="0.25">
      <c r="A412" s="353">
        <v>403</v>
      </c>
      <c r="B412" s="354">
        <v>94515492</v>
      </c>
      <c r="C412" s="357" t="s">
        <v>296</v>
      </c>
      <c r="D412" s="344" t="str">
        <f>IFERROR(VLOOKUP(B412,#REF!,6,0),"ACTIVO")</f>
        <v>ACTIVO</v>
      </c>
      <c r="E412" s="344">
        <v>41688</v>
      </c>
      <c r="F412" s="344" t="str">
        <f>IFERROR(VLOOKUP(B412,#REF!,5,0),"")</f>
        <v/>
      </c>
      <c r="G412" s="344">
        <v>28489</v>
      </c>
      <c r="H412" s="356">
        <f t="shared" ca="1" si="42"/>
        <v>48.253203373124521</v>
      </c>
      <c r="I412" s="357" t="s">
        <v>763</v>
      </c>
      <c r="J412" s="357" t="s">
        <v>297</v>
      </c>
      <c r="K412" s="363" t="s">
        <v>211</v>
      </c>
      <c r="L412" s="355" t="s">
        <v>196</v>
      </c>
      <c r="M412" s="355" t="s">
        <v>90</v>
      </c>
      <c r="N412" s="357" t="s">
        <v>557</v>
      </c>
      <c r="O412" s="357" t="s">
        <v>557</v>
      </c>
      <c r="P412" s="357" t="s">
        <v>437</v>
      </c>
      <c r="Q412" s="357" t="s">
        <v>602</v>
      </c>
      <c r="R412" s="357" t="s">
        <v>435</v>
      </c>
      <c r="S412" s="357" t="s">
        <v>603</v>
      </c>
      <c r="T412" s="357">
        <v>1143843532</v>
      </c>
      <c r="U412" s="357" t="s">
        <v>3343</v>
      </c>
      <c r="V412" s="357" t="s">
        <v>3344</v>
      </c>
      <c r="W412" s="357">
        <v>2015</v>
      </c>
      <c r="X412" s="357" t="s">
        <v>1912</v>
      </c>
      <c r="Y412" s="357">
        <v>124</v>
      </c>
      <c r="Z412" s="357"/>
      <c r="AA412" s="344">
        <v>42083</v>
      </c>
      <c r="AB412" s="344" t="str">
        <f t="shared" ca="1" si="47"/>
        <v>Vencida</v>
      </c>
      <c r="AC412" s="358" t="str">
        <f t="shared" si="43"/>
        <v>Vigente</v>
      </c>
      <c r="AD412" s="344">
        <v>45869</v>
      </c>
      <c r="AE412" s="344" t="str">
        <f t="shared" ca="1" si="48"/>
        <v>Vigente</v>
      </c>
      <c r="AF412" s="358" t="str">
        <f t="shared" si="44"/>
        <v>Vigente</v>
      </c>
      <c r="AG412" s="344">
        <v>46120</v>
      </c>
      <c r="AH412" s="344" t="s">
        <v>439</v>
      </c>
      <c r="AI412" s="357" t="s">
        <v>439</v>
      </c>
      <c r="AJ412" s="344">
        <v>46162</v>
      </c>
      <c r="AK412" s="358" t="str">
        <f t="shared" si="45"/>
        <v>Vigente</v>
      </c>
      <c r="AL412" s="358"/>
      <c r="AM412" s="359">
        <f t="shared" ca="1" si="46"/>
        <v>4</v>
      </c>
      <c r="AN412" s="357"/>
      <c r="AO412" s="357"/>
      <c r="AP412" s="360"/>
      <c r="AQ412" s="361" t="str">
        <f>+_xlfn.XLOOKUP(B412,'BD 2025-06-14'!$A$1:$A$700,'BD 2025-06-14'!$B$1:$B$700)</f>
        <v>URREA BONILLA YIMY ORLANDO</v>
      </c>
    </row>
    <row r="413" spans="1:43" ht="30.75" customHeight="1" x14ac:dyDescent="0.25">
      <c r="A413" s="353">
        <v>404</v>
      </c>
      <c r="B413" s="354">
        <v>6199511</v>
      </c>
      <c r="C413" s="357" t="s">
        <v>272</v>
      </c>
      <c r="D413" s="344" t="str">
        <f>IFERROR(VLOOKUP(B413,#REF!,6,0),"ACTIVO")</f>
        <v>ACTIVO</v>
      </c>
      <c r="E413" s="344">
        <v>41929</v>
      </c>
      <c r="F413" s="344" t="str">
        <f>IFERROR(VLOOKUP(B413,#REF!,5,0),"")</f>
        <v/>
      </c>
      <c r="G413" s="344">
        <v>28899</v>
      </c>
      <c r="H413" s="356">
        <f t="shared" ca="1" si="42"/>
        <v>47.129363449691994</v>
      </c>
      <c r="I413" s="357" t="s">
        <v>763</v>
      </c>
      <c r="J413" s="357" t="s">
        <v>1721</v>
      </c>
      <c r="K413" s="363" t="s">
        <v>211</v>
      </c>
      <c r="L413" s="355" t="s">
        <v>196</v>
      </c>
      <c r="M413" s="355" t="s">
        <v>90</v>
      </c>
      <c r="N413" s="357" t="s">
        <v>557</v>
      </c>
      <c r="O413" s="357" t="s">
        <v>557</v>
      </c>
      <c r="P413" s="357" t="s">
        <v>437</v>
      </c>
      <c r="Q413" s="357" t="s">
        <v>587</v>
      </c>
      <c r="R413" s="357" t="s">
        <v>435</v>
      </c>
      <c r="S413" s="357" t="s">
        <v>588</v>
      </c>
      <c r="T413" s="357">
        <v>1130641195</v>
      </c>
      <c r="U413" s="357" t="s">
        <v>2876</v>
      </c>
      <c r="V413" s="357" t="s">
        <v>2877</v>
      </c>
      <c r="W413" s="357">
        <v>2019</v>
      </c>
      <c r="X413" s="357" t="s">
        <v>2878</v>
      </c>
      <c r="Y413" s="357">
        <v>113</v>
      </c>
      <c r="Z413" s="357"/>
      <c r="AA413" s="344">
        <v>43305</v>
      </c>
      <c r="AB413" s="344" t="str">
        <f t="shared" ca="1" si="47"/>
        <v>Vigente</v>
      </c>
      <c r="AC413" s="358" t="str">
        <f t="shared" si="43"/>
        <v>Vigente</v>
      </c>
      <c r="AD413" s="344">
        <v>46179</v>
      </c>
      <c r="AE413" s="344" t="str">
        <f t="shared" ca="1" si="48"/>
        <v>Vigente</v>
      </c>
      <c r="AF413" s="358" t="str">
        <f t="shared" si="44"/>
        <v>Vigente</v>
      </c>
      <c r="AG413" s="344">
        <v>46308</v>
      </c>
      <c r="AH413" s="344" t="s">
        <v>439</v>
      </c>
      <c r="AI413" s="357" t="s">
        <v>439</v>
      </c>
      <c r="AJ413" s="344">
        <v>48834</v>
      </c>
      <c r="AK413" s="358" t="str">
        <f t="shared" si="45"/>
        <v>Vigente</v>
      </c>
      <c r="AL413" s="358"/>
      <c r="AM413" s="359">
        <f t="shared" ca="1" si="46"/>
        <v>4</v>
      </c>
      <c r="AN413" s="357"/>
      <c r="AO413" s="357"/>
      <c r="AP413" s="360"/>
      <c r="AQ413" s="361" t="str">
        <f>+_xlfn.XLOOKUP(B413,'BD 2025-06-14'!$A$1:$A$700,'BD 2025-06-14'!$B$1:$B$700)</f>
        <v>ORTIZ HECTOR FABIO</v>
      </c>
    </row>
    <row r="414" spans="1:43" ht="30.75" customHeight="1" x14ac:dyDescent="0.25">
      <c r="A414" s="353">
        <v>405</v>
      </c>
      <c r="B414" s="354">
        <v>76316683</v>
      </c>
      <c r="C414" s="357" t="s">
        <v>253</v>
      </c>
      <c r="D414" s="344" t="str">
        <f>IFERROR(VLOOKUP(B414,#REF!,6,0),"ACTIVO")</f>
        <v>ACTIVO</v>
      </c>
      <c r="E414" s="344">
        <v>42403</v>
      </c>
      <c r="F414" s="344" t="str">
        <f>IFERROR(VLOOKUP(B414,#REF!,5,0),"")</f>
        <v/>
      </c>
      <c r="G414" s="344">
        <v>26655</v>
      </c>
      <c r="H414" s="356">
        <f t="shared" ca="1" si="42"/>
        <v>53.272437652446612</v>
      </c>
      <c r="I414" s="357" t="s">
        <v>763</v>
      </c>
      <c r="J414" s="357" t="s">
        <v>254</v>
      </c>
      <c r="K414" s="363" t="s">
        <v>211</v>
      </c>
      <c r="L414" s="355" t="s">
        <v>196</v>
      </c>
      <c r="M414" s="355" t="s">
        <v>90</v>
      </c>
      <c r="N414" s="357" t="s">
        <v>557</v>
      </c>
      <c r="O414" s="357" t="s">
        <v>557</v>
      </c>
      <c r="P414" s="357" t="s">
        <v>437</v>
      </c>
      <c r="Q414" s="357" t="s">
        <v>743</v>
      </c>
      <c r="R414" s="357" t="s">
        <v>435</v>
      </c>
      <c r="S414" s="357" t="s">
        <v>744</v>
      </c>
      <c r="T414" s="357">
        <v>1130668833</v>
      </c>
      <c r="U414" s="357" t="s">
        <v>4005</v>
      </c>
      <c r="V414" s="357" t="s">
        <v>4004</v>
      </c>
      <c r="W414" s="357">
        <v>2022</v>
      </c>
      <c r="X414" s="357" t="s">
        <v>1807</v>
      </c>
      <c r="Y414" s="357">
        <v>124</v>
      </c>
      <c r="Z414" s="357"/>
      <c r="AA414" s="344">
        <v>44410</v>
      </c>
      <c r="AB414" s="344" t="str">
        <f t="shared" ca="1" si="47"/>
        <v>Vigente</v>
      </c>
      <c r="AC414" s="358" t="str">
        <f t="shared" si="43"/>
        <v>Vigente</v>
      </c>
      <c r="AD414" s="344">
        <v>46213</v>
      </c>
      <c r="AE414" s="344" t="str">
        <f t="shared" ca="1" si="48"/>
        <v>Vigente</v>
      </c>
      <c r="AF414" s="358" t="str">
        <f t="shared" si="44"/>
        <v>Vigente</v>
      </c>
      <c r="AG414" s="344">
        <v>46242</v>
      </c>
      <c r="AH414" s="344" t="s">
        <v>439</v>
      </c>
      <c r="AI414" s="357" t="s">
        <v>439</v>
      </c>
      <c r="AJ414" s="344">
        <v>46042</v>
      </c>
      <c r="AK414" s="358" t="str">
        <f t="shared" si="45"/>
        <v>Vigente</v>
      </c>
      <c r="AL414" s="358"/>
      <c r="AM414" s="359">
        <f t="shared" ca="1" si="46"/>
        <v>4</v>
      </c>
      <c r="AN414" s="357"/>
      <c r="AO414" s="357"/>
      <c r="AP414" s="368" t="s">
        <v>740</v>
      </c>
      <c r="AQ414" s="361" t="str">
        <f>+_xlfn.XLOOKUP(B414,'BD 2025-06-14'!$A$1:$A$700,'BD 2025-06-14'!$B$1:$B$700)</f>
        <v>JIMENEZ LARMAT HEINERTH GONZALO</v>
      </c>
    </row>
    <row r="415" spans="1:43" ht="30.75" customHeight="1" x14ac:dyDescent="0.25">
      <c r="A415" s="353">
        <v>406</v>
      </c>
      <c r="B415" s="354">
        <v>1116251756</v>
      </c>
      <c r="C415" s="357" t="s">
        <v>284</v>
      </c>
      <c r="D415" s="344" t="str">
        <f>IFERROR(VLOOKUP(B415,#REF!,6,0),"ACTIVO")</f>
        <v>ACTIVO</v>
      </c>
      <c r="E415" s="344">
        <v>43224</v>
      </c>
      <c r="F415" s="344" t="str">
        <f>IFERROR(VLOOKUP(B415,#REF!,5,0),"")</f>
        <v/>
      </c>
      <c r="G415" s="344">
        <v>33473</v>
      </c>
      <c r="H415" s="356">
        <f t="shared" ca="1" si="42"/>
        <v>34.606433949349757</v>
      </c>
      <c r="I415" s="357" t="s">
        <v>768</v>
      </c>
      <c r="J415" s="366" t="s">
        <v>285</v>
      </c>
      <c r="K415" s="363" t="s">
        <v>211</v>
      </c>
      <c r="L415" s="355" t="s">
        <v>196</v>
      </c>
      <c r="M415" s="355" t="s">
        <v>90</v>
      </c>
      <c r="N415" s="357" t="s">
        <v>557</v>
      </c>
      <c r="O415" s="357" t="s">
        <v>557</v>
      </c>
      <c r="P415" s="357" t="s">
        <v>437</v>
      </c>
      <c r="Q415" s="357" t="s">
        <v>595</v>
      </c>
      <c r="R415" s="357" t="s">
        <v>435</v>
      </c>
      <c r="S415" s="357" t="s">
        <v>596</v>
      </c>
      <c r="T415" s="357">
        <v>1017183902</v>
      </c>
      <c r="U415" s="357" t="s">
        <v>3864</v>
      </c>
      <c r="V415" s="357" t="s">
        <v>3865</v>
      </c>
      <c r="W415" s="357">
        <v>2016</v>
      </c>
      <c r="X415" s="357" t="s">
        <v>1867</v>
      </c>
      <c r="Y415" s="357">
        <v>109</v>
      </c>
      <c r="Z415" s="357"/>
      <c r="AA415" s="344">
        <v>42538</v>
      </c>
      <c r="AB415" s="344" t="str">
        <f t="shared" ca="1" si="47"/>
        <v>Vencida</v>
      </c>
      <c r="AC415" s="358" t="str">
        <f t="shared" si="43"/>
        <v>Vigente</v>
      </c>
      <c r="AD415" s="344">
        <v>46037</v>
      </c>
      <c r="AE415" s="344" t="str">
        <f t="shared" ca="1" si="48"/>
        <v>Vencida</v>
      </c>
      <c r="AF415" s="358" t="str">
        <f t="shared" si="44"/>
        <v>Vigente</v>
      </c>
      <c r="AG415" s="344">
        <v>46038</v>
      </c>
      <c r="AH415" s="344" t="s">
        <v>439</v>
      </c>
      <c r="AI415" s="357" t="s">
        <v>439</v>
      </c>
      <c r="AJ415" s="344">
        <v>47262</v>
      </c>
      <c r="AK415" s="358" t="str">
        <f t="shared" si="45"/>
        <v>Vigente</v>
      </c>
      <c r="AL415" s="358"/>
      <c r="AM415" s="359">
        <f t="shared" ca="1" si="46"/>
        <v>3</v>
      </c>
      <c r="AN415" s="357"/>
      <c r="AO415" s="357"/>
      <c r="AP415" s="360"/>
      <c r="AQ415" s="361" t="str">
        <f>+_xlfn.XLOOKUP(B415,'BD 2025-06-14'!$A$1:$A$700,'BD 2025-06-14'!$B$1:$B$700)</f>
        <v>SANCHEZ CHIQUITO TANIA LORENA</v>
      </c>
    </row>
    <row r="416" spans="1:43" ht="30.75" customHeight="1" x14ac:dyDescent="0.25">
      <c r="A416" s="353">
        <v>407</v>
      </c>
      <c r="B416" s="354">
        <v>16771703</v>
      </c>
      <c r="C416" s="357" t="s">
        <v>294</v>
      </c>
      <c r="D416" s="344" t="str">
        <f>IFERROR(VLOOKUP(B416,#REF!,6,0),"ACTIVO")</f>
        <v>ACTIVO</v>
      </c>
      <c r="E416" s="344">
        <v>43318</v>
      </c>
      <c r="F416" s="344" t="str">
        <f>IFERROR(VLOOKUP(B416,#REF!,5,0),"")</f>
        <v/>
      </c>
      <c r="G416" s="344">
        <v>25482</v>
      </c>
      <c r="H416" s="356">
        <f t="shared" ca="1" si="42"/>
        <v>56.485932779456192</v>
      </c>
      <c r="I416" s="357" t="s">
        <v>763</v>
      </c>
      <c r="J416" s="366" t="s">
        <v>295</v>
      </c>
      <c r="K416" s="363" t="s">
        <v>211</v>
      </c>
      <c r="L416" s="355" t="s">
        <v>196</v>
      </c>
      <c r="M416" s="355" t="s">
        <v>90</v>
      </c>
      <c r="N416" s="357" t="s">
        <v>557</v>
      </c>
      <c r="O416" s="357" t="s">
        <v>557</v>
      </c>
      <c r="P416" s="357" t="s">
        <v>437</v>
      </c>
      <c r="Q416" s="357" t="s">
        <v>601</v>
      </c>
      <c r="R416" s="357" t="s">
        <v>436</v>
      </c>
      <c r="S416" s="357"/>
      <c r="T416" s="357"/>
      <c r="U416" s="357" t="s">
        <v>3314</v>
      </c>
      <c r="V416" s="357" t="s">
        <v>3315</v>
      </c>
      <c r="W416" s="357">
        <v>2022</v>
      </c>
      <c r="X416" s="357" t="s">
        <v>1867</v>
      </c>
      <c r="Y416" s="357">
        <v>162</v>
      </c>
      <c r="Z416" s="357"/>
      <c r="AA416" s="344">
        <v>44664</v>
      </c>
      <c r="AB416" s="344" t="str">
        <f t="shared" ca="1" si="47"/>
        <v>Vigente</v>
      </c>
      <c r="AC416" s="358" t="str">
        <f t="shared" si="43"/>
        <v>Vigente</v>
      </c>
      <c r="AD416" s="344">
        <v>46125</v>
      </c>
      <c r="AE416" s="344" t="str">
        <f t="shared" ca="1" si="48"/>
        <v>Vigente</v>
      </c>
      <c r="AF416" s="358" t="str">
        <f t="shared" si="44"/>
        <v>Vigente</v>
      </c>
      <c r="AG416" s="344">
        <v>46180</v>
      </c>
      <c r="AH416" s="344" t="s">
        <v>439</v>
      </c>
      <c r="AI416" s="357" t="s">
        <v>439</v>
      </c>
      <c r="AJ416" s="344">
        <v>48865</v>
      </c>
      <c r="AK416" s="358" t="str">
        <f t="shared" si="45"/>
        <v>Vigente</v>
      </c>
      <c r="AL416" s="358"/>
      <c r="AM416" s="359">
        <f t="shared" ca="1" si="46"/>
        <v>4</v>
      </c>
      <c r="AN416" s="357"/>
      <c r="AO416" s="357"/>
      <c r="AP416" s="360"/>
      <c r="AQ416" s="361" t="str">
        <f>+_xlfn.XLOOKUP(B416,'BD 2025-06-14'!$A$1:$A$700,'BD 2025-06-14'!$B$1:$B$700)</f>
        <v>TORRES SALAZAR HARVINS HERNAN</v>
      </c>
    </row>
    <row r="417" spans="1:43" ht="30.75" customHeight="1" x14ac:dyDescent="0.25">
      <c r="A417" s="353">
        <v>408</v>
      </c>
      <c r="B417" s="354">
        <v>1004537667</v>
      </c>
      <c r="C417" s="357" t="s">
        <v>300</v>
      </c>
      <c r="D417" s="344" t="str">
        <f>IFERROR(VLOOKUP(B417,#REF!,6,0),"ACTIVO")</f>
        <v>ACTIVO</v>
      </c>
      <c r="E417" s="344">
        <v>44418</v>
      </c>
      <c r="F417" s="344" t="str">
        <f>IFERROR(VLOOKUP(B417,#REF!,5,0),"")</f>
        <v/>
      </c>
      <c r="G417" s="344">
        <v>34135</v>
      </c>
      <c r="H417" s="356">
        <f t="shared" ca="1" si="42"/>
        <v>32.795297149299401</v>
      </c>
      <c r="I417" s="357" t="s">
        <v>768</v>
      </c>
      <c r="J417" s="357" t="s">
        <v>301</v>
      </c>
      <c r="K417" s="363" t="s">
        <v>211</v>
      </c>
      <c r="L417" s="355" t="s">
        <v>196</v>
      </c>
      <c r="M417" s="355" t="s">
        <v>90</v>
      </c>
      <c r="N417" s="357" t="s">
        <v>557</v>
      </c>
      <c r="O417" s="357" t="s">
        <v>557</v>
      </c>
      <c r="P417" s="357" t="s">
        <v>437</v>
      </c>
      <c r="Q417" s="357" t="s">
        <v>604</v>
      </c>
      <c r="R417" s="357" t="s">
        <v>557</v>
      </c>
      <c r="S417" s="357"/>
      <c r="T417" s="357"/>
      <c r="U417" s="357" t="s">
        <v>3368</v>
      </c>
      <c r="V417" s="357" t="s">
        <v>3369</v>
      </c>
      <c r="W417" s="357">
        <v>2021</v>
      </c>
      <c r="X417" s="357" t="s">
        <v>1998</v>
      </c>
      <c r="Y417" s="357">
        <v>97</v>
      </c>
      <c r="Z417" s="357"/>
      <c r="AA417" s="344">
        <v>44083</v>
      </c>
      <c r="AB417" s="344" t="str">
        <f t="shared" ca="1" si="47"/>
        <v>Vigente</v>
      </c>
      <c r="AC417" s="358" t="str">
        <f t="shared" si="43"/>
        <v>Vigente</v>
      </c>
      <c r="AD417" s="344">
        <v>46365</v>
      </c>
      <c r="AE417" s="344" t="str">
        <f t="shared" ca="1" si="48"/>
        <v>Vigente</v>
      </c>
      <c r="AF417" s="358" t="str">
        <f t="shared" si="44"/>
        <v>Vigente</v>
      </c>
      <c r="AG417" s="344">
        <v>46236</v>
      </c>
      <c r="AH417" s="344" t="s">
        <v>439</v>
      </c>
      <c r="AI417" s="357" t="s">
        <v>439</v>
      </c>
      <c r="AJ417" s="344">
        <v>48287</v>
      </c>
      <c r="AK417" s="358" t="str">
        <f t="shared" si="45"/>
        <v>Vigente</v>
      </c>
      <c r="AL417" s="358"/>
      <c r="AM417" s="359">
        <f t="shared" ca="1" si="46"/>
        <v>4</v>
      </c>
      <c r="AN417" s="357"/>
      <c r="AO417" s="357"/>
      <c r="AP417" s="360"/>
      <c r="AQ417" s="361" t="str">
        <f>+_xlfn.XLOOKUP(B417,'BD 2025-06-14'!$A$1:$A$700,'BD 2025-06-14'!$B$1:$B$700)</f>
        <v>VALLECILLA SEVILLANO KIMVERLIS</v>
      </c>
    </row>
    <row r="418" spans="1:43" ht="30.75" customHeight="1" x14ac:dyDescent="0.25">
      <c r="A418" s="353">
        <v>409</v>
      </c>
      <c r="B418" s="354">
        <v>67021671</v>
      </c>
      <c r="C418" s="357" t="s">
        <v>233</v>
      </c>
      <c r="D418" s="344" t="str">
        <f>IFERROR(VLOOKUP(B418,#REF!,6,0),"ACTIVO")</f>
        <v>ACTIVO</v>
      </c>
      <c r="E418" s="344">
        <v>44419</v>
      </c>
      <c r="F418" s="344" t="str">
        <f>IFERROR(VLOOKUP(B418,#REF!,5,0),"")</f>
        <v/>
      </c>
      <c r="G418" s="344">
        <v>30744</v>
      </c>
      <c r="H418" s="356">
        <f t="shared" ca="1" si="42"/>
        <v>42.077358971093851</v>
      </c>
      <c r="I418" s="357" t="s">
        <v>768</v>
      </c>
      <c r="J418" s="357" t="s">
        <v>1713</v>
      </c>
      <c r="K418" s="363" t="s">
        <v>211</v>
      </c>
      <c r="L418" s="355" t="s">
        <v>196</v>
      </c>
      <c r="M418" s="355" t="s">
        <v>90</v>
      </c>
      <c r="N418" s="357" t="s">
        <v>557</v>
      </c>
      <c r="O418" s="357" t="s">
        <v>557</v>
      </c>
      <c r="P418" s="357" t="s">
        <v>437</v>
      </c>
      <c r="Q418" s="357" t="s">
        <v>566</v>
      </c>
      <c r="R418" s="357" t="s">
        <v>436</v>
      </c>
      <c r="S418" s="357"/>
      <c r="T418" s="357"/>
      <c r="U418" s="357" t="s">
        <v>2074</v>
      </c>
      <c r="V418" s="357" t="s">
        <v>2075</v>
      </c>
      <c r="W418" s="357">
        <v>2025</v>
      </c>
      <c r="X418" s="357" t="s">
        <v>1867</v>
      </c>
      <c r="Y418" s="357">
        <v>125</v>
      </c>
      <c r="Z418" s="357"/>
      <c r="AA418" s="344">
        <v>45359</v>
      </c>
      <c r="AB418" s="344" t="str">
        <f t="shared" ca="1" si="47"/>
        <v>Vencida</v>
      </c>
      <c r="AC418" s="358" t="str">
        <f t="shared" si="43"/>
        <v>Vigente</v>
      </c>
      <c r="AD418" s="344">
        <v>46089</v>
      </c>
      <c r="AE418" s="344" t="str">
        <f t="shared" ca="1" si="48"/>
        <v>Vencida</v>
      </c>
      <c r="AF418" s="358" t="str">
        <f t="shared" si="44"/>
        <v>Vigente</v>
      </c>
      <c r="AG418" s="344">
        <v>46092</v>
      </c>
      <c r="AH418" s="344" t="s">
        <v>543</v>
      </c>
      <c r="AI418" s="357" t="s">
        <v>543</v>
      </c>
      <c r="AJ418" s="344">
        <v>49301</v>
      </c>
      <c r="AK418" s="358" t="str">
        <f t="shared" si="45"/>
        <v>Vigente</v>
      </c>
      <c r="AL418" s="358"/>
      <c r="AM418" s="359">
        <f t="shared" ca="1" si="46"/>
        <v>3</v>
      </c>
      <c r="AN418" s="357"/>
      <c r="AO418" s="357"/>
      <c r="AP418" s="360"/>
      <c r="AQ418" s="361" t="str">
        <f>+_xlfn.XLOOKUP(B418,'BD 2025-06-14'!$A$1:$A$700,'BD 2025-06-14'!$B$1:$B$700)</f>
        <v>CASTILLO ORTIZ ISABEL CRISTINA</v>
      </c>
    </row>
    <row r="419" spans="1:43" ht="30.75" customHeight="1" x14ac:dyDescent="0.25">
      <c r="A419" s="353">
        <v>410</v>
      </c>
      <c r="B419" s="354">
        <v>66975019</v>
      </c>
      <c r="C419" s="357" t="s">
        <v>280</v>
      </c>
      <c r="D419" s="344" t="str">
        <f>IFERROR(VLOOKUP(B419,#REF!,6,0),"ACTIVO")</f>
        <v>ACTIVO</v>
      </c>
      <c r="E419" s="344">
        <v>44420</v>
      </c>
      <c r="F419" s="344" t="str">
        <f>IFERROR(VLOOKUP(B419,#REF!,5,0),"")</f>
        <v/>
      </c>
      <c r="G419" s="344">
        <v>27896</v>
      </c>
      <c r="H419" s="356">
        <f t="shared" ca="1" si="42"/>
        <v>49.874758428172647</v>
      </c>
      <c r="I419" s="357" t="s">
        <v>768</v>
      </c>
      <c r="J419" s="366" t="s">
        <v>1723</v>
      </c>
      <c r="K419" s="363" t="s">
        <v>211</v>
      </c>
      <c r="L419" s="355" t="s">
        <v>196</v>
      </c>
      <c r="M419" s="355" t="s">
        <v>90</v>
      </c>
      <c r="N419" s="357" t="s">
        <v>557</v>
      </c>
      <c r="O419" s="357" t="s">
        <v>557</v>
      </c>
      <c r="P419" s="357" t="s">
        <v>437</v>
      </c>
      <c r="Q419" s="357" t="s">
        <v>592</v>
      </c>
      <c r="R419" s="357" t="s">
        <v>557</v>
      </c>
      <c r="S419" s="357"/>
      <c r="T419" s="357"/>
      <c r="U419" s="357" t="s">
        <v>3067</v>
      </c>
      <c r="V419" s="357" t="s">
        <v>3068</v>
      </c>
      <c r="W419" s="357">
        <v>2018</v>
      </c>
      <c r="X419" s="357" t="s">
        <v>3069</v>
      </c>
      <c r="Y419" s="357">
        <v>109</v>
      </c>
      <c r="Z419" s="357"/>
      <c r="AA419" s="344">
        <v>43068</v>
      </c>
      <c r="AB419" s="344" t="str">
        <f t="shared" ca="1" si="47"/>
        <v>Vencida</v>
      </c>
      <c r="AC419" s="358" t="str">
        <f t="shared" si="43"/>
        <v>Vigente</v>
      </c>
      <c r="AD419" s="344">
        <v>46061</v>
      </c>
      <c r="AE419" s="344" t="str">
        <f t="shared" ca="1" si="48"/>
        <v>Vencida</v>
      </c>
      <c r="AF419" s="358" t="str">
        <f t="shared" si="44"/>
        <v>Vigente</v>
      </c>
      <c r="AG419" s="344">
        <v>46062</v>
      </c>
      <c r="AH419" s="344" t="s">
        <v>439</v>
      </c>
      <c r="AI419" s="357" t="s">
        <v>439</v>
      </c>
      <c r="AJ419" s="344">
        <v>49476</v>
      </c>
      <c r="AK419" s="358" t="str">
        <f t="shared" si="45"/>
        <v>Vigente</v>
      </c>
      <c r="AL419" s="358"/>
      <c r="AM419" s="359">
        <f t="shared" ca="1" si="46"/>
        <v>3</v>
      </c>
      <c r="AN419" s="357"/>
      <c r="AO419" s="357"/>
      <c r="AP419" s="360"/>
      <c r="AQ419" s="361" t="str">
        <f>+_xlfn.XLOOKUP(B419,'BD 2025-06-14'!$A$1:$A$700,'BD 2025-06-14'!$B$1:$B$700)</f>
        <v>RESTREPO SALAZAR MARTHA LUCIA</v>
      </c>
    </row>
    <row r="420" spans="1:43" ht="30.75" customHeight="1" x14ac:dyDescent="0.25">
      <c r="A420" s="353">
        <v>411</v>
      </c>
      <c r="B420" s="354">
        <v>1112771028</v>
      </c>
      <c r="C420" s="357" t="s">
        <v>271</v>
      </c>
      <c r="D420" s="344" t="str">
        <f>IFERROR(VLOOKUP(B420,#REF!,6,0),"ACTIVO")</f>
        <v>ACTIVO</v>
      </c>
      <c r="E420" s="344">
        <v>44459</v>
      </c>
      <c r="F420" s="344" t="str">
        <f>IFERROR(VLOOKUP(B420,#REF!,5,0),"")</f>
        <v/>
      </c>
      <c r="G420" s="344">
        <v>33036</v>
      </c>
      <c r="H420" s="356">
        <f t="shared" ca="1" si="42"/>
        <v>35.803537072665385</v>
      </c>
      <c r="I420" s="357" t="s">
        <v>768</v>
      </c>
      <c r="J420" s="366" t="s">
        <v>1720</v>
      </c>
      <c r="K420" s="363" t="s">
        <v>211</v>
      </c>
      <c r="L420" s="355" t="s">
        <v>196</v>
      </c>
      <c r="M420" s="355" t="s">
        <v>90</v>
      </c>
      <c r="N420" s="357" t="s">
        <v>557</v>
      </c>
      <c r="O420" s="357" t="s">
        <v>557</v>
      </c>
      <c r="P420" s="357" t="s">
        <v>437</v>
      </c>
      <c r="Q420" s="357" t="s">
        <v>586</v>
      </c>
      <c r="R420" s="357" t="s">
        <v>436</v>
      </c>
      <c r="S420" s="357"/>
      <c r="T420" s="357"/>
      <c r="U420" s="357" t="s">
        <v>3839</v>
      </c>
      <c r="V420" s="357" t="s">
        <v>3840</v>
      </c>
      <c r="W420" s="357">
        <v>2025</v>
      </c>
      <c r="X420" s="357" t="s">
        <v>1867</v>
      </c>
      <c r="Y420" s="357">
        <v>149</v>
      </c>
      <c r="Z420" s="357"/>
      <c r="AA420" s="344">
        <v>45352</v>
      </c>
      <c r="AB420" s="344" t="str">
        <f t="shared" ca="1" si="47"/>
        <v>Vencida</v>
      </c>
      <c r="AC420" s="358" t="str">
        <f t="shared" si="43"/>
        <v>Vigente</v>
      </c>
      <c r="AD420" s="344">
        <v>46082</v>
      </c>
      <c r="AE420" s="344" t="str">
        <f t="shared" ca="1" si="48"/>
        <v>Vencida</v>
      </c>
      <c r="AF420" s="358" t="str">
        <f t="shared" si="44"/>
        <v>Vigente</v>
      </c>
      <c r="AG420" s="344">
        <v>46081</v>
      </c>
      <c r="AH420" s="344" t="s">
        <v>439</v>
      </c>
      <c r="AI420" s="357" t="s">
        <v>439</v>
      </c>
      <c r="AJ420" s="344">
        <v>49080</v>
      </c>
      <c r="AK420" s="358" t="str">
        <f t="shared" si="45"/>
        <v>Vigente</v>
      </c>
      <c r="AL420" s="358"/>
      <c r="AM420" s="359">
        <f t="shared" ca="1" si="46"/>
        <v>3</v>
      </c>
      <c r="AN420" s="357"/>
      <c r="AO420" s="357"/>
      <c r="AP420" s="360"/>
      <c r="AQ420" s="361" t="str">
        <f>+_xlfn.XLOOKUP(B420,'BD 2025-06-14'!$A$1:$A$700,'BD 2025-06-14'!$B$1:$B$700)</f>
        <v>NARVAEZ MORENO SILVANA</v>
      </c>
    </row>
    <row r="421" spans="1:43" ht="30.75" customHeight="1" x14ac:dyDescent="0.25">
      <c r="A421" s="353">
        <v>412</v>
      </c>
      <c r="B421" s="354">
        <v>25026430</v>
      </c>
      <c r="C421" s="357" t="s">
        <v>251</v>
      </c>
      <c r="D421" s="344" t="str">
        <f>IFERROR(VLOOKUP(B421,#REF!,6,0),"ACTIVO")</f>
        <v>ACTIVO</v>
      </c>
      <c r="E421" s="344">
        <v>44714</v>
      </c>
      <c r="F421" s="344" t="str">
        <f>IFERROR(VLOOKUP(B421,#REF!,5,0),"")</f>
        <v/>
      </c>
      <c r="G421" s="344">
        <v>30767</v>
      </c>
      <c r="H421" s="356">
        <f t="shared" ca="1" si="42"/>
        <v>42.01438940532281</v>
      </c>
      <c r="I421" s="357" t="s">
        <v>768</v>
      </c>
      <c r="J421" s="357" t="s">
        <v>1716</v>
      </c>
      <c r="K421" s="363" t="s">
        <v>211</v>
      </c>
      <c r="L421" s="355" t="s">
        <v>196</v>
      </c>
      <c r="M421" s="355" t="s">
        <v>90</v>
      </c>
      <c r="N421" s="357" t="s">
        <v>557</v>
      </c>
      <c r="O421" s="357" t="s">
        <v>557</v>
      </c>
      <c r="P421" s="357" t="s">
        <v>437</v>
      </c>
      <c r="Q421" s="357" t="s">
        <v>6714</v>
      </c>
      <c r="R421" s="357" t="s">
        <v>436</v>
      </c>
      <c r="S421" s="357"/>
      <c r="T421" s="357"/>
      <c r="U421" s="357" t="s">
        <v>6715</v>
      </c>
      <c r="V421" s="357" t="s">
        <v>6716</v>
      </c>
      <c r="W421" s="357">
        <v>2019</v>
      </c>
      <c r="X421" s="357" t="s">
        <v>1867</v>
      </c>
      <c r="Y421" s="357">
        <v>162</v>
      </c>
      <c r="Z421" s="357"/>
      <c r="AA421" s="344">
        <v>43299</v>
      </c>
      <c r="AB421" s="344" t="str">
        <f t="shared" ca="1" si="47"/>
        <v>Vencida</v>
      </c>
      <c r="AC421" s="358" t="str">
        <f t="shared" si="43"/>
        <v>Vigente</v>
      </c>
      <c r="AD421" s="344">
        <v>45975</v>
      </c>
      <c r="AE421" s="344" t="str">
        <f t="shared" ca="1" si="48"/>
        <v>Vencida</v>
      </c>
      <c r="AF421" s="358" t="str">
        <f t="shared" si="44"/>
        <v>Vigente</v>
      </c>
      <c r="AG421" s="344">
        <v>45973</v>
      </c>
      <c r="AH421" s="344" t="s">
        <v>439</v>
      </c>
      <c r="AI421" s="357" t="s">
        <v>439</v>
      </c>
      <c r="AJ421" s="344">
        <v>48793</v>
      </c>
      <c r="AK421" s="358" t="str">
        <f t="shared" si="45"/>
        <v>Vigente</v>
      </c>
      <c r="AL421" s="358"/>
      <c r="AM421" s="359">
        <f t="shared" ca="1" si="46"/>
        <v>3</v>
      </c>
      <c r="AN421" s="357"/>
      <c r="AO421" s="357"/>
      <c r="AP421" s="360" t="s">
        <v>6642</v>
      </c>
      <c r="AQ421" s="361" t="str">
        <f>+_xlfn.XLOOKUP(B421,'BD 2025-06-14'!$A$1:$A$700,'BD 2025-06-14'!$B$1:$B$700)</f>
        <v>JARAMILLO OCAMPO MARIA YEIMI</v>
      </c>
    </row>
    <row r="422" spans="1:43" ht="30.75" customHeight="1" x14ac:dyDescent="0.25">
      <c r="A422" s="353">
        <v>413</v>
      </c>
      <c r="B422" s="354">
        <v>1143950685</v>
      </c>
      <c r="C422" s="357" t="s">
        <v>255</v>
      </c>
      <c r="D422" s="344" t="str">
        <f>IFERROR(VLOOKUP(B422,#REF!,6,0),"ACTIVO")</f>
        <v>ACTIVO</v>
      </c>
      <c r="E422" s="344">
        <v>44760</v>
      </c>
      <c r="F422" s="344" t="str">
        <f>IFERROR(VLOOKUP(B422,#REF!,5,0),"")</f>
        <v/>
      </c>
      <c r="G422" s="344">
        <v>33823</v>
      </c>
      <c r="H422" s="356">
        <f t="shared" ca="1" si="42"/>
        <v>33.647528160200253</v>
      </c>
      <c r="I422" s="357" t="s">
        <v>768</v>
      </c>
      <c r="J422" s="357" t="s">
        <v>256</v>
      </c>
      <c r="K422" s="363" t="s">
        <v>211</v>
      </c>
      <c r="L422" s="355" t="s">
        <v>196</v>
      </c>
      <c r="M422" s="355" t="s">
        <v>90</v>
      </c>
      <c r="N422" s="357" t="s">
        <v>557</v>
      </c>
      <c r="O422" s="357" t="s">
        <v>557</v>
      </c>
      <c r="P422" s="357" t="s">
        <v>437</v>
      </c>
      <c r="Q422" s="357" t="s">
        <v>706</v>
      </c>
      <c r="R422" s="357" t="s">
        <v>436</v>
      </c>
      <c r="S422" s="357"/>
      <c r="T422" s="357"/>
      <c r="U422" s="357" t="s">
        <v>4007</v>
      </c>
      <c r="V422" s="357" t="s">
        <v>4006</v>
      </c>
      <c r="W422" s="357">
        <v>2024</v>
      </c>
      <c r="X422" s="357" t="s">
        <v>1807</v>
      </c>
      <c r="Y422" s="357">
        <v>124</v>
      </c>
      <c r="Z422" s="357"/>
      <c r="AA422" s="344">
        <v>45087</v>
      </c>
      <c r="AB422" s="344" t="str">
        <f t="shared" ca="1" si="47"/>
        <v>Vigente</v>
      </c>
      <c r="AC422" s="358" t="str">
        <f t="shared" si="43"/>
        <v>Vigente</v>
      </c>
      <c r="AD422" s="344">
        <v>46183</v>
      </c>
      <c r="AE422" s="344" t="str">
        <f t="shared" ca="1" si="48"/>
        <v>Vigente</v>
      </c>
      <c r="AF422" s="358" t="str">
        <f t="shared" si="44"/>
        <v>Vigente</v>
      </c>
      <c r="AG422" s="344">
        <v>46215</v>
      </c>
      <c r="AH422" s="344" t="s">
        <v>439</v>
      </c>
      <c r="AI422" s="357" t="s">
        <v>439</v>
      </c>
      <c r="AJ422" s="344">
        <v>46446</v>
      </c>
      <c r="AK422" s="358" t="str">
        <f t="shared" si="45"/>
        <v>Vigente</v>
      </c>
      <c r="AL422" s="358"/>
      <c r="AM422" s="359">
        <f t="shared" ca="1" si="46"/>
        <v>4</v>
      </c>
      <c r="AN422" s="357"/>
      <c r="AO422" s="357"/>
      <c r="AP422" s="368"/>
      <c r="AQ422" s="361" t="str">
        <f>+_xlfn.XLOOKUP(B422,'BD 2025-06-14'!$A$1:$A$700,'BD 2025-06-14'!$B$1:$B$700)</f>
        <v>LONDONO GARCIA INGRID YOHANNA</v>
      </c>
    </row>
    <row r="423" spans="1:43" ht="30.75" customHeight="1" x14ac:dyDescent="0.25">
      <c r="A423" s="353">
        <v>414</v>
      </c>
      <c r="B423" s="354">
        <v>1151937796</v>
      </c>
      <c r="C423" s="357" t="s">
        <v>269</v>
      </c>
      <c r="D423" s="344" t="str">
        <f>IFERROR(VLOOKUP(B423,#REF!,6,0),"ACTIVO")</f>
        <v>ACTIVO</v>
      </c>
      <c r="E423" s="344">
        <v>44977</v>
      </c>
      <c r="F423" s="344" t="str">
        <f>IFERROR(VLOOKUP(B423,#REF!,5,0),"")</f>
        <v/>
      </c>
      <c r="G423" s="344">
        <v>33198</v>
      </c>
      <c r="H423" s="356">
        <f t="shared" ca="1" si="42"/>
        <v>35.359997040106556</v>
      </c>
      <c r="I423" s="357" t="s">
        <v>763</v>
      </c>
      <c r="J423" s="357" t="s">
        <v>270</v>
      </c>
      <c r="K423" s="363" t="s">
        <v>211</v>
      </c>
      <c r="L423" s="355" t="s">
        <v>196</v>
      </c>
      <c r="M423" s="355" t="s">
        <v>90</v>
      </c>
      <c r="N423" s="357" t="s">
        <v>557</v>
      </c>
      <c r="O423" s="357" t="s">
        <v>557</v>
      </c>
      <c r="P423" s="357" t="s">
        <v>437</v>
      </c>
      <c r="Q423" s="357" t="s">
        <v>709</v>
      </c>
      <c r="R423" s="357" t="s">
        <v>436</v>
      </c>
      <c r="S423" s="357"/>
      <c r="T423" s="357"/>
      <c r="U423" s="357" t="s">
        <v>4013</v>
      </c>
      <c r="V423" s="357" t="s">
        <v>4012</v>
      </c>
      <c r="W423" s="357">
        <v>2011</v>
      </c>
      <c r="X423" s="357" t="s">
        <v>2936</v>
      </c>
      <c r="Y423" s="357">
        <v>124</v>
      </c>
      <c r="Z423" s="357"/>
      <c r="AA423" s="344">
        <v>40423</v>
      </c>
      <c r="AB423" s="344" t="str">
        <f t="shared" ca="1" si="47"/>
        <v>Vencida</v>
      </c>
      <c r="AC423" s="358" t="str">
        <f t="shared" si="43"/>
        <v>Vigente</v>
      </c>
      <c r="AD423" s="344">
        <v>46024</v>
      </c>
      <c r="AE423" s="344" t="str">
        <f t="shared" ca="1" si="48"/>
        <v>Vencida</v>
      </c>
      <c r="AF423" s="358" t="str">
        <f t="shared" si="44"/>
        <v>Vigente</v>
      </c>
      <c r="AG423" s="344">
        <v>46021</v>
      </c>
      <c r="AH423" s="344" t="s">
        <v>439</v>
      </c>
      <c r="AI423" s="357" t="s">
        <v>439</v>
      </c>
      <c r="AJ423" s="344">
        <v>48864</v>
      </c>
      <c r="AK423" s="358" t="str">
        <f t="shared" si="45"/>
        <v>Vigente</v>
      </c>
      <c r="AL423" s="358"/>
      <c r="AM423" s="359">
        <f t="shared" ca="1" si="46"/>
        <v>3</v>
      </c>
      <c r="AN423" s="357"/>
      <c r="AO423" s="357"/>
      <c r="AP423" s="360"/>
      <c r="AQ423" s="361" t="str">
        <f>+_xlfn.XLOOKUP(B423,'BD 2025-06-14'!$A$1:$A$700,'BD 2025-06-14'!$B$1:$B$700)</f>
        <v>NARANJO MUNOZ BRYAN STIVEN</v>
      </c>
    </row>
    <row r="424" spans="1:43" ht="30.75" customHeight="1" x14ac:dyDescent="0.25">
      <c r="A424" s="353">
        <v>415</v>
      </c>
      <c r="B424" s="354">
        <v>1144042392</v>
      </c>
      <c r="C424" s="357" t="s">
        <v>248</v>
      </c>
      <c r="D424" s="344" t="str">
        <f>IFERROR(VLOOKUP(B424,#REF!,6,0),"ACTIVO")</f>
        <v>ACTIVO</v>
      </c>
      <c r="E424" s="344">
        <v>45062</v>
      </c>
      <c r="F424" s="344" t="str">
        <f>IFERROR(VLOOKUP(B424,#REF!,5,0),"")</f>
        <v/>
      </c>
      <c r="G424" s="344">
        <v>33298</v>
      </c>
      <c r="H424" s="356">
        <f t="shared" ca="1" si="42"/>
        <v>35.08555783709788</v>
      </c>
      <c r="I424" s="357" t="s">
        <v>763</v>
      </c>
      <c r="J424" s="357" t="s">
        <v>249</v>
      </c>
      <c r="K424" s="363" t="s">
        <v>211</v>
      </c>
      <c r="L424" s="355" t="s">
        <v>196</v>
      </c>
      <c r="M424" s="355" t="s">
        <v>90</v>
      </c>
      <c r="N424" s="357" t="s">
        <v>557</v>
      </c>
      <c r="O424" s="357" t="s">
        <v>557</v>
      </c>
      <c r="P424" s="357" t="s">
        <v>437</v>
      </c>
      <c r="Q424" s="357" t="s">
        <v>576</v>
      </c>
      <c r="R424" s="357" t="s">
        <v>436</v>
      </c>
      <c r="S424" s="357"/>
      <c r="T424" s="357"/>
      <c r="U424" s="357" t="s">
        <v>3488</v>
      </c>
      <c r="V424" s="357" t="s">
        <v>3489</v>
      </c>
      <c r="W424" s="357">
        <v>2011</v>
      </c>
      <c r="X424" s="357" t="s">
        <v>1807</v>
      </c>
      <c r="Y424" s="357">
        <v>150</v>
      </c>
      <c r="Z424" s="357"/>
      <c r="AA424" s="344">
        <v>40653</v>
      </c>
      <c r="AB424" s="344" t="str">
        <f t="shared" ca="1" si="47"/>
        <v>Vencida</v>
      </c>
      <c r="AC424" s="358" t="str">
        <f t="shared" si="43"/>
        <v>Vigente</v>
      </c>
      <c r="AD424" s="344">
        <v>46017</v>
      </c>
      <c r="AE424" s="344" t="str">
        <f t="shared" ca="1" si="48"/>
        <v>Vencida</v>
      </c>
      <c r="AF424" s="358" t="str">
        <f t="shared" si="44"/>
        <v>Vigente</v>
      </c>
      <c r="AG424" s="344">
        <v>46014</v>
      </c>
      <c r="AH424" s="344" t="s">
        <v>439</v>
      </c>
      <c r="AI424" s="357" t="s">
        <v>439</v>
      </c>
      <c r="AJ424" s="344">
        <v>48557</v>
      </c>
      <c r="AK424" s="358" t="str">
        <f t="shared" si="45"/>
        <v>Vigente</v>
      </c>
      <c r="AL424" s="358"/>
      <c r="AM424" s="359">
        <f t="shared" ca="1" si="46"/>
        <v>3</v>
      </c>
      <c r="AN424" s="357"/>
      <c r="AO424" s="357"/>
      <c r="AP424" s="360"/>
      <c r="AQ424" s="361" t="str">
        <f>+_xlfn.XLOOKUP(B424,'BD 2025-06-14'!$A$1:$A$700,'BD 2025-06-14'!$B$1:$B$700)</f>
        <v>HERNANDEZ RAMOS EVERT ALEXIS</v>
      </c>
    </row>
    <row r="425" spans="1:43" ht="30.75" customHeight="1" x14ac:dyDescent="0.25">
      <c r="A425" s="353">
        <v>416</v>
      </c>
      <c r="B425" s="354">
        <v>1130597607</v>
      </c>
      <c r="C425" s="357" t="s">
        <v>216</v>
      </c>
      <c r="D425" s="344" t="str">
        <f>IFERROR(VLOOKUP(B425,#REF!,6,0),"ACTIVO")</f>
        <v>ACTIVO</v>
      </c>
      <c r="E425" s="344">
        <v>45100</v>
      </c>
      <c r="F425" s="344" t="str">
        <f>IFERROR(VLOOKUP(B425,#REF!,5,0),"")</f>
        <v/>
      </c>
      <c r="G425" s="344">
        <v>32117</v>
      </c>
      <c r="H425" s="356">
        <f t="shared" ca="1" si="42"/>
        <v>38.318959616700887</v>
      </c>
      <c r="I425" s="357" t="s">
        <v>768</v>
      </c>
      <c r="J425" s="357" t="s">
        <v>217</v>
      </c>
      <c r="K425" s="363" t="s">
        <v>211</v>
      </c>
      <c r="L425" s="355" t="s">
        <v>196</v>
      </c>
      <c r="M425" s="355" t="s">
        <v>90</v>
      </c>
      <c r="N425" s="357" t="s">
        <v>557</v>
      </c>
      <c r="O425" s="357" t="s">
        <v>557</v>
      </c>
      <c r="P425" s="357" t="s">
        <v>437</v>
      </c>
      <c r="Q425" s="357" t="s">
        <v>554</v>
      </c>
      <c r="R425" s="357" t="s">
        <v>435</v>
      </c>
      <c r="S425" s="357" t="s">
        <v>555</v>
      </c>
      <c r="T425" s="357">
        <v>16929180</v>
      </c>
      <c r="U425" s="357" t="s">
        <v>3507</v>
      </c>
      <c r="V425" s="357" t="s">
        <v>3508</v>
      </c>
      <c r="W425" s="357">
        <v>2019</v>
      </c>
      <c r="X425" s="357" t="s">
        <v>3069</v>
      </c>
      <c r="Y425" s="357">
        <v>97</v>
      </c>
      <c r="Z425" s="357"/>
      <c r="AA425" s="344">
        <v>43195</v>
      </c>
      <c r="AB425" s="344" t="str">
        <f t="shared" ca="1" si="47"/>
        <v>Vigente</v>
      </c>
      <c r="AC425" s="358" t="str">
        <f t="shared" si="43"/>
        <v>Vigente</v>
      </c>
      <c r="AD425" s="344">
        <v>46297</v>
      </c>
      <c r="AE425" s="344" t="str">
        <f t="shared" ca="1" si="48"/>
        <v>Vigente</v>
      </c>
      <c r="AF425" s="358" t="str">
        <f t="shared" si="44"/>
        <v>Vigente</v>
      </c>
      <c r="AG425" s="344">
        <v>46222</v>
      </c>
      <c r="AH425" s="344" t="s">
        <v>439</v>
      </c>
      <c r="AI425" s="357" t="s">
        <v>439</v>
      </c>
      <c r="AJ425" s="344">
        <v>46319</v>
      </c>
      <c r="AK425" s="358" t="str">
        <f t="shared" si="45"/>
        <v>Vigente</v>
      </c>
      <c r="AL425" s="358"/>
      <c r="AM425" s="359">
        <f t="shared" ca="1" si="46"/>
        <v>4</v>
      </c>
      <c r="AN425" s="357"/>
      <c r="AO425" s="357"/>
      <c r="AP425" s="360"/>
      <c r="AQ425" s="361" t="str">
        <f>+_xlfn.XLOOKUP(B425,'BD 2025-06-14'!$A$1:$A$700,'BD 2025-06-14'!$B$1:$B$700)</f>
        <v>ANGULO URRUTIA MARISEL</v>
      </c>
    </row>
    <row r="426" spans="1:43" ht="30.75" customHeight="1" x14ac:dyDescent="0.25">
      <c r="A426" s="353">
        <v>417</v>
      </c>
      <c r="B426" s="354">
        <v>1005829062</v>
      </c>
      <c r="C426" s="357" t="s">
        <v>252</v>
      </c>
      <c r="D426" s="344" t="str">
        <f>IFERROR(VLOOKUP(B426,#REF!,6,0),"ACTIVO")</f>
        <v>ACTIVO</v>
      </c>
      <c r="E426" s="344">
        <v>45124</v>
      </c>
      <c r="F426" s="344" t="str">
        <f>IFERROR(VLOOKUP(B426,#REF!,5,0),"")</f>
        <v/>
      </c>
      <c r="G426" s="344">
        <v>33934</v>
      </c>
      <c r="H426" s="356">
        <f t="shared" ca="1" si="42"/>
        <v>33.343632665832288</v>
      </c>
      <c r="I426" s="357" t="s">
        <v>763</v>
      </c>
      <c r="J426" s="357" t="s">
        <v>1717</v>
      </c>
      <c r="K426" s="363" t="s">
        <v>211</v>
      </c>
      <c r="L426" s="355" t="s">
        <v>196</v>
      </c>
      <c r="M426" s="355" t="s">
        <v>90</v>
      </c>
      <c r="N426" s="357" t="s">
        <v>557</v>
      </c>
      <c r="O426" s="357" t="s">
        <v>557</v>
      </c>
      <c r="P426" s="357" t="s">
        <v>437</v>
      </c>
      <c r="Q426" s="357" t="s">
        <v>578</v>
      </c>
      <c r="R426" s="357" t="s">
        <v>435</v>
      </c>
      <c r="S426" s="357" t="s">
        <v>579</v>
      </c>
      <c r="T426" s="357">
        <v>1144196938</v>
      </c>
      <c r="U426" s="357" t="s">
        <v>2989</v>
      </c>
      <c r="V426" s="357" t="s">
        <v>2990</v>
      </c>
      <c r="W426" s="357">
        <v>2022</v>
      </c>
      <c r="X426" s="357" t="s">
        <v>1807</v>
      </c>
      <c r="Y426" s="357">
        <v>124</v>
      </c>
      <c r="Z426" s="357"/>
      <c r="AA426" s="344">
        <v>44348</v>
      </c>
      <c r="AB426" s="344" t="str">
        <f t="shared" ca="1" si="47"/>
        <v>Vencida</v>
      </c>
      <c r="AC426" s="358" t="str">
        <f t="shared" si="43"/>
        <v>Vigente</v>
      </c>
      <c r="AD426" s="344">
        <v>45809</v>
      </c>
      <c r="AE426" s="344" t="str">
        <f t="shared" ca="1" si="48"/>
        <v>Vencida</v>
      </c>
      <c r="AF426" s="358" t="str">
        <f t="shared" si="44"/>
        <v>Vigente</v>
      </c>
      <c r="AG426" s="344">
        <v>45809</v>
      </c>
      <c r="AH426" s="344" t="s">
        <v>439</v>
      </c>
      <c r="AI426" s="357" t="s">
        <v>439</v>
      </c>
      <c r="AJ426" s="344">
        <v>46103</v>
      </c>
      <c r="AK426" s="358" t="str">
        <f t="shared" si="45"/>
        <v>Vigente</v>
      </c>
      <c r="AL426" s="358"/>
      <c r="AM426" s="359">
        <f t="shared" ca="1" si="46"/>
        <v>3</v>
      </c>
      <c r="AN426" s="357"/>
      <c r="AO426" s="357"/>
      <c r="AP426" s="360" t="s">
        <v>7009</v>
      </c>
      <c r="AQ426" s="361" t="str">
        <f>+_xlfn.XLOOKUP(B426,'BD 2025-06-14'!$A$1:$A$700,'BD 2025-06-14'!$B$1:$B$700)</f>
        <v>JIMENEZ FLOREZ JOHAN FERNANDO</v>
      </c>
    </row>
    <row r="427" spans="1:43" ht="30.75" customHeight="1" x14ac:dyDescent="0.25">
      <c r="A427" s="353">
        <v>418</v>
      </c>
      <c r="B427" s="354">
        <v>4799562</v>
      </c>
      <c r="C427" s="357" t="s">
        <v>265</v>
      </c>
      <c r="D427" s="344" t="str">
        <f>IFERROR(VLOOKUP(B427,#REF!,6,0),"ACTIVO")</f>
        <v>ACTIVO</v>
      </c>
      <c r="E427" s="344">
        <v>45131</v>
      </c>
      <c r="F427" s="344" t="str">
        <f>IFERROR(VLOOKUP(B427,#REF!,5,0),"")</f>
        <v/>
      </c>
      <c r="G427" s="344">
        <v>30240</v>
      </c>
      <c r="H427" s="356">
        <f t="shared" ca="1" si="42"/>
        <v>43.458566561207107</v>
      </c>
      <c r="I427" s="357" t="s">
        <v>763</v>
      </c>
      <c r="J427" s="366" t="s">
        <v>266</v>
      </c>
      <c r="K427" s="363" t="s">
        <v>211</v>
      </c>
      <c r="L427" s="355" t="s">
        <v>196</v>
      </c>
      <c r="M427" s="355" t="s">
        <v>90</v>
      </c>
      <c r="N427" s="357" t="s">
        <v>557</v>
      </c>
      <c r="O427" s="357" t="s">
        <v>557</v>
      </c>
      <c r="P427" s="357" t="s">
        <v>437</v>
      </c>
      <c r="Q427" s="357" t="s">
        <v>583</v>
      </c>
      <c r="R427" s="357" t="s">
        <v>436</v>
      </c>
      <c r="S427" s="357"/>
      <c r="T427" s="357"/>
      <c r="U427" s="357" t="s">
        <v>3832</v>
      </c>
      <c r="V427" s="357" t="s">
        <v>3833</v>
      </c>
      <c r="W427" s="357">
        <v>2020</v>
      </c>
      <c r="X427" s="357" t="s">
        <v>2139</v>
      </c>
      <c r="Y427" s="357">
        <v>124</v>
      </c>
      <c r="Z427" s="357"/>
      <c r="AA427" s="344">
        <v>44147</v>
      </c>
      <c r="AB427" s="344" t="str">
        <f t="shared" ca="1" si="47"/>
        <v>Vigente</v>
      </c>
      <c r="AC427" s="358" t="str">
        <f t="shared" si="43"/>
        <v>Vigente</v>
      </c>
      <c r="AD427" s="344">
        <v>46310</v>
      </c>
      <c r="AE427" s="344" t="str">
        <f t="shared" ca="1" si="48"/>
        <v>Vencida</v>
      </c>
      <c r="AF427" s="358" t="str">
        <f t="shared" si="44"/>
        <v>Vigente</v>
      </c>
      <c r="AG427" s="344">
        <v>46082</v>
      </c>
      <c r="AH427" s="344" t="s">
        <v>439</v>
      </c>
      <c r="AI427" s="357" t="s">
        <v>439</v>
      </c>
      <c r="AJ427" s="344">
        <v>48232</v>
      </c>
      <c r="AK427" s="358" t="str">
        <f t="shared" si="45"/>
        <v>Vigente</v>
      </c>
      <c r="AL427" s="358"/>
      <c r="AM427" s="359">
        <f t="shared" ca="1" si="46"/>
        <v>3</v>
      </c>
      <c r="AN427" s="357"/>
      <c r="AO427" s="357"/>
      <c r="AP427" s="360"/>
      <c r="AQ427" s="361" t="str">
        <f>+_xlfn.XLOOKUP(B427,'BD 2025-06-14'!$A$1:$A$700,'BD 2025-06-14'!$B$1:$B$700)</f>
        <v>MOSQUERA PALACIOS GEILER</v>
      </c>
    </row>
    <row r="428" spans="1:43" ht="30.75" customHeight="1" x14ac:dyDescent="0.25">
      <c r="A428" s="353">
        <v>419</v>
      </c>
      <c r="B428" s="354">
        <v>6550126</v>
      </c>
      <c r="C428" s="357" t="s">
        <v>290</v>
      </c>
      <c r="D428" s="344" t="str">
        <f>IFERROR(VLOOKUP(B428,#REF!,6,0),"ACTIVO")</f>
        <v>ACTIVO</v>
      </c>
      <c r="E428" s="344">
        <v>45155</v>
      </c>
      <c r="F428" s="344" t="str">
        <f>IFERROR(VLOOKUP(B428,#REF!,5,0),"")</f>
        <v/>
      </c>
      <c r="G428" s="344">
        <v>31173</v>
      </c>
      <c r="H428" s="356">
        <f t="shared" ca="1" si="42"/>
        <v>40.904823989569749</v>
      </c>
      <c r="I428" s="357" t="s">
        <v>763</v>
      </c>
      <c r="J428" s="357" t="s">
        <v>291</v>
      </c>
      <c r="K428" s="363" t="s">
        <v>211</v>
      </c>
      <c r="L428" s="355" t="s">
        <v>196</v>
      </c>
      <c r="M428" s="355" t="s">
        <v>90</v>
      </c>
      <c r="N428" s="357" t="s">
        <v>557</v>
      </c>
      <c r="O428" s="357" t="s">
        <v>557</v>
      </c>
      <c r="P428" s="357" t="s">
        <v>437</v>
      </c>
      <c r="Q428" s="357" t="s">
        <v>600</v>
      </c>
      <c r="R428" s="357" t="s">
        <v>436</v>
      </c>
      <c r="S428" s="357"/>
      <c r="T428" s="357"/>
      <c r="U428" s="357" t="s">
        <v>3877</v>
      </c>
      <c r="V428" s="357" t="s">
        <v>3878</v>
      </c>
      <c r="W428" s="357">
        <v>2016</v>
      </c>
      <c r="X428" s="357" t="s">
        <v>1927</v>
      </c>
      <c r="Y428" s="357">
        <v>124</v>
      </c>
      <c r="Z428" s="357"/>
      <c r="AA428" s="344">
        <v>42198</v>
      </c>
      <c r="AB428" s="344" t="str">
        <f t="shared" ca="1" si="47"/>
        <v>Vigente</v>
      </c>
      <c r="AC428" s="358" t="str">
        <f t="shared" si="43"/>
        <v>Vigente</v>
      </c>
      <c r="AD428" s="344">
        <v>46272</v>
      </c>
      <c r="AE428" s="344" t="str">
        <f t="shared" ca="1" si="48"/>
        <v>Vigente</v>
      </c>
      <c r="AF428" s="358" t="str">
        <f t="shared" si="44"/>
        <v>Vigente</v>
      </c>
      <c r="AG428" s="344">
        <v>46266</v>
      </c>
      <c r="AH428" s="344" t="s">
        <v>439</v>
      </c>
      <c r="AI428" s="357" t="s">
        <v>439</v>
      </c>
      <c r="AJ428" s="344">
        <v>48560</v>
      </c>
      <c r="AK428" s="358" t="str">
        <f t="shared" si="45"/>
        <v>Vigente</v>
      </c>
      <c r="AL428" s="358"/>
      <c r="AM428" s="359">
        <f t="shared" ca="1" si="46"/>
        <v>4</v>
      </c>
      <c r="AN428" s="357"/>
      <c r="AO428" s="357"/>
      <c r="AP428" s="360"/>
      <c r="AQ428" s="361" t="str">
        <f>+_xlfn.XLOOKUP(B428,'BD 2025-06-14'!$A$1:$A$700,'BD 2025-06-14'!$B$1:$B$700)</f>
        <v>SARRIA ZULUAGA ROBIN ANDRES</v>
      </c>
    </row>
    <row r="429" spans="1:43" ht="30.75" customHeight="1" x14ac:dyDescent="0.25">
      <c r="A429" s="353">
        <v>420</v>
      </c>
      <c r="B429" s="354">
        <v>1130681044</v>
      </c>
      <c r="C429" s="357" t="s">
        <v>240</v>
      </c>
      <c r="D429" s="344" t="str">
        <f>IFERROR(VLOOKUP(B429,#REF!,6,0),"ACTIVO")</f>
        <v>ACTIVO</v>
      </c>
      <c r="E429" s="344">
        <v>45155</v>
      </c>
      <c r="F429" s="344" t="str">
        <f>IFERROR(VLOOKUP(B429,#REF!,5,0),"")</f>
        <v/>
      </c>
      <c r="G429" s="344">
        <v>32554</v>
      </c>
      <c r="H429" s="356">
        <f t="shared" ca="1" si="42"/>
        <v>37.123856185604147</v>
      </c>
      <c r="I429" s="357" t="s">
        <v>768</v>
      </c>
      <c r="J429" s="357" t="s">
        <v>241</v>
      </c>
      <c r="K429" s="363" t="s">
        <v>211</v>
      </c>
      <c r="L429" s="355" t="s">
        <v>196</v>
      </c>
      <c r="M429" s="355" t="s">
        <v>90</v>
      </c>
      <c r="N429" s="357" t="s">
        <v>557</v>
      </c>
      <c r="O429" s="357" t="s">
        <v>557</v>
      </c>
      <c r="P429" s="357" t="s">
        <v>437</v>
      </c>
      <c r="Q429" s="357" t="s">
        <v>573</v>
      </c>
      <c r="R429" s="357" t="s">
        <v>436</v>
      </c>
      <c r="S429" s="357"/>
      <c r="T429" s="357"/>
      <c r="U429" s="357" t="s">
        <v>3784</v>
      </c>
      <c r="V429" s="357" t="s">
        <v>3785</v>
      </c>
      <c r="W429" s="357">
        <v>2024</v>
      </c>
      <c r="X429" s="357" t="s">
        <v>1819</v>
      </c>
      <c r="Y429" s="357">
        <v>98</v>
      </c>
      <c r="Z429" s="357"/>
      <c r="AA429" s="344">
        <v>45211</v>
      </c>
      <c r="AB429" s="344" t="str">
        <f t="shared" ca="1" si="47"/>
        <v>Vigente</v>
      </c>
      <c r="AC429" s="358" t="str">
        <f t="shared" si="43"/>
        <v>Vigente</v>
      </c>
      <c r="AD429" s="344">
        <v>46309</v>
      </c>
      <c r="AE429" s="344" t="str">
        <f t="shared" ca="1" si="48"/>
        <v>Vigente</v>
      </c>
      <c r="AF429" s="358" t="str">
        <f t="shared" si="44"/>
        <v>Vigente</v>
      </c>
      <c r="AG429" s="344">
        <v>46306</v>
      </c>
      <c r="AH429" s="344" t="s">
        <v>439</v>
      </c>
      <c r="AI429" s="357" t="s">
        <v>439</v>
      </c>
      <c r="AJ429" s="344">
        <v>49491</v>
      </c>
      <c r="AK429" s="358" t="str">
        <f t="shared" si="45"/>
        <v>Vigente</v>
      </c>
      <c r="AL429" s="358"/>
      <c r="AM429" s="359">
        <f t="shared" ca="1" si="46"/>
        <v>4</v>
      </c>
      <c r="AN429" s="357"/>
      <c r="AO429" s="357"/>
      <c r="AP429" s="368" t="s">
        <v>6799</v>
      </c>
      <c r="AQ429" s="361" t="str">
        <f>+_xlfn.XLOOKUP(B429,'BD 2025-06-14'!$A$1:$A$700,'BD 2025-06-14'!$B$1:$B$700)</f>
        <v>FIGUEROA YULIE</v>
      </c>
    </row>
    <row r="430" spans="1:43" ht="30.75" customHeight="1" x14ac:dyDescent="0.25">
      <c r="A430" s="353">
        <v>421</v>
      </c>
      <c r="B430" s="354">
        <v>1086133772</v>
      </c>
      <c r="C430" s="357" t="s">
        <v>236</v>
      </c>
      <c r="D430" s="344" t="str">
        <f>IFERROR(VLOOKUP(B430,#REF!,6,0),"ACTIVO")</f>
        <v>ACTIVO</v>
      </c>
      <c r="E430" s="344">
        <v>45155</v>
      </c>
      <c r="F430" s="344" t="str">
        <f>IFERROR(VLOOKUP(B430,#REF!,5,0),"")</f>
        <v/>
      </c>
      <c r="G430" s="344">
        <v>32228</v>
      </c>
      <c r="H430" s="356">
        <f t="shared" ca="1" si="42"/>
        <v>38.014391014391009</v>
      </c>
      <c r="I430" s="357" t="s">
        <v>763</v>
      </c>
      <c r="J430" s="366" t="s">
        <v>237</v>
      </c>
      <c r="K430" s="363" t="s">
        <v>211</v>
      </c>
      <c r="L430" s="355" t="s">
        <v>196</v>
      </c>
      <c r="M430" s="355" t="s">
        <v>90</v>
      </c>
      <c r="N430" s="357" t="s">
        <v>557</v>
      </c>
      <c r="O430" s="357" t="s">
        <v>557</v>
      </c>
      <c r="P430" s="357" t="s">
        <v>437</v>
      </c>
      <c r="Q430" s="357" t="s">
        <v>569</v>
      </c>
      <c r="R430" s="357" t="s">
        <v>435</v>
      </c>
      <c r="S430" s="357" t="s">
        <v>570</v>
      </c>
      <c r="T430" s="357">
        <v>1143868343</v>
      </c>
      <c r="U430" s="357" t="s">
        <v>3589</v>
      </c>
      <c r="V430" s="357" t="s">
        <v>3590</v>
      </c>
      <c r="W430" s="357">
        <v>2018</v>
      </c>
      <c r="X430" s="357" t="s">
        <v>1885</v>
      </c>
      <c r="Y430" s="357">
        <v>134</v>
      </c>
      <c r="Z430" s="357"/>
      <c r="AA430" s="344">
        <v>43005</v>
      </c>
      <c r="AB430" s="344" t="str">
        <f t="shared" ca="1" si="47"/>
        <v>Vigente</v>
      </c>
      <c r="AC430" s="358" t="str">
        <f t="shared" si="43"/>
        <v>Vigente</v>
      </c>
      <c r="AD430" s="344">
        <v>46134</v>
      </c>
      <c r="AE430" s="344" t="str">
        <f t="shared" ca="1" si="48"/>
        <v>Vencida</v>
      </c>
      <c r="AF430" s="358" t="str">
        <f t="shared" si="44"/>
        <v>Vigente</v>
      </c>
      <c r="AG430" s="344">
        <v>46037</v>
      </c>
      <c r="AH430" s="344" t="s">
        <v>439</v>
      </c>
      <c r="AI430" s="357" t="s">
        <v>439</v>
      </c>
      <c r="AJ430" s="344">
        <v>46299</v>
      </c>
      <c r="AK430" s="358" t="str">
        <f t="shared" si="45"/>
        <v>Vigente</v>
      </c>
      <c r="AL430" s="358"/>
      <c r="AM430" s="359">
        <f t="shared" ca="1" si="46"/>
        <v>3</v>
      </c>
      <c r="AN430" s="357"/>
      <c r="AO430" s="357"/>
      <c r="AP430" s="360"/>
      <c r="AQ430" s="361" t="str">
        <f>+_xlfn.XLOOKUP(B430,'BD 2025-06-14'!$A$1:$A$700,'BD 2025-06-14'!$B$1:$B$700)</f>
        <v>MENESES BETANCOURTH ALBENIS EDISSON</v>
      </c>
    </row>
    <row r="431" spans="1:43" ht="30.75" customHeight="1" x14ac:dyDescent="0.25">
      <c r="A431" s="353">
        <v>422</v>
      </c>
      <c r="B431" s="354">
        <v>1144147005</v>
      </c>
      <c r="C431" s="357" t="s">
        <v>246</v>
      </c>
      <c r="D431" s="344" t="str">
        <f>IFERROR(VLOOKUP(B431,#REF!,6,0),"ACTIVO")</f>
        <v>ACTIVO</v>
      </c>
      <c r="E431" s="344">
        <v>45162</v>
      </c>
      <c r="F431" s="344" t="str">
        <f>IFERROR(VLOOKUP(B431,#REF!,5,0),"")</f>
        <v/>
      </c>
      <c r="G431" s="344">
        <v>33243</v>
      </c>
      <c r="H431" s="356">
        <f t="shared" ca="1" si="42"/>
        <v>35.236139630390142</v>
      </c>
      <c r="I431" s="357" t="s">
        <v>768</v>
      </c>
      <c r="J431" s="366" t="s">
        <v>247</v>
      </c>
      <c r="K431" s="363" t="s">
        <v>211</v>
      </c>
      <c r="L431" s="355" t="s">
        <v>196</v>
      </c>
      <c r="M431" s="355" t="s">
        <v>90</v>
      </c>
      <c r="N431" s="357" t="s">
        <v>557</v>
      </c>
      <c r="O431" s="357" t="s">
        <v>557</v>
      </c>
      <c r="P431" s="357" t="s">
        <v>437</v>
      </c>
      <c r="Q431" s="357" t="s">
        <v>575</v>
      </c>
      <c r="R431" s="357" t="s">
        <v>436</v>
      </c>
      <c r="S431" s="357"/>
      <c r="T431" s="357"/>
      <c r="U431" s="357" t="s">
        <v>3562</v>
      </c>
      <c r="V431" s="357" t="s">
        <v>3563</v>
      </c>
      <c r="W431" s="357">
        <v>2025</v>
      </c>
      <c r="X431" s="357" t="s">
        <v>1927</v>
      </c>
      <c r="Y431" s="357">
        <v>115</v>
      </c>
      <c r="Z431" s="357"/>
      <c r="AA431" s="344">
        <v>45315</v>
      </c>
      <c r="AB431" s="344" t="str">
        <f t="shared" ca="1" si="47"/>
        <v>Vencida</v>
      </c>
      <c r="AC431" s="358" t="str">
        <f t="shared" si="43"/>
        <v>Vigente</v>
      </c>
      <c r="AD431" s="344">
        <v>46046</v>
      </c>
      <c r="AE431" s="344" t="str">
        <f t="shared" ca="1" si="48"/>
        <v>Vencida</v>
      </c>
      <c r="AF431" s="358" t="str">
        <f t="shared" si="44"/>
        <v>Vigente</v>
      </c>
      <c r="AG431" s="344">
        <v>46045</v>
      </c>
      <c r="AH431" s="344" t="s">
        <v>439</v>
      </c>
      <c r="AI431" s="357" t="s">
        <v>439</v>
      </c>
      <c r="AJ431" s="344">
        <v>48681</v>
      </c>
      <c r="AK431" s="358" t="str">
        <f t="shared" si="45"/>
        <v>Vigente</v>
      </c>
      <c r="AL431" s="358"/>
      <c r="AM431" s="359">
        <f t="shared" ca="1" si="46"/>
        <v>3</v>
      </c>
      <c r="AN431" s="357"/>
      <c r="AO431" s="357"/>
      <c r="AP431" s="360"/>
      <c r="AQ431" s="361" t="str">
        <f>+_xlfn.XLOOKUP(B431,'BD 2025-06-14'!$A$1:$A$700,'BD 2025-06-14'!$B$1:$B$700)</f>
        <v>GIRALDO ERAZO YUDI ALEXANDRA</v>
      </c>
    </row>
    <row r="432" spans="1:43" ht="30.75" customHeight="1" x14ac:dyDescent="0.25">
      <c r="A432" s="353">
        <v>423</v>
      </c>
      <c r="B432" s="354">
        <v>1143974471</v>
      </c>
      <c r="C432" s="357" t="s">
        <v>234</v>
      </c>
      <c r="D432" s="344" t="str">
        <f>IFERROR(VLOOKUP(B432,#REF!,6,0),"ACTIVO")</f>
        <v>ACTIVO</v>
      </c>
      <c r="E432" s="344">
        <v>45162</v>
      </c>
      <c r="F432" s="344" t="str">
        <f>IFERROR(VLOOKUP(B432,#REF!,5,0),"")</f>
        <v/>
      </c>
      <c r="G432" s="344">
        <v>34896</v>
      </c>
      <c r="H432" s="356">
        <f t="shared" ca="1" si="42"/>
        <v>30.710472279260781</v>
      </c>
      <c r="I432" s="357" t="s">
        <v>768</v>
      </c>
      <c r="J432" s="357" t="s">
        <v>235</v>
      </c>
      <c r="K432" s="363" t="s">
        <v>211</v>
      </c>
      <c r="L432" s="355" t="s">
        <v>196</v>
      </c>
      <c r="M432" s="355" t="s">
        <v>90</v>
      </c>
      <c r="N432" s="357" t="s">
        <v>557</v>
      </c>
      <c r="O432" s="357" t="s">
        <v>557</v>
      </c>
      <c r="P432" s="357" t="s">
        <v>437</v>
      </c>
      <c r="Q432" s="357" t="s">
        <v>567</v>
      </c>
      <c r="R432" s="357" t="s">
        <v>435</v>
      </c>
      <c r="S432" s="357" t="s">
        <v>568</v>
      </c>
      <c r="T432" s="357">
        <v>1143951978</v>
      </c>
      <c r="U432" s="357" t="s">
        <v>3775</v>
      </c>
      <c r="V432" s="357" t="s">
        <v>3776</v>
      </c>
      <c r="W432" s="357">
        <v>2020</v>
      </c>
      <c r="X432" s="357" t="s">
        <v>3777</v>
      </c>
      <c r="Y432" s="357">
        <v>125</v>
      </c>
      <c r="Z432" s="357"/>
      <c r="AA432" s="344">
        <v>43678</v>
      </c>
      <c r="AB432" s="344" t="str">
        <f t="shared" ca="1" si="47"/>
        <v>Vigente</v>
      </c>
      <c r="AC432" s="358" t="str">
        <f t="shared" si="43"/>
        <v>Vigente</v>
      </c>
      <c r="AD432" s="344">
        <v>46266</v>
      </c>
      <c r="AE432" s="344" t="str">
        <f t="shared" ca="1" si="48"/>
        <v>Vigente</v>
      </c>
      <c r="AF432" s="358" t="str">
        <f t="shared" si="44"/>
        <v>Vigente</v>
      </c>
      <c r="AG432" s="344">
        <v>46263</v>
      </c>
      <c r="AH432" s="344" t="s">
        <v>439</v>
      </c>
      <c r="AI432" s="357" t="s">
        <v>439</v>
      </c>
      <c r="AJ432" s="344">
        <v>47378</v>
      </c>
      <c r="AK432" s="358" t="str">
        <f t="shared" si="45"/>
        <v>Vigente</v>
      </c>
      <c r="AL432" s="358"/>
      <c r="AM432" s="359">
        <f t="shared" ca="1" si="46"/>
        <v>4</v>
      </c>
      <c r="AN432" s="357"/>
      <c r="AO432" s="357"/>
      <c r="AP432" s="360"/>
      <c r="AQ432" s="361" t="str">
        <f>+_xlfn.XLOOKUP(B432,'BD 2025-06-14'!$A$1:$A$700,'BD 2025-06-14'!$B$1:$B$700)</f>
        <v>CIFUENTES CARMONA YESSICA DURLEY</v>
      </c>
    </row>
    <row r="433" spans="1:43" ht="30.75" customHeight="1" x14ac:dyDescent="0.25">
      <c r="A433" s="353">
        <v>424</v>
      </c>
      <c r="B433" s="354">
        <v>66879673</v>
      </c>
      <c r="C433" s="357" t="s">
        <v>288</v>
      </c>
      <c r="D433" s="344" t="str">
        <f>IFERROR(VLOOKUP(B433,#REF!,6,0),"ACTIVO")</f>
        <v>ACTIVO</v>
      </c>
      <c r="E433" s="344">
        <v>45173</v>
      </c>
      <c r="F433" s="344" t="str">
        <f>IFERROR(VLOOKUP(B433,#REF!,5,0),"")</f>
        <v/>
      </c>
      <c r="G433" s="344">
        <v>28451</v>
      </c>
      <c r="H433" s="356">
        <f t="shared" ca="1" si="42"/>
        <v>48.357244551527764</v>
      </c>
      <c r="I433" s="357" t="s">
        <v>768</v>
      </c>
      <c r="J433" s="357" t="s">
        <v>289</v>
      </c>
      <c r="K433" s="363" t="s">
        <v>211</v>
      </c>
      <c r="L433" s="355" t="s">
        <v>196</v>
      </c>
      <c r="M433" s="355" t="s">
        <v>90</v>
      </c>
      <c r="N433" s="357" t="s">
        <v>557</v>
      </c>
      <c r="O433" s="357" t="s">
        <v>557</v>
      </c>
      <c r="P433" s="357" t="s">
        <v>437</v>
      </c>
      <c r="Q433" s="357" t="s">
        <v>599</v>
      </c>
      <c r="R433" s="357" t="s">
        <v>436</v>
      </c>
      <c r="S433" s="357"/>
      <c r="T433" s="357"/>
      <c r="U433" s="357" t="s">
        <v>3872</v>
      </c>
      <c r="V433" s="357" t="s">
        <v>3873</v>
      </c>
      <c r="W433" s="357">
        <v>2021</v>
      </c>
      <c r="X433" s="357" t="s">
        <v>1807</v>
      </c>
      <c r="Y433" s="357">
        <v>124</v>
      </c>
      <c r="Z433" s="357"/>
      <c r="AA433" s="344">
        <v>43992</v>
      </c>
      <c r="AB433" s="344" t="str">
        <f t="shared" ca="1" si="47"/>
        <v>Vigente</v>
      </c>
      <c r="AC433" s="358" t="str">
        <f t="shared" si="43"/>
        <v>Vigente</v>
      </c>
      <c r="AD433" s="344">
        <v>46254</v>
      </c>
      <c r="AE433" s="344" t="str">
        <f t="shared" ca="1" si="48"/>
        <v>Vigente</v>
      </c>
      <c r="AF433" s="358" t="str">
        <f t="shared" si="44"/>
        <v>Vigente</v>
      </c>
      <c r="AG433" s="344">
        <v>46225</v>
      </c>
      <c r="AH433" s="344" t="s">
        <v>439</v>
      </c>
      <c r="AI433" s="357" t="s">
        <v>439</v>
      </c>
      <c r="AJ433" s="344">
        <v>47115</v>
      </c>
      <c r="AK433" s="358" t="str">
        <f t="shared" si="45"/>
        <v>Vigente</v>
      </c>
      <c r="AL433" s="358"/>
      <c r="AM433" s="359">
        <f t="shared" ca="1" si="46"/>
        <v>4</v>
      </c>
      <c r="AN433" s="357"/>
      <c r="AO433" s="357"/>
      <c r="AP433" s="360"/>
      <c r="AQ433" s="361" t="str">
        <f>+_xlfn.XLOOKUP(B433,'BD 2025-06-14'!$A$1:$A$700,'BD 2025-06-14'!$B$1:$B$700)</f>
        <v>SANCHEZ ORJUELA NORMA CONSTANZA</v>
      </c>
    </row>
    <row r="434" spans="1:43" ht="30.75" customHeight="1" x14ac:dyDescent="0.25">
      <c r="A434" s="353">
        <v>425</v>
      </c>
      <c r="B434" s="354">
        <v>1144208033</v>
      </c>
      <c r="C434" s="357" t="s">
        <v>286</v>
      </c>
      <c r="D434" s="344" t="str">
        <f>IFERROR(VLOOKUP(B434,#REF!,6,0),"ACTIVO")</f>
        <v>ACTIVO</v>
      </c>
      <c r="E434" s="344">
        <v>45173</v>
      </c>
      <c r="F434" s="344" t="str">
        <f>IFERROR(VLOOKUP(B434,#REF!,5,0),"")</f>
        <v/>
      </c>
      <c r="G434" s="344">
        <v>35922</v>
      </c>
      <c r="H434" s="356">
        <f t="shared" ca="1" si="42"/>
        <v>27.902095921450151</v>
      </c>
      <c r="I434" s="357" t="s">
        <v>768</v>
      </c>
      <c r="J434" s="357" t="s">
        <v>287</v>
      </c>
      <c r="K434" s="363" t="s">
        <v>211</v>
      </c>
      <c r="L434" s="355" t="s">
        <v>196</v>
      </c>
      <c r="M434" s="355" t="s">
        <v>90</v>
      </c>
      <c r="N434" s="357" t="s">
        <v>557</v>
      </c>
      <c r="O434" s="357" t="s">
        <v>557</v>
      </c>
      <c r="P434" s="357" t="s">
        <v>437</v>
      </c>
      <c r="Q434" s="357" t="s">
        <v>597</v>
      </c>
      <c r="R434" s="357" t="s">
        <v>435</v>
      </c>
      <c r="S434" s="357" t="s">
        <v>598</v>
      </c>
      <c r="T434" s="357">
        <v>31986814</v>
      </c>
      <c r="U434" s="357" t="s">
        <v>3868</v>
      </c>
      <c r="V434" s="357" t="s">
        <v>3869</v>
      </c>
      <c r="W434" s="357">
        <v>2024</v>
      </c>
      <c r="X434" s="357" t="s">
        <v>1927</v>
      </c>
      <c r="Y434" s="357">
        <v>114</v>
      </c>
      <c r="Z434" s="357"/>
      <c r="AA434" s="344">
        <v>45219</v>
      </c>
      <c r="AB434" s="344" t="str">
        <f t="shared" ca="1" si="47"/>
        <v>Vencida</v>
      </c>
      <c r="AC434" s="358" t="str">
        <f t="shared" si="43"/>
        <v>Vigente</v>
      </c>
      <c r="AD434" s="344">
        <v>45950</v>
      </c>
      <c r="AE434" s="344" t="str">
        <f t="shared" ca="1" si="48"/>
        <v>Vencida</v>
      </c>
      <c r="AF434" s="358" t="str">
        <f t="shared" si="44"/>
        <v>Vigente</v>
      </c>
      <c r="AG434" s="344">
        <v>45950</v>
      </c>
      <c r="AH434" s="344" t="s">
        <v>439</v>
      </c>
      <c r="AI434" s="357" t="s">
        <v>439</v>
      </c>
      <c r="AJ434" s="344">
        <v>48233</v>
      </c>
      <c r="AK434" s="358" t="str">
        <f t="shared" si="45"/>
        <v>Vigente</v>
      </c>
      <c r="AL434" s="358"/>
      <c r="AM434" s="359">
        <f t="shared" ca="1" si="46"/>
        <v>3</v>
      </c>
      <c r="AN434" s="357"/>
      <c r="AO434" s="357"/>
      <c r="AP434" s="360" t="s">
        <v>7150</v>
      </c>
      <c r="AQ434" s="361" t="str">
        <f>+_xlfn.XLOOKUP(B434,'BD 2025-06-14'!$A$1:$A$700,'BD 2025-06-14'!$B$1:$B$700)</f>
        <v>SANCHEZ GAVIRIA LAURA ISABELLA</v>
      </c>
    </row>
    <row r="435" spans="1:43" s="362" customFormat="1" ht="30.75" customHeight="1" x14ac:dyDescent="0.25">
      <c r="A435" s="353">
        <v>426</v>
      </c>
      <c r="B435" s="354">
        <v>94505360</v>
      </c>
      <c r="C435" s="357" t="s">
        <v>218</v>
      </c>
      <c r="D435" s="344" t="str">
        <f>IFERROR(VLOOKUP(B435,#REF!,6,0),"ACTIVO")</f>
        <v>ACTIVO</v>
      </c>
      <c r="E435" s="344">
        <v>45173</v>
      </c>
      <c r="F435" s="344" t="str">
        <f>IFERROR(VLOOKUP(B435,#REF!,5,0),"")</f>
        <v/>
      </c>
      <c r="G435" s="344">
        <v>27893</v>
      </c>
      <c r="H435" s="356">
        <f t="shared" ca="1" si="42"/>
        <v>49.882971870302768</v>
      </c>
      <c r="I435" s="357" t="s">
        <v>763</v>
      </c>
      <c r="J435" s="357" t="s">
        <v>219</v>
      </c>
      <c r="K435" s="363" t="s">
        <v>211</v>
      </c>
      <c r="L435" s="355" t="s">
        <v>196</v>
      </c>
      <c r="M435" s="355" t="s">
        <v>90</v>
      </c>
      <c r="N435" s="357" t="s">
        <v>557</v>
      </c>
      <c r="O435" s="357" t="s">
        <v>557</v>
      </c>
      <c r="P435" s="357" t="s">
        <v>437</v>
      </c>
      <c r="Q435" s="357" t="s">
        <v>699</v>
      </c>
      <c r="R435" s="357" t="s">
        <v>435</v>
      </c>
      <c r="S435" s="357" t="s">
        <v>700</v>
      </c>
      <c r="T435" s="357">
        <v>38553079</v>
      </c>
      <c r="U435" s="357" t="s">
        <v>3995</v>
      </c>
      <c r="V435" s="357" t="s">
        <v>3994</v>
      </c>
      <c r="W435" s="357">
        <v>2014</v>
      </c>
      <c r="X435" s="357" t="s">
        <v>2936</v>
      </c>
      <c r="Y435" s="357">
        <v>149</v>
      </c>
      <c r="Z435" s="357"/>
      <c r="AA435" s="344">
        <v>41654</v>
      </c>
      <c r="AB435" s="344" t="str">
        <f t="shared" ca="1" si="47"/>
        <v>Vencida</v>
      </c>
      <c r="AC435" s="358" t="str">
        <f t="shared" si="43"/>
        <v>Vigente</v>
      </c>
      <c r="AD435" s="344">
        <v>46049</v>
      </c>
      <c r="AE435" s="344" t="str">
        <f t="shared" ca="1" si="48"/>
        <v>Vigente</v>
      </c>
      <c r="AF435" s="358" t="str">
        <f t="shared" si="44"/>
        <v>Vigente</v>
      </c>
      <c r="AG435" s="344">
        <v>46145</v>
      </c>
      <c r="AH435" s="344" t="s">
        <v>439</v>
      </c>
      <c r="AI435" s="357" t="s">
        <v>439</v>
      </c>
      <c r="AJ435" s="344">
        <v>48687</v>
      </c>
      <c r="AK435" s="358" t="str">
        <f t="shared" si="45"/>
        <v>Vigente</v>
      </c>
      <c r="AL435" s="358"/>
      <c r="AM435" s="359">
        <f t="shared" ca="1" si="46"/>
        <v>4</v>
      </c>
      <c r="AN435" s="357"/>
      <c r="AO435" s="357"/>
      <c r="AP435" s="360"/>
      <c r="AQ435" s="361" t="str">
        <f>+_xlfn.XLOOKUP(B435,'BD 2025-06-14'!$A$1:$A$700,'BD 2025-06-14'!$B$1:$B$700)</f>
        <v>ASTUDILLO CASAMACHIN BORIS BRANDON</v>
      </c>
    </row>
    <row r="436" spans="1:43" ht="30.75" customHeight="1" x14ac:dyDescent="0.25">
      <c r="A436" s="353">
        <v>427</v>
      </c>
      <c r="B436" s="354">
        <v>1107083703</v>
      </c>
      <c r="C436" s="357" t="s">
        <v>222</v>
      </c>
      <c r="D436" s="344" t="str">
        <f>IFERROR(VLOOKUP(B436,#REF!,6,0),"ACTIVO")</f>
        <v>ACTIVO</v>
      </c>
      <c r="E436" s="344">
        <v>45187</v>
      </c>
      <c r="F436" s="344" t="str">
        <f>IFERROR(VLOOKUP(B436,#REF!,5,0),"")</f>
        <v/>
      </c>
      <c r="G436" s="344">
        <v>34554</v>
      </c>
      <c r="H436" s="356">
        <f t="shared" ca="1" si="42"/>
        <v>31.647473658010455</v>
      </c>
      <c r="I436" s="357" t="s">
        <v>768</v>
      </c>
      <c r="J436" s="366" t="s">
        <v>223</v>
      </c>
      <c r="K436" s="363" t="s">
        <v>211</v>
      </c>
      <c r="L436" s="355" t="s">
        <v>196</v>
      </c>
      <c r="M436" s="355" t="s">
        <v>90</v>
      </c>
      <c r="N436" s="357" t="s">
        <v>557</v>
      </c>
      <c r="O436" s="357" t="s">
        <v>557</v>
      </c>
      <c r="P436" s="357" t="s">
        <v>437</v>
      </c>
      <c r="Q436" s="357" t="s">
        <v>559</v>
      </c>
      <c r="R436" s="357" t="s">
        <v>436</v>
      </c>
      <c r="S436" s="357"/>
      <c r="T436" s="357"/>
      <c r="U436" s="357" t="s">
        <v>3629</v>
      </c>
      <c r="V436" s="357" t="s">
        <v>3630</v>
      </c>
      <c r="W436" s="357">
        <v>2021</v>
      </c>
      <c r="X436" s="357" t="s">
        <v>3602</v>
      </c>
      <c r="Y436" s="357">
        <v>113</v>
      </c>
      <c r="Z436" s="357"/>
      <c r="AA436" s="344">
        <v>43908</v>
      </c>
      <c r="AB436" s="344" t="str">
        <f t="shared" ca="1" si="47"/>
        <v>Vencida</v>
      </c>
      <c r="AC436" s="358" t="str">
        <f t="shared" si="43"/>
        <v>Vigente</v>
      </c>
      <c r="AD436" s="344">
        <v>46067</v>
      </c>
      <c r="AE436" s="344" t="str">
        <f t="shared" ca="1" si="48"/>
        <v>Vencida</v>
      </c>
      <c r="AF436" s="358" t="str">
        <f t="shared" si="44"/>
        <v>Vigente</v>
      </c>
      <c r="AG436" s="344">
        <v>46062</v>
      </c>
      <c r="AH436" s="344" t="s">
        <v>439</v>
      </c>
      <c r="AI436" s="357" t="s">
        <v>439</v>
      </c>
      <c r="AJ436" s="344">
        <v>48662</v>
      </c>
      <c r="AK436" s="358" t="str">
        <f t="shared" si="45"/>
        <v>Vigente</v>
      </c>
      <c r="AL436" s="358"/>
      <c r="AM436" s="359">
        <f t="shared" ca="1" si="46"/>
        <v>3</v>
      </c>
      <c r="AN436" s="357"/>
      <c r="AO436" s="357"/>
      <c r="AP436" s="360"/>
      <c r="AQ436" s="361" t="str">
        <f>+_xlfn.XLOOKUP(B436,'BD 2025-06-14'!$A$1:$A$700,'BD 2025-06-14'!$B$1:$B$700)</f>
        <v>BARRERA MONTENEGRO BRIYID</v>
      </c>
    </row>
    <row r="437" spans="1:43" ht="30.75" customHeight="1" x14ac:dyDescent="0.25">
      <c r="A437" s="353">
        <v>428</v>
      </c>
      <c r="B437" s="354">
        <v>1075226152</v>
      </c>
      <c r="C437" s="357" t="s">
        <v>278</v>
      </c>
      <c r="D437" s="344" t="str">
        <f>IFERROR(VLOOKUP(B437,#REF!,6,0),"ACTIVO")</f>
        <v>ACTIVO</v>
      </c>
      <c r="E437" s="344">
        <v>45208</v>
      </c>
      <c r="F437" s="344" t="str">
        <f>IFERROR(VLOOKUP(B437,#REF!,5,0),"")</f>
        <v/>
      </c>
      <c r="G437" s="344">
        <v>32130</v>
      </c>
      <c r="H437" s="356">
        <f t="shared" ca="1" si="42"/>
        <v>38.283367556468171</v>
      </c>
      <c r="I437" s="357" t="s">
        <v>768</v>
      </c>
      <c r="J437" s="366" t="s">
        <v>279</v>
      </c>
      <c r="K437" s="363" t="s">
        <v>189</v>
      </c>
      <c r="L437" s="355" t="s">
        <v>159</v>
      </c>
      <c r="M437" s="355" t="s">
        <v>90</v>
      </c>
      <c r="N437" s="357" t="s">
        <v>557</v>
      </c>
      <c r="O437" s="357" t="s">
        <v>557</v>
      </c>
      <c r="P437" s="357" t="s">
        <v>437</v>
      </c>
      <c r="Q437" s="357" t="s">
        <v>711</v>
      </c>
      <c r="R437" s="357" t="s">
        <v>435</v>
      </c>
      <c r="S437" s="357" t="s">
        <v>591</v>
      </c>
      <c r="T437" s="357">
        <v>4893183</v>
      </c>
      <c r="U437" s="357" t="s">
        <v>3644</v>
      </c>
      <c r="V437" s="357" t="s">
        <v>3645</v>
      </c>
      <c r="W437" s="357">
        <v>2019</v>
      </c>
      <c r="X437" s="357" t="s">
        <v>3069</v>
      </c>
      <c r="Y437" s="357">
        <v>97</v>
      </c>
      <c r="Z437" s="357"/>
      <c r="AA437" s="344">
        <v>43290</v>
      </c>
      <c r="AB437" s="344" t="str">
        <f t="shared" ca="1" si="47"/>
        <v>Vigente</v>
      </c>
      <c r="AC437" s="358" t="str">
        <f t="shared" si="43"/>
        <v>Vigente</v>
      </c>
      <c r="AD437" s="344">
        <v>46316</v>
      </c>
      <c r="AE437" s="344" t="str">
        <f t="shared" ca="1" si="48"/>
        <v>Vencida</v>
      </c>
      <c r="AF437" s="358" t="str">
        <f t="shared" si="44"/>
        <v>Vigente</v>
      </c>
      <c r="AG437" s="344">
        <v>46073</v>
      </c>
      <c r="AH437" s="344" t="s">
        <v>439</v>
      </c>
      <c r="AI437" s="357" t="s">
        <v>439</v>
      </c>
      <c r="AJ437" s="344">
        <v>47167</v>
      </c>
      <c r="AK437" s="358" t="str">
        <f t="shared" si="45"/>
        <v>Vigente</v>
      </c>
      <c r="AL437" s="358"/>
      <c r="AM437" s="359">
        <f t="shared" ca="1" si="46"/>
        <v>3</v>
      </c>
      <c r="AN437" s="357"/>
      <c r="AO437" s="357"/>
      <c r="AP437" s="360"/>
      <c r="AQ437" s="361" t="str">
        <f>+_xlfn.XLOOKUP(B437,'BD 2025-06-14'!$A$1:$A$700,'BD 2025-06-14'!$B$1:$B$700)</f>
        <v>RAMOS SANCHEZ MARCELA</v>
      </c>
    </row>
    <row r="438" spans="1:43" ht="30.75" customHeight="1" x14ac:dyDescent="0.25">
      <c r="A438" s="353">
        <v>429</v>
      </c>
      <c r="B438" s="354">
        <v>1130604175</v>
      </c>
      <c r="C438" s="357" t="s">
        <v>262</v>
      </c>
      <c r="D438" s="344" t="str">
        <f>IFERROR(VLOOKUP(B438,#REF!,6,0),"ACTIVO")</f>
        <v>ACTIVO</v>
      </c>
      <c r="E438" s="344">
        <v>45231</v>
      </c>
      <c r="F438" s="344" t="str">
        <f>IFERROR(VLOOKUP(B438,#REF!,5,0),"")</f>
        <v/>
      </c>
      <c r="G438" s="344">
        <v>31084</v>
      </c>
      <c r="H438" s="356">
        <f t="shared" ca="1" si="42"/>
        <v>41.14850065189048</v>
      </c>
      <c r="I438" s="357" t="s">
        <v>768</v>
      </c>
      <c r="J438" s="357" t="s">
        <v>263</v>
      </c>
      <c r="K438" s="363" t="s">
        <v>211</v>
      </c>
      <c r="L438" s="355" t="s">
        <v>196</v>
      </c>
      <c r="M438" s="355" t="s">
        <v>90</v>
      </c>
      <c r="N438" s="357" t="s">
        <v>557</v>
      </c>
      <c r="O438" s="357" t="s">
        <v>557</v>
      </c>
      <c r="P438" s="357" t="s">
        <v>437</v>
      </c>
      <c r="Q438" s="357" t="s">
        <v>582</v>
      </c>
      <c r="R438" s="357" t="s">
        <v>436</v>
      </c>
      <c r="S438" s="357"/>
      <c r="T438" s="357"/>
      <c r="U438" s="357" t="s">
        <v>3823</v>
      </c>
      <c r="V438" s="357" t="s">
        <v>3824</v>
      </c>
      <c r="W438" s="357">
        <v>2022</v>
      </c>
      <c r="X438" s="357" t="s">
        <v>1819</v>
      </c>
      <c r="Y438" s="357">
        <v>98</v>
      </c>
      <c r="Z438" s="357"/>
      <c r="AA438" s="344">
        <v>44442</v>
      </c>
      <c r="AB438" s="344" t="str">
        <f t="shared" ca="1" si="47"/>
        <v>Vigente</v>
      </c>
      <c r="AC438" s="358" t="str">
        <f t="shared" si="43"/>
        <v>Vigente</v>
      </c>
      <c r="AD438" s="344">
        <v>46282</v>
      </c>
      <c r="AE438" s="344" t="str">
        <f t="shared" ca="1" si="48"/>
        <v>Vigente</v>
      </c>
      <c r="AF438" s="358" t="str">
        <f t="shared" si="44"/>
        <v>Vigente</v>
      </c>
      <c r="AG438" s="344">
        <v>46281</v>
      </c>
      <c r="AH438" s="344" t="s">
        <v>439</v>
      </c>
      <c r="AI438" s="357" t="s">
        <v>439</v>
      </c>
      <c r="AJ438" s="344">
        <v>46044</v>
      </c>
      <c r="AK438" s="358" t="str">
        <f t="shared" si="45"/>
        <v>Vigente</v>
      </c>
      <c r="AL438" s="358"/>
      <c r="AM438" s="359">
        <f t="shared" ca="1" si="46"/>
        <v>4</v>
      </c>
      <c r="AN438" s="357"/>
      <c r="AO438" s="357"/>
      <c r="AP438" s="360"/>
      <c r="AQ438" s="361" t="str">
        <f>+_xlfn.XLOOKUP(B438,'BD 2025-06-14'!$A$1:$A$700,'BD 2025-06-14'!$B$1:$B$700)</f>
        <v>MOLINA FLOYD LISA JANNETTE</v>
      </c>
    </row>
    <row r="439" spans="1:43" ht="30.75" customHeight="1" x14ac:dyDescent="0.25">
      <c r="A439" s="353">
        <v>430</v>
      </c>
      <c r="B439" s="354">
        <v>1144031259</v>
      </c>
      <c r="C439" s="357" t="s">
        <v>214</v>
      </c>
      <c r="D439" s="344" t="str">
        <f>IFERROR(VLOOKUP(B439,#REF!,6,0),"ACTIVO")</f>
        <v>ACTIVO</v>
      </c>
      <c r="E439" s="344">
        <v>45293</v>
      </c>
      <c r="F439" s="344" t="str">
        <f>IFERROR(VLOOKUP(B439,#REF!,5,0),"")</f>
        <v/>
      </c>
      <c r="G439" s="344">
        <v>32631</v>
      </c>
      <c r="H439" s="356">
        <f t="shared" ca="1" si="42"/>
        <v>36.913034080265149</v>
      </c>
      <c r="I439" s="357" t="s">
        <v>768</v>
      </c>
      <c r="J439" s="366" t="s">
        <v>215</v>
      </c>
      <c r="K439" s="363" t="s">
        <v>211</v>
      </c>
      <c r="L439" s="355" t="s">
        <v>196</v>
      </c>
      <c r="M439" s="355" t="s">
        <v>90</v>
      </c>
      <c r="N439" s="357" t="s">
        <v>557</v>
      </c>
      <c r="O439" s="357" t="s">
        <v>557</v>
      </c>
      <c r="P439" s="357" t="s">
        <v>437</v>
      </c>
      <c r="Q439" s="357" t="s">
        <v>552</v>
      </c>
      <c r="R439" s="357" t="s">
        <v>435</v>
      </c>
      <c r="S439" s="357" t="s">
        <v>553</v>
      </c>
      <c r="T439" s="357">
        <v>1144025785</v>
      </c>
      <c r="U439" s="357" t="s">
        <v>3757</v>
      </c>
      <c r="V439" s="357" t="s">
        <v>3758</v>
      </c>
      <c r="W439" s="357">
        <v>2014</v>
      </c>
      <c r="X439" s="357" t="s">
        <v>1927</v>
      </c>
      <c r="Y439" s="357">
        <v>114</v>
      </c>
      <c r="Z439" s="357"/>
      <c r="AA439" s="344">
        <v>41724</v>
      </c>
      <c r="AB439" s="344" t="str">
        <f t="shared" ca="1" si="47"/>
        <v>Vigente</v>
      </c>
      <c r="AC439" s="358" t="str">
        <f t="shared" si="43"/>
        <v>Vigente</v>
      </c>
      <c r="AD439" s="344">
        <v>46141</v>
      </c>
      <c r="AE439" s="344" t="str">
        <f t="shared" ca="1" si="48"/>
        <v>Vencida</v>
      </c>
      <c r="AF439" s="358" t="str">
        <f t="shared" si="44"/>
        <v>Vigente</v>
      </c>
      <c r="AG439" s="344">
        <v>46029</v>
      </c>
      <c r="AH439" s="344" t="s">
        <v>439</v>
      </c>
      <c r="AI439" s="357" t="s">
        <v>439</v>
      </c>
      <c r="AJ439" s="344">
        <v>46246</v>
      </c>
      <c r="AK439" s="358" t="str">
        <f t="shared" si="45"/>
        <v>Vigente</v>
      </c>
      <c r="AL439" s="358"/>
      <c r="AM439" s="359">
        <f t="shared" ca="1" si="46"/>
        <v>3</v>
      </c>
      <c r="AN439" s="357"/>
      <c r="AO439" s="357"/>
      <c r="AP439" s="360"/>
      <c r="AQ439" s="361" t="str">
        <f>+_xlfn.XLOOKUP(B439,'BD 2025-06-14'!$A$1:$A$700,'BD 2025-06-14'!$B$1:$B$700)</f>
        <v>ANAYA TROYANO YUDI VANESSA</v>
      </c>
    </row>
    <row r="440" spans="1:43" s="362" customFormat="1" ht="30.75" customHeight="1" x14ac:dyDescent="0.25">
      <c r="A440" s="353">
        <v>431</v>
      </c>
      <c r="B440" s="354">
        <v>1143947010</v>
      </c>
      <c r="C440" s="357" t="s">
        <v>298</v>
      </c>
      <c r="D440" s="344" t="str">
        <f>IFERROR(VLOOKUP(B440,#REF!,6,0),"ACTIVO")</f>
        <v>ACTIVO</v>
      </c>
      <c r="E440" s="344">
        <v>45302</v>
      </c>
      <c r="F440" s="344" t="str">
        <f>IFERROR(VLOOKUP(B440,#REF!,5,0),"")</f>
        <v/>
      </c>
      <c r="G440" s="344">
        <v>33730</v>
      </c>
      <c r="H440" s="356">
        <f t="shared" ca="1" si="42"/>
        <v>33.902143304130163</v>
      </c>
      <c r="I440" s="357" t="s">
        <v>768</v>
      </c>
      <c r="J440" s="357" t="s">
        <v>299</v>
      </c>
      <c r="K440" s="363" t="s">
        <v>211</v>
      </c>
      <c r="L440" s="355" t="s">
        <v>196</v>
      </c>
      <c r="M440" s="355" t="s">
        <v>90</v>
      </c>
      <c r="N440" s="357" t="s">
        <v>557</v>
      </c>
      <c r="O440" s="357" t="s">
        <v>557</v>
      </c>
      <c r="P440" s="357" t="s">
        <v>437</v>
      </c>
      <c r="Q440" s="357" t="s">
        <v>678</v>
      </c>
      <c r="R440" s="357" t="s">
        <v>436</v>
      </c>
      <c r="S440" s="357"/>
      <c r="T440" s="357"/>
      <c r="U440" s="357" t="s">
        <v>4021</v>
      </c>
      <c r="V440" s="357" t="s">
        <v>4020</v>
      </c>
      <c r="W440" s="357">
        <v>2024</v>
      </c>
      <c r="X440" s="357" t="s">
        <v>2042</v>
      </c>
      <c r="Y440" s="357">
        <v>114</v>
      </c>
      <c r="Z440" s="357"/>
      <c r="AA440" s="344">
        <v>45192</v>
      </c>
      <c r="AB440" s="344" t="str">
        <f t="shared" ca="1" si="47"/>
        <v>Vigente</v>
      </c>
      <c r="AC440" s="358" t="str">
        <f t="shared" si="43"/>
        <v>Vigente</v>
      </c>
      <c r="AD440" s="344">
        <v>46289</v>
      </c>
      <c r="AE440" s="344" t="str">
        <f t="shared" ca="1" si="48"/>
        <v>Vigente</v>
      </c>
      <c r="AF440" s="358" t="str">
        <f t="shared" si="44"/>
        <v>Vigente</v>
      </c>
      <c r="AG440" s="344">
        <v>46287</v>
      </c>
      <c r="AH440" s="344" t="s">
        <v>439</v>
      </c>
      <c r="AI440" s="357" t="s">
        <v>439</v>
      </c>
      <c r="AJ440" s="344">
        <v>46083</v>
      </c>
      <c r="AK440" s="358" t="str">
        <f t="shared" si="45"/>
        <v>Vigente</v>
      </c>
      <c r="AL440" s="358"/>
      <c r="AM440" s="359">
        <f t="shared" ca="1" si="46"/>
        <v>4</v>
      </c>
      <c r="AN440" s="357"/>
      <c r="AO440" s="357"/>
      <c r="AP440" s="360"/>
      <c r="AQ440" s="361" t="str">
        <f>+_xlfn.XLOOKUP(B440,'BD 2025-06-14'!$A$1:$A$700,'BD 2025-06-14'!$B$1:$B$700)</f>
        <v>VALENCIA GOMEZ LAURA ESTHER</v>
      </c>
    </row>
    <row r="441" spans="1:43" ht="30.75" customHeight="1" x14ac:dyDescent="0.25">
      <c r="A441" s="353">
        <v>432</v>
      </c>
      <c r="B441" s="354">
        <v>1130640699</v>
      </c>
      <c r="C441" s="357" t="s">
        <v>306</v>
      </c>
      <c r="D441" s="344" t="str">
        <f>IFERROR(VLOOKUP(B441,#REF!,6,0),"ACTIVO")</f>
        <v>ACTIVO</v>
      </c>
      <c r="E441" s="344">
        <v>45406</v>
      </c>
      <c r="F441" s="344" t="str">
        <f>IFERROR(VLOOKUP(B441,#REF!,5,0),"")</f>
        <v/>
      </c>
      <c r="G441" s="344">
        <v>32385</v>
      </c>
      <c r="H441" s="356">
        <f t="shared" ca="1" si="42"/>
        <v>37.584555984555983</v>
      </c>
      <c r="I441" s="357" t="s">
        <v>763</v>
      </c>
      <c r="J441" s="357" t="s">
        <v>1725</v>
      </c>
      <c r="K441" s="363" t="s">
        <v>211</v>
      </c>
      <c r="L441" s="355" t="s">
        <v>196</v>
      </c>
      <c r="M441" s="355" t="s">
        <v>90</v>
      </c>
      <c r="N441" s="357" t="s">
        <v>557</v>
      </c>
      <c r="O441" s="357" t="s">
        <v>557</v>
      </c>
      <c r="P441" s="357" t="s">
        <v>437</v>
      </c>
      <c r="Q441" s="357" t="s">
        <v>606</v>
      </c>
      <c r="R441" s="357" t="s">
        <v>436</v>
      </c>
      <c r="S441" s="357"/>
      <c r="T441" s="357"/>
      <c r="U441" s="357" t="s">
        <v>3885</v>
      </c>
      <c r="V441" s="357" t="s">
        <v>3886</v>
      </c>
      <c r="W441" s="357">
        <v>2022</v>
      </c>
      <c r="X441" s="357" t="s">
        <v>3069</v>
      </c>
      <c r="Y441" s="357">
        <v>149</v>
      </c>
      <c r="Z441" s="357"/>
      <c r="AA441" s="344">
        <v>44795</v>
      </c>
      <c r="AB441" s="344" t="str">
        <f t="shared" ca="1" si="47"/>
        <v>Vencida</v>
      </c>
      <c r="AC441" s="358" t="str">
        <f t="shared" si="43"/>
        <v>Vigente</v>
      </c>
      <c r="AD441" s="344">
        <v>45890</v>
      </c>
      <c r="AE441" s="344" t="str">
        <f t="shared" ca="1" si="48"/>
        <v>Vencida</v>
      </c>
      <c r="AF441" s="358" t="str">
        <f t="shared" si="44"/>
        <v>Vigente</v>
      </c>
      <c r="AG441" s="344">
        <v>45899</v>
      </c>
      <c r="AH441" s="344" t="s">
        <v>439</v>
      </c>
      <c r="AI441" s="357" t="s">
        <v>439</v>
      </c>
      <c r="AJ441" s="344">
        <v>48956</v>
      </c>
      <c r="AK441" s="358" t="str">
        <f t="shared" si="45"/>
        <v>Vigente</v>
      </c>
      <c r="AL441" s="358"/>
      <c r="AM441" s="359">
        <f t="shared" ca="1" si="46"/>
        <v>3</v>
      </c>
      <c r="AN441" s="357"/>
      <c r="AO441" s="357"/>
      <c r="AP441" s="360"/>
      <c r="AQ441" s="361" t="str">
        <f>+_xlfn.XLOOKUP(B441,'BD 2025-06-14'!$A$1:$A$700,'BD 2025-06-14'!$B$1:$B$700)</f>
        <v>ZAPATA CALDERON SERGIO STEVEN</v>
      </c>
    </row>
    <row r="442" spans="1:43" s="362" customFormat="1" ht="30.75" customHeight="1" x14ac:dyDescent="0.25">
      <c r="A442" s="353">
        <v>433</v>
      </c>
      <c r="B442" s="354">
        <v>1143865399</v>
      </c>
      <c r="C442" s="357" t="s">
        <v>258</v>
      </c>
      <c r="D442" s="344" t="str">
        <f>IFERROR(VLOOKUP(B442,#REF!,6,0),"ACTIVO")</f>
        <v>ACTIVO</v>
      </c>
      <c r="E442" s="344">
        <v>45418</v>
      </c>
      <c r="F442" s="344" t="str">
        <f>IFERROR(VLOOKUP(B442,#REF!,5,0),"")</f>
        <v/>
      </c>
      <c r="G442" s="344">
        <v>35106</v>
      </c>
      <c r="H442" s="356">
        <f t="shared" ca="1" si="42"/>
        <v>30.134858253113133</v>
      </c>
      <c r="I442" s="357" t="s">
        <v>768</v>
      </c>
      <c r="J442" s="357" t="s">
        <v>259</v>
      </c>
      <c r="K442" s="363" t="s">
        <v>211</v>
      </c>
      <c r="L442" s="355" t="s">
        <v>196</v>
      </c>
      <c r="M442" s="355" t="s">
        <v>90</v>
      </c>
      <c r="N442" s="357" t="s">
        <v>557</v>
      </c>
      <c r="O442" s="357" t="s">
        <v>557</v>
      </c>
      <c r="P442" s="357" t="s">
        <v>437</v>
      </c>
      <c r="Q442" s="357" t="s">
        <v>580</v>
      </c>
      <c r="R442" s="357" t="s">
        <v>436</v>
      </c>
      <c r="S442" s="357"/>
      <c r="T442" s="357"/>
      <c r="U442" s="357" t="s">
        <v>3802</v>
      </c>
      <c r="V442" s="357" t="s">
        <v>3803</v>
      </c>
      <c r="W442" s="357">
        <v>2023</v>
      </c>
      <c r="X442" s="357" t="s">
        <v>3069</v>
      </c>
      <c r="Y442" s="357">
        <v>97</v>
      </c>
      <c r="Z442" s="357"/>
      <c r="AA442" s="344">
        <v>44853</v>
      </c>
      <c r="AB442" s="344" t="str">
        <f t="shared" ca="1" si="47"/>
        <v>Vigente</v>
      </c>
      <c r="AC442" s="358" t="str">
        <f t="shared" si="43"/>
        <v>Vigente</v>
      </c>
      <c r="AD442" s="344">
        <v>46316</v>
      </c>
      <c r="AE442" s="344" t="str">
        <f t="shared" ca="1" si="48"/>
        <v>Vigente</v>
      </c>
      <c r="AF442" s="358" t="str">
        <f t="shared" si="44"/>
        <v>Vigente</v>
      </c>
      <c r="AG442" s="344">
        <v>46307</v>
      </c>
      <c r="AH442" s="344" t="s">
        <v>439</v>
      </c>
      <c r="AI442" s="357" t="s">
        <v>439</v>
      </c>
      <c r="AJ442" s="344">
        <v>46779</v>
      </c>
      <c r="AK442" s="358" t="str">
        <f t="shared" si="45"/>
        <v>Vigente</v>
      </c>
      <c r="AL442" s="358"/>
      <c r="AM442" s="359">
        <f t="shared" ca="1" si="46"/>
        <v>4</v>
      </c>
      <c r="AN442" s="357"/>
      <c r="AO442" s="357"/>
      <c r="AP442" s="360"/>
      <c r="AQ442" s="361" t="str">
        <f>+_xlfn.XLOOKUP(B442,'BD 2025-06-14'!$A$1:$A$700,'BD 2025-06-14'!$B$1:$B$700)</f>
        <v>MENDEZ MAIRA ALEJANDRA</v>
      </c>
    </row>
    <row r="443" spans="1:43" s="362" customFormat="1" ht="30.75" customHeight="1" x14ac:dyDescent="0.25">
      <c r="A443" s="353">
        <v>434</v>
      </c>
      <c r="B443" s="354">
        <v>1130621344</v>
      </c>
      <c r="C443" s="357" t="s">
        <v>244</v>
      </c>
      <c r="D443" s="344" t="str">
        <f>IFERROR(VLOOKUP(B443,#REF!,6,0),"ACTIVO")</f>
        <v>ACTIVO</v>
      </c>
      <c r="E443" s="344">
        <v>45418</v>
      </c>
      <c r="F443" s="344" t="str">
        <f>IFERROR(VLOOKUP(B443,#REF!,5,0),"")</f>
        <v/>
      </c>
      <c r="G443" s="344">
        <v>32442</v>
      </c>
      <c r="H443" s="356">
        <f t="shared" ca="1" si="42"/>
        <v>37.428501228501226</v>
      </c>
      <c r="I443" s="357" t="s">
        <v>768</v>
      </c>
      <c r="J443" s="366" t="s">
        <v>245</v>
      </c>
      <c r="K443" s="363" t="s">
        <v>211</v>
      </c>
      <c r="L443" s="355" t="s">
        <v>196</v>
      </c>
      <c r="M443" s="355" t="s">
        <v>90</v>
      </c>
      <c r="N443" s="357" t="s">
        <v>557</v>
      </c>
      <c r="O443" s="357" t="s">
        <v>557</v>
      </c>
      <c r="P443" s="357" t="s">
        <v>437</v>
      </c>
      <c r="Q443" s="357" t="s">
        <v>574</v>
      </c>
      <c r="R443" s="357" t="s">
        <v>534</v>
      </c>
      <c r="S443" s="357"/>
      <c r="T443" s="357"/>
      <c r="U443" s="357" t="s">
        <v>3788</v>
      </c>
      <c r="V443" s="357" t="s">
        <v>3789</v>
      </c>
      <c r="W443" s="357">
        <v>2023</v>
      </c>
      <c r="X443" s="357" t="s">
        <v>3777</v>
      </c>
      <c r="Y443" s="357">
        <v>125</v>
      </c>
      <c r="Z443" s="357"/>
      <c r="AA443" s="344">
        <v>44637</v>
      </c>
      <c r="AB443" s="344" t="str">
        <f t="shared" ca="1" si="47"/>
        <v>Vencida</v>
      </c>
      <c r="AC443" s="358" t="str">
        <f t="shared" si="43"/>
        <v>Vigente</v>
      </c>
      <c r="AD443" s="344">
        <v>46095</v>
      </c>
      <c r="AE443" s="344" t="str">
        <f t="shared" ca="1" si="48"/>
        <v>Vencida</v>
      </c>
      <c r="AF443" s="358" t="str">
        <f t="shared" si="44"/>
        <v>Vigente</v>
      </c>
      <c r="AG443" s="344">
        <v>46097</v>
      </c>
      <c r="AH443" s="344" t="s">
        <v>439</v>
      </c>
      <c r="AI443" s="357" t="s">
        <v>439</v>
      </c>
      <c r="AJ443" s="344">
        <v>48355</v>
      </c>
      <c r="AK443" s="358" t="str">
        <f t="shared" si="45"/>
        <v>Vigente</v>
      </c>
      <c r="AL443" s="358"/>
      <c r="AM443" s="359">
        <f t="shared" ca="1" si="46"/>
        <v>3</v>
      </c>
      <c r="AN443" s="357"/>
      <c r="AO443" s="357"/>
      <c r="AP443" s="360"/>
      <c r="AQ443" s="361" t="str">
        <f>+_xlfn.XLOOKUP(B443,'BD 2025-06-14'!$A$1:$A$700,'BD 2025-06-14'!$B$1:$B$700)</f>
        <v>GIL GONZALEZ KATHERINE</v>
      </c>
    </row>
    <row r="444" spans="1:43" ht="30.75" customHeight="1" x14ac:dyDescent="0.25">
      <c r="A444" s="353">
        <v>435</v>
      </c>
      <c r="B444" s="354">
        <v>1107069415</v>
      </c>
      <c r="C444" s="357" t="s">
        <v>281</v>
      </c>
      <c r="D444" s="344" t="str">
        <f>IFERROR(VLOOKUP(B444,#REF!,6,0),"ACTIVO")</f>
        <v>ACTIVO</v>
      </c>
      <c r="E444" s="344">
        <v>45428</v>
      </c>
      <c r="F444" s="344" t="str">
        <f>IFERROR(VLOOKUP(B444,#REF!,5,0),"")</f>
        <v/>
      </c>
      <c r="G444" s="344">
        <v>33617</v>
      </c>
      <c r="H444" s="356">
        <f t="shared" ca="1" si="42"/>
        <v>34.211514392991241</v>
      </c>
      <c r="I444" s="357" t="s">
        <v>768</v>
      </c>
      <c r="J444" s="366" t="s">
        <v>282</v>
      </c>
      <c r="K444" s="363" t="s">
        <v>211</v>
      </c>
      <c r="L444" s="355" t="s">
        <v>196</v>
      </c>
      <c r="M444" s="355" t="s">
        <v>90</v>
      </c>
      <c r="N444" s="357" t="s">
        <v>557</v>
      </c>
      <c r="O444" s="357" t="s">
        <v>557</v>
      </c>
      <c r="P444" s="357" t="s">
        <v>437</v>
      </c>
      <c r="Q444" s="357" t="s">
        <v>593</v>
      </c>
      <c r="R444" s="357" t="s">
        <v>435</v>
      </c>
      <c r="S444" s="357" t="s">
        <v>594</v>
      </c>
      <c r="T444" s="357">
        <v>25599708</v>
      </c>
      <c r="U444" s="357" t="s">
        <v>3851</v>
      </c>
      <c r="V444" s="357" t="s">
        <v>3852</v>
      </c>
      <c r="W444" s="357">
        <v>2016</v>
      </c>
      <c r="X444" s="357" t="s">
        <v>1927</v>
      </c>
      <c r="Y444" s="357">
        <v>114</v>
      </c>
      <c r="Z444" s="357"/>
      <c r="AA444" s="344">
        <v>42334</v>
      </c>
      <c r="AB444" s="344" t="str">
        <f t="shared" ca="1" si="47"/>
        <v>Vigente</v>
      </c>
      <c r="AC444" s="358" t="str">
        <f t="shared" si="43"/>
        <v>Vigente</v>
      </c>
      <c r="AD444" s="344">
        <v>46134</v>
      </c>
      <c r="AE444" s="344" t="str">
        <f t="shared" ca="1" si="48"/>
        <v>Vigente</v>
      </c>
      <c r="AF444" s="358" t="str">
        <f t="shared" si="44"/>
        <v>Vigente</v>
      </c>
      <c r="AG444" s="344">
        <v>46135</v>
      </c>
      <c r="AH444" s="344" t="s">
        <v>439</v>
      </c>
      <c r="AI444" s="357" t="s">
        <v>439</v>
      </c>
      <c r="AJ444" s="344">
        <v>49401</v>
      </c>
      <c r="AK444" s="358" t="str">
        <f t="shared" si="45"/>
        <v>Vigente</v>
      </c>
      <c r="AL444" s="358"/>
      <c r="AM444" s="359">
        <f t="shared" ca="1" si="46"/>
        <v>4</v>
      </c>
      <c r="AN444" s="357"/>
      <c r="AO444" s="357"/>
      <c r="AP444" s="360"/>
      <c r="AQ444" s="361" t="str">
        <f>+_xlfn.XLOOKUP(B444,'BD 2025-06-14'!$A$1:$A$700,'BD 2025-06-14'!$B$1:$B$700)</f>
        <v>RUIZ ERAZO ANA MARIA</v>
      </c>
    </row>
    <row r="445" spans="1:43" ht="30.75" customHeight="1" x14ac:dyDescent="0.25">
      <c r="A445" s="353">
        <v>436</v>
      </c>
      <c r="B445" s="354">
        <v>1112491875</v>
      </c>
      <c r="C445" s="357" t="s">
        <v>267</v>
      </c>
      <c r="D445" s="344" t="str">
        <f>IFERROR(VLOOKUP(B445,#REF!,6,0),"ACTIVO")</f>
        <v>ACTIVO</v>
      </c>
      <c r="E445" s="344">
        <v>45428</v>
      </c>
      <c r="F445" s="344" t="str">
        <f>IFERROR(VLOOKUP(B445,#REF!,5,0),"")</f>
        <v/>
      </c>
      <c r="G445" s="344">
        <v>35660</v>
      </c>
      <c r="H445" s="356">
        <f t="shared" ca="1" si="42"/>
        <v>28.62006023546591</v>
      </c>
      <c r="I445" s="357" t="s">
        <v>768</v>
      </c>
      <c r="J445" s="366" t="s">
        <v>268</v>
      </c>
      <c r="K445" s="363" t="s">
        <v>211</v>
      </c>
      <c r="L445" s="355" t="s">
        <v>196</v>
      </c>
      <c r="M445" s="355" t="s">
        <v>90</v>
      </c>
      <c r="N445" s="357" t="s">
        <v>557</v>
      </c>
      <c r="O445" s="357" t="s">
        <v>557</v>
      </c>
      <c r="P445" s="357" t="s">
        <v>437</v>
      </c>
      <c r="Q445" s="357" t="s">
        <v>584</v>
      </c>
      <c r="R445" s="357" t="s">
        <v>435</v>
      </c>
      <c r="S445" s="357" t="s">
        <v>585</v>
      </c>
      <c r="T445" s="357">
        <v>1112470631</v>
      </c>
      <c r="U445" s="357" t="s">
        <v>4050</v>
      </c>
      <c r="V445" s="357" t="s">
        <v>3836</v>
      </c>
      <c r="W445" s="357">
        <v>2009</v>
      </c>
      <c r="X445" s="357" t="s">
        <v>2139</v>
      </c>
      <c r="Y445" s="357">
        <v>109</v>
      </c>
      <c r="Z445" s="357"/>
      <c r="AA445" s="344">
        <v>39692</v>
      </c>
      <c r="AB445" s="344" t="str">
        <f t="shared" ca="1" si="47"/>
        <v>Vigente</v>
      </c>
      <c r="AC445" s="358" t="str">
        <f t="shared" si="43"/>
        <v>Vigente</v>
      </c>
      <c r="AD445" s="344">
        <v>46148</v>
      </c>
      <c r="AE445" s="344" t="str">
        <f t="shared" ca="1" si="48"/>
        <v>Vencida</v>
      </c>
      <c r="AF445" s="358" t="str">
        <f t="shared" si="44"/>
        <v>Vigente</v>
      </c>
      <c r="AG445" s="344">
        <v>46060</v>
      </c>
      <c r="AH445" s="344" t="s">
        <v>439</v>
      </c>
      <c r="AI445" s="357" t="s">
        <v>439</v>
      </c>
      <c r="AJ445" s="344">
        <v>47115</v>
      </c>
      <c r="AK445" s="358" t="str">
        <f t="shared" si="45"/>
        <v>Vigente</v>
      </c>
      <c r="AL445" s="358"/>
      <c r="AM445" s="359">
        <f t="shared" ca="1" si="46"/>
        <v>3</v>
      </c>
      <c r="AN445" s="357"/>
      <c r="AO445" s="357"/>
      <c r="AP445" s="360"/>
      <c r="AQ445" s="361" t="str">
        <f>+_xlfn.XLOOKUP(B445,'BD 2025-06-14'!$A$1:$A$700,'BD 2025-06-14'!$B$1:$B$700)</f>
        <v>MUNOZ PINZON ANGIE TATIANA</v>
      </c>
    </row>
    <row r="446" spans="1:43" ht="30.75" customHeight="1" x14ac:dyDescent="0.25">
      <c r="A446" s="353">
        <v>437</v>
      </c>
      <c r="B446" s="354">
        <v>1112482561</v>
      </c>
      <c r="C446" s="357" t="s">
        <v>302</v>
      </c>
      <c r="D446" s="344" t="str">
        <f>IFERROR(VLOOKUP(B446,#REF!,6,0),"ACTIVO")</f>
        <v>ACTIVO</v>
      </c>
      <c r="E446" s="344">
        <v>45509</v>
      </c>
      <c r="F446" s="344" t="str">
        <f>IFERROR(VLOOKUP(B446,#REF!,5,0),"")</f>
        <v/>
      </c>
      <c r="G446" s="344">
        <v>34582</v>
      </c>
      <c r="H446" s="356">
        <f t="shared" ca="1" si="42"/>
        <v>31.570812245913881</v>
      </c>
      <c r="I446" s="357" t="s">
        <v>763</v>
      </c>
      <c r="J446" s="357" t="s">
        <v>303</v>
      </c>
      <c r="K446" s="363" t="s">
        <v>211</v>
      </c>
      <c r="L446" s="355" t="s">
        <v>196</v>
      </c>
      <c r="M446" s="355" t="s">
        <v>90</v>
      </c>
      <c r="N446" s="357" t="s">
        <v>557</v>
      </c>
      <c r="O446" s="357" t="s">
        <v>557</v>
      </c>
      <c r="P446" s="357" t="s">
        <v>437</v>
      </c>
      <c r="Q446" s="357" t="s">
        <v>7161</v>
      </c>
      <c r="R446" s="357" t="s">
        <v>436</v>
      </c>
      <c r="S446" s="357"/>
      <c r="T446" s="357"/>
      <c r="U446" s="357" t="s">
        <v>7162</v>
      </c>
      <c r="V446" s="357" t="s">
        <v>7163</v>
      </c>
      <c r="W446" s="357">
        <v>2025</v>
      </c>
      <c r="X446" s="357" t="s">
        <v>2042</v>
      </c>
      <c r="Y446" s="357">
        <v>149</v>
      </c>
      <c r="Z446" s="357"/>
      <c r="AA446" s="344">
        <v>45587</v>
      </c>
      <c r="AB446" s="344" t="str">
        <f t="shared" ca="1" si="47"/>
        <v>Vigente</v>
      </c>
      <c r="AC446" s="358" t="str">
        <f t="shared" si="43"/>
        <v>Vigente</v>
      </c>
      <c r="AD446" s="344">
        <v>46317</v>
      </c>
      <c r="AE446" s="344" t="str">
        <f t="shared" ca="1" si="48"/>
        <v>Vigente</v>
      </c>
      <c r="AF446" s="358" t="str">
        <f t="shared" si="44"/>
        <v>Vigente</v>
      </c>
      <c r="AG446" s="344">
        <v>46316</v>
      </c>
      <c r="AH446" s="344" t="s">
        <v>439</v>
      </c>
      <c r="AI446" s="357" t="s">
        <v>439</v>
      </c>
      <c r="AJ446" s="344">
        <v>48920</v>
      </c>
      <c r="AK446" s="358" t="str">
        <f t="shared" si="45"/>
        <v>Vigente</v>
      </c>
      <c r="AL446" s="358"/>
      <c r="AM446" s="359">
        <f t="shared" ca="1" si="46"/>
        <v>4</v>
      </c>
      <c r="AN446" s="357"/>
      <c r="AO446" s="357"/>
      <c r="AP446" s="360" t="s">
        <v>7164</v>
      </c>
      <c r="AQ446" s="361" t="str">
        <f>+_xlfn.XLOOKUP(B446,'BD 2025-06-14'!$A$1:$A$700,'BD 2025-06-14'!$B$1:$B$700)</f>
        <v>VILLOTA CAMARGO CAMILO</v>
      </c>
    </row>
    <row r="447" spans="1:43" ht="30.75" customHeight="1" x14ac:dyDescent="0.25">
      <c r="A447" s="353">
        <v>438</v>
      </c>
      <c r="B447" s="354">
        <v>1004607684</v>
      </c>
      <c r="C447" s="357" t="s">
        <v>292</v>
      </c>
      <c r="D447" s="344" t="str">
        <f>IFERROR(VLOOKUP(B447,#REF!,6,0),"ACTIVO")</f>
        <v>ACTIVO</v>
      </c>
      <c r="E447" s="344">
        <v>45516</v>
      </c>
      <c r="F447" s="344" t="str">
        <f>IFERROR(VLOOKUP(B447,#REF!,5,0),"")</f>
        <v/>
      </c>
      <c r="G447" s="344">
        <v>35344</v>
      </c>
      <c r="H447" s="356">
        <f t="shared" ca="1" si="42"/>
        <v>29.483264152609735</v>
      </c>
      <c r="I447" s="357" t="s">
        <v>768</v>
      </c>
      <c r="J447" s="357" t="s">
        <v>293</v>
      </c>
      <c r="K447" s="363" t="s">
        <v>211</v>
      </c>
      <c r="L447" s="355" t="s">
        <v>196</v>
      </c>
      <c r="M447" s="355" t="s">
        <v>90</v>
      </c>
      <c r="N447" s="357" t="s">
        <v>557</v>
      </c>
      <c r="O447" s="357" t="s">
        <v>557</v>
      </c>
      <c r="P447" s="357" t="s">
        <v>437</v>
      </c>
      <c r="Q447" s="357" t="s">
        <v>677</v>
      </c>
      <c r="R447" s="357" t="s">
        <v>436</v>
      </c>
      <c r="S447" s="357"/>
      <c r="T447" s="357"/>
      <c r="U447" s="357" t="s">
        <v>4019</v>
      </c>
      <c r="V447" s="357" t="s">
        <v>4018</v>
      </c>
      <c r="W447" s="357">
        <v>2014</v>
      </c>
      <c r="X447" s="357" t="s">
        <v>1807</v>
      </c>
      <c r="Y447" s="357">
        <v>107</v>
      </c>
      <c r="Z447" s="357"/>
      <c r="AA447" s="344">
        <v>41708</v>
      </c>
      <c r="AB447" s="344" t="str">
        <f t="shared" ca="1" si="47"/>
        <v>Vigente</v>
      </c>
      <c r="AC447" s="358" t="str">
        <f t="shared" si="43"/>
        <v>Vigente</v>
      </c>
      <c r="AD447" s="344">
        <v>46314</v>
      </c>
      <c r="AE447" s="344" t="str">
        <f t="shared" ca="1" si="48"/>
        <v>Vigente</v>
      </c>
      <c r="AF447" s="358" t="str">
        <f t="shared" si="44"/>
        <v>Vigente</v>
      </c>
      <c r="AG447" s="344">
        <v>46212</v>
      </c>
      <c r="AH447" s="344" t="s">
        <v>439</v>
      </c>
      <c r="AI447" s="357" t="s">
        <v>439</v>
      </c>
      <c r="AJ447" s="344">
        <v>48568</v>
      </c>
      <c r="AK447" s="358" t="str">
        <f t="shared" si="45"/>
        <v>Vigente</v>
      </c>
      <c r="AL447" s="358"/>
      <c r="AM447" s="359">
        <f t="shared" ca="1" si="46"/>
        <v>4</v>
      </c>
      <c r="AN447" s="357"/>
      <c r="AO447" s="357"/>
      <c r="AP447" s="360"/>
      <c r="AQ447" s="361" t="str">
        <f>+_xlfn.XLOOKUP(B447,'BD 2025-06-14'!$A$1:$A$700,'BD 2025-06-14'!$B$1:$B$700)</f>
        <v>SINISTERRA CORTES MARIA ALEJANDRA</v>
      </c>
    </row>
    <row r="448" spans="1:43" s="362" customFormat="1" ht="30.75" customHeight="1" x14ac:dyDescent="0.25">
      <c r="A448" s="353">
        <v>439</v>
      </c>
      <c r="B448" s="354">
        <v>1193235703</v>
      </c>
      <c r="C448" s="357" t="s">
        <v>276</v>
      </c>
      <c r="D448" s="344" t="str">
        <f>IFERROR(VLOOKUP(B448,#REF!,6,0),"ACTIVO")</f>
        <v>ACTIVO</v>
      </c>
      <c r="E448" s="344">
        <v>45516</v>
      </c>
      <c r="F448" s="344" t="str">
        <f>IFERROR(VLOOKUP(B448,#REF!,5,0),"")</f>
        <v/>
      </c>
      <c r="G448" s="344">
        <v>36824</v>
      </c>
      <c r="H448" s="356">
        <f t="shared" ca="1" si="42"/>
        <v>25.431251267491383</v>
      </c>
      <c r="I448" s="357" t="s">
        <v>768</v>
      </c>
      <c r="J448" s="357" t="s">
        <v>277</v>
      </c>
      <c r="K448" s="363" t="s">
        <v>211</v>
      </c>
      <c r="L448" s="355" t="s">
        <v>196</v>
      </c>
      <c r="M448" s="355" t="s">
        <v>90</v>
      </c>
      <c r="N448" s="357" t="s">
        <v>557</v>
      </c>
      <c r="O448" s="357" t="s">
        <v>557</v>
      </c>
      <c r="P448" s="357" t="s">
        <v>437</v>
      </c>
      <c r="Q448" s="357" t="s">
        <v>590</v>
      </c>
      <c r="R448" s="357" t="s">
        <v>436</v>
      </c>
      <c r="S448" s="357"/>
      <c r="T448" s="357"/>
      <c r="U448" s="357" t="s">
        <v>3955</v>
      </c>
      <c r="V448" s="357" t="s">
        <v>3956</v>
      </c>
      <c r="W448" s="357">
        <v>2021</v>
      </c>
      <c r="X448" s="357" t="s">
        <v>1807</v>
      </c>
      <c r="Y448" s="357">
        <v>125</v>
      </c>
      <c r="Z448" s="357"/>
      <c r="AA448" s="344">
        <v>44154</v>
      </c>
      <c r="AB448" s="344" t="str">
        <f t="shared" ca="1" si="47"/>
        <v>Vencida</v>
      </c>
      <c r="AC448" s="358" t="str">
        <f t="shared" si="43"/>
        <v>Vigente</v>
      </c>
      <c r="AD448" s="344">
        <v>46004</v>
      </c>
      <c r="AE448" s="344" t="str">
        <f t="shared" ca="1" si="48"/>
        <v>Vigente</v>
      </c>
      <c r="AF448" s="358" t="str">
        <f t="shared" si="44"/>
        <v>Vigente</v>
      </c>
      <c r="AG448" s="344">
        <v>46169</v>
      </c>
      <c r="AH448" s="344" t="s">
        <v>439</v>
      </c>
      <c r="AI448" s="357" t="s">
        <v>439</v>
      </c>
      <c r="AJ448" s="344">
        <v>47796</v>
      </c>
      <c r="AK448" s="358" t="str">
        <f t="shared" si="45"/>
        <v>Vigente</v>
      </c>
      <c r="AL448" s="358"/>
      <c r="AM448" s="359">
        <f t="shared" ca="1" si="46"/>
        <v>4</v>
      </c>
      <c r="AN448" s="357"/>
      <c r="AO448" s="357"/>
      <c r="AP448" s="360"/>
      <c r="AQ448" s="361" t="str">
        <f>+_xlfn.XLOOKUP(B448,'BD 2025-06-14'!$A$1:$A$700,'BD 2025-06-14'!$B$1:$B$700)</f>
        <v>QUINONES TENORIO DIANNY LIZETT</v>
      </c>
    </row>
    <row r="449" spans="1:43" s="362" customFormat="1" ht="30.75" customHeight="1" x14ac:dyDescent="0.25">
      <c r="A449" s="353">
        <v>440</v>
      </c>
      <c r="B449" s="354">
        <v>1151934729</v>
      </c>
      <c r="C449" s="357" t="s">
        <v>227</v>
      </c>
      <c r="D449" s="344" t="str">
        <f>IFERROR(VLOOKUP(B449,#REF!,6,0),"ACTIVO")</f>
        <v>ACTIVO</v>
      </c>
      <c r="E449" s="344">
        <v>45537</v>
      </c>
      <c r="F449" s="344" t="str">
        <f>IFERROR(VLOOKUP(B449,#REF!,5,0),"")</f>
        <v/>
      </c>
      <c r="G449" s="344">
        <v>32972</v>
      </c>
      <c r="H449" s="356">
        <f t="shared" ca="1" si="42"/>
        <v>35.978762764540477</v>
      </c>
      <c r="I449" s="357" t="s">
        <v>763</v>
      </c>
      <c r="J449" s="357" t="s">
        <v>228</v>
      </c>
      <c r="K449" s="363" t="s">
        <v>211</v>
      </c>
      <c r="L449" s="355" t="s">
        <v>196</v>
      </c>
      <c r="M449" s="355" t="s">
        <v>90</v>
      </c>
      <c r="N449" s="357" t="s">
        <v>557</v>
      </c>
      <c r="O449" s="357" t="s">
        <v>557</v>
      </c>
      <c r="P449" s="357" t="s">
        <v>437</v>
      </c>
      <c r="Q449" s="357" t="s">
        <v>562</v>
      </c>
      <c r="R449" s="357" t="s">
        <v>557</v>
      </c>
      <c r="S449" s="357"/>
      <c r="T449" s="357"/>
      <c r="U449" s="357" t="s">
        <v>3948</v>
      </c>
      <c r="V449" s="357" t="s">
        <v>3949</v>
      </c>
      <c r="W449" s="357">
        <v>2023</v>
      </c>
      <c r="X449" s="357" t="s">
        <v>2878</v>
      </c>
      <c r="Y449" s="357">
        <v>155</v>
      </c>
      <c r="Z449" s="357"/>
      <c r="AA449" s="344">
        <v>44888</v>
      </c>
      <c r="AB449" s="344" t="str">
        <f t="shared" ca="1" si="47"/>
        <v>Vigente</v>
      </c>
      <c r="AC449" s="358" t="str">
        <f t="shared" si="43"/>
        <v>Vigente</v>
      </c>
      <c r="AD449" s="344">
        <v>46365</v>
      </c>
      <c r="AE449" s="344" t="str">
        <f t="shared" ca="1" si="48"/>
        <v>Vigente</v>
      </c>
      <c r="AF449" s="358" t="str">
        <f t="shared" si="44"/>
        <v>Vigente</v>
      </c>
      <c r="AG449" s="344">
        <v>46361</v>
      </c>
      <c r="AH449" s="344" t="s">
        <v>439</v>
      </c>
      <c r="AI449" s="357" t="s">
        <v>439</v>
      </c>
      <c r="AJ449" s="344">
        <v>49548</v>
      </c>
      <c r="AK449" s="358" t="str">
        <f t="shared" si="45"/>
        <v>Vigente</v>
      </c>
      <c r="AL449" s="358"/>
      <c r="AM449" s="359">
        <f t="shared" ca="1" si="46"/>
        <v>4</v>
      </c>
      <c r="AN449" s="357"/>
      <c r="AO449" s="357"/>
      <c r="AP449" s="360"/>
      <c r="AQ449" s="361" t="str">
        <f>+_xlfn.XLOOKUP(B449,'BD 2025-06-14'!$A$1:$A$700,'BD 2025-06-14'!$B$1:$B$700)</f>
        <v>BOTELLO OCAMPO JOSE STIVEN</v>
      </c>
    </row>
    <row r="450" spans="1:43" ht="30.75" customHeight="1" x14ac:dyDescent="0.25">
      <c r="A450" s="353">
        <v>441</v>
      </c>
      <c r="B450" s="354">
        <v>1113537106</v>
      </c>
      <c r="C450" s="357" t="s">
        <v>225</v>
      </c>
      <c r="D450" s="344" t="str">
        <f>IFERROR(VLOOKUP(B450,#REF!,6,0),"ACTIVO")</f>
        <v>ACTIVO</v>
      </c>
      <c r="E450" s="344">
        <v>45566</v>
      </c>
      <c r="F450" s="344" t="str">
        <f>IFERROR(VLOOKUP(B450,#REF!,5,0),"")</f>
        <v/>
      </c>
      <c r="G450" s="344">
        <v>35590</v>
      </c>
      <c r="H450" s="356">
        <f t="shared" ca="1" si="42"/>
        <v>28.811718536095647</v>
      </c>
      <c r="I450" s="357" t="s">
        <v>768</v>
      </c>
      <c r="J450" s="357" t="s">
        <v>1711</v>
      </c>
      <c r="K450" s="363" t="s">
        <v>211</v>
      </c>
      <c r="L450" s="355" t="s">
        <v>196</v>
      </c>
      <c r="M450" s="355" t="s">
        <v>90</v>
      </c>
      <c r="N450" s="357" t="s">
        <v>557</v>
      </c>
      <c r="O450" s="357" t="s">
        <v>557</v>
      </c>
      <c r="P450" s="357" t="s">
        <v>437</v>
      </c>
      <c r="Q450" s="357" t="s">
        <v>701</v>
      </c>
      <c r="R450" s="357" t="s">
        <v>435</v>
      </c>
      <c r="S450" s="357" t="s">
        <v>702</v>
      </c>
      <c r="T450" s="357">
        <v>1020447172</v>
      </c>
      <c r="U450" s="357" t="s">
        <v>3997</v>
      </c>
      <c r="V450" s="357" t="s">
        <v>3996</v>
      </c>
      <c r="W450" s="357">
        <v>2012</v>
      </c>
      <c r="X450" s="357" t="s">
        <v>2042</v>
      </c>
      <c r="Y450" s="357">
        <v>125</v>
      </c>
      <c r="Z450" s="357"/>
      <c r="AA450" s="344">
        <v>40788</v>
      </c>
      <c r="AB450" s="344" t="str">
        <f t="shared" ca="1" si="47"/>
        <v>Vigente</v>
      </c>
      <c r="AC450" s="358" t="str">
        <f t="shared" si="43"/>
        <v>Vigente</v>
      </c>
      <c r="AD450" s="344">
        <v>46260</v>
      </c>
      <c r="AE450" s="344" t="str">
        <f t="shared" ca="1" si="48"/>
        <v>Vigente</v>
      </c>
      <c r="AF450" s="358" t="str">
        <f t="shared" si="44"/>
        <v>Vigente</v>
      </c>
      <c r="AG450" s="344">
        <v>46260</v>
      </c>
      <c r="AH450" s="344" t="s">
        <v>439</v>
      </c>
      <c r="AI450" s="357" t="s">
        <v>439</v>
      </c>
      <c r="AJ450" s="344">
        <v>47934</v>
      </c>
      <c r="AK450" s="358" t="str">
        <f t="shared" si="45"/>
        <v>Vigente</v>
      </c>
      <c r="AL450" s="358"/>
      <c r="AM450" s="359">
        <f t="shared" ca="1" si="46"/>
        <v>4</v>
      </c>
      <c r="AN450" s="357"/>
      <c r="AO450" s="357"/>
      <c r="AP450" s="360"/>
      <c r="AQ450" s="361" t="str">
        <f>+_xlfn.XLOOKUP(B450,'BD 2025-06-14'!$A$1:$A$700,'BD 2025-06-14'!$B$1:$B$700)</f>
        <v>BECERRA HURTADO INGRID YURLEITH</v>
      </c>
    </row>
    <row r="451" spans="1:43" ht="30.75" customHeight="1" x14ac:dyDescent="0.25">
      <c r="A451" s="353">
        <v>442</v>
      </c>
      <c r="B451" s="354">
        <v>1000117096</v>
      </c>
      <c r="C451" s="357" t="s">
        <v>273</v>
      </c>
      <c r="D451" s="344" t="str">
        <f>IFERROR(VLOOKUP(B451,#REF!,6,0),"ACTIVO")</f>
        <v>ACTIVO</v>
      </c>
      <c r="E451" s="344">
        <v>45572</v>
      </c>
      <c r="F451" s="344" t="str">
        <f>IFERROR(VLOOKUP(B451,#REF!,5,0),"")</f>
        <v/>
      </c>
      <c r="G451" s="344">
        <v>36838</v>
      </c>
      <c r="H451" s="356">
        <f t="shared" ca="1" si="42"/>
        <v>25.392922328128169</v>
      </c>
      <c r="I451" s="357" t="s">
        <v>768</v>
      </c>
      <c r="J451" s="366" t="s">
        <v>274</v>
      </c>
      <c r="K451" s="363" t="s">
        <v>211</v>
      </c>
      <c r="L451" s="355" t="s">
        <v>196</v>
      </c>
      <c r="M451" s="355" t="s">
        <v>90</v>
      </c>
      <c r="N451" s="357" t="s">
        <v>557</v>
      </c>
      <c r="O451" s="357" t="s">
        <v>557</v>
      </c>
      <c r="P451" s="357" t="s">
        <v>437</v>
      </c>
      <c r="Q451" s="357" t="s">
        <v>710</v>
      </c>
      <c r="R451" s="357" t="s">
        <v>435</v>
      </c>
      <c r="S451" s="357" t="s">
        <v>729</v>
      </c>
      <c r="T451" s="357">
        <v>1007626711</v>
      </c>
      <c r="U451" s="357" t="s">
        <v>4015</v>
      </c>
      <c r="V451" s="357" t="s">
        <v>4014</v>
      </c>
      <c r="W451" s="357">
        <v>2019</v>
      </c>
      <c r="X451" s="357" t="s">
        <v>1807</v>
      </c>
      <c r="Y451" s="357">
        <v>124</v>
      </c>
      <c r="Z451" s="357"/>
      <c r="AA451" s="344">
        <v>43154</v>
      </c>
      <c r="AB451" s="344" t="str">
        <f t="shared" ca="1" si="47"/>
        <v>Vigente</v>
      </c>
      <c r="AC451" s="358" t="str">
        <f t="shared" si="43"/>
        <v>Vigente</v>
      </c>
      <c r="AD451" s="344">
        <v>46137</v>
      </c>
      <c r="AE451" s="344" t="str">
        <f t="shared" ca="1" si="48"/>
        <v>Vigente</v>
      </c>
      <c r="AF451" s="358" t="str">
        <f t="shared" si="44"/>
        <v>Vigente</v>
      </c>
      <c r="AG451" s="344">
        <v>46131</v>
      </c>
      <c r="AH451" s="344" t="s">
        <v>439</v>
      </c>
      <c r="AI451" s="357" t="s">
        <v>439</v>
      </c>
      <c r="AJ451" s="344">
        <v>48823</v>
      </c>
      <c r="AK451" s="358" t="str">
        <f t="shared" si="45"/>
        <v>Vigente</v>
      </c>
      <c r="AL451" s="358"/>
      <c r="AM451" s="359">
        <f t="shared" ca="1" si="46"/>
        <v>4</v>
      </c>
      <c r="AN451" s="357"/>
      <c r="AO451" s="357"/>
      <c r="AP451" s="360"/>
      <c r="AQ451" s="361" t="str">
        <f>+_xlfn.XLOOKUP(B451,'BD 2025-06-14'!$A$1:$A$700,'BD 2025-06-14'!$B$1:$B$700)</f>
        <v>OSPINO ROMERO KATHERIN ISABEL</v>
      </c>
    </row>
    <row r="452" spans="1:43" s="362" customFormat="1" ht="30.75" customHeight="1" x14ac:dyDescent="0.25">
      <c r="A452" s="353">
        <v>443</v>
      </c>
      <c r="B452" s="354">
        <v>1144086451</v>
      </c>
      <c r="C452" s="357" t="s">
        <v>257</v>
      </c>
      <c r="D452" s="344" t="str">
        <f>IFERROR(VLOOKUP(B452,#REF!,6,0),"ACTIVO")</f>
        <v>ACTIVO</v>
      </c>
      <c r="E452" s="344">
        <v>45601</v>
      </c>
      <c r="F452" s="344" t="str">
        <f>IFERROR(VLOOKUP(B452,#REF!,5,0),"")</f>
        <v/>
      </c>
      <c r="G452" s="344">
        <v>35100</v>
      </c>
      <c r="H452" s="356">
        <f t="shared" ca="1" si="42"/>
        <v>30.151284995142632</v>
      </c>
      <c r="I452" s="357" t="s">
        <v>768</v>
      </c>
      <c r="J452" s="357" t="s">
        <v>1718</v>
      </c>
      <c r="K452" s="363" t="s">
        <v>211</v>
      </c>
      <c r="L452" s="355" t="s">
        <v>196</v>
      </c>
      <c r="M452" s="355" t="s">
        <v>90</v>
      </c>
      <c r="N452" s="357" t="s">
        <v>557</v>
      </c>
      <c r="O452" s="357" t="s">
        <v>557</v>
      </c>
      <c r="P452" s="357" t="s">
        <v>437</v>
      </c>
      <c r="Q452" s="357" t="s">
        <v>707</v>
      </c>
      <c r="R452" s="357" t="s">
        <v>436</v>
      </c>
      <c r="S452" s="357"/>
      <c r="T452" s="357"/>
      <c r="U452" s="357" t="s">
        <v>4009</v>
      </c>
      <c r="V452" s="357" t="s">
        <v>4008</v>
      </c>
      <c r="W452" s="357">
        <v>2015</v>
      </c>
      <c r="X452" s="357" t="s">
        <v>3503</v>
      </c>
      <c r="Y452" s="357">
        <v>107</v>
      </c>
      <c r="Z452" s="357"/>
      <c r="AA452" s="344">
        <v>41835</v>
      </c>
      <c r="AB452" s="344" t="str">
        <f t="shared" ca="1" si="47"/>
        <v>Vigente</v>
      </c>
      <c r="AC452" s="358" t="str">
        <f t="shared" si="43"/>
        <v>Vigente</v>
      </c>
      <c r="AD452" s="344">
        <v>46299</v>
      </c>
      <c r="AE452" s="344" t="str">
        <f t="shared" ca="1" si="48"/>
        <v>Vigente</v>
      </c>
      <c r="AF452" s="358" t="str">
        <f t="shared" si="44"/>
        <v>Vigente</v>
      </c>
      <c r="AG452" s="344">
        <v>46234</v>
      </c>
      <c r="AH452" s="344" t="s">
        <v>439</v>
      </c>
      <c r="AI452" s="357" t="s">
        <v>439</v>
      </c>
      <c r="AJ452" s="344">
        <v>49142</v>
      </c>
      <c r="AK452" s="358" t="str">
        <f t="shared" si="45"/>
        <v>Vigente</v>
      </c>
      <c r="AL452" s="358"/>
      <c r="AM452" s="359">
        <f t="shared" ca="1" si="46"/>
        <v>4</v>
      </c>
      <c r="AN452" s="357"/>
      <c r="AO452" s="357"/>
      <c r="AP452" s="360"/>
      <c r="AQ452" s="361" t="str">
        <f>+_xlfn.XLOOKUP(B452,'BD 2025-06-14'!$A$1:$A$700,'BD 2025-06-14'!$B$1:$B$700)</f>
        <v>LUCUMI IPIA YULI MIREYA</v>
      </c>
    </row>
    <row r="453" spans="1:43" ht="30.75" customHeight="1" x14ac:dyDescent="0.25">
      <c r="A453" s="353">
        <v>444</v>
      </c>
      <c r="B453" s="354">
        <v>1144161163</v>
      </c>
      <c r="C453" s="357" t="s">
        <v>250</v>
      </c>
      <c r="D453" s="344" t="str">
        <f>IFERROR(VLOOKUP(B453,#REF!,6,0),"ACTIVO")</f>
        <v>ACTIVO</v>
      </c>
      <c r="E453" s="344">
        <v>45601</v>
      </c>
      <c r="F453" s="344" t="str">
        <f>IFERROR(VLOOKUP(B453,#REF!,5,0),"")</f>
        <v/>
      </c>
      <c r="G453" s="344">
        <v>33772</v>
      </c>
      <c r="H453" s="356">
        <f t="shared" ca="1" si="42"/>
        <v>33.787155819774718</v>
      </c>
      <c r="I453" s="357" t="s">
        <v>763</v>
      </c>
      <c r="J453" s="366" t="s">
        <v>1715</v>
      </c>
      <c r="K453" s="363" t="s">
        <v>211</v>
      </c>
      <c r="L453" s="355" t="s">
        <v>196</v>
      </c>
      <c r="M453" s="355" t="s">
        <v>90</v>
      </c>
      <c r="N453" s="357" t="s">
        <v>557</v>
      </c>
      <c r="O453" s="357" t="s">
        <v>557</v>
      </c>
      <c r="P453" s="357" t="s">
        <v>437</v>
      </c>
      <c r="Q453" s="357" t="s">
        <v>705</v>
      </c>
      <c r="R453" s="357" t="s">
        <v>436</v>
      </c>
      <c r="S453" s="357"/>
      <c r="T453" s="357"/>
      <c r="U453" s="357" t="s">
        <v>4003</v>
      </c>
      <c r="V453" s="357" t="s">
        <v>4002</v>
      </c>
      <c r="W453" s="357">
        <v>2019</v>
      </c>
      <c r="X453" s="357" t="s">
        <v>1986</v>
      </c>
      <c r="Y453" s="357">
        <v>160</v>
      </c>
      <c r="Z453" s="357"/>
      <c r="AA453" s="344">
        <v>43577</v>
      </c>
      <c r="AB453" s="344" t="str">
        <f t="shared" ca="1" si="47"/>
        <v>Vigente</v>
      </c>
      <c r="AC453" s="358" t="str">
        <f t="shared" si="43"/>
        <v>Vigente</v>
      </c>
      <c r="AD453" s="344">
        <v>46134</v>
      </c>
      <c r="AE453" s="344" t="str">
        <f t="shared" ca="1" si="48"/>
        <v>Vigente</v>
      </c>
      <c r="AF453" s="358" t="str">
        <f t="shared" si="44"/>
        <v>Vigente</v>
      </c>
      <c r="AG453" s="344">
        <v>46178</v>
      </c>
      <c r="AH453" s="344" t="s">
        <v>439</v>
      </c>
      <c r="AI453" s="357" t="s">
        <v>439</v>
      </c>
      <c r="AJ453" s="344">
        <v>48443</v>
      </c>
      <c r="AK453" s="358" t="str">
        <f t="shared" si="45"/>
        <v>Vigente</v>
      </c>
      <c r="AL453" s="358"/>
      <c r="AM453" s="359">
        <f t="shared" ca="1" si="46"/>
        <v>4</v>
      </c>
      <c r="AN453" s="357"/>
      <c r="AO453" s="357"/>
      <c r="AP453" s="360"/>
      <c r="AQ453" s="361" t="str">
        <f>+_xlfn.XLOOKUP(B453,'BD 2025-06-14'!$A$1:$A$700,'BD 2025-06-14'!$B$1:$B$700)</f>
        <v>HERRERA CAMARGO CARLOS ANDRES</v>
      </c>
    </row>
    <row r="454" spans="1:43" ht="30.75" customHeight="1" x14ac:dyDescent="0.25">
      <c r="A454" s="353">
        <v>445</v>
      </c>
      <c r="B454" s="354">
        <v>1107103572</v>
      </c>
      <c r="C454" s="357" t="s">
        <v>242</v>
      </c>
      <c r="D454" s="344" t="str">
        <f>IFERROR(VLOOKUP(B454,#REF!,6,0),"ACTIVO")</f>
        <v>ACTIVO</v>
      </c>
      <c r="E454" s="344">
        <v>45621</v>
      </c>
      <c r="F454" s="344" t="str">
        <f>IFERROR(VLOOKUP(B454,#REF!,5,0),"")</f>
        <v/>
      </c>
      <c r="G454" s="344">
        <v>35370</v>
      </c>
      <c r="H454" s="356">
        <f t="shared" ca="1" si="42"/>
        <v>29.412081603815246</v>
      </c>
      <c r="I454" s="357" t="s">
        <v>768</v>
      </c>
      <c r="J454" s="366" t="s">
        <v>243</v>
      </c>
      <c r="K454" s="363" t="s">
        <v>211</v>
      </c>
      <c r="L454" s="355" t="s">
        <v>196</v>
      </c>
      <c r="M454" s="355" t="s">
        <v>90</v>
      </c>
      <c r="N454" s="357" t="s">
        <v>557</v>
      </c>
      <c r="O454" s="357" t="s">
        <v>557</v>
      </c>
      <c r="P454" s="357" t="s">
        <v>437</v>
      </c>
      <c r="Q454" s="357" t="s">
        <v>704</v>
      </c>
      <c r="R454" s="357" t="s">
        <v>436</v>
      </c>
      <c r="S454" s="357"/>
      <c r="T454" s="357"/>
      <c r="U454" s="357" t="s">
        <v>4001</v>
      </c>
      <c r="V454" s="357" t="s">
        <v>4000</v>
      </c>
      <c r="W454" s="357">
        <v>2020</v>
      </c>
      <c r="X454" s="357" t="s">
        <v>3941</v>
      </c>
      <c r="Y454" s="357">
        <v>98</v>
      </c>
      <c r="Z454" s="357"/>
      <c r="AA454" s="344">
        <v>43803</v>
      </c>
      <c r="AB454" s="344" t="str">
        <f t="shared" ca="1" si="47"/>
        <v>Vigente</v>
      </c>
      <c r="AC454" s="358" t="str">
        <f t="shared" si="43"/>
        <v>Vigente</v>
      </c>
      <c r="AD454" s="344">
        <v>46362</v>
      </c>
      <c r="AE454" s="344" t="str">
        <f t="shared" ca="1" si="48"/>
        <v>Vigente</v>
      </c>
      <c r="AF454" s="358" t="str">
        <f t="shared" si="44"/>
        <v>Vigente</v>
      </c>
      <c r="AG454" s="344">
        <v>46365</v>
      </c>
      <c r="AH454" s="344" t="s">
        <v>439</v>
      </c>
      <c r="AI454" s="357" t="s">
        <v>439</v>
      </c>
      <c r="AJ454" s="344">
        <v>49604</v>
      </c>
      <c r="AK454" s="358" t="str">
        <f t="shared" si="45"/>
        <v>Vigente</v>
      </c>
      <c r="AL454" s="358"/>
      <c r="AM454" s="359">
        <f t="shared" ca="1" si="46"/>
        <v>4</v>
      </c>
      <c r="AN454" s="357"/>
      <c r="AO454" s="357"/>
      <c r="AP454" s="360"/>
      <c r="AQ454" s="361" t="str">
        <f>+_xlfn.XLOOKUP(B454,'BD 2025-06-14'!$A$1:$A$700,'BD 2025-06-14'!$B$1:$B$700)</f>
        <v>FRANCO RENTERIA KEVIN FABRICIO</v>
      </c>
    </row>
    <row r="455" spans="1:43" s="362" customFormat="1" ht="30.75" customHeight="1" x14ac:dyDescent="0.25">
      <c r="A455" s="353">
        <v>446</v>
      </c>
      <c r="B455" s="354">
        <v>1130589418</v>
      </c>
      <c r="C455" s="357" t="s">
        <v>1507</v>
      </c>
      <c r="D455" s="344" t="str">
        <f>IFERROR(VLOOKUP(B455,#REF!,6,0),"ACTIVO")</f>
        <v>ACTIVO</v>
      </c>
      <c r="E455" s="344">
        <v>45642</v>
      </c>
      <c r="F455" s="344" t="str">
        <f>IFERROR(VLOOKUP(B455,#REF!,5,0),"")</f>
        <v/>
      </c>
      <c r="G455" s="344">
        <v>31740</v>
      </c>
      <c r="H455" s="356">
        <f t="shared" ca="1" si="42"/>
        <v>39.351786310517525</v>
      </c>
      <c r="I455" s="357" t="s">
        <v>763</v>
      </c>
      <c r="J455" s="357" t="s">
        <v>1508</v>
      </c>
      <c r="K455" s="363" t="s">
        <v>211</v>
      </c>
      <c r="L455" s="355" t="s">
        <v>196</v>
      </c>
      <c r="M455" s="355" t="s">
        <v>90</v>
      </c>
      <c r="N455" s="357" t="s">
        <v>557</v>
      </c>
      <c r="O455" s="357" t="s">
        <v>557</v>
      </c>
      <c r="P455" s="357" t="s">
        <v>437</v>
      </c>
      <c r="Q455" s="357" t="s">
        <v>6638</v>
      </c>
      <c r="R455" s="357" t="s">
        <v>435</v>
      </c>
      <c r="S455" s="357" t="s">
        <v>6639</v>
      </c>
      <c r="T455" s="357">
        <v>16727702</v>
      </c>
      <c r="U455" s="357" t="s">
        <v>6640</v>
      </c>
      <c r="V455" s="357" t="s">
        <v>6641</v>
      </c>
      <c r="W455" s="357">
        <v>2014</v>
      </c>
      <c r="X455" s="357" t="s">
        <v>2042</v>
      </c>
      <c r="Y455" s="357">
        <v>115</v>
      </c>
      <c r="Z455" s="357"/>
      <c r="AA455" s="344">
        <v>41603</v>
      </c>
      <c r="AB455" s="344" t="str">
        <f t="shared" ca="1" si="47"/>
        <v>Vigente</v>
      </c>
      <c r="AC455" s="358" t="str">
        <f t="shared" si="43"/>
        <v>Vigente</v>
      </c>
      <c r="AD455" s="344">
        <v>46157</v>
      </c>
      <c r="AE455" s="344" t="str">
        <f t="shared" ca="1" si="48"/>
        <v>Vigente</v>
      </c>
      <c r="AF455" s="358" t="str">
        <f t="shared" si="44"/>
        <v>Vigente</v>
      </c>
      <c r="AG455" s="344">
        <v>46333</v>
      </c>
      <c r="AH455" s="344" t="s">
        <v>480</v>
      </c>
      <c r="AI455" s="357" t="s">
        <v>439</v>
      </c>
      <c r="AJ455" s="344">
        <v>49277</v>
      </c>
      <c r="AK455" s="358" t="str">
        <f t="shared" si="45"/>
        <v>Vigente</v>
      </c>
      <c r="AL455" s="358"/>
      <c r="AM455" s="359">
        <f t="shared" ca="1" si="46"/>
        <v>4</v>
      </c>
      <c r="AN455" s="357"/>
      <c r="AO455" s="357"/>
      <c r="AP455" s="360"/>
      <c r="AQ455" s="361" t="str">
        <f>+_xlfn.XLOOKUP(B455,'BD 2025-06-14'!$A$1:$A$700,'BD 2025-06-14'!$B$1:$B$700)</f>
        <v>ALVAREZ LARREA JONATHAN ALBEIRO</v>
      </c>
    </row>
    <row r="456" spans="1:43" ht="30.75" customHeight="1" x14ac:dyDescent="0.25">
      <c r="A456" s="353">
        <v>447</v>
      </c>
      <c r="B456" s="354">
        <v>1002193116</v>
      </c>
      <c r="C456" s="357" t="s">
        <v>1511</v>
      </c>
      <c r="D456" s="344" t="str">
        <f>IFERROR(VLOOKUP(B456,#REF!,6,0),"ACTIVO")</f>
        <v>ACTIVO</v>
      </c>
      <c r="E456" s="344">
        <v>45649</v>
      </c>
      <c r="F456" s="344" t="str">
        <f>IFERROR(VLOOKUP(B456,#REF!,5,0),"")</f>
        <v/>
      </c>
      <c r="G456" s="344">
        <v>36848</v>
      </c>
      <c r="H456" s="356">
        <f t="shared" ca="1" si="42"/>
        <v>25.365544514297305</v>
      </c>
      <c r="I456" s="357" t="s">
        <v>763</v>
      </c>
      <c r="J456" s="357" t="s">
        <v>1512</v>
      </c>
      <c r="K456" s="363" t="s">
        <v>211</v>
      </c>
      <c r="L456" s="355" t="s">
        <v>196</v>
      </c>
      <c r="M456" s="355" t="s">
        <v>90</v>
      </c>
      <c r="N456" s="357" t="s">
        <v>557</v>
      </c>
      <c r="O456" s="357" t="s">
        <v>557</v>
      </c>
      <c r="P456" s="357" t="s">
        <v>437</v>
      </c>
      <c r="Q456" s="357" t="s">
        <v>4579</v>
      </c>
      <c r="R456" s="357" t="s">
        <v>436</v>
      </c>
      <c r="S456" s="357"/>
      <c r="T456" s="357"/>
      <c r="U456" s="357" t="s">
        <v>4582</v>
      </c>
      <c r="V456" s="357" t="s">
        <v>4583</v>
      </c>
      <c r="W456" s="357">
        <v>2016</v>
      </c>
      <c r="X456" s="357" t="s">
        <v>3069</v>
      </c>
      <c r="Y456" s="357">
        <v>124</v>
      </c>
      <c r="Z456" s="357"/>
      <c r="AA456" s="344">
        <v>42200</v>
      </c>
      <c r="AB456" s="344" t="str">
        <f t="shared" ca="1" si="47"/>
        <v>Vigente</v>
      </c>
      <c r="AC456" s="358" t="str">
        <f t="shared" si="43"/>
        <v>Vigente</v>
      </c>
      <c r="AD456" s="344">
        <v>46210</v>
      </c>
      <c r="AE456" s="344" t="str">
        <f t="shared" ca="1" si="48"/>
        <v>Vigente</v>
      </c>
      <c r="AF456" s="358" t="str">
        <f t="shared" si="44"/>
        <v>Vigente</v>
      </c>
      <c r="AG456" s="344">
        <v>46209</v>
      </c>
      <c r="AH456" s="344" t="s">
        <v>439</v>
      </c>
      <c r="AI456" s="357" t="s">
        <v>439</v>
      </c>
      <c r="AJ456" s="344">
        <v>48457</v>
      </c>
      <c r="AK456" s="358" t="str">
        <f t="shared" si="45"/>
        <v>Vigente</v>
      </c>
      <c r="AL456" s="358"/>
      <c r="AM456" s="359">
        <f t="shared" ca="1" si="46"/>
        <v>4</v>
      </c>
      <c r="AN456" s="357"/>
      <c r="AO456" s="357"/>
      <c r="AP456" s="360"/>
      <c r="AQ456" s="361" t="str">
        <f>+_xlfn.XLOOKUP(B456,'BD 2025-06-14'!$A$1:$A$700,'BD 2025-06-14'!$B$1:$B$700)</f>
        <v>SEKAYIMA PALACIOS JESUS DAVID</v>
      </c>
    </row>
    <row r="457" spans="1:43" ht="30.75" customHeight="1" x14ac:dyDescent="0.25">
      <c r="A457" s="353">
        <v>448</v>
      </c>
      <c r="B457" s="354">
        <v>1107069942</v>
      </c>
      <c r="C457" s="357" t="s">
        <v>1509</v>
      </c>
      <c r="D457" s="344" t="str">
        <f>IFERROR(VLOOKUP(B457,#REF!,6,0),"ACTIVO")</f>
        <v>ACTIVO</v>
      </c>
      <c r="E457" s="344">
        <v>45649</v>
      </c>
      <c r="F457" s="344" t="str">
        <f>IFERROR(VLOOKUP(B457,#REF!,5,0),"")</f>
        <v/>
      </c>
      <c r="G457" s="344">
        <v>33652</v>
      </c>
      <c r="H457" s="356">
        <f t="shared" ca="1" si="42"/>
        <v>34.115691489361701</v>
      </c>
      <c r="I457" s="357" t="s">
        <v>763</v>
      </c>
      <c r="J457" s="357" t="s">
        <v>1510</v>
      </c>
      <c r="K457" s="363" t="s">
        <v>211</v>
      </c>
      <c r="L457" s="355" t="s">
        <v>196</v>
      </c>
      <c r="M457" s="355" t="s">
        <v>90</v>
      </c>
      <c r="N457" s="357" t="s">
        <v>557</v>
      </c>
      <c r="O457" s="357" t="s">
        <v>557</v>
      </c>
      <c r="P457" s="357" t="s">
        <v>437</v>
      </c>
      <c r="Q457" s="357" t="s">
        <v>4578</v>
      </c>
      <c r="R457" s="357" t="s">
        <v>436</v>
      </c>
      <c r="S457" s="357"/>
      <c r="T457" s="357"/>
      <c r="U457" s="357" t="s">
        <v>4580</v>
      </c>
      <c r="V457" s="357" t="s">
        <v>4581</v>
      </c>
      <c r="W457" s="357">
        <v>2023</v>
      </c>
      <c r="X457" s="357" t="s">
        <v>1807</v>
      </c>
      <c r="Y457" s="357">
        <v>197</v>
      </c>
      <c r="Z457" s="357"/>
      <c r="AA457" s="344">
        <v>44856</v>
      </c>
      <c r="AB457" s="344" t="str">
        <f t="shared" ca="1" si="47"/>
        <v>Vigente</v>
      </c>
      <c r="AC457" s="358" t="str">
        <f t="shared" si="43"/>
        <v>Vigente</v>
      </c>
      <c r="AD457" s="344">
        <v>46319</v>
      </c>
      <c r="AE457" s="344" t="str">
        <f t="shared" ca="1" si="48"/>
        <v>Vigente</v>
      </c>
      <c r="AF457" s="358" t="str">
        <f t="shared" si="44"/>
        <v>Vigente</v>
      </c>
      <c r="AG457" s="344">
        <v>46319</v>
      </c>
      <c r="AH457" s="344" t="s">
        <v>439</v>
      </c>
      <c r="AI457" s="357" t="s">
        <v>439</v>
      </c>
      <c r="AJ457" s="344">
        <v>49161</v>
      </c>
      <c r="AK457" s="358" t="str">
        <f t="shared" si="45"/>
        <v>Vigente</v>
      </c>
      <c r="AL457" s="358"/>
      <c r="AM457" s="359">
        <f t="shared" ca="1" si="46"/>
        <v>4</v>
      </c>
      <c r="AN457" s="357"/>
      <c r="AO457" s="357"/>
      <c r="AP457" s="360"/>
      <c r="AQ457" s="361" t="str">
        <f>+_xlfn.XLOOKUP(B457,'BD 2025-06-14'!$A$1:$A$700,'BD 2025-06-14'!$B$1:$B$700)</f>
        <v>LOPEZ QUIJANO ALEJANDRO</v>
      </c>
    </row>
    <row r="458" spans="1:43" ht="30.75" customHeight="1" x14ac:dyDescent="0.25">
      <c r="A458" s="353">
        <v>449</v>
      </c>
      <c r="B458" s="354">
        <v>1144162912</v>
      </c>
      <c r="C458" s="357" t="s">
        <v>6075</v>
      </c>
      <c r="D458" s="344" t="str">
        <f>IFERROR(VLOOKUP(B458,#REF!,6,0),"ACTIVO")</f>
        <v>ACTIVO</v>
      </c>
      <c r="E458" s="344">
        <v>45664</v>
      </c>
      <c r="F458" s="344" t="str">
        <f>IFERROR(VLOOKUP(B458,#REF!,5,0),"")</f>
        <v/>
      </c>
      <c r="G458" s="344">
        <v>33890</v>
      </c>
      <c r="H458" s="356">
        <f t="shared" ref="H458:H521" ca="1" si="49">+YEARFRAC(G458,TODAY(),1)</f>
        <v>33.464095744680847</v>
      </c>
      <c r="I458" s="357" t="s">
        <v>763</v>
      </c>
      <c r="J458" s="357" t="s">
        <v>6076</v>
      </c>
      <c r="K458" s="363" t="s">
        <v>211</v>
      </c>
      <c r="L458" s="355" t="s">
        <v>196</v>
      </c>
      <c r="M458" s="355" t="s">
        <v>90</v>
      </c>
      <c r="N458" s="357" t="s">
        <v>557</v>
      </c>
      <c r="O458" s="357" t="s">
        <v>557</v>
      </c>
      <c r="P458" s="357" t="s">
        <v>437</v>
      </c>
      <c r="Q458" s="357" t="s">
        <v>6627</v>
      </c>
      <c r="R458" s="357" t="s">
        <v>436</v>
      </c>
      <c r="S458" s="357"/>
      <c r="T458" s="357"/>
      <c r="U458" s="357" t="s">
        <v>6628</v>
      </c>
      <c r="V458" s="357" t="s">
        <v>6629</v>
      </c>
      <c r="W458" s="357">
        <v>2017</v>
      </c>
      <c r="X458" s="357" t="s">
        <v>2936</v>
      </c>
      <c r="Y458" s="357">
        <v>110</v>
      </c>
      <c r="Z458" s="357"/>
      <c r="AA458" s="344">
        <v>42759</v>
      </c>
      <c r="AB458" s="344" t="str">
        <f t="shared" ca="1" si="47"/>
        <v>Vencida</v>
      </c>
      <c r="AC458" s="358" t="str">
        <f t="shared" ref="AC458:AC521" si="50">IF(P458="No tiene","No aplica",IF(AD458&gt;$C$6,"Vigente","No Vigente"))</f>
        <v>Vigente</v>
      </c>
      <c r="AD458" s="344">
        <v>46034</v>
      </c>
      <c r="AE458" s="344" t="str">
        <f t="shared" ca="1" si="48"/>
        <v>Vencida</v>
      </c>
      <c r="AF458" s="358" t="str">
        <f t="shared" ref="AF458:AF521" si="51">+IF(P458="No tiene","No aplica",IF(AG458&gt;$C$6,"Vigente","No Vigente"))</f>
        <v>Vigente</v>
      </c>
      <c r="AG458" s="344">
        <v>46049</v>
      </c>
      <c r="AH458" s="344" t="s">
        <v>439</v>
      </c>
      <c r="AI458" s="357" t="s">
        <v>439</v>
      </c>
      <c r="AJ458" s="344">
        <v>46410</v>
      </c>
      <c r="AK458" s="358" t="str">
        <f t="shared" ref="AK458:AK521" si="52">+IF(P458="No tiene","No aplica",IF(AJ458&gt;$C$6,"Vigente","No Vigente"))</f>
        <v>Vigente</v>
      </c>
      <c r="AL458" s="358"/>
      <c r="AM458" s="359">
        <f t="shared" ref="AM458:AM521" ca="1" si="53">+COUNTIFS(AC458:AK458,"Vigente")</f>
        <v>3</v>
      </c>
      <c r="AN458" s="357"/>
      <c r="AO458" s="357"/>
      <c r="AP458" s="360"/>
      <c r="AQ458" s="361" t="str">
        <f>+_xlfn.XLOOKUP(B458,'BD 2025-06-14'!$A$1:$A$700,'BD 2025-06-14'!$B$1:$B$700)</f>
        <v>ESCOBAR ESCOBAR LUIS ALBERTO</v>
      </c>
    </row>
    <row r="459" spans="1:43" ht="30.75" customHeight="1" x14ac:dyDescent="0.25">
      <c r="A459" s="353">
        <v>450</v>
      </c>
      <c r="B459" s="354">
        <v>1107524295</v>
      </c>
      <c r="C459" s="357" t="s">
        <v>6113</v>
      </c>
      <c r="D459" s="344" t="str">
        <f>IFERROR(VLOOKUP(B459,#REF!,6,0),"ACTIVO")</f>
        <v>ACTIVO</v>
      </c>
      <c r="E459" s="344">
        <v>45673</v>
      </c>
      <c r="F459" s="344" t="str">
        <f>IFERROR(VLOOKUP(B459,#REF!,5,0),"")</f>
        <v/>
      </c>
      <c r="G459" s="344">
        <v>36233</v>
      </c>
      <c r="H459" s="356">
        <f t="shared" ca="1" si="49"/>
        <v>27.049965776865161</v>
      </c>
      <c r="I459" s="357" t="s">
        <v>768</v>
      </c>
      <c r="J459" s="357" t="s">
        <v>6114</v>
      </c>
      <c r="K459" s="363" t="s">
        <v>211</v>
      </c>
      <c r="L459" s="355" t="s">
        <v>196</v>
      </c>
      <c r="M459" s="355" t="s">
        <v>90</v>
      </c>
      <c r="N459" s="357" t="s">
        <v>557</v>
      </c>
      <c r="O459" s="357" t="s">
        <v>557</v>
      </c>
      <c r="P459" s="357" t="s">
        <v>437</v>
      </c>
      <c r="Q459" s="357" t="s">
        <v>6632</v>
      </c>
      <c r="R459" s="357" t="s">
        <v>436</v>
      </c>
      <c r="S459" s="357"/>
      <c r="T459" s="357"/>
      <c r="U459" s="357" t="s">
        <v>6633</v>
      </c>
      <c r="V459" s="357" t="s">
        <v>6634</v>
      </c>
      <c r="W459" s="357">
        <v>2021</v>
      </c>
      <c r="X459" s="357" t="s">
        <v>1807</v>
      </c>
      <c r="Y459" s="357">
        <v>125</v>
      </c>
      <c r="Z459" s="357"/>
      <c r="AA459" s="344">
        <v>44110</v>
      </c>
      <c r="AB459" s="344" t="str">
        <f t="shared" ref="AB459:AB522" ca="1" si="54">IF(AD459&lt;=TODAY(),"Vencida","Vigente")</f>
        <v>Vigente</v>
      </c>
      <c r="AC459" s="358" t="str">
        <f t="shared" si="50"/>
        <v>Vigente</v>
      </c>
      <c r="AD459" s="344">
        <v>46236</v>
      </c>
      <c r="AE459" s="344" t="str">
        <f t="shared" ref="AE459:AE522" ca="1" si="55">IF(AG459&lt;=TODAY(),"Vencida","Vigente")</f>
        <v>Vencida</v>
      </c>
      <c r="AF459" s="358" t="str">
        <f t="shared" si="51"/>
        <v>Vigente</v>
      </c>
      <c r="AG459" s="344">
        <v>46035</v>
      </c>
      <c r="AH459" s="344" t="s">
        <v>439</v>
      </c>
      <c r="AI459" s="357" t="s">
        <v>439</v>
      </c>
      <c r="AJ459" s="344">
        <v>47799</v>
      </c>
      <c r="AK459" s="358" t="str">
        <f t="shared" si="52"/>
        <v>Vigente</v>
      </c>
      <c r="AL459" s="358"/>
      <c r="AM459" s="359">
        <f t="shared" ca="1" si="53"/>
        <v>3</v>
      </c>
      <c r="AN459" s="357"/>
      <c r="AO459" s="357"/>
      <c r="AP459" s="360"/>
      <c r="AQ459" s="361" t="str">
        <f>+_xlfn.XLOOKUP(B459,'BD 2025-06-14'!$A$1:$A$700,'BD 2025-06-14'!$B$1:$B$700)</f>
        <v>LOPERA TORRES GABRIELA</v>
      </c>
    </row>
    <row r="460" spans="1:43" s="362" customFormat="1" ht="30.75" customHeight="1" x14ac:dyDescent="0.25">
      <c r="A460" s="353">
        <v>451</v>
      </c>
      <c r="B460" s="354">
        <v>1193082218</v>
      </c>
      <c r="C460" s="357" t="s">
        <v>6060</v>
      </c>
      <c r="D460" s="344" t="str">
        <f>IFERROR(VLOOKUP(B460,#REF!,6,0),"ACTIVO")</f>
        <v>ACTIVO</v>
      </c>
      <c r="E460" s="344">
        <v>45677</v>
      </c>
      <c r="F460" s="344" t="str">
        <f>IFERROR(VLOOKUP(B460,#REF!,5,0),"")</f>
        <v/>
      </c>
      <c r="G460" s="344">
        <v>37452</v>
      </c>
      <c r="H460" s="356">
        <f t="shared" ca="1" si="49"/>
        <v>23.713174898696746</v>
      </c>
      <c r="I460" s="357" t="s">
        <v>763</v>
      </c>
      <c r="J460" s="357" t="s">
        <v>6061</v>
      </c>
      <c r="K460" s="363" t="s">
        <v>211</v>
      </c>
      <c r="L460" s="355" t="s">
        <v>196</v>
      </c>
      <c r="M460" s="355" t="s">
        <v>90</v>
      </c>
      <c r="N460" s="357" t="s">
        <v>557</v>
      </c>
      <c r="O460" s="357" t="s">
        <v>557</v>
      </c>
      <c r="P460" s="357" t="s">
        <v>437</v>
      </c>
      <c r="Q460" s="357" t="s">
        <v>6606</v>
      </c>
      <c r="R460" s="357" t="s">
        <v>436</v>
      </c>
      <c r="S460" s="357"/>
      <c r="T460" s="357"/>
      <c r="U460" s="357" t="s">
        <v>6630</v>
      </c>
      <c r="V460" s="357" t="s">
        <v>6631</v>
      </c>
      <c r="W460" s="357">
        <v>2023</v>
      </c>
      <c r="X460" s="357" t="s">
        <v>2936</v>
      </c>
      <c r="Y460" s="357">
        <v>162</v>
      </c>
      <c r="Z460" s="357"/>
      <c r="AA460" s="344">
        <v>44693</v>
      </c>
      <c r="AB460" s="344" t="str">
        <f t="shared" ca="1" si="54"/>
        <v>Vigente</v>
      </c>
      <c r="AC460" s="358" t="str">
        <f t="shared" si="50"/>
        <v>Vigente</v>
      </c>
      <c r="AD460" s="344">
        <v>46151</v>
      </c>
      <c r="AE460" s="344" t="str">
        <f t="shared" ca="1" si="55"/>
        <v>Vigente</v>
      </c>
      <c r="AF460" s="358" t="str">
        <f t="shared" si="51"/>
        <v>Vigente</v>
      </c>
      <c r="AG460" s="344">
        <v>46153</v>
      </c>
      <c r="AH460" s="344" t="s">
        <v>480</v>
      </c>
      <c r="AI460" s="357" t="s">
        <v>439</v>
      </c>
      <c r="AJ460" s="344">
        <v>48598</v>
      </c>
      <c r="AK460" s="358" t="str">
        <f t="shared" si="52"/>
        <v>Vigente</v>
      </c>
      <c r="AL460" s="358"/>
      <c r="AM460" s="359">
        <f t="shared" ca="1" si="53"/>
        <v>4</v>
      </c>
      <c r="AN460" s="357"/>
      <c r="AO460" s="357"/>
      <c r="AP460" s="360"/>
      <c r="AQ460" s="361" t="str">
        <f>+_xlfn.XLOOKUP(B460,'BD 2025-06-14'!$A$1:$A$700,'BD 2025-06-14'!$B$1:$B$700)</f>
        <v>CATANO JARAMILLO ESTIVEN ANDREY</v>
      </c>
    </row>
    <row r="461" spans="1:43" ht="30.75" customHeight="1" x14ac:dyDescent="0.25">
      <c r="A461" s="353">
        <v>452</v>
      </c>
      <c r="B461" s="354">
        <v>1143964924</v>
      </c>
      <c r="C461" s="357" t="s">
        <v>6123</v>
      </c>
      <c r="D461" s="344" t="str">
        <f>IFERROR(VLOOKUP(B461,#REF!,6,0),"ACTIVO")</f>
        <v>ACTIVO</v>
      </c>
      <c r="E461" s="344">
        <v>45691</v>
      </c>
      <c r="F461" s="344" t="str">
        <f>IFERROR(VLOOKUP(B461,#REF!,5,0),"")</f>
        <v/>
      </c>
      <c r="G461" s="344">
        <v>34467</v>
      </c>
      <c r="H461" s="356">
        <f t="shared" ca="1" si="49"/>
        <v>31.885671617024805</v>
      </c>
      <c r="I461" s="357" t="s">
        <v>763</v>
      </c>
      <c r="J461" s="357" t="s">
        <v>6124</v>
      </c>
      <c r="K461" s="363" t="s">
        <v>211</v>
      </c>
      <c r="L461" s="355" t="s">
        <v>196</v>
      </c>
      <c r="M461" s="355" t="s">
        <v>90</v>
      </c>
      <c r="N461" s="357" t="s">
        <v>557</v>
      </c>
      <c r="O461" s="357" t="s">
        <v>557</v>
      </c>
      <c r="P461" s="357" t="s">
        <v>437</v>
      </c>
      <c r="Q461" s="357" t="s">
        <v>6614</v>
      </c>
      <c r="R461" s="357" t="s">
        <v>435</v>
      </c>
      <c r="S461" s="357" t="s">
        <v>6615</v>
      </c>
      <c r="T461" s="357">
        <v>31965095</v>
      </c>
      <c r="U461" s="357" t="s">
        <v>6616</v>
      </c>
      <c r="V461" s="357" t="s">
        <v>6617</v>
      </c>
      <c r="W461" s="357">
        <v>2018</v>
      </c>
      <c r="X461" s="357" t="s">
        <v>1885</v>
      </c>
      <c r="Y461" s="357">
        <v>150</v>
      </c>
      <c r="Z461" s="357"/>
      <c r="AA461" s="344">
        <v>42916</v>
      </c>
      <c r="AB461" s="344" t="str">
        <f t="shared" ca="1" si="54"/>
        <v>Vigente</v>
      </c>
      <c r="AC461" s="358" t="str">
        <f t="shared" si="50"/>
        <v>Vigente</v>
      </c>
      <c r="AD461" s="344">
        <v>46326</v>
      </c>
      <c r="AE461" s="344" t="str">
        <f t="shared" ca="1" si="55"/>
        <v>Vigente</v>
      </c>
      <c r="AF461" s="358" t="str">
        <f t="shared" si="51"/>
        <v>Vigente</v>
      </c>
      <c r="AG461" s="344">
        <v>46326</v>
      </c>
      <c r="AH461" s="344" t="s">
        <v>439</v>
      </c>
      <c r="AI461" s="357" t="s">
        <v>439</v>
      </c>
      <c r="AJ461" s="344">
        <v>49274</v>
      </c>
      <c r="AK461" s="358" t="str">
        <f t="shared" si="52"/>
        <v>Vigente</v>
      </c>
      <c r="AL461" s="358"/>
      <c r="AM461" s="359">
        <f t="shared" ca="1" si="53"/>
        <v>4</v>
      </c>
      <c r="AN461" s="357"/>
      <c r="AO461" s="357"/>
      <c r="AP461" s="360"/>
      <c r="AQ461" s="361" t="str">
        <f>+_xlfn.XLOOKUP(B461,'BD 2025-06-14'!$A$1:$A$700,'BD 2025-06-14'!$B$1:$B$700)</f>
        <v>MATEUS MUNOZ MICHEL FERNANDO</v>
      </c>
    </row>
    <row r="462" spans="1:43" ht="30.75" customHeight="1" x14ac:dyDescent="0.25">
      <c r="A462" s="353">
        <v>453</v>
      </c>
      <c r="B462" s="354">
        <v>1118297799</v>
      </c>
      <c r="C462" s="357" t="s">
        <v>6668</v>
      </c>
      <c r="D462" s="344" t="str">
        <f>IFERROR(VLOOKUP(B462,#REF!,6,0),"ACTIVO")</f>
        <v>ACTIVO</v>
      </c>
      <c r="E462" s="344">
        <v>45705</v>
      </c>
      <c r="F462" s="344" t="str">
        <f>IFERROR(VLOOKUP(B462,#REF!,5,0),"")</f>
        <v/>
      </c>
      <c r="G462" s="344">
        <v>33684</v>
      </c>
      <c r="H462" s="356">
        <f t="shared" ca="1" si="49"/>
        <v>34.028081977471842</v>
      </c>
      <c r="I462" s="357" t="s">
        <v>763</v>
      </c>
      <c r="J462" s="366" t="s">
        <v>6669</v>
      </c>
      <c r="K462" s="363" t="s">
        <v>211</v>
      </c>
      <c r="L462" s="355" t="s">
        <v>196</v>
      </c>
      <c r="M462" s="355" t="s">
        <v>90</v>
      </c>
      <c r="N462" s="357" t="s">
        <v>557</v>
      </c>
      <c r="O462" s="357" t="s">
        <v>557</v>
      </c>
      <c r="P462" s="357" t="s">
        <v>437</v>
      </c>
      <c r="Q462" s="357" t="s">
        <v>6962</v>
      </c>
      <c r="R462" s="357" t="s">
        <v>435</v>
      </c>
      <c r="S462" s="357" t="s">
        <v>6963</v>
      </c>
      <c r="T462" s="357">
        <v>14877311</v>
      </c>
      <c r="U462" s="357" t="s">
        <v>6964</v>
      </c>
      <c r="V462" s="357" t="s">
        <v>6965</v>
      </c>
      <c r="W462" s="357">
        <v>2016</v>
      </c>
      <c r="X462" s="357" t="s">
        <v>1927</v>
      </c>
      <c r="Y462" s="357">
        <v>125</v>
      </c>
      <c r="Z462" s="357"/>
      <c r="AA462" s="344">
        <v>42548</v>
      </c>
      <c r="AB462" s="344" t="str">
        <f t="shared" ca="1" si="54"/>
        <v>Vencida</v>
      </c>
      <c r="AC462" s="358" t="str">
        <f t="shared" si="50"/>
        <v>Vigente</v>
      </c>
      <c r="AD462" s="344">
        <v>46086</v>
      </c>
      <c r="AE462" s="344" t="str">
        <f t="shared" ca="1" si="55"/>
        <v>Vencida</v>
      </c>
      <c r="AF462" s="358" t="str">
        <f t="shared" si="51"/>
        <v>Vigente</v>
      </c>
      <c r="AG462" s="344">
        <v>46048</v>
      </c>
      <c r="AH462" s="344"/>
      <c r="AI462" s="367" t="s">
        <v>6768</v>
      </c>
      <c r="AJ462" s="344">
        <v>47290</v>
      </c>
      <c r="AK462" s="358" t="str">
        <f t="shared" si="52"/>
        <v>Vigente</v>
      </c>
      <c r="AL462" s="358"/>
      <c r="AM462" s="359">
        <f t="shared" ca="1" si="53"/>
        <v>3</v>
      </c>
      <c r="AN462" s="357"/>
      <c r="AO462" s="357"/>
      <c r="AP462" s="360" t="s">
        <v>6966</v>
      </c>
      <c r="AQ462" s="361" t="str">
        <f>+_xlfn.XLOOKUP(B462,'BD 2025-06-14'!$A$1:$A$700,'BD 2025-06-14'!$B$1:$B$700)</f>
        <v>CELIS SERNA JHON ALEXANDER</v>
      </c>
    </row>
    <row r="463" spans="1:43" ht="30.75" customHeight="1" x14ac:dyDescent="0.25">
      <c r="A463" s="353">
        <v>454</v>
      </c>
      <c r="B463" s="354">
        <v>94064978</v>
      </c>
      <c r="C463" s="357" t="s">
        <v>6673</v>
      </c>
      <c r="D463" s="344" t="str">
        <f>IFERROR(VLOOKUP(B463,#REF!,6,0),"ACTIVO")</f>
        <v>ACTIVO</v>
      </c>
      <c r="E463" s="344">
        <v>45720</v>
      </c>
      <c r="F463" s="344" t="str">
        <f>IFERROR(VLOOKUP(B463,#REF!,5,0),"")</f>
        <v/>
      </c>
      <c r="G463" s="344">
        <v>30564</v>
      </c>
      <c r="H463" s="356">
        <f t="shared" ca="1" si="49"/>
        <v>42.570841889117041</v>
      </c>
      <c r="I463" s="357" t="s">
        <v>763</v>
      </c>
      <c r="J463" s="357" t="s">
        <v>6674</v>
      </c>
      <c r="K463" s="363" t="s">
        <v>211</v>
      </c>
      <c r="L463" s="355" t="s">
        <v>196</v>
      </c>
      <c r="M463" s="355" t="s">
        <v>90</v>
      </c>
      <c r="N463" s="357" t="s">
        <v>557</v>
      </c>
      <c r="O463" s="357" t="s">
        <v>557</v>
      </c>
      <c r="P463" s="357" t="s">
        <v>437</v>
      </c>
      <c r="Q463" s="357" t="s">
        <v>6695</v>
      </c>
      <c r="R463" s="357"/>
      <c r="S463" s="357" t="s">
        <v>6673</v>
      </c>
      <c r="T463" s="357">
        <v>94064978</v>
      </c>
      <c r="U463" s="357" t="s">
        <v>6696</v>
      </c>
      <c r="V463" s="357" t="s">
        <v>6697</v>
      </c>
      <c r="W463" s="357">
        <v>2020</v>
      </c>
      <c r="X463" s="357" t="s">
        <v>2042</v>
      </c>
      <c r="Y463" s="357">
        <v>155</v>
      </c>
      <c r="Z463" s="357"/>
      <c r="AA463" s="344">
        <v>43589</v>
      </c>
      <c r="AB463" s="344" t="str">
        <f t="shared" ca="1" si="54"/>
        <v>Vigente</v>
      </c>
      <c r="AC463" s="358" t="str">
        <f t="shared" si="50"/>
        <v>Vigente</v>
      </c>
      <c r="AD463" s="344">
        <v>46148</v>
      </c>
      <c r="AE463" s="344" t="str">
        <f t="shared" ca="1" si="55"/>
        <v>Vencida</v>
      </c>
      <c r="AF463" s="358" t="str">
        <f t="shared" si="51"/>
        <v>Vigente</v>
      </c>
      <c r="AG463" s="344">
        <v>45898</v>
      </c>
      <c r="AH463" s="344" t="s">
        <v>439</v>
      </c>
      <c r="AI463" s="357" t="s">
        <v>439</v>
      </c>
      <c r="AJ463" s="344" t="s">
        <v>6698</v>
      </c>
      <c r="AK463" s="358" t="str">
        <f t="shared" si="52"/>
        <v>Vigente</v>
      </c>
      <c r="AL463" s="358"/>
      <c r="AM463" s="359">
        <f t="shared" ca="1" si="53"/>
        <v>3</v>
      </c>
      <c r="AN463" s="357"/>
      <c r="AO463" s="357" t="s">
        <v>6694</v>
      </c>
      <c r="AP463" s="360" t="s">
        <v>6699</v>
      </c>
      <c r="AQ463" s="361" t="str">
        <f>+_xlfn.XLOOKUP(B463,'BD 2025-06-14'!$A$1:$A$700,'BD 2025-06-14'!$B$1:$B$700)</f>
        <v>RUANO BRAVO NICK ROGER</v>
      </c>
    </row>
    <row r="464" spans="1:43" ht="30.75" customHeight="1" x14ac:dyDescent="0.25">
      <c r="A464" s="353">
        <v>455</v>
      </c>
      <c r="B464" s="354">
        <v>1143861082</v>
      </c>
      <c r="C464" s="357" t="s">
        <v>6744</v>
      </c>
      <c r="D464" s="344" t="str">
        <f>IFERROR(VLOOKUP(B464,#REF!,6,0),"ACTIVO")</f>
        <v>ACTIVO</v>
      </c>
      <c r="E464" s="344">
        <v>45748</v>
      </c>
      <c r="F464" s="344" t="str">
        <f>IFERROR(VLOOKUP(B464,#REF!,5,0),"")</f>
        <v/>
      </c>
      <c r="G464" s="344">
        <v>34828</v>
      </c>
      <c r="H464" s="356">
        <f t="shared" ca="1" si="49"/>
        <v>30.896646132785762</v>
      </c>
      <c r="I464" s="357" t="s">
        <v>763</v>
      </c>
      <c r="J464" s="357" t="s">
        <v>6745</v>
      </c>
      <c r="K464" s="363" t="s">
        <v>211</v>
      </c>
      <c r="L464" s="355" t="s">
        <v>196</v>
      </c>
      <c r="M464" s="355" t="s">
        <v>90</v>
      </c>
      <c r="N464" s="357" t="s">
        <v>557</v>
      </c>
      <c r="O464" s="357" t="s">
        <v>557</v>
      </c>
      <c r="P464" s="357" t="s">
        <v>437</v>
      </c>
      <c r="Q464" s="357" t="s">
        <v>6804</v>
      </c>
      <c r="R464" s="357" t="s">
        <v>436</v>
      </c>
      <c r="S464" s="357"/>
      <c r="T464" s="357"/>
      <c r="U464" s="357" t="s">
        <v>6805</v>
      </c>
      <c r="V464" s="357" t="s">
        <v>6806</v>
      </c>
      <c r="W464" s="357">
        <v>2025</v>
      </c>
      <c r="X464" s="357" t="s">
        <v>1819</v>
      </c>
      <c r="Y464" s="357">
        <v>100</v>
      </c>
      <c r="Z464" s="357"/>
      <c r="AA464" s="344">
        <v>45561</v>
      </c>
      <c r="AB464" s="344" t="str">
        <f t="shared" ca="1" si="54"/>
        <v>Vigente</v>
      </c>
      <c r="AC464" s="358" t="str">
        <f t="shared" si="50"/>
        <v>Vigente</v>
      </c>
      <c r="AD464" s="344">
        <v>46291</v>
      </c>
      <c r="AE464" s="344" t="str">
        <f t="shared" ca="1" si="55"/>
        <v>Vigente</v>
      </c>
      <c r="AF464" s="358" t="str">
        <f t="shared" si="51"/>
        <v>Vigente</v>
      </c>
      <c r="AG464" s="344">
        <v>46318</v>
      </c>
      <c r="AH464" s="344" t="s">
        <v>439</v>
      </c>
      <c r="AI464" s="357" t="s">
        <v>439</v>
      </c>
      <c r="AJ464" s="344">
        <v>48815</v>
      </c>
      <c r="AK464" s="358" t="str">
        <f t="shared" si="52"/>
        <v>Vigente</v>
      </c>
      <c r="AL464" s="358"/>
      <c r="AM464" s="359">
        <f t="shared" ca="1" si="53"/>
        <v>4</v>
      </c>
      <c r="AN464" s="357"/>
      <c r="AO464" s="357"/>
      <c r="AP464" s="360"/>
      <c r="AQ464" s="361" t="str">
        <f>+_xlfn.XLOOKUP(B464,'BD 2025-06-14'!$A$1:$A$700,'BD 2025-06-14'!$B$1:$B$700)</f>
        <v>RODRIGUEZ RENGIFO BLEIMER ADOLFO</v>
      </c>
    </row>
    <row r="465" spans="1:43" ht="30.75" customHeight="1" x14ac:dyDescent="0.25">
      <c r="A465" s="353">
        <v>456</v>
      </c>
      <c r="B465" s="354">
        <v>1144186756</v>
      </c>
      <c r="C465" s="357" t="s">
        <v>6742</v>
      </c>
      <c r="D465" s="344" t="str">
        <f>IFERROR(VLOOKUP(B465,#REF!,6,0),"ACTIVO")</f>
        <v>ACTIVO</v>
      </c>
      <c r="E465" s="344">
        <v>45754</v>
      </c>
      <c r="F465" s="344" t="str">
        <f>IFERROR(VLOOKUP(B465,#REF!,5,0),"")</f>
        <v/>
      </c>
      <c r="G465" s="344">
        <v>34866</v>
      </c>
      <c r="H465" s="356">
        <f t="shared" ca="1" si="49"/>
        <v>30.792607802874745</v>
      </c>
      <c r="I465" s="357" t="s">
        <v>763</v>
      </c>
      <c r="J465" s="357" t="s">
        <v>6743</v>
      </c>
      <c r="K465" s="363" t="s">
        <v>211</v>
      </c>
      <c r="L465" s="355" t="s">
        <v>196</v>
      </c>
      <c r="M465" s="355" t="s">
        <v>90</v>
      </c>
      <c r="N465" s="357" t="s">
        <v>557</v>
      </c>
      <c r="O465" s="357" t="s">
        <v>557</v>
      </c>
      <c r="P465" s="357" t="s">
        <v>437</v>
      </c>
      <c r="Q465" s="357" t="s">
        <v>6807</v>
      </c>
      <c r="R465" s="357" t="s">
        <v>436</v>
      </c>
      <c r="S465" s="357"/>
      <c r="T465" s="357"/>
      <c r="U465" s="357" t="s">
        <v>6808</v>
      </c>
      <c r="V465" s="357" t="s">
        <v>6809</v>
      </c>
      <c r="W465" s="357">
        <v>2019</v>
      </c>
      <c r="X465" s="357" t="s">
        <v>1885</v>
      </c>
      <c r="Y465" s="357">
        <v>200</v>
      </c>
      <c r="Z465" s="357"/>
      <c r="AA465" s="344">
        <v>43270</v>
      </c>
      <c r="AB465" s="344" t="str">
        <f t="shared" ca="1" si="54"/>
        <v>Vigente</v>
      </c>
      <c r="AC465" s="358" t="str">
        <f t="shared" si="50"/>
        <v>Vigente</v>
      </c>
      <c r="AD465" s="344">
        <v>46259</v>
      </c>
      <c r="AE465" s="344" t="str">
        <f t="shared" ca="1" si="55"/>
        <v>Vigente</v>
      </c>
      <c r="AF465" s="358" t="str">
        <f t="shared" si="51"/>
        <v>Vigente</v>
      </c>
      <c r="AG465" s="344">
        <v>46254</v>
      </c>
      <c r="AH465" s="344" t="s">
        <v>439</v>
      </c>
      <c r="AI465" s="357" t="s">
        <v>439</v>
      </c>
      <c r="AJ465" s="344">
        <v>49479</v>
      </c>
      <c r="AK465" s="358" t="str">
        <f t="shared" si="52"/>
        <v>Vigente</v>
      </c>
      <c r="AL465" s="358"/>
      <c r="AM465" s="359">
        <f t="shared" ca="1" si="53"/>
        <v>4</v>
      </c>
      <c r="AN465" s="357"/>
      <c r="AO465" s="357"/>
      <c r="AP465" s="360"/>
      <c r="AQ465" s="361" t="str">
        <f>+_xlfn.XLOOKUP(B465,'BD 2025-06-14'!$A$1:$A$700,'BD 2025-06-14'!$B$1:$B$700)</f>
        <v>RIASCO CAMPO DIEGO ARMANDO</v>
      </c>
    </row>
    <row r="466" spans="1:43" ht="30.75" customHeight="1" x14ac:dyDescent="0.25">
      <c r="A466" s="353">
        <v>457</v>
      </c>
      <c r="B466" s="354">
        <v>1143939500</v>
      </c>
      <c r="C466" s="357" t="s">
        <v>310</v>
      </c>
      <c r="D466" s="344" t="str">
        <f>IFERROR(VLOOKUP(B466,#REF!,6,0),"ACTIVO")</f>
        <v>ACTIVO</v>
      </c>
      <c r="E466" s="344">
        <v>45155</v>
      </c>
      <c r="F466" s="344" t="str">
        <f>IFERROR(VLOOKUP(B466,#REF!,5,0),"")</f>
        <v/>
      </c>
      <c r="G466" s="344">
        <v>33245</v>
      </c>
      <c r="H466" s="356">
        <f t="shared" ca="1" si="49"/>
        <v>35.230663928815879</v>
      </c>
      <c r="I466" s="357" t="s">
        <v>768</v>
      </c>
      <c r="J466" s="357" t="s">
        <v>311</v>
      </c>
      <c r="K466" s="363" t="s">
        <v>309</v>
      </c>
      <c r="L466" s="355" t="s">
        <v>196</v>
      </c>
      <c r="M466" s="355" t="s">
        <v>90</v>
      </c>
      <c r="N466" s="357" t="s">
        <v>557</v>
      </c>
      <c r="O466" s="357" t="s">
        <v>557</v>
      </c>
      <c r="P466" s="357" t="s">
        <v>437</v>
      </c>
      <c r="Q466" s="357" t="s">
        <v>6858</v>
      </c>
      <c r="R466" s="357" t="s">
        <v>435</v>
      </c>
      <c r="S466" s="357" t="s">
        <v>6859</v>
      </c>
      <c r="T466" s="357">
        <v>1143949767</v>
      </c>
      <c r="U466" s="357" t="s">
        <v>6860</v>
      </c>
      <c r="V466" s="357" t="s">
        <v>6861</v>
      </c>
      <c r="W466" s="357">
        <v>2015</v>
      </c>
      <c r="X466" s="357" t="s">
        <v>1807</v>
      </c>
      <c r="Y466" s="357">
        <v>124</v>
      </c>
      <c r="Z466" s="357"/>
      <c r="AA466" s="344">
        <v>44228</v>
      </c>
      <c r="AB466" s="344" t="str">
        <f t="shared" ca="1" si="54"/>
        <v>Vencida</v>
      </c>
      <c r="AC466" s="358" t="str">
        <f t="shared" si="50"/>
        <v>Vigente</v>
      </c>
      <c r="AD466" s="344">
        <v>46074</v>
      </c>
      <c r="AE466" s="344" t="str">
        <f t="shared" ca="1" si="55"/>
        <v>Vencida</v>
      </c>
      <c r="AF466" s="358" t="str">
        <f t="shared" si="51"/>
        <v>Vigente</v>
      </c>
      <c r="AG466" s="344">
        <v>46060</v>
      </c>
      <c r="AH466" s="344" t="s">
        <v>444</v>
      </c>
      <c r="AI466" s="357" t="s">
        <v>444</v>
      </c>
      <c r="AJ466" s="344">
        <v>46130</v>
      </c>
      <c r="AK466" s="358" t="str">
        <f t="shared" si="52"/>
        <v>Vigente</v>
      </c>
      <c r="AL466" s="358"/>
      <c r="AM466" s="359">
        <f t="shared" ca="1" si="53"/>
        <v>3</v>
      </c>
      <c r="AN466" s="357"/>
      <c r="AO466" s="357"/>
      <c r="AP466" s="360"/>
      <c r="AQ466" s="361" t="str">
        <f>+_xlfn.XLOOKUP(B466,'BD 2025-06-14'!$A$1:$A$700,'BD 2025-06-14'!$B$1:$B$700)</f>
        <v>GARCIA GAVIRIA EDWAR ANDRES</v>
      </c>
    </row>
    <row r="467" spans="1:43" ht="30.75" customHeight="1" x14ac:dyDescent="0.25">
      <c r="A467" s="353">
        <v>458</v>
      </c>
      <c r="B467" s="354">
        <v>1192891007</v>
      </c>
      <c r="C467" s="357" t="s">
        <v>312</v>
      </c>
      <c r="D467" s="344" t="str">
        <f>IFERROR(VLOOKUP(B467,#REF!,6,0),"ACTIVO")</f>
        <v>ACTIVO</v>
      </c>
      <c r="E467" s="344">
        <v>45201</v>
      </c>
      <c r="F467" s="344" t="str">
        <f>IFERROR(VLOOKUP(B467,#REF!,5,0),"")</f>
        <v/>
      </c>
      <c r="G467" s="344">
        <v>36700</v>
      </c>
      <c r="H467" s="356">
        <f t="shared" ca="1" si="49"/>
        <v>25.770736158994119</v>
      </c>
      <c r="I467" s="357" t="s">
        <v>763</v>
      </c>
      <c r="J467" s="357" t="s">
        <v>313</v>
      </c>
      <c r="K467" s="363" t="s">
        <v>309</v>
      </c>
      <c r="L467" s="355" t="s">
        <v>196</v>
      </c>
      <c r="M467" s="355" t="s">
        <v>90</v>
      </c>
      <c r="N467" s="357" t="s">
        <v>557</v>
      </c>
      <c r="O467" s="357" t="s">
        <v>557</v>
      </c>
      <c r="P467" s="357" t="s">
        <v>437</v>
      </c>
      <c r="Q467" s="357" t="s">
        <v>758</v>
      </c>
      <c r="R467" s="357" t="s">
        <v>435</v>
      </c>
      <c r="S467" s="357" t="s">
        <v>759</v>
      </c>
      <c r="T467" s="357">
        <v>16754077</v>
      </c>
      <c r="U467" s="357" t="s">
        <v>4023</v>
      </c>
      <c r="V467" s="357" t="s">
        <v>4022</v>
      </c>
      <c r="W467" s="357">
        <v>2024</v>
      </c>
      <c r="X467" s="357" t="s">
        <v>2936</v>
      </c>
      <c r="Y467" s="357">
        <v>124</v>
      </c>
      <c r="Z467" s="357"/>
      <c r="AA467" s="344">
        <v>45264</v>
      </c>
      <c r="AB467" s="344" t="str">
        <f t="shared" ca="1" si="54"/>
        <v>Vigente</v>
      </c>
      <c r="AC467" s="358" t="str">
        <f t="shared" si="50"/>
        <v>Vigente</v>
      </c>
      <c r="AD467" s="344">
        <v>46360</v>
      </c>
      <c r="AE467" s="344" t="str">
        <f t="shared" ca="1" si="55"/>
        <v>Vigente</v>
      </c>
      <c r="AF467" s="358" t="str">
        <f t="shared" si="51"/>
        <v>Vigente</v>
      </c>
      <c r="AG467" s="344">
        <v>46358</v>
      </c>
      <c r="AH467" s="344" t="s">
        <v>444</v>
      </c>
      <c r="AI467" s="357" t="s">
        <v>734</v>
      </c>
      <c r="AJ467" s="344">
        <v>46299</v>
      </c>
      <c r="AK467" s="358" t="str">
        <f t="shared" si="52"/>
        <v>Vigente</v>
      </c>
      <c r="AL467" s="358"/>
      <c r="AM467" s="359">
        <f t="shared" ca="1" si="53"/>
        <v>4</v>
      </c>
      <c r="AN467" s="357"/>
      <c r="AO467" s="357"/>
      <c r="AP467" s="368" t="s">
        <v>760</v>
      </c>
      <c r="AQ467" s="361" t="str">
        <f>+_xlfn.XLOOKUP(B467,'BD 2025-06-14'!$A$1:$A$700,'BD 2025-06-14'!$B$1:$B$700)</f>
        <v>RODRIGUEZ ORTEGA JUAN CAMILO</v>
      </c>
    </row>
    <row r="468" spans="1:43" ht="30.75" customHeight="1" x14ac:dyDescent="0.25">
      <c r="A468" s="353">
        <v>459</v>
      </c>
      <c r="B468" s="354">
        <v>1107089947</v>
      </c>
      <c r="C468" s="357" t="s">
        <v>1513</v>
      </c>
      <c r="D468" s="344" t="str">
        <f>IFERROR(VLOOKUP(B468,#REF!,6,0),"ACTIVO")</f>
        <v>ACTIVO</v>
      </c>
      <c r="E468" s="344">
        <v>45649</v>
      </c>
      <c r="F468" s="344" t="str">
        <f>IFERROR(VLOOKUP(B468,#REF!,5,0),"")</f>
        <v/>
      </c>
      <c r="G468" s="344">
        <v>34927</v>
      </c>
      <c r="H468" s="356">
        <f t="shared" ca="1" si="49"/>
        <v>30.625598904859686</v>
      </c>
      <c r="I468" s="357" t="s">
        <v>763</v>
      </c>
      <c r="J468" s="366" t="s">
        <v>1514</v>
      </c>
      <c r="K468" s="363" t="s">
        <v>309</v>
      </c>
      <c r="L468" s="355" t="s">
        <v>196</v>
      </c>
      <c r="M468" s="355" t="s">
        <v>90</v>
      </c>
      <c r="N468" s="357" t="s">
        <v>557</v>
      </c>
      <c r="O468" s="357" t="s">
        <v>557</v>
      </c>
      <c r="P468" s="357" t="s">
        <v>437</v>
      </c>
      <c r="Q468" s="357" t="s">
        <v>6981</v>
      </c>
      <c r="R468" s="357" t="s">
        <v>436</v>
      </c>
      <c r="S468" s="357"/>
      <c r="T468" s="357"/>
      <c r="U468" s="357" t="s">
        <v>6982</v>
      </c>
      <c r="V468" s="357" t="s">
        <v>6983</v>
      </c>
      <c r="W468" s="357">
        <v>2026</v>
      </c>
      <c r="X468" s="357" t="s">
        <v>1867</v>
      </c>
      <c r="Y468" s="357">
        <v>98</v>
      </c>
      <c r="Z468" s="357"/>
      <c r="AA468" s="344">
        <v>45946</v>
      </c>
      <c r="AB468" s="344" t="str">
        <f t="shared" ca="1" si="54"/>
        <v>Vigente</v>
      </c>
      <c r="AC468" s="358" t="str">
        <f t="shared" si="50"/>
        <v>Vigente</v>
      </c>
      <c r="AD468" s="344">
        <v>46676</v>
      </c>
      <c r="AE468" s="344" t="str">
        <f t="shared" ca="1" si="55"/>
        <v>Vigente</v>
      </c>
      <c r="AF468" s="358" t="str">
        <f t="shared" si="51"/>
        <v>Vigente</v>
      </c>
      <c r="AG468" s="344">
        <v>46309</v>
      </c>
      <c r="AH468" s="344" t="s">
        <v>444</v>
      </c>
      <c r="AI468" s="379" t="s">
        <v>4584</v>
      </c>
      <c r="AJ468" s="344">
        <v>46929</v>
      </c>
      <c r="AK468" s="358" t="str">
        <f t="shared" si="52"/>
        <v>Vigente</v>
      </c>
      <c r="AL468" s="358"/>
      <c r="AM468" s="359">
        <f t="shared" ca="1" si="53"/>
        <v>4</v>
      </c>
      <c r="AN468" s="357"/>
      <c r="AO468" s="357"/>
      <c r="AP468" s="368" t="s">
        <v>6984</v>
      </c>
      <c r="AQ468" s="361" t="str">
        <f>+_xlfn.XLOOKUP(B468,'BD 2025-06-14'!$A$1:$A$700,'BD 2025-06-14'!$B$1:$B$700)</f>
        <v>TORO PARRA CARLOS ARTURO</v>
      </c>
    </row>
    <row r="469" spans="1:43" s="362" customFormat="1" ht="30.75" customHeight="1" x14ac:dyDescent="0.25">
      <c r="A469" s="353">
        <v>460</v>
      </c>
      <c r="B469" s="354">
        <v>1130678000</v>
      </c>
      <c r="C469" s="357" t="s">
        <v>349</v>
      </c>
      <c r="D469" s="344" t="str">
        <f>IFERROR(VLOOKUP(B469,#REF!,6,0),"ACTIVO")</f>
        <v>ACTIVO</v>
      </c>
      <c r="E469" s="344">
        <v>45162</v>
      </c>
      <c r="F469" s="344" t="str">
        <f>IFERROR(VLOOKUP(B469,#REF!,5,0),"")</f>
        <v/>
      </c>
      <c r="G469" s="344">
        <v>32338</v>
      </c>
      <c r="H469" s="356">
        <f t="shared" ca="1" si="49"/>
        <v>37.713232713232713</v>
      </c>
      <c r="I469" s="357" t="s">
        <v>763</v>
      </c>
      <c r="J469" s="366" t="s">
        <v>350</v>
      </c>
      <c r="K469" s="363" t="s">
        <v>6675</v>
      </c>
      <c r="L469" s="355" t="s">
        <v>6724</v>
      </c>
      <c r="M469" s="355" t="s">
        <v>90</v>
      </c>
      <c r="N469" s="357" t="s">
        <v>557</v>
      </c>
      <c r="O469" s="357" t="s">
        <v>557</v>
      </c>
      <c r="P469" s="357" t="s">
        <v>437</v>
      </c>
      <c r="Q469" s="357" t="s">
        <v>630</v>
      </c>
      <c r="R469" s="357" t="s">
        <v>435</v>
      </c>
      <c r="S469" s="357" t="s">
        <v>714</v>
      </c>
      <c r="T469" s="357">
        <v>51638528</v>
      </c>
      <c r="U469" s="357" t="s">
        <v>4049</v>
      </c>
      <c r="V469" s="357" t="s">
        <v>4048</v>
      </c>
      <c r="W469" s="357">
        <v>2018</v>
      </c>
      <c r="X469" s="357" t="s">
        <v>2936</v>
      </c>
      <c r="Y469" s="357">
        <v>162</v>
      </c>
      <c r="Z469" s="357"/>
      <c r="AA469" s="344">
        <v>43091</v>
      </c>
      <c r="AB469" s="344" t="str">
        <f t="shared" ca="1" si="54"/>
        <v>Vencida</v>
      </c>
      <c r="AC469" s="358" t="str">
        <f t="shared" si="50"/>
        <v>Vigente</v>
      </c>
      <c r="AD469" s="344">
        <v>46085</v>
      </c>
      <c r="AE469" s="344" t="str">
        <f t="shared" ca="1" si="55"/>
        <v>Vencida</v>
      </c>
      <c r="AF469" s="358" t="str">
        <f t="shared" si="51"/>
        <v>Vigente</v>
      </c>
      <c r="AG469" s="344">
        <v>46078</v>
      </c>
      <c r="AH469" s="344" t="s">
        <v>450</v>
      </c>
      <c r="AI469" s="357" t="s">
        <v>726</v>
      </c>
      <c r="AJ469" s="344">
        <v>48192</v>
      </c>
      <c r="AK469" s="358" t="str">
        <f t="shared" si="52"/>
        <v>Vigente</v>
      </c>
      <c r="AL469" s="358"/>
      <c r="AM469" s="359">
        <f t="shared" ca="1" si="53"/>
        <v>3</v>
      </c>
      <c r="AN469" s="357"/>
      <c r="AO469" s="357"/>
      <c r="AP469" s="360"/>
      <c r="AQ469" s="361" t="str">
        <f>+_xlfn.XLOOKUP(B469,'BD 2025-06-14'!$A$1:$A$700,'BD 2025-06-14'!$B$1:$B$700)</f>
        <v>COBOS VASQUEZ ALVARO ANDRES</v>
      </c>
    </row>
    <row r="470" spans="1:43" ht="30.75" customHeight="1" x14ac:dyDescent="0.25">
      <c r="A470" s="353">
        <v>461</v>
      </c>
      <c r="B470" s="354">
        <v>1144136939</v>
      </c>
      <c r="C470" s="355" t="s">
        <v>86</v>
      </c>
      <c r="D470" s="344" t="str">
        <f>IFERROR(VLOOKUP(B470,#REF!,6,0),"ACTIVO")</f>
        <v>ACTIVO</v>
      </c>
      <c r="E470" s="344">
        <v>45131</v>
      </c>
      <c r="F470" s="344" t="str">
        <f>IFERROR(VLOOKUP(B470,#REF!,5,0),"")</f>
        <v/>
      </c>
      <c r="G470" s="344">
        <v>32977</v>
      </c>
      <c r="H470" s="356">
        <f t="shared" ca="1" si="49"/>
        <v>35.965073257362739</v>
      </c>
      <c r="I470" s="344" t="s">
        <v>763</v>
      </c>
      <c r="J470" s="355" t="s">
        <v>87</v>
      </c>
      <c r="K470" s="363" t="s">
        <v>84</v>
      </c>
      <c r="L470" s="355" t="s">
        <v>85</v>
      </c>
      <c r="M470" s="355" t="s">
        <v>83</v>
      </c>
      <c r="N470" s="357" t="s">
        <v>557</v>
      </c>
      <c r="O470" s="357" t="s">
        <v>557</v>
      </c>
      <c r="P470" s="357" t="s">
        <v>437</v>
      </c>
      <c r="Q470" s="357" t="s">
        <v>475</v>
      </c>
      <c r="R470" s="357" t="s">
        <v>435</v>
      </c>
      <c r="S470" s="357" t="s">
        <v>476</v>
      </c>
      <c r="T470" s="357">
        <v>6318840</v>
      </c>
      <c r="U470" s="357" t="s">
        <v>3535</v>
      </c>
      <c r="V470" s="357" t="s">
        <v>3536</v>
      </c>
      <c r="W470" s="357">
        <v>2011</v>
      </c>
      <c r="X470" s="357" t="s">
        <v>1885</v>
      </c>
      <c r="Y470" s="357">
        <v>99</v>
      </c>
      <c r="Z470" s="357"/>
      <c r="AA470" s="344">
        <v>40383</v>
      </c>
      <c r="AB470" s="344" t="str">
        <f t="shared" ca="1" si="54"/>
        <v>Vigente</v>
      </c>
      <c r="AC470" s="358" t="str">
        <f t="shared" si="50"/>
        <v>Vigente</v>
      </c>
      <c r="AD470" s="344">
        <v>46212</v>
      </c>
      <c r="AE470" s="344" t="str">
        <f t="shared" ca="1" si="55"/>
        <v>Vigente</v>
      </c>
      <c r="AF470" s="358" t="str">
        <f t="shared" si="51"/>
        <v>Vigente</v>
      </c>
      <c r="AG470" s="344">
        <v>46323</v>
      </c>
      <c r="AH470" s="344" t="s">
        <v>439</v>
      </c>
      <c r="AI470" s="357" t="s">
        <v>439</v>
      </c>
      <c r="AJ470" s="344">
        <v>49120</v>
      </c>
      <c r="AK470" s="358" t="str">
        <f t="shared" si="52"/>
        <v>Vigente</v>
      </c>
      <c r="AL470" s="358"/>
      <c r="AM470" s="359">
        <f t="shared" ca="1" si="53"/>
        <v>4</v>
      </c>
      <c r="AN470" s="357"/>
      <c r="AO470" s="357"/>
      <c r="AP470" s="360"/>
      <c r="AQ470" s="361" t="str">
        <f>+_xlfn.XLOOKUP(B470,'BD 2025-06-14'!$A$1:$A$700,'BD 2025-06-14'!$B$1:$B$700)</f>
        <v>TORO ORTIZ ALFREDO</v>
      </c>
    </row>
    <row r="471" spans="1:43" ht="30.75" customHeight="1" x14ac:dyDescent="0.25">
      <c r="A471" s="353">
        <v>462</v>
      </c>
      <c r="B471" s="354">
        <v>1143973950</v>
      </c>
      <c r="C471" s="357" t="s">
        <v>1406</v>
      </c>
      <c r="D471" s="344" t="str">
        <f>IFERROR(VLOOKUP(B471,#REF!,6,0),"ACTIVO")</f>
        <v>ACTIVO</v>
      </c>
      <c r="E471" s="344">
        <v>44698</v>
      </c>
      <c r="F471" s="344" t="str">
        <f>IFERROR(VLOOKUP(B471,#REF!,5,0),"")</f>
        <v/>
      </c>
      <c r="G471" s="344">
        <v>34870</v>
      </c>
      <c r="H471" s="356">
        <f t="shared" ca="1" si="49"/>
        <v>30.781656399726216</v>
      </c>
      <c r="I471" s="357" t="s">
        <v>768</v>
      </c>
      <c r="J471" s="357" t="s">
        <v>1407</v>
      </c>
      <c r="K471" s="355" t="s">
        <v>1408</v>
      </c>
      <c r="L471" s="355" t="s">
        <v>159</v>
      </c>
      <c r="M471" s="355" t="s">
        <v>90</v>
      </c>
      <c r="N471" s="357" t="s">
        <v>764</v>
      </c>
      <c r="O471" s="357" t="s">
        <v>764</v>
      </c>
      <c r="P471" s="357" t="s">
        <v>721</v>
      </c>
      <c r="Q471" s="357"/>
      <c r="R471" s="357"/>
      <c r="S471" s="357"/>
      <c r="T471" s="357"/>
      <c r="U471" s="357"/>
      <c r="V471" s="357"/>
      <c r="W471" s="357"/>
      <c r="X471" s="357"/>
      <c r="Y471" s="357"/>
      <c r="Z471" s="357"/>
      <c r="AA471" s="344"/>
      <c r="AB471" s="344" t="str">
        <f t="shared" ca="1" si="54"/>
        <v>Vencida</v>
      </c>
      <c r="AC471" s="358" t="str">
        <f t="shared" si="50"/>
        <v>No aplica</v>
      </c>
      <c r="AD471" s="344"/>
      <c r="AE471" s="344" t="str">
        <f t="shared" ca="1" si="55"/>
        <v>Vencida</v>
      </c>
      <c r="AF471" s="358" t="str">
        <f t="shared" si="51"/>
        <v>No aplica</v>
      </c>
      <c r="AG471" s="344"/>
      <c r="AH471" s="344"/>
      <c r="AI471" s="357"/>
      <c r="AJ471" s="344"/>
      <c r="AK471" s="358" t="str">
        <f t="shared" si="52"/>
        <v>No aplica</v>
      </c>
      <c r="AL471" s="358"/>
      <c r="AM471" s="359">
        <f t="shared" ca="1" si="53"/>
        <v>0</v>
      </c>
      <c r="AN471" s="357"/>
      <c r="AO471" s="357"/>
      <c r="AP471" s="360"/>
      <c r="AQ471" s="361" t="str">
        <f>+_xlfn.XLOOKUP(B471,'BD 2025-06-14'!$A$1:$A$700,'BD 2025-06-14'!$B$1:$B$700)</f>
        <v>MEJIA BELTRAN MAIRA ALEJANDRA</v>
      </c>
    </row>
    <row r="472" spans="1:43" ht="30.75" customHeight="1" x14ac:dyDescent="0.25">
      <c r="A472" s="353">
        <v>463</v>
      </c>
      <c r="B472" s="354">
        <v>16718411</v>
      </c>
      <c r="C472" s="357" t="s">
        <v>319</v>
      </c>
      <c r="D472" s="344" t="str">
        <f>IFERROR(VLOOKUP(B472,#REF!,6,0),"ACTIVO")</f>
        <v>ACTIVO</v>
      </c>
      <c r="E472" s="344">
        <v>38869</v>
      </c>
      <c r="F472" s="344" t="str">
        <f>IFERROR(VLOOKUP(B472,#REF!,5,0),"")</f>
        <v/>
      </c>
      <c r="G472" s="344">
        <v>24003</v>
      </c>
      <c r="H472" s="356">
        <f t="shared" ca="1" si="49"/>
        <v>60.535217487304038</v>
      </c>
      <c r="I472" s="357" t="s">
        <v>763</v>
      </c>
      <c r="J472" s="357" t="s">
        <v>1728</v>
      </c>
      <c r="K472" s="363" t="s">
        <v>316</v>
      </c>
      <c r="L472" s="355" t="s">
        <v>196</v>
      </c>
      <c r="M472" s="355" t="s">
        <v>90</v>
      </c>
      <c r="N472" s="357" t="s">
        <v>557</v>
      </c>
      <c r="O472" s="357" t="s">
        <v>557</v>
      </c>
      <c r="P472" s="357" t="s">
        <v>437</v>
      </c>
      <c r="Q472" s="357" t="s">
        <v>615</v>
      </c>
      <c r="R472" s="357" t="s">
        <v>436</v>
      </c>
      <c r="S472" s="357"/>
      <c r="T472" s="357"/>
      <c r="U472" s="357" t="s">
        <v>2353</v>
      </c>
      <c r="V472" s="357" t="s">
        <v>2354</v>
      </c>
      <c r="W472" s="357">
        <v>2021</v>
      </c>
      <c r="X472" s="357" t="s">
        <v>1867</v>
      </c>
      <c r="Y472" s="357">
        <v>249</v>
      </c>
      <c r="Z472" s="357"/>
      <c r="AA472" s="344">
        <v>44632</v>
      </c>
      <c r="AB472" s="344" t="str">
        <f t="shared" ca="1" si="54"/>
        <v>Vencida</v>
      </c>
      <c r="AC472" s="358" t="str">
        <f t="shared" si="50"/>
        <v>Vigente</v>
      </c>
      <c r="AD472" s="344">
        <v>46098</v>
      </c>
      <c r="AE472" s="344" t="str">
        <f t="shared" ca="1" si="55"/>
        <v>Vencida</v>
      </c>
      <c r="AF472" s="358" t="str">
        <f t="shared" si="51"/>
        <v>Vigente</v>
      </c>
      <c r="AG472" s="344">
        <v>46097</v>
      </c>
      <c r="AH472" s="344" t="s">
        <v>439</v>
      </c>
      <c r="AI472" s="357" t="s">
        <v>439</v>
      </c>
      <c r="AJ472" s="344">
        <v>47859</v>
      </c>
      <c r="AK472" s="358" t="str">
        <f t="shared" si="52"/>
        <v>Vigente</v>
      </c>
      <c r="AL472" s="358"/>
      <c r="AM472" s="359">
        <f t="shared" ca="1" si="53"/>
        <v>3</v>
      </c>
      <c r="AN472" s="357"/>
      <c r="AO472" s="357"/>
      <c r="AP472" s="360"/>
      <c r="AQ472" s="361" t="str">
        <f>+_xlfn.XLOOKUP(B472,'BD 2025-06-14'!$A$1:$A$700,'BD 2025-06-14'!$B$1:$B$700)</f>
        <v>GAVIRIA HURTADO HAROLD</v>
      </c>
    </row>
    <row r="473" spans="1:43" s="362" customFormat="1" ht="30.75" customHeight="1" x14ac:dyDescent="0.25">
      <c r="A473" s="353">
        <v>464</v>
      </c>
      <c r="B473" s="354">
        <v>94521193</v>
      </c>
      <c r="C473" s="357" t="s">
        <v>317</v>
      </c>
      <c r="D473" s="344" t="str">
        <f>IFERROR(VLOOKUP(B473,#REF!,6,0),"ACTIVO")</f>
        <v>ACTIVO</v>
      </c>
      <c r="E473" s="344">
        <v>38875</v>
      </c>
      <c r="F473" s="344" t="str">
        <f>IFERROR(VLOOKUP(B473,#REF!,5,0),"")</f>
        <v/>
      </c>
      <c r="G473" s="344">
        <v>28380</v>
      </c>
      <c r="H473" s="356">
        <f t="shared" ca="1" si="49"/>
        <v>48.551637279596974</v>
      </c>
      <c r="I473" s="357" t="s">
        <v>763</v>
      </c>
      <c r="J473" s="366" t="s">
        <v>1726</v>
      </c>
      <c r="K473" s="363" t="s">
        <v>316</v>
      </c>
      <c r="L473" s="355" t="s">
        <v>196</v>
      </c>
      <c r="M473" s="355" t="s">
        <v>90</v>
      </c>
      <c r="N473" s="357" t="s">
        <v>557</v>
      </c>
      <c r="O473" s="357" t="s">
        <v>557</v>
      </c>
      <c r="P473" s="357" t="s">
        <v>437</v>
      </c>
      <c r="Q473" s="357" t="s">
        <v>612</v>
      </c>
      <c r="R473" s="357" t="s">
        <v>436</v>
      </c>
      <c r="S473" s="357"/>
      <c r="T473" s="357"/>
      <c r="U473" s="357" t="s">
        <v>1991</v>
      </c>
      <c r="V473" s="357" t="s">
        <v>1991</v>
      </c>
      <c r="W473" s="357">
        <v>2007</v>
      </c>
      <c r="X473" s="357" t="s">
        <v>1867</v>
      </c>
      <c r="Y473" s="357">
        <v>249</v>
      </c>
      <c r="Z473" s="357"/>
      <c r="AA473" s="344">
        <v>39291</v>
      </c>
      <c r="AB473" s="344" t="str">
        <f t="shared" ca="1" si="54"/>
        <v>Vencida</v>
      </c>
      <c r="AC473" s="358" t="str">
        <f t="shared" si="50"/>
        <v>Vigente</v>
      </c>
      <c r="AD473" s="344">
        <v>46053</v>
      </c>
      <c r="AE473" s="344" t="str">
        <f t="shared" ca="1" si="55"/>
        <v>Vencida</v>
      </c>
      <c r="AF473" s="358" t="str">
        <f t="shared" si="51"/>
        <v>Vigente</v>
      </c>
      <c r="AG473" s="344">
        <v>46050</v>
      </c>
      <c r="AH473" s="344" t="s">
        <v>439</v>
      </c>
      <c r="AI473" s="357" t="s">
        <v>439</v>
      </c>
      <c r="AJ473" s="344">
        <v>48872</v>
      </c>
      <c r="AK473" s="358" t="str">
        <f t="shared" si="52"/>
        <v>Vigente</v>
      </c>
      <c r="AL473" s="358"/>
      <c r="AM473" s="359">
        <f t="shared" ca="1" si="53"/>
        <v>3</v>
      </c>
      <c r="AN473" s="357"/>
      <c r="AO473" s="357"/>
      <c r="AP473" s="360"/>
      <c r="AQ473" s="361" t="str">
        <f>+_xlfn.XLOOKUP(B473,'BD 2025-06-14'!$A$1:$A$700,'BD 2025-06-14'!$B$1:$B$700)</f>
        <v>BOLANOS NINO JOAQUIN GIOVANNY</v>
      </c>
    </row>
    <row r="474" spans="1:43" ht="30.75" customHeight="1" x14ac:dyDescent="0.25">
      <c r="A474" s="353">
        <v>465</v>
      </c>
      <c r="B474" s="354">
        <v>16846653</v>
      </c>
      <c r="C474" s="357" t="s">
        <v>318</v>
      </c>
      <c r="D474" s="344" t="str">
        <f>IFERROR(VLOOKUP(B474,#REF!,6,0),"ACTIVO")</f>
        <v>ACTIVO</v>
      </c>
      <c r="E474" s="344">
        <v>38899</v>
      </c>
      <c r="F474" s="344" t="str">
        <f>IFERROR(VLOOKUP(B474,#REF!,5,0),"")</f>
        <v/>
      </c>
      <c r="G474" s="344">
        <v>30456</v>
      </c>
      <c r="H474" s="356">
        <f t="shared" ca="1" si="49"/>
        <v>42.866529774127308</v>
      </c>
      <c r="I474" s="357" t="s">
        <v>763</v>
      </c>
      <c r="J474" s="357" t="s">
        <v>1727</v>
      </c>
      <c r="K474" s="363" t="s">
        <v>316</v>
      </c>
      <c r="L474" s="355" t="s">
        <v>196</v>
      </c>
      <c r="M474" s="355" t="s">
        <v>90</v>
      </c>
      <c r="N474" s="357" t="s">
        <v>557</v>
      </c>
      <c r="O474" s="357" t="s">
        <v>557</v>
      </c>
      <c r="P474" s="357" t="s">
        <v>437</v>
      </c>
      <c r="Q474" s="357" t="s">
        <v>7137</v>
      </c>
      <c r="R474" s="357" t="s">
        <v>435</v>
      </c>
      <c r="S474" s="357" t="s">
        <v>7138</v>
      </c>
      <c r="T474" s="357">
        <v>1113523580</v>
      </c>
      <c r="U474" s="357" t="s">
        <v>7139</v>
      </c>
      <c r="V474" s="357" t="s">
        <v>7140</v>
      </c>
      <c r="W474" s="357">
        <v>2016</v>
      </c>
      <c r="X474" s="357" t="s">
        <v>2139</v>
      </c>
      <c r="Y474" s="357">
        <v>113</v>
      </c>
      <c r="Z474" s="357"/>
      <c r="AA474" s="344">
        <v>42313</v>
      </c>
      <c r="AB474" s="344" t="str">
        <f t="shared" ca="1" si="54"/>
        <v>Vigente</v>
      </c>
      <c r="AC474" s="358" t="str">
        <f t="shared" si="50"/>
        <v>Vigente</v>
      </c>
      <c r="AD474" s="344">
        <v>46282</v>
      </c>
      <c r="AE474" s="344" t="str">
        <f t="shared" ca="1" si="55"/>
        <v>Vigente</v>
      </c>
      <c r="AF474" s="358" t="str">
        <f t="shared" si="51"/>
        <v>Vigente</v>
      </c>
      <c r="AG474" s="344">
        <v>46281</v>
      </c>
      <c r="AH474" s="344" t="s">
        <v>439</v>
      </c>
      <c r="AI474" s="357" t="s">
        <v>439</v>
      </c>
      <c r="AJ474" s="344">
        <v>48737</v>
      </c>
      <c r="AK474" s="358" t="str">
        <f t="shared" si="52"/>
        <v>Vigente</v>
      </c>
      <c r="AL474" s="358"/>
      <c r="AM474" s="359">
        <f t="shared" ca="1" si="53"/>
        <v>4</v>
      </c>
      <c r="AN474" s="357"/>
      <c r="AO474" s="357"/>
      <c r="AP474" s="360" t="s">
        <v>7141</v>
      </c>
      <c r="AQ474" s="361" t="str">
        <f>+_xlfn.XLOOKUP(B474,'BD 2025-06-14'!$A$1:$A$700,'BD 2025-06-14'!$B$1:$B$700)</f>
        <v>DUQUE ARCE CARLOS ANDRES</v>
      </c>
    </row>
    <row r="475" spans="1:43" ht="30.75" customHeight="1" x14ac:dyDescent="0.25">
      <c r="A475" s="353">
        <v>466</v>
      </c>
      <c r="B475" s="354">
        <v>1144126097</v>
      </c>
      <c r="C475" s="357" t="s">
        <v>314</v>
      </c>
      <c r="D475" s="344" t="str">
        <f>IFERROR(VLOOKUP(B475,#REF!,6,0),"ACTIVO")</f>
        <v>ACTIVO</v>
      </c>
      <c r="E475" s="344">
        <v>38914</v>
      </c>
      <c r="F475" s="344" t="str">
        <f>IFERROR(VLOOKUP(B475,#REF!,5,0),"")</f>
        <v/>
      </c>
      <c r="G475" s="344">
        <v>32668</v>
      </c>
      <c r="H475" s="356">
        <f t="shared" ca="1" si="49"/>
        <v>36.811729951725624</v>
      </c>
      <c r="I475" s="357" t="s">
        <v>763</v>
      </c>
      <c r="J475" s="366" t="s">
        <v>315</v>
      </c>
      <c r="K475" s="363" t="s">
        <v>316</v>
      </c>
      <c r="L475" s="355" t="s">
        <v>196</v>
      </c>
      <c r="M475" s="355" t="s">
        <v>90</v>
      </c>
      <c r="N475" s="357" t="s">
        <v>557</v>
      </c>
      <c r="O475" s="357" t="s">
        <v>557</v>
      </c>
      <c r="P475" s="357" t="s">
        <v>437</v>
      </c>
      <c r="Q475" s="357" t="s">
        <v>610</v>
      </c>
      <c r="R475" s="357" t="s">
        <v>435</v>
      </c>
      <c r="S475" s="357" t="s">
        <v>611</v>
      </c>
      <c r="T475" s="357">
        <v>29113571</v>
      </c>
      <c r="U475" s="357" t="s">
        <v>1910</v>
      </c>
      <c r="V475" s="357" t="s">
        <v>1911</v>
      </c>
      <c r="W475" s="357">
        <v>2017</v>
      </c>
      <c r="X475" s="357" t="s">
        <v>1912</v>
      </c>
      <c r="Y475" s="357">
        <v>99</v>
      </c>
      <c r="Z475" s="357"/>
      <c r="AA475" s="344">
        <v>42794</v>
      </c>
      <c r="AB475" s="344" t="str">
        <f t="shared" ca="1" si="54"/>
        <v>Vencida</v>
      </c>
      <c r="AC475" s="358" t="str">
        <f t="shared" si="50"/>
        <v>Vigente</v>
      </c>
      <c r="AD475" s="344">
        <v>46072</v>
      </c>
      <c r="AE475" s="344" t="str">
        <f t="shared" ca="1" si="55"/>
        <v>Vencida</v>
      </c>
      <c r="AF475" s="358" t="str">
        <f t="shared" si="51"/>
        <v>Vigente</v>
      </c>
      <c r="AG475" s="344">
        <v>46090</v>
      </c>
      <c r="AH475" s="344" t="s">
        <v>439</v>
      </c>
      <c r="AI475" s="357" t="s">
        <v>725</v>
      </c>
      <c r="AJ475" s="344">
        <v>48753</v>
      </c>
      <c r="AK475" s="358" t="str">
        <f t="shared" si="52"/>
        <v>Vigente</v>
      </c>
      <c r="AL475" s="358"/>
      <c r="AM475" s="359">
        <f t="shared" ca="1" si="53"/>
        <v>3</v>
      </c>
      <c r="AN475" s="357"/>
      <c r="AO475" s="357"/>
      <c r="AP475" s="360"/>
      <c r="AQ475" s="361" t="str">
        <f>+_xlfn.XLOOKUP(B475,'BD 2025-06-14'!$A$1:$A$700,'BD 2025-06-14'!$B$1:$B$700)</f>
        <v>ARANZALEZ LASSO ESTIVEN</v>
      </c>
    </row>
    <row r="476" spans="1:43" ht="30.75" customHeight="1" x14ac:dyDescent="0.25">
      <c r="A476" s="353">
        <v>467</v>
      </c>
      <c r="B476" s="354">
        <v>94450432</v>
      </c>
      <c r="C476" s="357" t="s">
        <v>326</v>
      </c>
      <c r="D476" s="344" t="str">
        <f>IFERROR(VLOOKUP(B476,#REF!,6,0),"ACTIVO")</f>
        <v>ACTIVO</v>
      </c>
      <c r="E476" s="344">
        <v>39701</v>
      </c>
      <c r="F476" s="344" t="str">
        <f>IFERROR(VLOOKUP(B476,#REF!,5,0),"")</f>
        <v/>
      </c>
      <c r="G476" s="344">
        <v>27715</v>
      </c>
      <c r="H476" s="356">
        <f t="shared" ca="1" si="49"/>
        <v>50.370978781656397</v>
      </c>
      <c r="I476" s="357" t="s">
        <v>763</v>
      </c>
      <c r="J476" s="357" t="s">
        <v>1731</v>
      </c>
      <c r="K476" s="363" t="s">
        <v>316</v>
      </c>
      <c r="L476" s="355" t="s">
        <v>196</v>
      </c>
      <c r="M476" s="355" t="s">
        <v>90</v>
      </c>
      <c r="N476" s="357" t="s">
        <v>557</v>
      </c>
      <c r="O476" s="357" t="s">
        <v>557</v>
      </c>
      <c r="P476" s="357" t="s">
        <v>437</v>
      </c>
      <c r="Q476" s="357" t="s">
        <v>735</v>
      </c>
      <c r="R476" s="357" t="s">
        <v>435</v>
      </c>
      <c r="S476" s="357" t="s">
        <v>736</v>
      </c>
      <c r="T476" s="357">
        <v>1006099618</v>
      </c>
      <c r="U476" s="357" t="s">
        <v>4025</v>
      </c>
      <c r="V476" s="357" t="s">
        <v>4024</v>
      </c>
      <c r="W476" s="357">
        <v>2025</v>
      </c>
      <c r="X476" s="357" t="s">
        <v>2936</v>
      </c>
      <c r="Y476" s="357">
        <v>98</v>
      </c>
      <c r="Z476" s="357"/>
      <c r="AA476" s="344">
        <v>45432</v>
      </c>
      <c r="AB476" s="344" t="str">
        <f t="shared" ca="1" si="54"/>
        <v>Vigente</v>
      </c>
      <c r="AC476" s="358" t="str">
        <f t="shared" si="50"/>
        <v>Vigente</v>
      </c>
      <c r="AD476" s="344">
        <v>46162</v>
      </c>
      <c r="AE476" s="344" t="str">
        <f t="shared" ca="1" si="55"/>
        <v>Vigente</v>
      </c>
      <c r="AF476" s="358" t="str">
        <f t="shared" si="51"/>
        <v>Vigente</v>
      </c>
      <c r="AG476" s="344">
        <v>46158</v>
      </c>
      <c r="AH476" s="344" t="s">
        <v>439</v>
      </c>
      <c r="AI476" s="357" t="s">
        <v>439</v>
      </c>
      <c r="AJ476" s="344">
        <v>48806</v>
      </c>
      <c r="AK476" s="358" t="str">
        <f t="shared" si="52"/>
        <v>Vigente</v>
      </c>
      <c r="AL476" s="358"/>
      <c r="AM476" s="359">
        <f t="shared" ca="1" si="53"/>
        <v>4</v>
      </c>
      <c r="AN476" s="357"/>
      <c r="AO476" s="357"/>
      <c r="AP476" s="368" t="s">
        <v>6759</v>
      </c>
      <c r="AQ476" s="361" t="str">
        <f>+_xlfn.XLOOKUP(B476,'BD 2025-06-14'!$A$1:$A$700,'BD 2025-06-14'!$B$1:$B$700)</f>
        <v>PAZ PEREZ DORLAY</v>
      </c>
    </row>
    <row r="477" spans="1:43" s="362" customFormat="1" ht="30.75" customHeight="1" x14ac:dyDescent="0.25">
      <c r="A477" s="353">
        <v>468</v>
      </c>
      <c r="B477" s="354">
        <v>94426858</v>
      </c>
      <c r="C477" s="357" t="s">
        <v>323</v>
      </c>
      <c r="D477" s="344" t="str">
        <f>IFERROR(VLOOKUP(B477,#REF!,6,0),"ACTIVO")</f>
        <v>ACTIVO</v>
      </c>
      <c r="E477" s="344">
        <v>39800</v>
      </c>
      <c r="F477" s="344" t="str">
        <f>IFERROR(VLOOKUP(B477,#REF!,5,0),"")</f>
        <v/>
      </c>
      <c r="G477" s="344">
        <v>26799</v>
      </c>
      <c r="H477" s="356">
        <f t="shared" ca="1" si="49"/>
        <v>52.880190640369108</v>
      </c>
      <c r="I477" s="357" t="s">
        <v>763</v>
      </c>
      <c r="J477" s="357" t="s">
        <v>1730</v>
      </c>
      <c r="K477" s="363" t="s">
        <v>316</v>
      </c>
      <c r="L477" s="355" t="s">
        <v>196</v>
      </c>
      <c r="M477" s="355" t="s">
        <v>90</v>
      </c>
      <c r="N477" s="357" t="s">
        <v>557</v>
      </c>
      <c r="O477" s="357" t="s">
        <v>557</v>
      </c>
      <c r="P477" s="357" t="s">
        <v>437</v>
      </c>
      <c r="Q477" s="357" t="s">
        <v>618</v>
      </c>
      <c r="R477" s="357" t="s">
        <v>436</v>
      </c>
      <c r="S477" s="357"/>
      <c r="T477" s="357"/>
      <c r="U477" s="357" t="s">
        <v>2812</v>
      </c>
      <c r="V477" s="357" t="s">
        <v>2813</v>
      </c>
      <c r="W477" s="357">
        <v>2014</v>
      </c>
      <c r="X477" s="357" t="s">
        <v>1885</v>
      </c>
      <c r="Y477" s="357">
        <v>125</v>
      </c>
      <c r="Z477" s="357"/>
      <c r="AA477" s="344">
        <v>41415</v>
      </c>
      <c r="AB477" s="344" t="str">
        <f t="shared" ca="1" si="54"/>
        <v>Vencida</v>
      </c>
      <c r="AC477" s="358" t="str">
        <f t="shared" si="50"/>
        <v>Vigente</v>
      </c>
      <c r="AD477" s="344">
        <v>46038</v>
      </c>
      <c r="AE477" s="344" t="str">
        <f t="shared" ca="1" si="55"/>
        <v>Vigente</v>
      </c>
      <c r="AF477" s="358" t="str">
        <f t="shared" si="51"/>
        <v>Vigente</v>
      </c>
      <c r="AG477" s="344">
        <v>46311</v>
      </c>
      <c r="AH477" s="344" t="s">
        <v>439</v>
      </c>
      <c r="AI477" s="357" t="s">
        <v>439</v>
      </c>
      <c r="AJ477" s="344">
        <v>48856</v>
      </c>
      <c r="AK477" s="358" t="str">
        <f t="shared" si="52"/>
        <v>Vigente</v>
      </c>
      <c r="AL477" s="358"/>
      <c r="AM477" s="359">
        <f t="shared" ca="1" si="53"/>
        <v>4</v>
      </c>
      <c r="AN477" s="357"/>
      <c r="AO477" s="357"/>
      <c r="AP477" s="360"/>
      <c r="AQ477" s="361" t="str">
        <f>+_xlfn.XLOOKUP(B477,'BD 2025-06-14'!$A$1:$A$700,'BD 2025-06-14'!$B$1:$B$700)</f>
        <v>NAVARRETE MORAN ALVARO</v>
      </c>
    </row>
    <row r="478" spans="1:43" ht="30.75" customHeight="1" x14ac:dyDescent="0.25">
      <c r="A478" s="353">
        <v>469</v>
      </c>
      <c r="B478" s="354">
        <v>14590974</v>
      </c>
      <c r="C478" s="357" t="s">
        <v>327</v>
      </c>
      <c r="D478" s="344" t="str">
        <f>IFERROR(VLOOKUP(B478,#REF!,6,0),"ACTIVO")</f>
        <v>ACTIVO</v>
      </c>
      <c r="E478" s="344">
        <v>42893</v>
      </c>
      <c r="F478" s="344" t="str">
        <f>IFERROR(VLOOKUP(B478,#REF!,5,0),"")</f>
        <v/>
      </c>
      <c r="G478" s="344">
        <v>29654</v>
      </c>
      <c r="H478" s="356">
        <f t="shared" ca="1" si="49"/>
        <v>45.063627165049695</v>
      </c>
      <c r="I478" s="357" t="s">
        <v>763</v>
      </c>
      <c r="J478" s="366" t="s">
        <v>328</v>
      </c>
      <c r="K478" s="363" t="s">
        <v>316</v>
      </c>
      <c r="L478" s="355" t="s">
        <v>196</v>
      </c>
      <c r="M478" s="355" t="s">
        <v>90</v>
      </c>
      <c r="N478" s="357" t="s">
        <v>557</v>
      </c>
      <c r="O478" s="357" t="s">
        <v>557</v>
      </c>
      <c r="P478" s="357" t="s">
        <v>437</v>
      </c>
      <c r="Q478" s="357" t="s">
        <v>621</v>
      </c>
      <c r="R478" s="357" t="s">
        <v>436</v>
      </c>
      <c r="S478" s="357" t="s">
        <v>751</v>
      </c>
      <c r="T478" s="357">
        <v>1112965902</v>
      </c>
      <c r="U478" s="357" t="s">
        <v>4047</v>
      </c>
      <c r="V478" s="357" t="s">
        <v>4046</v>
      </c>
      <c r="W478" s="357">
        <v>2014</v>
      </c>
      <c r="X478" s="357" t="s">
        <v>2936</v>
      </c>
      <c r="Y478" s="357">
        <v>149</v>
      </c>
      <c r="Z478" s="357"/>
      <c r="AA478" s="344">
        <v>41787</v>
      </c>
      <c r="AB478" s="344" t="str">
        <f t="shared" ca="1" si="54"/>
        <v>Vencida</v>
      </c>
      <c r="AC478" s="358" t="str">
        <f t="shared" si="50"/>
        <v>Vigente</v>
      </c>
      <c r="AD478" s="344">
        <v>46075</v>
      </c>
      <c r="AE478" s="344" t="str">
        <f t="shared" ca="1" si="55"/>
        <v>Vencida</v>
      </c>
      <c r="AF478" s="358" t="str">
        <f t="shared" si="51"/>
        <v>Vigente</v>
      </c>
      <c r="AG478" s="344">
        <v>46073</v>
      </c>
      <c r="AH478" s="344" t="s">
        <v>439</v>
      </c>
      <c r="AI478" s="357" t="s">
        <v>439</v>
      </c>
      <c r="AJ478" s="344">
        <v>48842</v>
      </c>
      <c r="AK478" s="358" t="str">
        <f t="shared" si="52"/>
        <v>Vigente</v>
      </c>
      <c r="AL478" s="358"/>
      <c r="AM478" s="359">
        <f t="shared" ca="1" si="53"/>
        <v>3</v>
      </c>
      <c r="AN478" s="357"/>
      <c r="AO478" s="357"/>
      <c r="AP478" s="368" t="s">
        <v>752</v>
      </c>
      <c r="AQ478" s="361" t="str">
        <f>+_xlfn.XLOOKUP(B478,'BD 2025-06-14'!$A$1:$A$700,'BD 2025-06-14'!$B$1:$B$700)</f>
        <v>PINEDA VIRGEN ANDRES</v>
      </c>
    </row>
    <row r="479" spans="1:43" ht="30.75" customHeight="1" x14ac:dyDescent="0.25">
      <c r="A479" s="353">
        <v>470</v>
      </c>
      <c r="B479" s="354">
        <v>1115182029</v>
      </c>
      <c r="C479" s="357" t="s">
        <v>321</v>
      </c>
      <c r="D479" s="344" t="str">
        <f>IFERROR(VLOOKUP(B479,#REF!,6,0),"ACTIVO")</f>
        <v>ACTIVO</v>
      </c>
      <c r="E479" s="344">
        <v>43091</v>
      </c>
      <c r="F479" s="344" t="str">
        <f>IFERROR(VLOOKUP(B479,#REF!,5,0),"")</f>
        <v/>
      </c>
      <c r="G479" s="344">
        <v>31463</v>
      </c>
      <c r="H479" s="356">
        <f t="shared" ca="1" si="49"/>
        <v>40.110183639398997</v>
      </c>
      <c r="I479" s="357" t="s">
        <v>763</v>
      </c>
      <c r="J479" s="366" t="s">
        <v>322</v>
      </c>
      <c r="K479" s="363" t="s">
        <v>316</v>
      </c>
      <c r="L479" s="355" t="s">
        <v>196</v>
      </c>
      <c r="M479" s="355" t="s">
        <v>90</v>
      </c>
      <c r="N479" s="357" t="s">
        <v>557</v>
      </c>
      <c r="O479" s="357" t="s">
        <v>557</v>
      </c>
      <c r="P479" s="357" t="s">
        <v>437</v>
      </c>
      <c r="Q479" s="357" t="s">
        <v>617</v>
      </c>
      <c r="R479" s="357" t="s">
        <v>436</v>
      </c>
      <c r="S479" s="357"/>
      <c r="T479" s="357"/>
      <c r="U479" s="357" t="s">
        <v>2635</v>
      </c>
      <c r="V479" s="357" t="s">
        <v>2636</v>
      </c>
      <c r="W479" s="357">
        <v>2021</v>
      </c>
      <c r="X479" s="357" t="s">
        <v>2139</v>
      </c>
      <c r="Y479" s="357">
        <v>149</v>
      </c>
      <c r="Z479" s="357"/>
      <c r="AA479" s="344">
        <v>42675</v>
      </c>
      <c r="AB479" s="344" t="str">
        <f t="shared" ca="1" si="54"/>
        <v>Vigente</v>
      </c>
      <c r="AC479" s="358" t="str">
        <f t="shared" si="50"/>
        <v>Vigente</v>
      </c>
      <c r="AD479" s="344">
        <v>46148</v>
      </c>
      <c r="AE479" s="344" t="str">
        <f t="shared" ca="1" si="55"/>
        <v>Vigente</v>
      </c>
      <c r="AF479" s="358" t="str">
        <f t="shared" si="51"/>
        <v>Vigente</v>
      </c>
      <c r="AG479" s="344">
        <v>46123</v>
      </c>
      <c r="AH479" s="344" t="s">
        <v>439</v>
      </c>
      <c r="AI479" s="357" t="s">
        <v>439</v>
      </c>
      <c r="AJ479" s="344">
        <v>48718</v>
      </c>
      <c r="AK479" s="358" t="str">
        <f t="shared" si="52"/>
        <v>Vigente</v>
      </c>
      <c r="AL479" s="358"/>
      <c r="AM479" s="359">
        <f t="shared" ca="1" si="53"/>
        <v>4</v>
      </c>
      <c r="AN479" s="357"/>
      <c r="AO479" s="357"/>
      <c r="AP479" s="360"/>
      <c r="AQ479" s="361" t="str">
        <f>+_xlfn.XLOOKUP(B479,'BD 2025-06-14'!$A$1:$A$700,'BD 2025-06-14'!$B$1:$B$700)</f>
        <v>MEJIA ACEVEDO MAURICIO</v>
      </c>
    </row>
    <row r="480" spans="1:43" ht="30.75" customHeight="1" x14ac:dyDescent="0.25">
      <c r="A480" s="353">
        <v>471</v>
      </c>
      <c r="B480" s="354">
        <v>94063288</v>
      </c>
      <c r="C480" s="357" t="s">
        <v>324</v>
      </c>
      <c r="D480" s="344" t="str">
        <f>IFERROR(VLOOKUP(B480,#REF!,6,0),"ACTIVO")</f>
        <v>ACTIVO</v>
      </c>
      <c r="E480" s="344">
        <v>43427</v>
      </c>
      <c r="F480" s="344" t="str">
        <f>IFERROR(VLOOKUP(B480,#REF!,5,0),"")</f>
        <v/>
      </c>
      <c r="G480" s="344">
        <v>30501</v>
      </c>
      <c r="H480" s="356">
        <f t="shared" ca="1" si="49"/>
        <v>42.743326488706366</v>
      </c>
      <c r="I480" s="357" t="s">
        <v>763</v>
      </c>
      <c r="J480" s="357" t="s">
        <v>325</v>
      </c>
      <c r="K480" s="363" t="s">
        <v>316</v>
      </c>
      <c r="L480" s="355" t="s">
        <v>196</v>
      </c>
      <c r="M480" s="355" t="s">
        <v>90</v>
      </c>
      <c r="N480" s="357" t="s">
        <v>557</v>
      </c>
      <c r="O480" s="357" t="s">
        <v>557</v>
      </c>
      <c r="P480" s="357" t="s">
        <v>437</v>
      </c>
      <c r="Q480" s="357" t="s">
        <v>619</v>
      </c>
      <c r="R480" s="357" t="s">
        <v>435</v>
      </c>
      <c r="S480" s="357" t="s">
        <v>620</v>
      </c>
      <c r="T480" s="357">
        <v>31878589</v>
      </c>
      <c r="U480" s="357" t="s">
        <v>2834</v>
      </c>
      <c r="V480" s="357" t="s">
        <v>2835</v>
      </c>
      <c r="W480" s="357">
        <v>2018</v>
      </c>
      <c r="X480" s="357" t="s">
        <v>1927</v>
      </c>
      <c r="Y480" s="357">
        <v>250</v>
      </c>
      <c r="Z480" s="357"/>
      <c r="AA480" s="344">
        <v>43340</v>
      </c>
      <c r="AB480" s="344" t="str">
        <f t="shared" ca="1" si="54"/>
        <v>Vencida</v>
      </c>
      <c r="AC480" s="358" t="str">
        <f t="shared" si="50"/>
        <v>Vigente</v>
      </c>
      <c r="AD480" s="344">
        <v>46035</v>
      </c>
      <c r="AE480" s="344" t="str">
        <f t="shared" ca="1" si="55"/>
        <v>Vigente</v>
      </c>
      <c r="AF480" s="358" t="str">
        <f t="shared" si="51"/>
        <v>Vigente</v>
      </c>
      <c r="AG480" s="344">
        <v>46346</v>
      </c>
      <c r="AH480" s="344" t="s">
        <v>439</v>
      </c>
      <c r="AI480" s="357" t="s">
        <v>439</v>
      </c>
      <c r="AJ480" s="344">
        <v>48792</v>
      </c>
      <c r="AK480" s="358" t="str">
        <f t="shared" si="52"/>
        <v>Vigente</v>
      </c>
      <c r="AL480" s="358"/>
      <c r="AM480" s="359">
        <f t="shared" ca="1" si="53"/>
        <v>4</v>
      </c>
      <c r="AN480" s="357"/>
      <c r="AO480" s="357"/>
      <c r="AP480" s="360"/>
      <c r="AQ480" s="361" t="str">
        <f>+_xlfn.XLOOKUP(B480,'BD 2025-06-14'!$A$1:$A$700,'BD 2025-06-14'!$B$1:$B$700)</f>
        <v>OCHOA RAMIREZ CARLOS EDUARDO</v>
      </c>
    </row>
    <row r="481" spans="1:43" ht="30.75" customHeight="1" x14ac:dyDescent="0.25">
      <c r="A481" s="353">
        <v>472</v>
      </c>
      <c r="B481" s="354">
        <v>1144027635</v>
      </c>
      <c r="C481" s="357" t="s">
        <v>423</v>
      </c>
      <c r="D481" s="344" t="str">
        <f>IFERROR(VLOOKUP(B481,#REF!,6,0),"ACTIVO")</f>
        <v>ACTIVO</v>
      </c>
      <c r="E481" s="344">
        <v>43040</v>
      </c>
      <c r="F481" s="344" t="str">
        <f>IFERROR(VLOOKUP(B481,#REF!,5,0),"")</f>
        <v/>
      </c>
      <c r="G481" s="344">
        <v>32580</v>
      </c>
      <c r="H481" s="356">
        <f t="shared" ca="1" si="49"/>
        <v>37.052669500684488</v>
      </c>
      <c r="I481" s="357" t="s">
        <v>763</v>
      </c>
      <c r="J481" s="357" t="s">
        <v>424</v>
      </c>
      <c r="K481" s="363" t="s">
        <v>416</v>
      </c>
      <c r="L481" s="355" t="s">
        <v>368</v>
      </c>
      <c r="M481" s="355" t="s">
        <v>366</v>
      </c>
      <c r="N481" s="357" t="s">
        <v>557</v>
      </c>
      <c r="O481" s="357" t="s">
        <v>557</v>
      </c>
      <c r="P481" s="357" t="s">
        <v>437</v>
      </c>
      <c r="Q481" s="357" t="s">
        <v>4595</v>
      </c>
      <c r="R481" s="357" t="s">
        <v>435</v>
      </c>
      <c r="S481" s="357" t="s">
        <v>674</v>
      </c>
      <c r="T481" s="357">
        <v>38943333</v>
      </c>
      <c r="U481" s="357" t="s">
        <v>4596</v>
      </c>
      <c r="V481" s="357" t="s">
        <v>4597</v>
      </c>
      <c r="W481" s="357">
        <v>2026</v>
      </c>
      <c r="X481" s="357" t="s">
        <v>1819</v>
      </c>
      <c r="Y481" s="357">
        <v>200</v>
      </c>
      <c r="Z481" s="357"/>
      <c r="AA481" s="344">
        <v>45688</v>
      </c>
      <c r="AB481" s="344" t="str">
        <f t="shared" ca="1" si="54"/>
        <v>Vigente</v>
      </c>
      <c r="AC481" s="358" t="str">
        <f t="shared" si="50"/>
        <v>Vigente</v>
      </c>
      <c r="AD481" s="344">
        <v>46418</v>
      </c>
      <c r="AE481" s="344" t="str">
        <f t="shared" ca="1" si="55"/>
        <v>Vencida</v>
      </c>
      <c r="AF481" s="358" t="str">
        <f t="shared" si="51"/>
        <v>Vigente</v>
      </c>
      <c r="AG481" s="344">
        <v>46052</v>
      </c>
      <c r="AH481" s="344" t="s">
        <v>439</v>
      </c>
      <c r="AI481" s="357" t="s">
        <v>732</v>
      </c>
      <c r="AJ481" s="344">
        <v>49200</v>
      </c>
      <c r="AK481" s="358" t="str">
        <f t="shared" si="52"/>
        <v>Vigente</v>
      </c>
      <c r="AL481" s="358"/>
      <c r="AM481" s="359">
        <f t="shared" ca="1" si="53"/>
        <v>3</v>
      </c>
      <c r="AN481" s="357"/>
      <c r="AO481" s="357"/>
      <c r="AP481" s="360" t="s">
        <v>4598</v>
      </c>
      <c r="AQ481" s="361" t="str">
        <f>+_xlfn.XLOOKUP(B481,'BD 2025-06-14'!$A$1:$A$700,'BD 2025-06-14'!$B$1:$B$700)</f>
        <v>SALAZAR TORRES DANIEL ALBERTO</v>
      </c>
    </row>
    <row r="482" spans="1:43" ht="30.75" customHeight="1" x14ac:dyDescent="0.25">
      <c r="A482" s="353">
        <v>473</v>
      </c>
      <c r="B482" s="354">
        <v>1144036869</v>
      </c>
      <c r="C482" s="357" t="s">
        <v>419</v>
      </c>
      <c r="D482" s="344" t="str">
        <f>IFERROR(VLOOKUP(B482,#REF!,6,0),"ACTIVO")</f>
        <v>ACTIVO</v>
      </c>
      <c r="E482" s="344">
        <v>43682</v>
      </c>
      <c r="F482" s="344" t="str">
        <f>IFERROR(VLOOKUP(B482,#REF!,5,0),"")</f>
        <v/>
      </c>
      <c r="G482" s="344">
        <v>33069</v>
      </c>
      <c r="H482" s="356">
        <f t="shared" ca="1" si="49"/>
        <v>35.713186325292291</v>
      </c>
      <c r="I482" s="357" t="s">
        <v>763</v>
      </c>
      <c r="J482" s="366" t="s">
        <v>420</v>
      </c>
      <c r="K482" s="363" t="s">
        <v>416</v>
      </c>
      <c r="L482" s="355" t="s">
        <v>368</v>
      </c>
      <c r="M482" s="355" t="s">
        <v>366</v>
      </c>
      <c r="N482" s="357" t="s">
        <v>557</v>
      </c>
      <c r="O482" s="357" t="s">
        <v>557</v>
      </c>
      <c r="P482" s="357" t="s">
        <v>437</v>
      </c>
      <c r="Q482" s="357" t="s">
        <v>670</v>
      </c>
      <c r="R482" s="357" t="s">
        <v>435</v>
      </c>
      <c r="S482" s="357" t="s">
        <v>671</v>
      </c>
      <c r="T482" s="357">
        <v>1144177689</v>
      </c>
      <c r="U482" s="357" t="s">
        <v>2712</v>
      </c>
      <c r="V482" s="357" t="s">
        <v>2713</v>
      </c>
      <c r="W482" s="357">
        <v>2020</v>
      </c>
      <c r="X482" s="357" t="s">
        <v>1819</v>
      </c>
      <c r="Y482" s="357">
        <v>124</v>
      </c>
      <c r="Z482" s="357"/>
      <c r="AA482" s="344">
        <v>43616</v>
      </c>
      <c r="AB482" s="344" t="str">
        <f t="shared" ca="1" si="54"/>
        <v>Vencida</v>
      </c>
      <c r="AC482" s="358" t="str">
        <f t="shared" si="50"/>
        <v>Vigente</v>
      </c>
      <c r="AD482" s="344">
        <v>46093</v>
      </c>
      <c r="AE482" s="344" t="str">
        <f t="shared" ca="1" si="55"/>
        <v>Vencida</v>
      </c>
      <c r="AF482" s="358" t="str">
        <f t="shared" si="51"/>
        <v>Vigente</v>
      </c>
      <c r="AG482" s="344">
        <v>46042</v>
      </c>
      <c r="AH482" s="344" t="s">
        <v>439</v>
      </c>
      <c r="AI482" s="357" t="s">
        <v>439</v>
      </c>
      <c r="AJ482" s="344">
        <v>48961</v>
      </c>
      <c r="AK482" s="358" t="str">
        <f t="shared" si="52"/>
        <v>Vigente</v>
      </c>
      <c r="AL482" s="358"/>
      <c r="AM482" s="359">
        <f t="shared" ca="1" si="53"/>
        <v>3</v>
      </c>
      <c r="AN482" s="357"/>
      <c r="AO482" s="357"/>
      <c r="AP482" s="360"/>
      <c r="AQ482" s="361" t="str">
        <f>+_xlfn.XLOOKUP(B482,'BD 2025-06-14'!$A$1:$A$700,'BD 2025-06-14'!$B$1:$B$700)</f>
        <v>MOSQUERA AGUIRRE JHON EDINSON</v>
      </c>
    </row>
    <row r="483" spans="1:43" ht="30.75" customHeight="1" x14ac:dyDescent="0.25">
      <c r="A483" s="353">
        <v>474</v>
      </c>
      <c r="B483" s="354">
        <v>1006181201</v>
      </c>
      <c r="C483" s="357" t="s">
        <v>421</v>
      </c>
      <c r="D483" s="344" t="str">
        <f>IFERROR(VLOOKUP(B483,#REF!,6,0),"ACTIVO")</f>
        <v>ACTIVO</v>
      </c>
      <c r="E483" s="344">
        <v>44698</v>
      </c>
      <c r="F483" s="344" t="str">
        <f>IFERROR(VLOOKUP(B483,#REF!,5,0),"")</f>
        <v/>
      </c>
      <c r="G483" s="344">
        <v>36716</v>
      </c>
      <c r="H483" s="356">
        <f t="shared" ca="1" si="49"/>
        <v>25.726931656864735</v>
      </c>
      <c r="I483" s="357" t="s">
        <v>763</v>
      </c>
      <c r="J483" s="366" t="s">
        <v>422</v>
      </c>
      <c r="K483" s="363" t="s">
        <v>416</v>
      </c>
      <c r="L483" s="355" t="s">
        <v>368</v>
      </c>
      <c r="M483" s="355" t="s">
        <v>366</v>
      </c>
      <c r="N483" s="357" t="s">
        <v>557</v>
      </c>
      <c r="O483" s="357" t="s">
        <v>557</v>
      </c>
      <c r="P483" s="357" t="s">
        <v>437</v>
      </c>
      <c r="Q483" s="357" t="s">
        <v>742</v>
      </c>
      <c r="R483" s="357" t="s">
        <v>435</v>
      </c>
      <c r="S483" s="357" t="s">
        <v>672</v>
      </c>
      <c r="T483" s="357">
        <v>1151945831</v>
      </c>
      <c r="U483" s="357" t="s">
        <v>4041</v>
      </c>
      <c r="V483" s="357" t="s">
        <v>4040</v>
      </c>
      <c r="W483" s="357">
        <v>2023</v>
      </c>
      <c r="X483" s="357" t="s">
        <v>2042</v>
      </c>
      <c r="Y483" s="357">
        <v>124</v>
      </c>
      <c r="Z483" s="357"/>
      <c r="AA483" s="344">
        <v>44628</v>
      </c>
      <c r="AB483" s="344" t="str">
        <f t="shared" ca="1" si="54"/>
        <v>Vencida</v>
      </c>
      <c r="AC483" s="358" t="str">
        <f t="shared" si="50"/>
        <v>Vigente</v>
      </c>
      <c r="AD483" s="344">
        <v>46093</v>
      </c>
      <c r="AE483" s="344" t="str">
        <f t="shared" ca="1" si="55"/>
        <v>Vencida</v>
      </c>
      <c r="AF483" s="358" t="str">
        <f t="shared" si="51"/>
        <v>Vigente</v>
      </c>
      <c r="AG483" s="344">
        <v>46080</v>
      </c>
      <c r="AH483" s="344" t="s">
        <v>439</v>
      </c>
      <c r="AI483" s="357" t="s">
        <v>439</v>
      </c>
      <c r="AJ483" s="344">
        <v>47134</v>
      </c>
      <c r="AK483" s="358" t="str">
        <f t="shared" si="52"/>
        <v>Vigente</v>
      </c>
      <c r="AL483" s="358"/>
      <c r="AM483" s="359">
        <f t="shared" ca="1" si="53"/>
        <v>3</v>
      </c>
      <c r="AN483" s="357"/>
      <c r="AO483" s="357"/>
      <c r="AP483" s="368" t="s">
        <v>745</v>
      </c>
      <c r="AQ483" s="361" t="str">
        <f>+_xlfn.XLOOKUP(B483,'BD 2025-06-14'!$A$1:$A$700,'BD 2025-06-14'!$B$1:$B$700)</f>
        <v>OCHOA BURGOS JEAN PAUL</v>
      </c>
    </row>
    <row r="484" spans="1:43" s="362" customFormat="1" ht="30.75" customHeight="1" x14ac:dyDescent="0.25">
      <c r="A484" s="353">
        <v>475</v>
      </c>
      <c r="B484" s="354">
        <v>1151956688</v>
      </c>
      <c r="C484" s="357" t="s">
        <v>414</v>
      </c>
      <c r="D484" s="344" t="str">
        <f>IFERROR(VLOOKUP(B484,#REF!,6,0),"ACTIVO")</f>
        <v>ACTIVO</v>
      </c>
      <c r="E484" s="344">
        <v>45505</v>
      </c>
      <c r="F484" s="344" t="str">
        <f>IFERROR(VLOOKUP(B484,#REF!,5,0),"")</f>
        <v/>
      </c>
      <c r="G484" s="344">
        <v>34708</v>
      </c>
      <c r="H484" s="356">
        <f t="shared" ca="1" si="49"/>
        <v>31.225188227241617</v>
      </c>
      <c r="I484" s="357" t="s">
        <v>763</v>
      </c>
      <c r="J484" s="357" t="s">
        <v>415</v>
      </c>
      <c r="K484" s="363" t="s">
        <v>416</v>
      </c>
      <c r="L484" s="355" t="s">
        <v>368</v>
      </c>
      <c r="M484" s="355" t="s">
        <v>366</v>
      </c>
      <c r="N484" s="357" t="s">
        <v>557</v>
      </c>
      <c r="O484" s="357" t="s">
        <v>557</v>
      </c>
      <c r="P484" s="357" t="s">
        <v>437</v>
      </c>
      <c r="Q484" s="357" t="s">
        <v>727</v>
      </c>
      <c r="R484" s="357" t="s">
        <v>436</v>
      </c>
      <c r="S484" s="357"/>
      <c r="T484" s="357"/>
      <c r="U484" s="357" t="s">
        <v>4039</v>
      </c>
      <c r="V484" s="357" t="s">
        <v>4038</v>
      </c>
      <c r="W484" s="357">
        <v>2014</v>
      </c>
      <c r="X484" s="357" t="s">
        <v>2042</v>
      </c>
      <c r="Y484" s="357">
        <v>124</v>
      </c>
      <c r="Z484" s="357"/>
      <c r="AA484" s="344">
        <v>41730</v>
      </c>
      <c r="AB484" s="344" t="str">
        <f t="shared" ca="1" si="54"/>
        <v>Vigente</v>
      </c>
      <c r="AC484" s="358" t="str">
        <f t="shared" si="50"/>
        <v>Vigente</v>
      </c>
      <c r="AD484" s="344">
        <v>46215</v>
      </c>
      <c r="AE484" s="344" t="str">
        <f t="shared" ca="1" si="55"/>
        <v>Vigente</v>
      </c>
      <c r="AF484" s="358" t="str">
        <f t="shared" si="51"/>
        <v>Vigente</v>
      </c>
      <c r="AG484" s="344">
        <v>46216</v>
      </c>
      <c r="AH484" s="344" t="s">
        <v>444</v>
      </c>
      <c r="AI484" s="357" t="s">
        <v>728</v>
      </c>
      <c r="AJ484" s="344">
        <v>46584</v>
      </c>
      <c r="AK484" s="358" t="str">
        <f t="shared" si="52"/>
        <v>Vigente</v>
      </c>
      <c r="AL484" s="358"/>
      <c r="AM484" s="359">
        <f t="shared" ca="1" si="53"/>
        <v>4</v>
      </c>
      <c r="AN484" s="357"/>
      <c r="AO484" s="357"/>
      <c r="AP484" s="360"/>
      <c r="AQ484" s="361" t="str">
        <f>+_xlfn.XLOOKUP(B484,'BD 2025-06-14'!$A$1:$A$700,'BD 2025-06-14'!$B$1:$B$700)</f>
        <v>HENAO GOMEZ JUAN DAVID</v>
      </c>
    </row>
    <row r="485" spans="1:43" ht="30.75" customHeight="1" x14ac:dyDescent="0.25">
      <c r="A485" s="353">
        <v>476</v>
      </c>
      <c r="B485" s="354">
        <v>1143951509</v>
      </c>
      <c r="C485" s="357" t="s">
        <v>372</v>
      </c>
      <c r="D485" s="344" t="str">
        <f>IFERROR(VLOOKUP(B485,#REF!,6,0),"ACTIVO")</f>
        <v>ACTIVO</v>
      </c>
      <c r="E485" s="344">
        <v>45524</v>
      </c>
      <c r="F485" s="344" t="str">
        <f>IFERROR(VLOOKUP(B485,#REF!,5,0),"")</f>
        <v/>
      </c>
      <c r="G485" s="344">
        <v>33857</v>
      </c>
      <c r="H485" s="356">
        <f t="shared" ca="1" si="49"/>
        <v>33.554443053817273</v>
      </c>
      <c r="I485" s="357" t="s">
        <v>763</v>
      </c>
      <c r="J485" s="357" t="s">
        <v>1743</v>
      </c>
      <c r="K485" s="363" t="s">
        <v>416</v>
      </c>
      <c r="L485" s="355" t="s">
        <v>368</v>
      </c>
      <c r="M485" s="355" t="s">
        <v>366</v>
      </c>
      <c r="N485" s="357" t="s">
        <v>557</v>
      </c>
      <c r="O485" s="357" t="s">
        <v>557</v>
      </c>
      <c r="P485" s="357" t="s">
        <v>437</v>
      </c>
      <c r="Q485" s="357" t="s">
        <v>640</v>
      </c>
      <c r="R485" s="357" t="s">
        <v>436</v>
      </c>
      <c r="S485" s="357"/>
      <c r="T485" s="357"/>
      <c r="U485" s="357" t="s">
        <v>3944</v>
      </c>
      <c r="V485" s="357" t="s">
        <v>3945</v>
      </c>
      <c r="W485" s="357">
        <v>2018</v>
      </c>
      <c r="X485" s="357" t="s">
        <v>3946</v>
      </c>
      <c r="Y485" s="357">
        <v>125</v>
      </c>
      <c r="Z485" s="357"/>
      <c r="AA485" s="344">
        <v>46715</v>
      </c>
      <c r="AB485" s="344" t="str">
        <f t="shared" ca="1" si="54"/>
        <v>Vencida</v>
      </c>
      <c r="AC485" s="358" t="str">
        <f t="shared" si="50"/>
        <v>Vigente</v>
      </c>
      <c r="AD485" s="344">
        <v>46019</v>
      </c>
      <c r="AE485" s="344" t="str">
        <f t="shared" ca="1" si="55"/>
        <v>Vencida</v>
      </c>
      <c r="AF485" s="358" t="str">
        <f t="shared" si="51"/>
        <v>Vigente</v>
      </c>
      <c r="AG485" s="344">
        <v>46018</v>
      </c>
      <c r="AH485" s="344" t="s">
        <v>439</v>
      </c>
      <c r="AI485" s="357" t="s">
        <v>439</v>
      </c>
      <c r="AJ485" s="344">
        <v>49267</v>
      </c>
      <c r="AK485" s="358" t="str">
        <f t="shared" si="52"/>
        <v>Vigente</v>
      </c>
      <c r="AL485" s="358"/>
      <c r="AM485" s="359">
        <f t="shared" ca="1" si="53"/>
        <v>3</v>
      </c>
      <c r="AN485" s="357"/>
      <c r="AO485" s="357"/>
      <c r="AP485" s="360"/>
      <c r="AQ485" s="361" t="str">
        <f>+_xlfn.XLOOKUP(B485,'BD 2025-06-14'!$A$1:$A$700,'BD 2025-06-14'!$B$1:$B$700)</f>
        <v>CARACAS FILIGRANA BRAYAN ESTIVEN</v>
      </c>
    </row>
    <row r="486" spans="1:43" ht="30.75" customHeight="1" x14ac:dyDescent="0.25">
      <c r="A486" s="353">
        <v>477</v>
      </c>
      <c r="B486" s="354">
        <v>16928261</v>
      </c>
      <c r="C486" s="357" t="s">
        <v>409</v>
      </c>
      <c r="D486" s="344" t="str">
        <f>IFERROR(VLOOKUP(B486,#REF!,6,0),"ACTIVO")</f>
        <v>ACTIVO</v>
      </c>
      <c r="E486" s="344">
        <v>38749</v>
      </c>
      <c r="F486" s="344" t="str">
        <f>IFERROR(VLOOKUP(B486,#REF!,5,0),"")</f>
        <v/>
      </c>
      <c r="G486" s="344">
        <v>29740</v>
      </c>
      <c r="H486" s="356">
        <f t="shared" ca="1" si="49"/>
        <v>44.828164990179154</v>
      </c>
      <c r="I486" s="357" t="s">
        <v>763</v>
      </c>
      <c r="J486" s="357" t="s">
        <v>1751</v>
      </c>
      <c r="K486" s="363" t="s">
        <v>410</v>
      </c>
      <c r="L486" s="355" t="s">
        <v>368</v>
      </c>
      <c r="M486" s="355" t="s">
        <v>366</v>
      </c>
      <c r="N486" s="357" t="s">
        <v>557</v>
      </c>
      <c r="O486" s="375" t="s">
        <v>764</v>
      </c>
      <c r="P486" s="357" t="s">
        <v>437</v>
      </c>
      <c r="Q486" s="357" t="s">
        <v>664</v>
      </c>
      <c r="R486" s="357" t="s">
        <v>436</v>
      </c>
      <c r="S486" s="357"/>
      <c r="T486" s="357"/>
      <c r="U486" s="357" t="s">
        <v>2800</v>
      </c>
      <c r="V486" s="357" t="s">
        <v>2801</v>
      </c>
      <c r="W486" s="357">
        <v>2014</v>
      </c>
      <c r="X486" s="357" t="s">
        <v>1867</v>
      </c>
      <c r="Y486" s="357">
        <v>100</v>
      </c>
      <c r="Z486" s="357"/>
      <c r="AA486" s="344">
        <v>41733</v>
      </c>
      <c r="AB486" s="344" t="str">
        <f t="shared" ca="1" si="54"/>
        <v>Vigente</v>
      </c>
      <c r="AC486" s="358" t="str">
        <f t="shared" si="50"/>
        <v>Vigente</v>
      </c>
      <c r="AD486" s="344">
        <v>46163</v>
      </c>
      <c r="AE486" s="344" t="str">
        <f t="shared" ca="1" si="55"/>
        <v>Vigente</v>
      </c>
      <c r="AF486" s="358" t="str">
        <f t="shared" si="51"/>
        <v>Vigente</v>
      </c>
      <c r="AG486" s="344">
        <v>46139</v>
      </c>
      <c r="AH486" s="344" t="s">
        <v>439</v>
      </c>
      <c r="AI486" s="357" t="s">
        <v>439</v>
      </c>
      <c r="AJ486" s="344">
        <v>46038</v>
      </c>
      <c r="AK486" s="358" t="str">
        <f t="shared" si="52"/>
        <v>Vigente</v>
      </c>
      <c r="AL486" s="358"/>
      <c r="AM486" s="359">
        <f t="shared" ca="1" si="53"/>
        <v>4</v>
      </c>
      <c r="AN486" s="357"/>
      <c r="AO486" s="357"/>
      <c r="AP486" s="360"/>
      <c r="AQ486" s="361" t="str">
        <f>+_xlfn.XLOOKUP(B486,'BD 2025-06-14'!$A$1:$A$700,'BD 2025-06-14'!$B$1:$B$700)</f>
        <v>NARVAEZ SARRIA DIEGO ALEJANDRO</v>
      </c>
    </row>
    <row r="487" spans="1:43" ht="30.75" customHeight="1" x14ac:dyDescent="0.25">
      <c r="A487" s="353">
        <v>478</v>
      </c>
      <c r="B487" s="354">
        <v>1151947446</v>
      </c>
      <c r="C487" s="357" t="s">
        <v>411</v>
      </c>
      <c r="D487" s="344" t="str">
        <f>IFERROR(VLOOKUP(B487,#REF!,6,0),"ACTIVO")</f>
        <v>ACTIVO</v>
      </c>
      <c r="E487" s="344">
        <v>44105</v>
      </c>
      <c r="F487" s="344" t="str">
        <f>IFERROR(VLOOKUP(B487,#REF!,5,0),"")</f>
        <v/>
      </c>
      <c r="G487" s="344">
        <v>33954</v>
      </c>
      <c r="H487" s="356">
        <f t="shared" ca="1" si="49"/>
        <v>33.288876720901122</v>
      </c>
      <c r="I487" s="357" t="s">
        <v>763</v>
      </c>
      <c r="J487" s="357" t="s">
        <v>1752</v>
      </c>
      <c r="K487" s="363" t="s">
        <v>410</v>
      </c>
      <c r="L487" s="355" t="s">
        <v>368</v>
      </c>
      <c r="M487" s="355" t="s">
        <v>366</v>
      </c>
      <c r="N487" s="357" t="s">
        <v>557</v>
      </c>
      <c r="O487" s="357" t="s">
        <v>557</v>
      </c>
      <c r="P487" s="357" t="s">
        <v>437</v>
      </c>
      <c r="Q487" s="357" t="s">
        <v>666</v>
      </c>
      <c r="R487" s="357" t="s">
        <v>436</v>
      </c>
      <c r="S487" s="357"/>
      <c r="T487" s="357"/>
      <c r="U487" s="357" t="s">
        <v>3098</v>
      </c>
      <c r="V487" s="357" t="s">
        <v>3099</v>
      </c>
      <c r="W487" s="357">
        <v>2018</v>
      </c>
      <c r="X487" s="357" t="s">
        <v>1819</v>
      </c>
      <c r="Y487" s="357">
        <v>110</v>
      </c>
      <c r="Z487" s="357"/>
      <c r="AA487" s="344">
        <v>42973</v>
      </c>
      <c r="AB487" s="344" t="str">
        <f t="shared" ca="1" si="54"/>
        <v>Vencida</v>
      </c>
      <c r="AC487" s="358" t="str">
        <f t="shared" si="50"/>
        <v>Vigente</v>
      </c>
      <c r="AD487" s="344">
        <v>46086</v>
      </c>
      <c r="AE487" s="344" t="str">
        <f t="shared" ca="1" si="55"/>
        <v>Vencida</v>
      </c>
      <c r="AF487" s="358" t="str">
        <f t="shared" si="51"/>
        <v>Vigente</v>
      </c>
      <c r="AG487" s="344">
        <v>45949</v>
      </c>
      <c r="AH487" s="344" t="s">
        <v>439</v>
      </c>
      <c r="AI487" s="357" t="s">
        <v>439</v>
      </c>
      <c r="AJ487" s="344">
        <v>46664</v>
      </c>
      <c r="AK487" s="358" t="str">
        <f t="shared" si="52"/>
        <v>Vigente</v>
      </c>
      <c r="AL487" s="358"/>
      <c r="AM487" s="359">
        <f t="shared" ca="1" si="53"/>
        <v>3</v>
      </c>
      <c r="AN487" s="357"/>
      <c r="AO487" s="357"/>
      <c r="AP487" s="360"/>
      <c r="AQ487" s="361" t="str">
        <f>+_xlfn.XLOOKUP(B487,'BD 2025-06-14'!$A$1:$A$700,'BD 2025-06-14'!$B$1:$B$700)</f>
        <v>RIVAS RAMIREZ WUILLIAM ENRIQUE</v>
      </c>
    </row>
    <row r="488" spans="1:43" ht="30.75" customHeight="1" x14ac:dyDescent="0.25">
      <c r="A488" s="353">
        <v>479</v>
      </c>
      <c r="B488" s="354">
        <v>1007828774</v>
      </c>
      <c r="C488" s="357" t="s">
        <v>412</v>
      </c>
      <c r="D488" s="344" t="str">
        <f>IFERROR(VLOOKUP(B488,#REF!,6,0),"ACTIVO")</f>
        <v>ACTIVO</v>
      </c>
      <c r="E488" s="344">
        <v>44844</v>
      </c>
      <c r="F488" s="344" t="str">
        <f>IFERROR(VLOOKUP(B488,#REF!,5,0),"")</f>
        <v/>
      </c>
      <c r="G488" s="344">
        <v>33293</v>
      </c>
      <c r="H488" s="356">
        <f t="shared" ca="1" si="49"/>
        <v>35.09924709103354</v>
      </c>
      <c r="I488" s="357" t="s">
        <v>763</v>
      </c>
      <c r="J488" s="357" t="s">
        <v>413</v>
      </c>
      <c r="K488" s="363" t="s">
        <v>410</v>
      </c>
      <c r="L488" s="355" t="s">
        <v>368</v>
      </c>
      <c r="M488" s="355" t="s">
        <v>366</v>
      </c>
      <c r="N488" s="357" t="s">
        <v>557</v>
      </c>
      <c r="O488" s="357" t="s">
        <v>557</v>
      </c>
      <c r="P488" s="357" t="s">
        <v>437</v>
      </c>
      <c r="Q488" s="357" t="s">
        <v>7132</v>
      </c>
      <c r="R488" s="357" t="s">
        <v>436</v>
      </c>
      <c r="S488" s="357"/>
      <c r="T488" s="357"/>
      <c r="U488" s="357" t="s">
        <v>7133</v>
      </c>
      <c r="V488" s="357" t="s">
        <v>7134</v>
      </c>
      <c r="W488" s="357">
        <v>2026</v>
      </c>
      <c r="X488" s="357" t="s">
        <v>3941</v>
      </c>
      <c r="Y488" s="357">
        <v>98</v>
      </c>
      <c r="Z488" s="357"/>
      <c r="AA488" s="344">
        <v>45737</v>
      </c>
      <c r="AB488" s="344" t="str">
        <f t="shared" ca="1" si="54"/>
        <v>Vigente</v>
      </c>
      <c r="AC488" s="358" t="str">
        <f t="shared" si="50"/>
        <v>Vigente</v>
      </c>
      <c r="AD488" s="344">
        <v>46467</v>
      </c>
      <c r="AE488" s="344" t="str">
        <f t="shared" ca="1" si="55"/>
        <v>Vencida</v>
      </c>
      <c r="AF488" s="358" t="str">
        <f t="shared" si="51"/>
        <v>Vigente</v>
      </c>
      <c r="AG488" s="344">
        <v>46101</v>
      </c>
      <c r="AH488" s="344" t="s">
        <v>439</v>
      </c>
      <c r="AI488" s="357" t="s">
        <v>439</v>
      </c>
      <c r="AJ488" s="344">
        <v>47263</v>
      </c>
      <c r="AK488" s="358" t="str">
        <f t="shared" si="52"/>
        <v>Vigente</v>
      </c>
      <c r="AL488" s="358"/>
      <c r="AM488" s="359">
        <f t="shared" ca="1" si="53"/>
        <v>3</v>
      </c>
      <c r="AN488" s="357"/>
      <c r="AO488" s="357"/>
      <c r="AP488" s="360" t="s">
        <v>7135</v>
      </c>
      <c r="AQ488" s="361" t="str">
        <f>+_xlfn.XLOOKUP(B488,'BD 2025-06-14'!$A$1:$A$700,'BD 2025-06-14'!$B$1:$B$700)</f>
        <v>SOLANO ESTRADA EDWARD ALEXANDER</v>
      </c>
    </row>
    <row r="489" spans="1:43" ht="30.75" customHeight="1" x14ac:dyDescent="0.25">
      <c r="A489" s="353">
        <v>480</v>
      </c>
      <c r="B489" s="354">
        <v>16722977</v>
      </c>
      <c r="C489" s="357" t="s">
        <v>1544</v>
      </c>
      <c r="D489" s="344" t="str">
        <f>IFERROR(VLOOKUP(B489,#REF!,6,0),"ACTIVO")</f>
        <v>ACTIVO</v>
      </c>
      <c r="E489" s="344">
        <v>38874</v>
      </c>
      <c r="F489" s="344" t="str">
        <f>IFERROR(VLOOKUP(B489,#REF!,5,0),"")</f>
        <v/>
      </c>
      <c r="G489" s="344">
        <v>23966</v>
      </c>
      <c r="H489" s="356">
        <f t="shared" ca="1" si="49"/>
        <v>60.636520203135348</v>
      </c>
      <c r="I489" s="357" t="s">
        <v>763</v>
      </c>
      <c r="J489" s="357" t="s">
        <v>4056</v>
      </c>
      <c r="K489" s="355" t="s">
        <v>367</v>
      </c>
      <c r="L489" s="355" t="s">
        <v>368</v>
      </c>
      <c r="M489" s="355" t="s">
        <v>366</v>
      </c>
      <c r="N489" s="357" t="s">
        <v>764</v>
      </c>
      <c r="O489" s="357" t="s">
        <v>764</v>
      </c>
      <c r="P489" s="357" t="s">
        <v>721</v>
      </c>
      <c r="Q489" s="357"/>
      <c r="R489" s="357"/>
      <c r="S489" s="357"/>
      <c r="T489" s="357"/>
      <c r="U489" s="357"/>
      <c r="V489" s="357"/>
      <c r="W489" s="357"/>
      <c r="X489" s="357"/>
      <c r="Y489" s="357"/>
      <c r="Z489" s="357"/>
      <c r="AA489" s="344"/>
      <c r="AB489" s="344" t="str">
        <f t="shared" ca="1" si="54"/>
        <v>Vencida</v>
      </c>
      <c r="AC489" s="358" t="str">
        <f t="shared" si="50"/>
        <v>No aplica</v>
      </c>
      <c r="AD489" s="344"/>
      <c r="AE489" s="344" t="str">
        <f t="shared" ca="1" si="55"/>
        <v>Vencida</v>
      </c>
      <c r="AF489" s="358" t="str">
        <f t="shared" si="51"/>
        <v>No aplica</v>
      </c>
      <c r="AG489" s="344"/>
      <c r="AH489" s="344"/>
      <c r="AI489" s="357"/>
      <c r="AJ489" s="344"/>
      <c r="AK489" s="358" t="str">
        <f t="shared" si="52"/>
        <v>No aplica</v>
      </c>
      <c r="AL489" s="358"/>
      <c r="AM489" s="359">
        <f t="shared" ca="1" si="53"/>
        <v>0</v>
      </c>
      <c r="AN489" s="357"/>
      <c r="AO489" s="357"/>
      <c r="AP489" s="360"/>
      <c r="AQ489" s="361" t="str">
        <f>+_xlfn.XLOOKUP(B489,'BD 2025-06-14'!$A$1:$A$700,'BD 2025-06-14'!$B$1:$B$700)</f>
        <v>AGUDELO SALAZAR JOHN FERNANDO</v>
      </c>
    </row>
    <row r="490" spans="1:43" s="362" customFormat="1" ht="30.75" customHeight="1" x14ac:dyDescent="0.25">
      <c r="A490" s="353">
        <v>481</v>
      </c>
      <c r="B490" s="354">
        <v>4816989</v>
      </c>
      <c r="C490" s="357" t="s">
        <v>370</v>
      </c>
      <c r="D490" s="344" t="str">
        <f>IFERROR(VLOOKUP(B490,#REF!,6,0),"ACTIVO")</f>
        <v>ACTIVO</v>
      </c>
      <c r="E490" s="344">
        <v>41397</v>
      </c>
      <c r="F490" s="344" t="str">
        <f>IFERROR(VLOOKUP(B490,#REF!,5,0),"")</f>
        <v/>
      </c>
      <c r="G490" s="344">
        <v>28180</v>
      </c>
      <c r="H490" s="356">
        <f t="shared" ca="1" si="49"/>
        <v>49.099222429087725</v>
      </c>
      <c r="I490" s="357" t="s">
        <v>763</v>
      </c>
      <c r="J490" s="357" t="s">
        <v>1742</v>
      </c>
      <c r="K490" s="363" t="s">
        <v>367</v>
      </c>
      <c r="L490" s="355" t="s">
        <v>368</v>
      </c>
      <c r="M490" s="355" t="s">
        <v>366</v>
      </c>
      <c r="N490" s="357" t="s">
        <v>557</v>
      </c>
      <c r="O490" s="357" t="s">
        <v>557</v>
      </c>
      <c r="P490" s="357" t="s">
        <v>437</v>
      </c>
      <c r="Q490" s="357" t="s">
        <v>639</v>
      </c>
      <c r="R490" s="357" t="s">
        <v>436</v>
      </c>
      <c r="S490" s="357"/>
      <c r="T490" s="357"/>
      <c r="U490" s="357" t="s">
        <v>2010</v>
      </c>
      <c r="V490" s="357" t="s">
        <v>2011</v>
      </c>
      <c r="W490" s="357">
        <v>2019</v>
      </c>
      <c r="X490" s="357" t="s">
        <v>1885</v>
      </c>
      <c r="Y490" s="357">
        <v>100</v>
      </c>
      <c r="Z490" s="357"/>
      <c r="AA490" s="344">
        <v>43595</v>
      </c>
      <c r="AB490" s="344" t="str">
        <f t="shared" ca="1" si="54"/>
        <v>Vencida</v>
      </c>
      <c r="AC490" s="358" t="str">
        <f t="shared" si="50"/>
        <v>Vigente</v>
      </c>
      <c r="AD490" s="344">
        <v>46014</v>
      </c>
      <c r="AE490" s="344" t="str">
        <f t="shared" ca="1" si="55"/>
        <v>Vencida</v>
      </c>
      <c r="AF490" s="358" t="str">
        <f t="shared" si="51"/>
        <v>Vigente</v>
      </c>
      <c r="AG490" s="344">
        <v>46014</v>
      </c>
      <c r="AH490" s="344" t="s">
        <v>439</v>
      </c>
      <c r="AI490" s="357" t="s">
        <v>439</v>
      </c>
      <c r="AJ490" s="344">
        <v>49476</v>
      </c>
      <c r="AK490" s="358" t="str">
        <f t="shared" si="52"/>
        <v>Vigente</v>
      </c>
      <c r="AL490" s="358"/>
      <c r="AM490" s="359">
        <f t="shared" ca="1" si="53"/>
        <v>3</v>
      </c>
      <c r="AN490" s="357"/>
      <c r="AO490" s="357"/>
      <c r="AP490" s="360" t="s">
        <v>6803</v>
      </c>
      <c r="AQ490" s="361" t="str">
        <f>+_xlfn.XLOOKUP(B490,'BD 2025-06-14'!$A$1:$A$700,'BD 2025-06-14'!$B$1:$B$700)</f>
        <v>CAICEDO BARCO PEDRO ANTONIO</v>
      </c>
    </row>
    <row r="491" spans="1:43" ht="30.75" customHeight="1" x14ac:dyDescent="0.25">
      <c r="A491" s="353">
        <v>482</v>
      </c>
      <c r="B491" s="354">
        <v>31714907</v>
      </c>
      <c r="C491" s="357" t="s">
        <v>384</v>
      </c>
      <c r="D491" s="344" t="str">
        <f>IFERROR(VLOOKUP(B491,#REF!,6,0),"ACTIVO")</f>
        <v>ACTIVO</v>
      </c>
      <c r="E491" s="344">
        <v>41786</v>
      </c>
      <c r="F491" s="344" t="str">
        <f>IFERROR(VLOOKUP(B491,#REF!,5,0),"")</f>
        <v/>
      </c>
      <c r="G491" s="344">
        <v>30579</v>
      </c>
      <c r="H491" s="356">
        <f t="shared" ca="1" si="49"/>
        <v>42.529774127310063</v>
      </c>
      <c r="I491" s="357" t="s">
        <v>768</v>
      </c>
      <c r="J491" s="357" t="s">
        <v>1744</v>
      </c>
      <c r="K491" s="363" t="s">
        <v>367</v>
      </c>
      <c r="L491" s="355" t="s">
        <v>368</v>
      </c>
      <c r="M491" s="355" t="s">
        <v>366</v>
      </c>
      <c r="N491" s="357" t="s">
        <v>557</v>
      </c>
      <c r="O491" s="357" t="s">
        <v>764</v>
      </c>
      <c r="P491" s="357" t="s">
        <v>437</v>
      </c>
      <c r="Q491" s="357" t="s">
        <v>6704</v>
      </c>
      <c r="R491" s="357" t="s">
        <v>436</v>
      </c>
      <c r="S491" s="357" t="s">
        <v>384</v>
      </c>
      <c r="T491" s="357">
        <v>31714907</v>
      </c>
      <c r="U491" s="357" t="s">
        <v>6705</v>
      </c>
      <c r="V491" s="357" t="s">
        <v>6706</v>
      </c>
      <c r="W491" s="357">
        <v>2024</v>
      </c>
      <c r="X491" s="357" t="s">
        <v>2042</v>
      </c>
      <c r="Y491" s="357">
        <v>114</v>
      </c>
      <c r="Z491" s="357"/>
      <c r="AA491" s="344">
        <v>45162</v>
      </c>
      <c r="AB491" s="344" t="str">
        <f t="shared" ca="1" si="54"/>
        <v>Vigente</v>
      </c>
      <c r="AC491" s="358" t="str">
        <f t="shared" si="50"/>
        <v>Vigente</v>
      </c>
      <c r="AD491" s="344">
        <v>46256</v>
      </c>
      <c r="AE491" s="344" t="str">
        <f t="shared" ca="1" si="55"/>
        <v>Vigente</v>
      </c>
      <c r="AF491" s="358" t="str">
        <f t="shared" si="51"/>
        <v>Vigente</v>
      </c>
      <c r="AG491" s="344">
        <v>46257</v>
      </c>
      <c r="AH491" s="344" t="s">
        <v>439</v>
      </c>
      <c r="AI491" s="357" t="s">
        <v>439</v>
      </c>
      <c r="AJ491" s="344">
        <v>49345</v>
      </c>
      <c r="AK491" s="358" t="str">
        <f t="shared" si="52"/>
        <v>Vigente</v>
      </c>
      <c r="AL491" s="358"/>
      <c r="AM491" s="359">
        <f t="shared" ca="1" si="53"/>
        <v>4</v>
      </c>
      <c r="AN491" s="357"/>
      <c r="AO491" s="357"/>
      <c r="AP491" s="360"/>
      <c r="AQ491" s="361" t="str">
        <f>+_xlfn.XLOOKUP(B491,'BD 2025-06-14'!$A$1:$A$700,'BD 2025-06-14'!$B$1:$B$700)</f>
        <v>HERRERA SANCHEZ JULIE PATRICIA</v>
      </c>
    </row>
    <row r="492" spans="1:43" ht="30.75" customHeight="1" x14ac:dyDescent="0.25">
      <c r="A492" s="353">
        <v>483</v>
      </c>
      <c r="B492" s="354">
        <v>94071329</v>
      </c>
      <c r="C492" s="357" t="s">
        <v>392</v>
      </c>
      <c r="D492" s="344" t="str">
        <f>IFERROR(VLOOKUP(B492,#REF!,6,0),"ACTIVO")</f>
        <v>ACTIVO</v>
      </c>
      <c r="E492" s="344">
        <v>41932</v>
      </c>
      <c r="F492" s="344" t="str">
        <f>IFERROR(VLOOKUP(B492,#REF!,5,0),"")</f>
        <v/>
      </c>
      <c r="G492" s="344">
        <v>30345</v>
      </c>
      <c r="H492" s="356">
        <f t="shared" ca="1" si="49"/>
        <v>43.170431211498972</v>
      </c>
      <c r="I492" s="357" t="s">
        <v>763</v>
      </c>
      <c r="J492" s="357" t="s">
        <v>393</v>
      </c>
      <c r="K492" s="363" t="s">
        <v>367</v>
      </c>
      <c r="L492" s="355" t="s">
        <v>368</v>
      </c>
      <c r="M492" s="355" t="s">
        <v>366</v>
      </c>
      <c r="N492" s="357" t="s">
        <v>557</v>
      </c>
      <c r="O492" s="357" t="s">
        <v>557</v>
      </c>
      <c r="P492" s="357" t="s">
        <v>437</v>
      </c>
      <c r="Q492" s="357" t="s">
        <v>651</v>
      </c>
      <c r="R492" s="357" t="s">
        <v>436</v>
      </c>
      <c r="S492" s="357"/>
      <c r="T492" s="357"/>
      <c r="U492" s="357" t="s">
        <v>2688</v>
      </c>
      <c r="V492" s="357" t="s">
        <v>2689</v>
      </c>
      <c r="W492" s="357">
        <v>2020</v>
      </c>
      <c r="X492" s="357" t="s">
        <v>1885</v>
      </c>
      <c r="Y492" s="357">
        <v>125</v>
      </c>
      <c r="Z492" s="357"/>
      <c r="AA492" s="344">
        <v>43797</v>
      </c>
      <c r="AB492" s="344" t="str">
        <f t="shared" ca="1" si="54"/>
        <v>Vencida</v>
      </c>
      <c r="AC492" s="358" t="str">
        <f t="shared" si="50"/>
        <v>Vigente</v>
      </c>
      <c r="AD492" s="344">
        <v>46032</v>
      </c>
      <c r="AE492" s="344" t="str">
        <f t="shared" ca="1" si="55"/>
        <v>Vencida</v>
      </c>
      <c r="AF492" s="358" t="str">
        <f t="shared" si="51"/>
        <v>Vigente</v>
      </c>
      <c r="AG492" s="344">
        <v>46014</v>
      </c>
      <c r="AH492" s="344" t="s">
        <v>439</v>
      </c>
      <c r="AI492" s="357" t="s">
        <v>731</v>
      </c>
      <c r="AJ492" s="344">
        <v>49215</v>
      </c>
      <c r="AK492" s="358" t="str">
        <f t="shared" si="52"/>
        <v>Vigente</v>
      </c>
      <c r="AL492" s="358"/>
      <c r="AM492" s="359">
        <f t="shared" ca="1" si="53"/>
        <v>3</v>
      </c>
      <c r="AN492" s="357"/>
      <c r="AO492" s="357"/>
      <c r="AP492" s="360"/>
      <c r="AQ492" s="361" t="str">
        <f>+_xlfn.XLOOKUP(B492,'BD 2025-06-14'!$A$1:$A$700,'BD 2025-06-14'!$B$1:$B$700)</f>
        <v>MONTANO JORGE ARMANDO</v>
      </c>
    </row>
    <row r="493" spans="1:43" ht="30.75" customHeight="1" x14ac:dyDescent="0.25">
      <c r="A493" s="353">
        <v>484</v>
      </c>
      <c r="B493" s="354">
        <v>1130594235</v>
      </c>
      <c r="C493" s="357" t="s">
        <v>398</v>
      </c>
      <c r="D493" s="344" t="str">
        <f>IFERROR(VLOOKUP(B493,#REF!,6,0),"ACTIVO")</f>
        <v>ACTIVO</v>
      </c>
      <c r="E493" s="344">
        <v>42023</v>
      </c>
      <c r="F493" s="344" t="str">
        <f>IFERROR(VLOOKUP(B493,#REF!,5,0),"")</f>
        <v/>
      </c>
      <c r="G493" s="344">
        <v>31963</v>
      </c>
      <c r="H493" s="356">
        <f t="shared" ca="1" si="49"/>
        <v>38.740588637919231</v>
      </c>
      <c r="I493" s="357" t="s">
        <v>763</v>
      </c>
      <c r="J493" s="357" t="s">
        <v>1748</v>
      </c>
      <c r="K493" s="363" t="s">
        <v>367</v>
      </c>
      <c r="L493" s="355" t="s">
        <v>368</v>
      </c>
      <c r="M493" s="355" t="s">
        <v>366</v>
      </c>
      <c r="N493" s="357" t="s">
        <v>557</v>
      </c>
      <c r="O493" s="357" t="s">
        <v>557</v>
      </c>
      <c r="P493" s="357" t="s">
        <v>437</v>
      </c>
      <c r="Q493" s="357" t="s">
        <v>7182</v>
      </c>
      <c r="R493" s="357" t="s">
        <v>435</v>
      </c>
      <c r="S493" s="357" t="s">
        <v>7183</v>
      </c>
      <c r="T493" s="357">
        <v>1107080605</v>
      </c>
      <c r="U493" s="357" t="s">
        <v>7184</v>
      </c>
      <c r="V493" s="357" t="s">
        <v>7185</v>
      </c>
      <c r="W493" s="357">
        <v>2023</v>
      </c>
      <c r="X493" s="357" t="s">
        <v>2042</v>
      </c>
      <c r="Y493" s="357">
        <v>114</v>
      </c>
      <c r="Z493" s="357"/>
      <c r="AA493" s="344">
        <v>44770</v>
      </c>
      <c r="AB493" s="344" t="str">
        <f t="shared" ca="1" si="54"/>
        <v>Vigente</v>
      </c>
      <c r="AC493" s="358" t="str">
        <f t="shared" si="50"/>
        <v>Vigente</v>
      </c>
      <c r="AD493" s="344">
        <v>46229</v>
      </c>
      <c r="AE493" s="344" t="str">
        <f t="shared" ca="1" si="55"/>
        <v>Vencida</v>
      </c>
      <c r="AF493" s="358" t="str">
        <f t="shared" si="51"/>
        <v>Vigente</v>
      </c>
      <c r="AG493" s="344">
        <v>46103</v>
      </c>
      <c r="AH493" s="344" t="s">
        <v>439</v>
      </c>
      <c r="AI493" s="357" t="s">
        <v>439</v>
      </c>
      <c r="AJ493" s="344">
        <v>49277</v>
      </c>
      <c r="AK493" s="358" t="str">
        <f t="shared" si="52"/>
        <v>Vigente</v>
      </c>
      <c r="AL493" s="358"/>
      <c r="AM493" s="359">
        <f t="shared" ca="1" si="53"/>
        <v>3</v>
      </c>
      <c r="AN493" s="357"/>
      <c r="AO493" s="357"/>
      <c r="AP493" s="360" t="s">
        <v>7186</v>
      </c>
      <c r="AQ493" s="361" t="str">
        <f>+_xlfn.XLOOKUP(B493,'BD 2025-06-14'!$A$1:$A$700,'BD 2025-06-14'!$B$1:$B$700)</f>
        <v>OSORIO MARTINEZ JEFFERSON STIVE</v>
      </c>
    </row>
    <row r="494" spans="1:43" ht="30.75" customHeight="1" x14ac:dyDescent="0.25">
      <c r="A494" s="353">
        <v>485</v>
      </c>
      <c r="B494" s="354">
        <v>1144043243</v>
      </c>
      <c r="C494" s="357" t="s">
        <v>380</v>
      </c>
      <c r="D494" s="344" t="str">
        <f>IFERROR(VLOOKUP(B494,#REF!,6,0),"ACTIVO")</f>
        <v>ACTIVO</v>
      </c>
      <c r="E494" s="344">
        <v>42290</v>
      </c>
      <c r="F494" s="344" t="str">
        <f>IFERROR(VLOOKUP(B494,#REF!,5,0),"")</f>
        <v/>
      </c>
      <c r="G494" s="344">
        <v>33117</v>
      </c>
      <c r="H494" s="356">
        <f t="shared" ca="1" si="49"/>
        <v>35.581767056385971</v>
      </c>
      <c r="I494" s="357" t="s">
        <v>763</v>
      </c>
      <c r="J494" s="366" t="s">
        <v>381</v>
      </c>
      <c r="K494" s="363" t="s">
        <v>367</v>
      </c>
      <c r="L494" s="355" t="s">
        <v>368</v>
      </c>
      <c r="M494" s="355" t="s">
        <v>366</v>
      </c>
      <c r="N494" s="357" t="s">
        <v>557</v>
      </c>
      <c r="O494" s="357" t="s">
        <v>557</v>
      </c>
      <c r="P494" s="357" t="s">
        <v>437</v>
      </c>
      <c r="Q494" s="357" t="s">
        <v>644</v>
      </c>
      <c r="R494" s="357" t="s">
        <v>435</v>
      </c>
      <c r="S494" s="357" t="s">
        <v>645</v>
      </c>
      <c r="T494" s="357">
        <v>16612990</v>
      </c>
      <c r="U494" s="357" t="s">
        <v>2401</v>
      </c>
      <c r="V494" s="357" t="s">
        <v>2402</v>
      </c>
      <c r="W494" s="357">
        <v>2017</v>
      </c>
      <c r="X494" s="357" t="s">
        <v>1927</v>
      </c>
      <c r="Y494" s="357">
        <v>114</v>
      </c>
      <c r="Z494" s="357"/>
      <c r="AA494" s="344">
        <v>42793</v>
      </c>
      <c r="AB494" s="344" t="str">
        <f t="shared" ca="1" si="54"/>
        <v>Vencida</v>
      </c>
      <c r="AC494" s="358" t="str">
        <f t="shared" si="50"/>
        <v>Vigente</v>
      </c>
      <c r="AD494" s="344">
        <v>46079</v>
      </c>
      <c r="AE494" s="344" t="str">
        <f t="shared" ca="1" si="55"/>
        <v>Vencida</v>
      </c>
      <c r="AF494" s="358" t="str">
        <f t="shared" si="51"/>
        <v>Vigente</v>
      </c>
      <c r="AG494" s="344">
        <v>46081</v>
      </c>
      <c r="AH494" s="344" t="s">
        <v>439</v>
      </c>
      <c r="AI494" s="357" t="s">
        <v>439</v>
      </c>
      <c r="AJ494" s="344">
        <v>49238</v>
      </c>
      <c r="AK494" s="358" t="str">
        <f t="shared" si="52"/>
        <v>Vigente</v>
      </c>
      <c r="AL494" s="358"/>
      <c r="AM494" s="359">
        <f t="shared" ca="1" si="53"/>
        <v>3</v>
      </c>
      <c r="AN494" s="357"/>
      <c r="AO494" s="357"/>
      <c r="AP494" s="360"/>
      <c r="AQ494" s="361" t="str">
        <f>+_xlfn.XLOOKUP(B494,'BD 2025-06-14'!$A$1:$A$700,'BD 2025-06-14'!$B$1:$B$700)</f>
        <v>GRIJALBA NANEZ LUIS DAVID</v>
      </c>
    </row>
    <row r="495" spans="1:43" ht="30.75" customHeight="1" x14ac:dyDescent="0.25">
      <c r="A495" s="353">
        <v>486</v>
      </c>
      <c r="B495" s="354">
        <v>1130629024</v>
      </c>
      <c r="C495" s="357" t="s">
        <v>382</v>
      </c>
      <c r="D495" s="344" t="str">
        <f>IFERROR(VLOOKUP(B495,#REF!,6,0),"ACTIVO")</f>
        <v>ACTIVO</v>
      </c>
      <c r="E495" s="344">
        <v>42563</v>
      </c>
      <c r="F495" s="344" t="str">
        <f>IFERROR(VLOOKUP(B495,#REF!,5,0),"")</f>
        <v/>
      </c>
      <c r="G495" s="344">
        <v>31686</v>
      </c>
      <c r="H495" s="356">
        <f t="shared" ca="1" si="49"/>
        <v>39.499632721202005</v>
      </c>
      <c r="I495" s="357" t="s">
        <v>763</v>
      </c>
      <c r="J495" s="357" t="s">
        <v>383</v>
      </c>
      <c r="K495" s="363" t="s">
        <v>367</v>
      </c>
      <c r="L495" s="355" t="s">
        <v>368</v>
      </c>
      <c r="M495" s="355" t="s">
        <v>366</v>
      </c>
      <c r="N495" s="357" t="s">
        <v>557</v>
      </c>
      <c r="O495" s="357" t="s">
        <v>557</v>
      </c>
      <c r="P495" s="357" t="s">
        <v>437</v>
      </c>
      <c r="Q495" s="357" t="s">
        <v>6951</v>
      </c>
      <c r="R495" s="357" t="s">
        <v>435</v>
      </c>
      <c r="S495" s="357" t="s">
        <v>6952</v>
      </c>
      <c r="T495" s="357">
        <v>31866104</v>
      </c>
      <c r="U495" s="357" t="s">
        <v>6954</v>
      </c>
      <c r="V495" s="357" t="s">
        <v>6955</v>
      </c>
      <c r="W495" s="357">
        <v>2026</v>
      </c>
      <c r="X495" s="357" t="s">
        <v>3941</v>
      </c>
      <c r="Y495" s="357">
        <v>98</v>
      </c>
      <c r="Z495" s="357"/>
      <c r="AA495" s="344">
        <v>45496</v>
      </c>
      <c r="AB495" s="344" t="str">
        <f t="shared" ca="1" si="54"/>
        <v>Vigente</v>
      </c>
      <c r="AC495" s="358" t="str">
        <f t="shared" si="50"/>
        <v>Vigente</v>
      </c>
      <c r="AD495" s="344">
        <v>46543</v>
      </c>
      <c r="AE495" s="344" t="str">
        <f t="shared" ca="1" si="55"/>
        <v>Vigente</v>
      </c>
      <c r="AF495" s="358" t="str">
        <f t="shared" si="51"/>
        <v>Vigente</v>
      </c>
      <c r="AG495" s="344">
        <v>46177</v>
      </c>
      <c r="AH495" s="344" t="s">
        <v>439</v>
      </c>
      <c r="AI495" s="357" t="s">
        <v>730</v>
      </c>
      <c r="AJ495" s="344">
        <v>49204</v>
      </c>
      <c r="AK495" s="358" t="str">
        <f t="shared" si="52"/>
        <v>Vigente</v>
      </c>
      <c r="AL495" s="358"/>
      <c r="AM495" s="359">
        <f t="shared" ca="1" si="53"/>
        <v>4</v>
      </c>
      <c r="AN495" s="357"/>
      <c r="AO495" s="357"/>
      <c r="AP495" s="368" t="s">
        <v>6953</v>
      </c>
      <c r="AQ495" s="361" t="str">
        <f>+_xlfn.XLOOKUP(B495,'BD 2025-06-14'!$A$1:$A$700,'BD 2025-06-14'!$B$1:$B$700)</f>
        <v>GUERRERO MUNOZ EDGAR MAURICIO</v>
      </c>
    </row>
    <row r="496" spans="1:43" ht="30.75" customHeight="1" x14ac:dyDescent="0.25">
      <c r="A496" s="353">
        <v>487</v>
      </c>
      <c r="B496" s="354">
        <v>1113527582</v>
      </c>
      <c r="C496" s="357" t="s">
        <v>387</v>
      </c>
      <c r="D496" s="344" t="str">
        <f>IFERROR(VLOOKUP(B496,#REF!,6,0),"ACTIVO")</f>
        <v>ACTIVO</v>
      </c>
      <c r="E496" s="344">
        <v>42830</v>
      </c>
      <c r="F496" s="344" t="str">
        <f>IFERROR(VLOOKUP(B496,#REF!,5,0),"")</f>
        <v/>
      </c>
      <c r="G496" s="344">
        <v>34036</v>
      </c>
      <c r="H496" s="356">
        <f t="shared" ca="1" si="49"/>
        <v>33.066355290707037</v>
      </c>
      <c r="I496" s="357" t="s">
        <v>763</v>
      </c>
      <c r="J496" s="357" t="s">
        <v>1745</v>
      </c>
      <c r="K496" s="363" t="s">
        <v>367</v>
      </c>
      <c r="L496" s="355" t="s">
        <v>368</v>
      </c>
      <c r="M496" s="355" t="s">
        <v>366</v>
      </c>
      <c r="N496" s="357" t="s">
        <v>557</v>
      </c>
      <c r="O496" s="375" t="s">
        <v>764</v>
      </c>
      <c r="P496" s="357" t="s">
        <v>437</v>
      </c>
      <c r="Q496" s="357" t="s">
        <v>648</v>
      </c>
      <c r="R496" s="357" t="s">
        <v>436</v>
      </c>
      <c r="S496" s="357"/>
      <c r="T496" s="357"/>
      <c r="U496" s="357" t="s">
        <v>2522</v>
      </c>
      <c r="V496" s="357" t="s">
        <v>2523</v>
      </c>
      <c r="W496" s="357">
        <v>2016</v>
      </c>
      <c r="X496" s="357" t="s">
        <v>1819</v>
      </c>
      <c r="Y496" s="357">
        <v>125</v>
      </c>
      <c r="Z496" s="357"/>
      <c r="AA496" s="344">
        <v>42577</v>
      </c>
      <c r="AB496" s="344" t="str">
        <f t="shared" ca="1" si="54"/>
        <v>Vigente</v>
      </c>
      <c r="AC496" s="358" t="str">
        <f t="shared" si="50"/>
        <v>Vigente</v>
      </c>
      <c r="AD496" s="344">
        <v>46280</v>
      </c>
      <c r="AE496" s="344" t="str">
        <f t="shared" ca="1" si="55"/>
        <v>Vigente</v>
      </c>
      <c r="AF496" s="358" t="str">
        <f t="shared" si="51"/>
        <v>Vigente</v>
      </c>
      <c r="AG496" s="344">
        <v>46278</v>
      </c>
      <c r="AH496" s="344" t="s">
        <v>439</v>
      </c>
      <c r="AI496" s="357" t="s">
        <v>439</v>
      </c>
      <c r="AJ496" s="344">
        <v>46226</v>
      </c>
      <c r="AK496" s="358" t="str">
        <f t="shared" si="52"/>
        <v>Vigente</v>
      </c>
      <c r="AL496" s="358"/>
      <c r="AM496" s="359">
        <f t="shared" ca="1" si="53"/>
        <v>4</v>
      </c>
      <c r="AN496" s="357"/>
      <c r="AO496" s="357"/>
      <c r="AP496" s="360" t="s">
        <v>6863</v>
      </c>
      <c r="AQ496" s="361" t="str">
        <f>+_xlfn.XLOOKUP(B496,'BD 2025-06-14'!$A$1:$A$700,'BD 2025-06-14'!$B$1:$B$700)</f>
        <v>LASSO BEJARANO CRISTIAN</v>
      </c>
    </row>
    <row r="497" spans="1:43" ht="30.75" customHeight="1" x14ac:dyDescent="0.25">
      <c r="A497" s="353">
        <v>488</v>
      </c>
      <c r="B497" s="354">
        <v>1107530898</v>
      </c>
      <c r="C497" s="357" t="s">
        <v>390</v>
      </c>
      <c r="D497" s="344" t="str">
        <f>IFERROR(VLOOKUP(B497,#REF!,6,0),"ACTIVO")</f>
        <v>ACTIVO</v>
      </c>
      <c r="E497" s="344">
        <v>43410</v>
      </c>
      <c r="F497" s="344" t="str">
        <f>IFERROR(VLOOKUP(B497,#REF!,5,0),"")</f>
        <v/>
      </c>
      <c r="G497" s="344">
        <v>36482</v>
      </c>
      <c r="H497" s="356">
        <f t="shared" ca="1" si="49"/>
        <v>26.368240930869266</v>
      </c>
      <c r="I497" s="357" t="s">
        <v>768</v>
      </c>
      <c r="J497" s="357" t="s">
        <v>391</v>
      </c>
      <c r="K497" s="363" t="s">
        <v>367</v>
      </c>
      <c r="L497" s="355" t="s">
        <v>368</v>
      </c>
      <c r="M497" s="355" t="s">
        <v>366</v>
      </c>
      <c r="N497" s="357" t="s">
        <v>557</v>
      </c>
      <c r="O497" s="357" t="s">
        <v>557</v>
      </c>
      <c r="P497" s="357" t="s">
        <v>437</v>
      </c>
      <c r="Q497" s="357" t="s">
        <v>650</v>
      </c>
      <c r="R497" s="357" t="s">
        <v>436</v>
      </c>
      <c r="S497" s="357"/>
      <c r="T497" s="357"/>
      <c r="U497" s="357" t="s">
        <v>3911</v>
      </c>
      <c r="V497" s="357" t="s">
        <v>3912</v>
      </c>
      <c r="W497" s="357">
        <v>2020</v>
      </c>
      <c r="X497" s="357" t="s">
        <v>2139</v>
      </c>
      <c r="Y497" s="357">
        <v>113</v>
      </c>
      <c r="Z497" s="357"/>
      <c r="AA497" s="344">
        <v>43610</v>
      </c>
      <c r="AB497" s="344" t="str">
        <f t="shared" ca="1" si="54"/>
        <v>Vigente</v>
      </c>
      <c r="AC497" s="358" t="str">
        <f t="shared" si="50"/>
        <v>Vigente</v>
      </c>
      <c r="AD497" s="344">
        <v>46357</v>
      </c>
      <c r="AE497" s="344" t="str">
        <f t="shared" ca="1" si="55"/>
        <v>Vigente</v>
      </c>
      <c r="AF497" s="358" t="str">
        <f t="shared" si="51"/>
        <v>Vigente</v>
      </c>
      <c r="AG497" s="344">
        <v>46355</v>
      </c>
      <c r="AH497" s="344" t="s">
        <v>439</v>
      </c>
      <c r="AI497" s="357" t="s">
        <v>439</v>
      </c>
      <c r="AJ497" s="344">
        <v>47279</v>
      </c>
      <c r="AK497" s="358" t="str">
        <f t="shared" si="52"/>
        <v>Vigente</v>
      </c>
      <c r="AL497" s="358"/>
      <c r="AM497" s="359">
        <f t="shared" ca="1" si="53"/>
        <v>4</v>
      </c>
      <c r="AN497" s="357"/>
      <c r="AO497" s="357"/>
      <c r="AP497" s="360"/>
      <c r="AQ497" s="361" t="str">
        <f>+_xlfn.XLOOKUP(B497,'BD 2025-06-14'!$A$1:$A$700,'BD 2025-06-14'!$B$1:$B$700)</f>
        <v>MEDINA VELASCO MARCELA</v>
      </c>
    </row>
    <row r="498" spans="1:43" ht="30.75" customHeight="1" x14ac:dyDescent="0.25">
      <c r="A498" s="353">
        <v>489</v>
      </c>
      <c r="B498" s="354">
        <v>1087648122</v>
      </c>
      <c r="C498" s="357" t="s">
        <v>397</v>
      </c>
      <c r="D498" s="344" t="str">
        <f>IFERROR(VLOOKUP(B498,#REF!,6,0),"ACTIVO")</f>
        <v>ACTIVO</v>
      </c>
      <c r="E498" s="344">
        <v>44474</v>
      </c>
      <c r="F498" s="344" t="str">
        <f>IFERROR(VLOOKUP(B498,#REF!,5,0),"")</f>
        <v/>
      </c>
      <c r="G498" s="344">
        <v>36172</v>
      </c>
      <c r="H498" s="356">
        <f t="shared" ca="1" si="49"/>
        <v>27.21697467488022</v>
      </c>
      <c r="I498" s="357" t="s">
        <v>763</v>
      </c>
      <c r="J498" s="357" t="s">
        <v>1747</v>
      </c>
      <c r="K498" s="363" t="s">
        <v>367</v>
      </c>
      <c r="L498" s="355" t="s">
        <v>368</v>
      </c>
      <c r="M498" s="355" t="s">
        <v>366</v>
      </c>
      <c r="N498" s="357" t="s">
        <v>557</v>
      </c>
      <c r="O498" s="357" t="s">
        <v>557</v>
      </c>
      <c r="P498" s="357" t="s">
        <v>437</v>
      </c>
      <c r="Q498" s="357" t="s">
        <v>655</v>
      </c>
      <c r="R498" s="357" t="s">
        <v>436</v>
      </c>
      <c r="S498" s="357"/>
      <c r="T498" s="357"/>
      <c r="U498" s="357" t="s">
        <v>2839</v>
      </c>
      <c r="V498" s="357" t="s">
        <v>2840</v>
      </c>
      <c r="W498" s="357">
        <v>2025</v>
      </c>
      <c r="X498" s="357" t="s">
        <v>2841</v>
      </c>
      <c r="Y498" s="357">
        <v>149</v>
      </c>
      <c r="Z498" s="357"/>
      <c r="AA498" s="344">
        <v>45324</v>
      </c>
      <c r="AB498" s="344" t="str">
        <f t="shared" ca="1" si="54"/>
        <v>Vencida</v>
      </c>
      <c r="AC498" s="358" t="str">
        <f t="shared" si="50"/>
        <v>Vigente</v>
      </c>
      <c r="AD498" s="344">
        <v>46055</v>
      </c>
      <c r="AE498" s="344" t="str">
        <f t="shared" ca="1" si="55"/>
        <v>Vencida</v>
      </c>
      <c r="AF498" s="358" t="str">
        <f t="shared" si="51"/>
        <v>Vigente</v>
      </c>
      <c r="AG498" s="344">
        <v>46054</v>
      </c>
      <c r="AH498" s="344" t="s">
        <v>439</v>
      </c>
      <c r="AI498" s="357" t="s">
        <v>439</v>
      </c>
      <c r="AJ498" s="344">
        <v>47810</v>
      </c>
      <c r="AK498" s="358" t="str">
        <f t="shared" si="52"/>
        <v>Vigente</v>
      </c>
      <c r="AL498" s="358"/>
      <c r="AM498" s="359">
        <f t="shared" ca="1" si="53"/>
        <v>3</v>
      </c>
      <c r="AN498" s="357"/>
      <c r="AO498" s="357"/>
      <c r="AP498" s="360"/>
      <c r="AQ498" s="361" t="str">
        <f>+_xlfn.XLOOKUP(B498,'BD 2025-06-14'!$A$1:$A$700,'BD 2025-06-14'!$B$1:$B$700)</f>
        <v>ORDONEZ GOMEZ ALEX FERNANDO</v>
      </c>
    </row>
    <row r="499" spans="1:43" ht="30.75" customHeight="1" x14ac:dyDescent="0.25">
      <c r="A499" s="353">
        <v>490</v>
      </c>
      <c r="B499" s="354">
        <v>1107101083</v>
      </c>
      <c r="C499" s="357" t="s">
        <v>395</v>
      </c>
      <c r="D499" s="344" t="str">
        <f>IFERROR(VLOOKUP(B499,#REF!,6,0),"ACTIVO")</f>
        <v>ACTIVO</v>
      </c>
      <c r="E499" s="344">
        <v>44587</v>
      </c>
      <c r="F499" s="344" t="str">
        <f>IFERROR(VLOOKUP(B499,#REF!,5,0),"")</f>
        <v/>
      </c>
      <c r="G499" s="344">
        <v>35285</v>
      </c>
      <c r="H499" s="356">
        <f t="shared" ca="1" si="49"/>
        <v>29.64479378256646</v>
      </c>
      <c r="I499" s="357" t="s">
        <v>768</v>
      </c>
      <c r="J499" s="366" t="s">
        <v>396</v>
      </c>
      <c r="K499" s="363" t="s">
        <v>367</v>
      </c>
      <c r="L499" s="355" t="s">
        <v>368</v>
      </c>
      <c r="M499" s="355" t="s">
        <v>366</v>
      </c>
      <c r="N499" s="357" t="s">
        <v>557</v>
      </c>
      <c r="O499" s="357" t="s">
        <v>557</v>
      </c>
      <c r="P499" s="357" t="s">
        <v>437</v>
      </c>
      <c r="Q499" s="357" t="s">
        <v>654</v>
      </c>
      <c r="R499" s="357" t="s">
        <v>436</v>
      </c>
      <c r="S499" s="357"/>
      <c r="T499" s="357"/>
      <c r="U499" s="357" t="s">
        <v>2734</v>
      </c>
      <c r="V499" s="357" t="s">
        <v>2735</v>
      </c>
      <c r="W499" s="357">
        <v>2021</v>
      </c>
      <c r="X499" s="357" t="s">
        <v>1998</v>
      </c>
      <c r="Y499" s="357">
        <v>124</v>
      </c>
      <c r="Z499" s="357"/>
      <c r="AA499" s="344">
        <v>44250</v>
      </c>
      <c r="AB499" s="344" t="str">
        <f t="shared" ca="1" si="54"/>
        <v>Vencida</v>
      </c>
      <c r="AC499" s="358" t="str">
        <f t="shared" si="50"/>
        <v>Vigente</v>
      </c>
      <c r="AD499" s="344">
        <v>46094</v>
      </c>
      <c r="AE499" s="344" t="str">
        <f t="shared" ca="1" si="55"/>
        <v>Vigente</v>
      </c>
      <c r="AF499" s="358" t="str">
        <f t="shared" si="51"/>
        <v>Vigente</v>
      </c>
      <c r="AG499" s="344">
        <v>46128</v>
      </c>
      <c r="AH499" s="344" t="s">
        <v>439</v>
      </c>
      <c r="AI499" s="357" t="s">
        <v>439</v>
      </c>
      <c r="AJ499" s="344">
        <v>46410</v>
      </c>
      <c r="AK499" s="358" t="str">
        <f t="shared" si="52"/>
        <v>Vigente</v>
      </c>
      <c r="AL499" s="358"/>
      <c r="AM499" s="359">
        <f t="shared" ca="1" si="53"/>
        <v>4</v>
      </c>
      <c r="AN499" s="357"/>
      <c r="AO499" s="357"/>
      <c r="AP499" s="360"/>
      <c r="AQ499" s="361" t="str">
        <f>+_xlfn.XLOOKUP(B499,'BD 2025-06-14'!$A$1:$A$700,'BD 2025-06-14'!$B$1:$B$700)</f>
        <v>MOSQUERA GONZALEZ SEBASTIAN</v>
      </c>
    </row>
    <row r="500" spans="1:43" ht="30.75" customHeight="1" x14ac:dyDescent="0.25">
      <c r="A500" s="353">
        <v>491</v>
      </c>
      <c r="B500" s="354">
        <v>1107099179</v>
      </c>
      <c r="C500" s="357" t="s">
        <v>374</v>
      </c>
      <c r="D500" s="344" t="str">
        <f>IFERROR(VLOOKUP(B500,#REF!,6,0),"ACTIVO")</f>
        <v>ACTIVO</v>
      </c>
      <c r="E500" s="344">
        <v>44677</v>
      </c>
      <c r="F500" s="344" t="str">
        <f>IFERROR(VLOOKUP(B500,#REF!,5,0),"")</f>
        <v/>
      </c>
      <c r="G500" s="344">
        <v>35222</v>
      </c>
      <c r="H500" s="356">
        <f t="shared" ca="1" si="49"/>
        <v>29.817274573876183</v>
      </c>
      <c r="I500" s="357" t="s">
        <v>763</v>
      </c>
      <c r="J500" s="357" t="s">
        <v>375</v>
      </c>
      <c r="K500" s="363" t="s">
        <v>367</v>
      </c>
      <c r="L500" s="355" t="s">
        <v>368</v>
      </c>
      <c r="M500" s="355" t="s">
        <v>366</v>
      </c>
      <c r="N500" s="357" t="s">
        <v>557</v>
      </c>
      <c r="O500" s="357" t="s">
        <v>557</v>
      </c>
      <c r="P500" s="357" t="s">
        <v>437</v>
      </c>
      <c r="Q500" s="357" t="s">
        <v>641</v>
      </c>
      <c r="R500" s="357" t="s">
        <v>436</v>
      </c>
      <c r="S500" s="357"/>
      <c r="T500" s="357"/>
      <c r="U500" s="357" t="s">
        <v>2055</v>
      </c>
      <c r="V500" s="357" t="s">
        <v>2056</v>
      </c>
      <c r="W500" s="357">
        <v>2023</v>
      </c>
      <c r="X500" s="357" t="s">
        <v>1819</v>
      </c>
      <c r="Y500" s="357">
        <v>100</v>
      </c>
      <c r="Z500" s="357"/>
      <c r="AA500" s="344">
        <v>44827</v>
      </c>
      <c r="AB500" s="344" t="str">
        <f t="shared" ca="1" si="54"/>
        <v>Vigente</v>
      </c>
      <c r="AC500" s="358" t="str">
        <f t="shared" si="50"/>
        <v>Vigente</v>
      </c>
      <c r="AD500" s="344">
        <v>46281</v>
      </c>
      <c r="AE500" s="344" t="str">
        <f t="shared" ca="1" si="55"/>
        <v>Vigente</v>
      </c>
      <c r="AF500" s="358" t="str">
        <f t="shared" si="51"/>
        <v>Vigente</v>
      </c>
      <c r="AG500" s="344">
        <v>46297</v>
      </c>
      <c r="AH500" s="344" t="s">
        <v>439</v>
      </c>
      <c r="AI500" s="357" t="s">
        <v>439</v>
      </c>
      <c r="AJ500" s="344">
        <v>48191</v>
      </c>
      <c r="AK500" s="358" t="str">
        <f t="shared" si="52"/>
        <v>Vigente</v>
      </c>
      <c r="AL500" s="358"/>
      <c r="AM500" s="359">
        <f t="shared" ca="1" si="53"/>
        <v>4</v>
      </c>
      <c r="AN500" s="357"/>
      <c r="AO500" s="357"/>
      <c r="AP500" s="360"/>
      <c r="AQ500" s="361" t="str">
        <f>+_xlfn.XLOOKUP(B500,'BD 2025-06-14'!$A$1:$A$700,'BD 2025-06-14'!$B$1:$B$700)</f>
        <v>CARVAJAL GALLEGO ANTHONY</v>
      </c>
    </row>
    <row r="501" spans="1:43" ht="30.75" customHeight="1" x14ac:dyDescent="0.25">
      <c r="A501" s="353">
        <v>492</v>
      </c>
      <c r="B501" s="354">
        <v>1006072724</v>
      </c>
      <c r="C501" s="357" t="s">
        <v>401</v>
      </c>
      <c r="D501" s="344" t="str">
        <f>IFERROR(VLOOKUP(B501,#REF!,6,0),"ACTIVO")</f>
        <v>ACTIVO</v>
      </c>
      <c r="E501" s="344">
        <v>44754</v>
      </c>
      <c r="F501" s="344" t="str">
        <f>IFERROR(VLOOKUP(B501,#REF!,5,0),"")</f>
        <v/>
      </c>
      <c r="G501" s="344">
        <v>37591</v>
      </c>
      <c r="H501" s="356">
        <f t="shared" ca="1" si="49"/>
        <v>23.332603219800678</v>
      </c>
      <c r="I501" s="357" t="s">
        <v>763</v>
      </c>
      <c r="J501" s="357" t="s">
        <v>402</v>
      </c>
      <c r="K501" s="363" t="s">
        <v>367</v>
      </c>
      <c r="L501" s="355" t="s">
        <v>368</v>
      </c>
      <c r="M501" s="355" t="s">
        <v>366</v>
      </c>
      <c r="N501" s="357" t="s">
        <v>557</v>
      </c>
      <c r="O501" s="357" t="s">
        <v>557</v>
      </c>
      <c r="P501" s="357" t="s">
        <v>437</v>
      </c>
      <c r="Q501" s="357" t="s">
        <v>659</v>
      </c>
      <c r="R501" s="357" t="s">
        <v>435</v>
      </c>
      <c r="S501" s="357" t="s">
        <v>660</v>
      </c>
      <c r="T501" s="357">
        <v>1069765599</v>
      </c>
      <c r="U501" s="357" t="s">
        <v>2974</v>
      </c>
      <c r="V501" s="357" t="s">
        <v>2975</v>
      </c>
      <c r="W501" s="357">
        <v>2022</v>
      </c>
      <c r="X501" s="357" t="s">
        <v>2976</v>
      </c>
      <c r="Y501" s="357">
        <v>200</v>
      </c>
      <c r="Z501" s="357"/>
      <c r="AA501" s="344">
        <v>44420</v>
      </c>
      <c r="AB501" s="344" t="str">
        <f t="shared" ca="1" si="54"/>
        <v>Vigente</v>
      </c>
      <c r="AC501" s="358" t="str">
        <f t="shared" si="50"/>
        <v>Vigente</v>
      </c>
      <c r="AD501" s="344">
        <v>46256</v>
      </c>
      <c r="AE501" s="344" t="str">
        <f t="shared" ca="1" si="55"/>
        <v>Vencida</v>
      </c>
      <c r="AF501" s="358" t="str">
        <f t="shared" si="51"/>
        <v>Vigente</v>
      </c>
      <c r="AG501" s="344">
        <v>46070</v>
      </c>
      <c r="AH501" s="344" t="s">
        <v>439</v>
      </c>
      <c r="AI501" s="357" t="s">
        <v>439</v>
      </c>
      <c r="AJ501" s="344">
        <v>47906</v>
      </c>
      <c r="AK501" s="358" t="str">
        <f t="shared" si="52"/>
        <v>Vigente</v>
      </c>
      <c r="AL501" s="358"/>
      <c r="AM501" s="359">
        <f t="shared" ca="1" si="53"/>
        <v>3</v>
      </c>
      <c r="AN501" s="357"/>
      <c r="AO501" s="357"/>
      <c r="AP501" s="360"/>
      <c r="AQ501" s="361" t="str">
        <f>+_xlfn.XLOOKUP(B501,'BD 2025-06-14'!$A$1:$A$700,'BD 2025-06-14'!$B$1:$B$700)</f>
        <v>PIAMBA GUZMAN CAMILO ANDRES</v>
      </c>
    </row>
    <row r="502" spans="1:43" ht="30.75" customHeight="1" x14ac:dyDescent="0.25">
      <c r="A502" s="353">
        <v>493</v>
      </c>
      <c r="B502" s="354">
        <v>1143981059</v>
      </c>
      <c r="C502" s="357" t="s">
        <v>406</v>
      </c>
      <c r="D502" s="344" t="str">
        <f>IFERROR(VLOOKUP(B502,#REF!,6,0),"ACTIVO")</f>
        <v>ACTIVO</v>
      </c>
      <c r="E502" s="344">
        <v>44760</v>
      </c>
      <c r="F502" s="344" t="str">
        <f>IFERROR(VLOOKUP(B502,#REF!,5,0),"")</f>
        <v/>
      </c>
      <c r="G502" s="344">
        <v>35207</v>
      </c>
      <c r="H502" s="356">
        <f t="shared" ca="1" si="49"/>
        <v>29.858341428949924</v>
      </c>
      <c r="I502" s="357" t="s">
        <v>763</v>
      </c>
      <c r="J502" s="357" t="s">
        <v>1750</v>
      </c>
      <c r="K502" s="363" t="s">
        <v>367</v>
      </c>
      <c r="L502" s="355" t="s">
        <v>368</v>
      </c>
      <c r="M502" s="355" t="s">
        <v>366</v>
      </c>
      <c r="N502" s="357" t="s">
        <v>557</v>
      </c>
      <c r="O502" s="357" t="s">
        <v>557</v>
      </c>
      <c r="P502" s="357" t="s">
        <v>437</v>
      </c>
      <c r="Q502" s="357" t="s">
        <v>663</v>
      </c>
      <c r="R502" s="357" t="s">
        <v>436</v>
      </c>
      <c r="S502" s="357"/>
      <c r="T502" s="357"/>
      <c r="U502" s="357" t="s">
        <v>3189</v>
      </c>
      <c r="V502" s="357" t="s">
        <v>3190</v>
      </c>
      <c r="W502" s="357">
        <v>2021</v>
      </c>
      <c r="X502" s="357" t="s">
        <v>1867</v>
      </c>
      <c r="Y502" s="357">
        <v>160</v>
      </c>
      <c r="Z502" s="357"/>
      <c r="AA502" s="344">
        <v>44208</v>
      </c>
      <c r="AB502" s="344" t="str">
        <f t="shared" ca="1" si="54"/>
        <v>Vencida</v>
      </c>
      <c r="AC502" s="358" t="str">
        <f t="shared" si="50"/>
        <v>Vigente</v>
      </c>
      <c r="AD502" s="344">
        <v>46031</v>
      </c>
      <c r="AE502" s="344" t="str">
        <f t="shared" ca="1" si="55"/>
        <v>Vencida</v>
      </c>
      <c r="AF502" s="358" t="str">
        <f t="shared" si="51"/>
        <v>Vigente</v>
      </c>
      <c r="AG502" s="344">
        <v>46030</v>
      </c>
      <c r="AH502" s="344" t="s">
        <v>439</v>
      </c>
      <c r="AI502" s="357" t="s">
        <v>439</v>
      </c>
      <c r="AJ502" s="344">
        <v>46138</v>
      </c>
      <c r="AK502" s="358" t="str">
        <f t="shared" si="52"/>
        <v>Vigente</v>
      </c>
      <c r="AL502" s="358"/>
      <c r="AM502" s="359">
        <f t="shared" ca="1" si="53"/>
        <v>3</v>
      </c>
      <c r="AN502" s="357"/>
      <c r="AO502" s="357"/>
      <c r="AP502" s="360"/>
      <c r="AQ502" s="361" t="str">
        <f>+_xlfn.XLOOKUP(B502,'BD 2025-06-14'!$A$1:$A$700,'BD 2025-06-14'!$B$1:$B$700)</f>
        <v>SABOGAL CARVAJAL SANDRO ESTEBAN</v>
      </c>
    </row>
    <row r="503" spans="1:43" ht="30.75" customHeight="1" x14ac:dyDescent="0.25">
      <c r="A503" s="353">
        <v>494</v>
      </c>
      <c r="B503" s="354">
        <v>1003851191</v>
      </c>
      <c r="C503" s="357" t="s">
        <v>394</v>
      </c>
      <c r="D503" s="344" t="str">
        <f>IFERROR(VLOOKUP(B503,#REF!,6,0),"ACTIVO")</f>
        <v>ACTIVO</v>
      </c>
      <c r="E503" s="344">
        <v>44858</v>
      </c>
      <c r="F503" s="344" t="str">
        <f>IFERROR(VLOOKUP(B503,#REF!,5,0),"")</f>
        <v/>
      </c>
      <c r="G503" s="344">
        <v>36127</v>
      </c>
      <c r="H503" s="356">
        <f t="shared" ca="1" si="49"/>
        <v>27.34082326283988</v>
      </c>
      <c r="I503" s="357" t="s">
        <v>763</v>
      </c>
      <c r="J503" s="357" t="s">
        <v>1746</v>
      </c>
      <c r="K503" s="363" t="s">
        <v>367</v>
      </c>
      <c r="L503" s="355" t="s">
        <v>368</v>
      </c>
      <c r="M503" s="355" t="s">
        <v>366</v>
      </c>
      <c r="N503" s="357" t="s">
        <v>557</v>
      </c>
      <c r="O503" s="357" t="s">
        <v>557</v>
      </c>
      <c r="P503" s="357" t="s">
        <v>437</v>
      </c>
      <c r="Q503" s="357" t="s">
        <v>652</v>
      </c>
      <c r="R503" s="357" t="s">
        <v>435</v>
      </c>
      <c r="S503" s="357" t="s">
        <v>653</v>
      </c>
      <c r="T503" s="357">
        <v>1143977205</v>
      </c>
      <c r="U503" s="357" t="s">
        <v>2708</v>
      </c>
      <c r="V503" s="357" t="s">
        <v>2709</v>
      </c>
      <c r="W503" s="357">
        <v>2020</v>
      </c>
      <c r="X503" s="357" t="s">
        <v>1867</v>
      </c>
      <c r="Y503" s="357">
        <v>124</v>
      </c>
      <c r="Z503" s="357"/>
      <c r="AA503" s="344">
        <v>43854</v>
      </c>
      <c r="AB503" s="344" t="str">
        <f t="shared" ca="1" si="54"/>
        <v>Vencida</v>
      </c>
      <c r="AC503" s="358" t="str">
        <f t="shared" si="50"/>
        <v>Vigente</v>
      </c>
      <c r="AD503" s="344">
        <v>46089</v>
      </c>
      <c r="AE503" s="344" t="str">
        <f t="shared" ca="1" si="55"/>
        <v>Vigente</v>
      </c>
      <c r="AF503" s="358" t="str">
        <f t="shared" si="51"/>
        <v>Vigente</v>
      </c>
      <c r="AG503" s="344">
        <v>46200</v>
      </c>
      <c r="AH503" s="344" t="s">
        <v>439</v>
      </c>
      <c r="AI503" s="357" t="s">
        <v>439</v>
      </c>
      <c r="AJ503" s="344">
        <v>46477</v>
      </c>
      <c r="AK503" s="358" t="str">
        <f t="shared" si="52"/>
        <v>Vigente</v>
      </c>
      <c r="AL503" s="358"/>
      <c r="AM503" s="359">
        <f t="shared" ca="1" si="53"/>
        <v>4</v>
      </c>
      <c r="AN503" s="357"/>
      <c r="AO503" s="357"/>
      <c r="AP503" s="360"/>
      <c r="AQ503" s="361" t="str">
        <f>+_xlfn.XLOOKUP(B503,'BD 2025-06-14'!$A$1:$A$700,'BD 2025-06-14'!$B$1:$B$700)</f>
        <v>MORENO VALENCIA JAYDER</v>
      </c>
    </row>
    <row r="504" spans="1:43" ht="30.75" customHeight="1" x14ac:dyDescent="0.25">
      <c r="A504" s="353">
        <v>495</v>
      </c>
      <c r="B504" s="354">
        <v>1004614499</v>
      </c>
      <c r="C504" s="357" t="s">
        <v>376</v>
      </c>
      <c r="D504" s="344" t="str">
        <f>IFERROR(VLOOKUP(B504,#REF!,6,0),"ACTIVO")</f>
        <v>ACTIVO</v>
      </c>
      <c r="E504" s="344">
        <v>44914</v>
      </c>
      <c r="F504" s="344" t="str">
        <f>IFERROR(VLOOKUP(B504,#REF!,5,0),"")</f>
        <v/>
      </c>
      <c r="G504" s="344">
        <v>34268</v>
      </c>
      <c r="H504" s="356">
        <f t="shared" ca="1" si="49"/>
        <v>32.431148333064904</v>
      </c>
      <c r="I504" s="357" t="s">
        <v>763</v>
      </c>
      <c r="J504" s="366" t="s">
        <v>377</v>
      </c>
      <c r="K504" s="363" t="s">
        <v>367</v>
      </c>
      <c r="L504" s="355" t="s">
        <v>368</v>
      </c>
      <c r="M504" s="355" t="s">
        <v>366</v>
      </c>
      <c r="N504" s="357" t="s">
        <v>557</v>
      </c>
      <c r="O504" s="357" t="s">
        <v>557</v>
      </c>
      <c r="P504" s="357" t="s">
        <v>437</v>
      </c>
      <c r="Q504" s="357" t="s">
        <v>642</v>
      </c>
      <c r="R504" s="357" t="s">
        <v>436</v>
      </c>
      <c r="S504" s="357"/>
      <c r="T504" s="357"/>
      <c r="U504" s="357" t="s">
        <v>2167</v>
      </c>
      <c r="V504" s="357" t="s">
        <v>2168</v>
      </c>
      <c r="W504" s="357">
        <v>2020</v>
      </c>
      <c r="X504" s="357" t="s">
        <v>1885</v>
      </c>
      <c r="Y504" s="357">
        <v>124</v>
      </c>
      <c r="Z504" s="357"/>
      <c r="AA504" s="344">
        <v>43790</v>
      </c>
      <c r="AB504" s="344" t="str">
        <f t="shared" ca="1" si="54"/>
        <v>Vigente</v>
      </c>
      <c r="AC504" s="358" t="str">
        <f t="shared" si="50"/>
        <v>Vigente</v>
      </c>
      <c r="AD504" s="344">
        <v>46172</v>
      </c>
      <c r="AE504" s="344" t="str">
        <f t="shared" ca="1" si="55"/>
        <v>Vigente</v>
      </c>
      <c r="AF504" s="358" t="str">
        <f t="shared" si="51"/>
        <v>Vigente</v>
      </c>
      <c r="AG504" s="344">
        <v>46179</v>
      </c>
      <c r="AH504" s="344" t="s">
        <v>439</v>
      </c>
      <c r="AI504" s="357" t="s">
        <v>439</v>
      </c>
      <c r="AJ504" s="344">
        <v>48333</v>
      </c>
      <c r="AK504" s="358" t="str">
        <f t="shared" si="52"/>
        <v>Vigente</v>
      </c>
      <c r="AL504" s="358"/>
      <c r="AM504" s="359">
        <f t="shared" ca="1" si="53"/>
        <v>4</v>
      </c>
      <c r="AN504" s="357"/>
      <c r="AO504" s="357"/>
      <c r="AP504" s="360"/>
      <c r="AQ504" s="361" t="str">
        <f>+_xlfn.XLOOKUP(B504,'BD 2025-06-14'!$A$1:$A$700,'BD 2025-06-14'!$B$1:$B$700)</f>
        <v>CUERO PALERMO MIGUEL</v>
      </c>
    </row>
    <row r="505" spans="1:43" ht="30.75" customHeight="1" x14ac:dyDescent="0.25">
      <c r="A505" s="353">
        <v>496</v>
      </c>
      <c r="B505" s="354">
        <v>1144205002</v>
      </c>
      <c r="C505" s="357" t="s">
        <v>405</v>
      </c>
      <c r="D505" s="344" t="str">
        <f>IFERROR(VLOOKUP(B505,#REF!,6,0),"ACTIVO")</f>
        <v>ACTIVO</v>
      </c>
      <c r="E505" s="344">
        <v>45124</v>
      </c>
      <c r="F505" s="344" t="str">
        <f>IFERROR(VLOOKUP(B505,#REF!,5,0),"")</f>
        <v/>
      </c>
      <c r="G505" s="344">
        <v>35731</v>
      </c>
      <c r="H505" s="356">
        <f t="shared" ca="1" si="49"/>
        <v>28.425663959112896</v>
      </c>
      <c r="I505" s="357" t="s">
        <v>763</v>
      </c>
      <c r="J505" s="366" t="s">
        <v>1749</v>
      </c>
      <c r="K505" s="363" t="s">
        <v>367</v>
      </c>
      <c r="L505" s="355" t="s">
        <v>368</v>
      </c>
      <c r="M505" s="355" t="s">
        <v>366</v>
      </c>
      <c r="N505" s="357" t="s">
        <v>557</v>
      </c>
      <c r="O505" s="357" t="s">
        <v>557</v>
      </c>
      <c r="P505" s="357" t="s">
        <v>437</v>
      </c>
      <c r="Q505" s="357" t="s">
        <v>741</v>
      </c>
      <c r="R505" s="357" t="s">
        <v>436</v>
      </c>
      <c r="S505" s="357"/>
      <c r="T505" s="357"/>
      <c r="U505" s="357" t="s">
        <v>4035</v>
      </c>
      <c r="V505" s="357" t="s">
        <v>4034</v>
      </c>
      <c r="W505" s="357">
        <v>2025</v>
      </c>
      <c r="X505" s="357" t="s">
        <v>3941</v>
      </c>
      <c r="Y505" s="357">
        <v>199</v>
      </c>
      <c r="Z505" s="357"/>
      <c r="AA505" s="344">
        <v>45454</v>
      </c>
      <c r="AB505" s="344" t="str">
        <f t="shared" ca="1" si="54"/>
        <v>Vigente</v>
      </c>
      <c r="AC505" s="358" t="str">
        <f t="shared" si="50"/>
        <v>Vigente</v>
      </c>
      <c r="AD505" s="344">
        <v>46184</v>
      </c>
      <c r="AE505" s="344" t="str">
        <f t="shared" ca="1" si="55"/>
        <v>Vigente</v>
      </c>
      <c r="AF505" s="358" t="str">
        <f t="shared" si="51"/>
        <v>Vigente</v>
      </c>
      <c r="AG505" s="344">
        <v>46180</v>
      </c>
      <c r="AH505" s="344" t="s">
        <v>439</v>
      </c>
      <c r="AI505" s="357" t="s">
        <v>439</v>
      </c>
      <c r="AJ505" s="344">
        <v>47116</v>
      </c>
      <c r="AK505" s="358" t="str">
        <f t="shared" si="52"/>
        <v>Vigente</v>
      </c>
      <c r="AL505" s="358"/>
      <c r="AM505" s="359">
        <f t="shared" ca="1" si="53"/>
        <v>4</v>
      </c>
      <c r="AN505" s="357"/>
      <c r="AO505" s="357"/>
      <c r="AP505" s="368" t="s">
        <v>6800</v>
      </c>
      <c r="AQ505" s="361" t="str">
        <f>+_xlfn.XLOOKUP(B505,'BD 2025-06-14'!$A$1:$A$700,'BD 2025-06-14'!$B$1:$B$700)</f>
        <v>ROMAN BUSTAMANTE DUVAN FELIPE</v>
      </c>
    </row>
    <row r="506" spans="1:43" ht="30.75" customHeight="1" x14ac:dyDescent="0.25">
      <c r="A506" s="353">
        <v>497</v>
      </c>
      <c r="B506" s="354">
        <v>1107038744</v>
      </c>
      <c r="C506" s="357" t="s">
        <v>385</v>
      </c>
      <c r="D506" s="344" t="str">
        <f>IFERROR(VLOOKUP(B506,#REF!,6,0),"ACTIVO")</f>
        <v>ACTIVO</v>
      </c>
      <c r="E506" s="344">
        <v>45390</v>
      </c>
      <c r="F506" s="344" t="str">
        <f>IFERROR(VLOOKUP(B506,#REF!,5,0),"")</f>
        <v/>
      </c>
      <c r="G506" s="344">
        <v>37093</v>
      </c>
      <c r="H506" s="356">
        <f t="shared" ca="1" si="49"/>
        <v>24.696714406065713</v>
      </c>
      <c r="I506" s="357" t="s">
        <v>763</v>
      </c>
      <c r="J506" s="357" t="s">
        <v>386</v>
      </c>
      <c r="K506" s="363" t="s">
        <v>367</v>
      </c>
      <c r="L506" s="355" t="s">
        <v>368</v>
      </c>
      <c r="M506" s="355" t="s">
        <v>366</v>
      </c>
      <c r="N506" s="357" t="s">
        <v>557</v>
      </c>
      <c r="O506" s="357" t="s">
        <v>557</v>
      </c>
      <c r="P506" s="357" t="s">
        <v>437</v>
      </c>
      <c r="Q506" s="357" t="s">
        <v>647</v>
      </c>
      <c r="R506" s="357" t="s">
        <v>436</v>
      </c>
      <c r="S506" s="357"/>
      <c r="T506" s="357"/>
      <c r="U506" s="357" t="s">
        <v>3904</v>
      </c>
      <c r="V506" s="357" t="s">
        <v>3905</v>
      </c>
      <c r="W506" s="357">
        <v>2021</v>
      </c>
      <c r="X506" s="357" t="s">
        <v>3069</v>
      </c>
      <c r="Y506" s="357">
        <v>149</v>
      </c>
      <c r="Z506" s="357"/>
      <c r="AA506" s="344">
        <v>44307</v>
      </c>
      <c r="AB506" s="344" t="str">
        <f t="shared" ca="1" si="54"/>
        <v>Vigente</v>
      </c>
      <c r="AC506" s="358" t="str">
        <f t="shared" si="50"/>
        <v>Vigente</v>
      </c>
      <c r="AD506" s="344">
        <v>46150</v>
      </c>
      <c r="AE506" s="344" t="str">
        <f t="shared" ca="1" si="55"/>
        <v>Vigente</v>
      </c>
      <c r="AF506" s="358" t="str">
        <f t="shared" si="51"/>
        <v>Vigente</v>
      </c>
      <c r="AG506" s="344">
        <v>46150</v>
      </c>
      <c r="AH506" s="344" t="s">
        <v>439</v>
      </c>
      <c r="AI506" s="357" t="s">
        <v>439</v>
      </c>
      <c r="AJ506" s="344">
        <v>47983</v>
      </c>
      <c r="AK506" s="358" t="str">
        <f t="shared" si="52"/>
        <v>Vigente</v>
      </c>
      <c r="AL506" s="358"/>
      <c r="AM506" s="359">
        <f t="shared" ca="1" si="53"/>
        <v>4</v>
      </c>
      <c r="AN506" s="357"/>
      <c r="AO506" s="357"/>
      <c r="AP506" s="360"/>
      <c r="AQ506" s="361" t="str">
        <f>+_xlfn.XLOOKUP(B506,'BD 2025-06-14'!$A$1:$A$700,'BD 2025-06-14'!$B$1:$B$700)</f>
        <v>HOYOS CHAVACO KEVIN ALEJANDRO</v>
      </c>
    </row>
    <row r="507" spans="1:43" ht="30.75" customHeight="1" x14ac:dyDescent="0.25">
      <c r="A507" s="353">
        <v>498</v>
      </c>
      <c r="B507" s="354">
        <v>94521586</v>
      </c>
      <c r="C507" s="357" t="s">
        <v>378</v>
      </c>
      <c r="D507" s="344" t="str">
        <f>IFERROR(VLOOKUP(B507,#REF!,6,0),"ACTIVO")</f>
        <v>ACTIVO</v>
      </c>
      <c r="E507" s="344">
        <v>45447</v>
      </c>
      <c r="F507" s="344" t="str">
        <f>IFERROR(VLOOKUP(B507,#REF!,5,0),"")</f>
        <v/>
      </c>
      <c r="G507" s="344">
        <v>28720</v>
      </c>
      <c r="H507" s="356">
        <f t="shared" ca="1" si="49"/>
        <v>47.620103928032634</v>
      </c>
      <c r="I507" s="357" t="s">
        <v>763</v>
      </c>
      <c r="J507" s="357" t="s">
        <v>379</v>
      </c>
      <c r="K507" s="363" t="s">
        <v>367</v>
      </c>
      <c r="L507" s="355" t="s">
        <v>368</v>
      </c>
      <c r="M507" s="355" t="s">
        <v>366</v>
      </c>
      <c r="N507" s="357" t="s">
        <v>557</v>
      </c>
      <c r="O507" s="357" t="s">
        <v>557</v>
      </c>
      <c r="P507" s="357" t="s">
        <v>437</v>
      </c>
      <c r="Q507" s="357" t="s">
        <v>643</v>
      </c>
      <c r="R507" s="357" t="s">
        <v>436</v>
      </c>
      <c r="S507" s="357"/>
      <c r="T507" s="357"/>
      <c r="U507" s="357" t="s">
        <v>3901</v>
      </c>
      <c r="V507" s="357" t="s">
        <v>3902</v>
      </c>
      <c r="W507" s="357">
        <v>2015</v>
      </c>
      <c r="X507" s="357" t="s">
        <v>1867</v>
      </c>
      <c r="Y507" s="357">
        <v>109</v>
      </c>
      <c r="Z507" s="357"/>
      <c r="AA507" s="344">
        <v>42180</v>
      </c>
      <c r="AB507" s="344" t="str">
        <f t="shared" ca="1" si="54"/>
        <v>Vigente</v>
      </c>
      <c r="AC507" s="358" t="str">
        <f t="shared" si="50"/>
        <v>Vigente</v>
      </c>
      <c r="AD507" s="344">
        <v>46177</v>
      </c>
      <c r="AE507" s="344" t="str">
        <f t="shared" ca="1" si="55"/>
        <v>Vigente</v>
      </c>
      <c r="AF507" s="358" t="str">
        <f t="shared" si="51"/>
        <v>Vigente</v>
      </c>
      <c r="AG507" s="344">
        <v>46298</v>
      </c>
      <c r="AH507" s="344" t="s">
        <v>439</v>
      </c>
      <c r="AI507" s="357" t="s">
        <v>439</v>
      </c>
      <c r="AJ507" s="344">
        <v>48761</v>
      </c>
      <c r="AK507" s="358" t="str">
        <f t="shared" si="52"/>
        <v>Vigente</v>
      </c>
      <c r="AL507" s="358"/>
      <c r="AM507" s="359">
        <f t="shared" ca="1" si="53"/>
        <v>4</v>
      </c>
      <c r="AN507" s="357"/>
      <c r="AO507" s="357"/>
      <c r="AP507" s="360"/>
      <c r="AQ507" s="361" t="str">
        <f>+_xlfn.XLOOKUP(B507,'BD 2025-06-14'!$A$1:$A$700,'BD 2025-06-14'!$B$1:$B$700)</f>
        <v>GONZALEZ LOPEZ WILLIAM JAVIER</v>
      </c>
    </row>
    <row r="508" spans="1:43" ht="30.75" customHeight="1" x14ac:dyDescent="0.25">
      <c r="A508" s="353">
        <v>499</v>
      </c>
      <c r="B508" s="354">
        <v>1130584623</v>
      </c>
      <c r="C508" s="357" t="s">
        <v>407</v>
      </c>
      <c r="D508" s="344" t="str">
        <f>IFERROR(VLOOKUP(B508,#REF!,6,0),"ACTIVO")</f>
        <v>ACTIVO</v>
      </c>
      <c r="E508" s="344">
        <v>45489</v>
      </c>
      <c r="F508" s="344" t="str">
        <f>IFERROR(VLOOKUP(B508,#REF!,5,0),"")</f>
        <v/>
      </c>
      <c r="G508" s="344">
        <v>31707</v>
      </c>
      <c r="H508" s="356">
        <f t="shared" ca="1" si="49"/>
        <v>39.442136894824706</v>
      </c>
      <c r="I508" s="357" t="s">
        <v>763</v>
      </c>
      <c r="J508" s="357" t="s">
        <v>408</v>
      </c>
      <c r="K508" s="363" t="s">
        <v>367</v>
      </c>
      <c r="L508" s="355" t="s">
        <v>368</v>
      </c>
      <c r="M508" s="355" t="s">
        <v>366</v>
      </c>
      <c r="N508" s="357" t="s">
        <v>557</v>
      </c>
      <c r="O508" s="357" t="s">
        <v>557</v>
      </c>
      <c r="P508" s="357" t="s">
        <v>437</v>
      </c>
      <c r="Q508" s="357" t="s">
        <v>718</v>
      </c>
      <c r="R508" s="357" t="s">
        <v>435</v>
      </c>
      <c r="S508" s="357" t="s">
        <v>719</v>
      </c>
      <c r="T508" s="357">
        <v>38850411</v>
      </c>
      <c r="U508" s="357" t="s">
        <v>4037</v>
      </c>
      <c r="V508" s="357" t="s">
        <v>4036</v>
      </c>
      <c r="W508" s="357">
        <v>2025</v>
      </c>
      <c r="X508" s="357" t="s">
        <v>1912</v>
      </c>
      <c r="Y508" s="357">
        <v>125</v>
      </c>
      <c r="Z508" s="357"/>
      <c r="AA508" s="344">
        <v>45392</v>
      </c>
      <c r="AB508" s="344" t="str">
        <f t="shared" ca="1" si="54"/>
        <v>Vigente</v>
      </c>
      <c r="AC508" s="358" t="str">
        <f t="shared" si="50"/>
        <v>Vigente</v>
      </c>
      <c r="AD508" s="344">
        <v>46122</v>
      </c>
      <c r="AE508" s="344" t="str">
        <f t="shared" ca="1" si="55"/>
        <v>Vigente</v>
      </c>
      <c r="AF508" s="358" t="str">
        <f t="shared" si="51"/>
        <v>Vigente</v>
      </c>
      <c r="AG508" s="344">
        <v>46121</v>
      </c>
      <c r="AH508" s="344" t="s">
        <v>439</v>
      </c>
      <c r="AI508" s="357" t="s">
        <v>439</v>
      </c>
      <c r="AJ508" s="344">
        <v>46848</v>
      </c>
      <c r="AK508" s="358" t="str">
        <f t="shared" si="52"/>
        <v>Vigente</v>
      </c>
      <c r="AL508" s="358"/>
      <c r="AM508" s="359">
        <f t="shared" ca="1" si="53"/>
        <v>4</v>
      </c>
      <c r="AN508" s="357"/>
      <c r="AO508" s="357"/>
      <c r="AP508" s="368" t="s">
        <v>6690</v>
      </c>
      <c r="AQ508" s="361" t="str">
        <f>+_xlfn.XLOOKUP(B508,'BD 2025-06-14'!$A$1:$A$700,'BD 2025-06-14'!$B$1:$B$700)</f>
        <v>TABARES SANCHEZ CRISTIAN DAVID</v>
      </c>
    </row>
    <row r="509" spans="1:43" ht="30.75" customHeight="1" x14ac:dyDescent="0.25">
      <c r="A509" s="353">
        <v>500</v>
      </c>
      <c r="B509" s="354">
        <v>1130639946</v>
      </c>
      <c r="C509" s="357" t="s">
        <v>403</v>
      </c>
      <c r="D509" s="344" t="str">
        <f>IFERROR(VLOOKUP(B509,#REF!,6,0),"ACTIVO")</f>
        <v>ACTIVO</v>
      </c>
      <c r="E509" s="344">
        <v>45495</v>
      </c>
      <c r="F509" s="344" t="str">
        <f>IFERROR(VLOOKUP(B509,#REF!,5,0),"")</f>
        <v/>
      </c>
      <c r="G509" s="344">
        <v>32125</v>
      </c>
      <c r="H509" s="356">
        <f t="shared" ca="1" si="49"/>
        <v>38.297056810403831</v>
      </c>
      <c r="I509" s="357" t="s">
        <v>768</v>
      </c>
      <c r="J509" s="357" t="s">
        <v>404</v>
      </c>
      <c r="K509" s="363" t="s">
        <v>367</v>
      </c>
      <c r="L509" s="355" t="s">
        <v>368</v>
      </c>
      <c r="M509" s="355" t="s">
        <v>366</v>
      </c>
      <c r="N509" s="357" t="s">
        <v>557</v>
      </c>
      <c r="O509" s="357" t="s">
        <v>557</v>
      </c>
      <c r="P509" s="357" t="s">
        <v>561</v>
      </c>
      <c r="Q509" s="357" t="s">
        <v>661</v>
      </c>
      <c r="R509" s="357" t="s">
        <v>435</v>
      </c>
      <c r="S509" s="357" t="s">
        <v>662</v>
      </c>
      <c r="T509" s="357">
        <v>1113514888</v>
      </c>
      <c r="U509" s="357" t="s">
        <v>3939</v>
      </c>
      <c r="V509" s="357" t="s">
        <v>3940</v>
      </c>
      <c r="W509" s="357">
        <v>2024</v>
      </c>
      <c r="X509" s="357" t="s">
        <v>3941</v>
      </c>
      <c r="Y509" s="357">
        <v>150</v>
      </c>
      <c r="Z509" s="357"/>
      <c r="AA509" s="344">
        <v>45212</v>
      </c>
      <c r="AB509" s="344" t="str">
        <f t="shared" ca="1" si="54"/>
        <v>Vigente</v>
      </c>
      <c r="AC509" s="358" t="str">
        <f t="shared" si="50"/>
        <v>Vigente</v>
      </c>
      <c r="AD509" s="344">
        <v>46300</v>
      </c>
      <c r="AE509" s="344" t="str">
        <f t="shared" ca="1" si="55"/>
        <v>Vigente</v>
      </c>
      <c r="AF509" s="358" t="str">
        <f t="shared" si="51"/>
        <v>Vigente</v>
      </c>
      <c r="AG509" s="344">
        <v>46307</v>
      </c>
      <c r="AH509" s="344" t="s">
        <v>439</v>
      </c>
      <c r="AI509" s="357" t="s">
        <v>439</v>
      </c>
      <c r="AJ509" s="344">
        <v>48709</v>
      </c>
      <c r="AK509" s="358" t="str">
        <f t="shared" si="52"/>
        <v>Vigente</v>
      </c>
      <c r="AL509" s="358"/>
      <c r="AM509" s="359">
        <f t="shared" ca="1" si="53"/>
        <v>4</v>
      </c>
      <c r="AN509" s="357"/>
      <c r="AO509" s="357"/>
      <c r="AP509" s="360"/>
      <c r="AQ509" s="361" t="str">
        <f>+_xlfn.XLOOKUP(B509,'BD 2025-06-14'!$A$1:$A$700,'BD 2025-06-14'!$B$1:$B$700)</f>
        <v>QUINTERO CARABALI CAROLINA</v>
      </c>
    </row>
    <row r="510" spans="1:43" ht="30.75" customHeight="1" x14ac:dyDescent="0.25">
      <c r="A510" s="353">
        <v>501</v>
      </c>
      <c r="B510" s="354">
        <v>14839847</v>
      </c>
      <c r="C510" s="357" t="s">
        <v>369</v>
      </c>
      <c r="D510" s="344" t="str">
        <f>IFERROR(VLOOKUP(B510,#REF!,6,0),"ACTIVO")</f>
        <v>ACTIVO</v>
      </c>
      <c r="E510" s="344">
        <v>45509</v>
      </c>
      <c r="F510" s="344" t="str">
        <f>IFERROR(VLOOKUP(B510,#REF!,5,0),"")</f>
        <v/>
      </c>
      <c r="G510" s="344">
        <v>29299</v>
      </c>
      <c r="H510" s="356">
        <f t="shared" ca="1" si="49"/>
        <v>46.033552746548608</v>
      </c>
      <c r="I510" s="357" t="s">
        <v>763</v>
      </c>
      <c r="J510" s="357" t="s">
        <v>1741</v>
      </c>
      <c r="K510" s="363" t="s">
        <v>367</v>
      </c>
      <c r="L510" s="355" t="s">
        <v>368</v>
      </c>
      <c r="M510" s="355" t="s">
        <v>366</v>
      </c>
      <c r="N510" s="357" t="s">
        <v>557</v>
      </c>
      <c r="O510" s="357" t="s">
        <v>557</v>
      </c>
      <c r="P510" s="357" t="s">
        <v>437</v>
      </c>
      <c r="Q510" s="357" t="s">
        <v>717</v>
      </c>
      <c r="R510" s="357" t="s">
        <v>557</v>
      </c>
      <c r="S510" s="357"/>
      <c r="T510" s="357"/>
      <c r="U510" s="357" t="s">
        <v>4033</v>
      </c>
      <c r="V510" s="357" t="s">
        <v>4032</v>
      </c>
      <c r="W510" s="357">
        <v>2013</v>
      </c>
      <c r="X510" s="357" t="s">
        <v>2042</v>
      </c>
      <c r="Y510" s="357">
        <v>152</v>
      </c>
      <c r="Z510" s="357"/>
      <c r="AA510" s="344">
        <v>41145</v>
      </c>
      <c r="AB510" s="344" t="str">
        <f t="shared" ca="1" si="54"/>
        <v>Vencida</v>
      </c>
      <c r="AC510" s="358" t="str">
        <f t="shared" si="50"/>
        <v>Vigente</v>
      </c>
      <c r="AD510" s="344">
        <v>45885</v>
      </c>
      <c r="AE510" s="344" t="str">
        <f t="shared" ca="1" si="55"/>
        <v>Vencida</v>
      </c>
      <c r="AF510" s="358" t="str">
        <f t="shared" si="51"/>
        <v>Vigente</v>
      </c>
      <c r="AG510" s="344">
        <v>45903</v>
      </c>
      <c r="AH510" s="344" t="s">
        <v>439</v>
      </c>
      <c r="AI510" s="357" t="s">
        <v>439</v>
      </c>
      <c r="AJ510" s="344">
        <v>48646</v>
      </c>
      <c r="AK510" s="358" t="str">
        <f t="shared" si="52"/>
        <v>Vigente</v>
      </c>
      <c r="AL510" s="358"/>
      <c r="AM510" s="359">
        <f t="shared" ca="1" si="53"/>
        <v>3</v>
      </c>
      <c r="AN510" s="357"/>
      <c r="AO510" s="357"/>
      <c r="AP510" s="360"/>
      <c r="AQ510" s="361" t="str">
        <f>+_xlfn.XLOOKUP(B510,'BD 2025-06-14'!$A$1:$A$700,'BD 2025-06-14'!$B$1:$B$700)</f>
        <v>ASPRILLA LUIS ALFONSO</v>
      </c>
    </row>
    <row r="511" spans="1:43" ht="30.75" customHeight="1" x14ac:dyDescent="0.25">
      <c r="A511" s="353">
        <v>502</v>
      </c>
      <c r="B511" s="354">
        <v>94394639</v>
      </c>
      <c r="C511" s="355" t="s">
        <v>71</v>
      </c>
      <c r="D511" s="344" t="str">
        <f>IFERROR(VLOOKUP(B511,#REF!,6,0),"ACTIVO")</f>
        <v>ACTIVO</v>
      </c>
      <c r="E511" s="344">
        <v>41977</v>
      </c>
      <c r="F511" s="344" t="str">
        <f>IFERROR(VLOOKUP(B511,#REF!,5,0),"")</f>
        <v/>
      </c>
      <c r="G511" s="344">
        <v>28469</v>
      </c>
      <c r="H511" s="356">
        <f t="shared" ca="1" si="49"/>
        <v>48.307961888073592</v>
      </c>
      <c r="I511" s="344" t="s">
        <v>763</v>
      </c>
      <c r="J511" s="355" t="s">
        <v>72</v>
      </c>
      <c r="K511" s="363" t="s">
        <v>73</v>
      </c>
      <c r="L511" s="355" t="s">
        <v>21</v>
      </c>
      <c r="M511" s="355" t="s">
        <v>19</v>
      </c>
      <c r="N511" s="357" t="s">
        <v>557</v>
      </c>
      <c r="O511" s="357" t="s">
        <v>557</v>
      </c>
      <c r="P511" s="357" t="s">
        <v>437</v>
      </c>
      <c r="Q511" s="357" t="s">
        <v>471</v>
      </c>
      <c r="R511" s="357" t="s">
        <v>435</v>
      </c>
      <c r="S511" s="357" t="s">
        <v>472</v>
      </c>
      <c r="T511" s="357">
        <v>38792631</v>
      </c>
      <c r="U511" s="357" t="s">
        <v>2684</v>
      </c>
      <c r="V511" s="357" t="s">
        <v>2685</v>
      </c>
      <c r="W511" s="357">
        <v>2022</v>
      </c>
      <c r="X511" s="357" t="s">
        <v>1867</v>
      </c>
      <c r="Y511" s="357">
        <v>162</v>
      </c>
      <c r="Z511" s="357"/>
      <c r="AA511" s="344">
        <v>44253</v>
      </c>
      <c r="AB511" s="344" t="str">
        <f t="shared" ca="1" si="54"/>
        <v>Vencida</v>
      </c>
      <c r="AC511" s="358" t="str">
        <f t="shared" si="50"/>
        <v>Vigente</v>
      </c>
      <c r="AD511" s="344">
        <v>46073</v>
      </c>
      <c r="AE511" s="344" t="str">
        <f t="shared" ca="1" si="55"/>
        <v>Vencida</v>
      </c>
      <c r="AF511" s="358" t="str">
        <f t="shared" si="51"/>
        <v>Vigente</v>
      </c>
      <c r="AG511" s="344">
        <v>46078</v>
      </c>
      <c r="AH511" s="344" t="s">
        <v>439</v>
      </c>
      <c r="AI511" s="357" t="s">
        <v>439</v>
      </c>
      <c r="AJ511" s="344">
        <v>48716</v>
      </c>
      <c r="AK511" s="358" t="str">
        <f t="shared" si="52"/>
        <v>Vigente</v>
      </c>
      <c r="AL511" s="358"/>
      <c r="AM511" s="359">
        <f t="shared" ca="1" si="53"/>
        <v>3</v>
      </c>
      <c r="AN511" s="357"/>
      <c r="AO511" s="357"/>
      <c r="AP511" s="360"/>
      <c r="AQ511" s="361" t="str">
        <f>+_xlfn.XLOOKUP(B511,'BD 2025-06-14'!$A$1:$A$700,'BD 2025-06-14'!$B$1:$B$700)</f>
        <v>MONCAYO SEPULVEDA MAURICIO ANDRES</v>
      </c>
    </row>
    <row r="512" spans="1:43" ht="30.75" customHeight="1" x14ac:dyDescent="0.25">
      <c r="A512" s="353">
        <v>503</v>
      </c>
      <c r="B512" s="354">
        <v>94530023</v>
      </c>
      <c r="C512" s="355" t="s">
        <v>74</v>
      </c>
      <c r="D512" s="344" t="str">
        <f>IFERROR(VLOOKUP(B512,#REF!,6,0),"ACTIVO")</f>
        <v>ACTIVO</v>
      </c>
      <c r="E512" s="344">
        <v>44760</v>
      </c>
      <c r="F512" s="344" t="str">
        <f>IFERROR(VLOOKUP(B512,#REF!,5,0),"")</f>
        <v/>
      </c>
      <c r="G512" s="344">
        <v>28847</v>
      </c>
      <c r="H512" s="356">
        <f t="shared" ca="1" si="49"/>
        <v>47.272392021009111</v>
      </c>
      <c r="I512" s="344" t="s">
        <v>763</v>
      </c>
      <c r="J512" s="365" t="s">
        <v>1678</v>
      </c>
      <c r="K512" s="363" t="s">
        <v>73</v>
      </c>
      <c r="L512" s="355" t="s">
        <v>21</v>
      </c>
      <c r="M512" s="355" t="s">
        <v>19</v>
      </c>
      <c r="N512" s="357" t="s">
        <v>557</v>
      </c>
      <c r="O512" s="357" t="s">
        <v>557</v>
      </c>
      <c r="P512" s="357" t="s">
        <v>437</v>
      </c>
      <c r="Q512" s="357" t="s">
        <v>679</v>
      </c>
      <c r="R512" s="357" t="s">
        <v>436</v>
      </c>
      <c r="S512" s="357"/>
      <c r="T512" s="357"/>
      <c r="U512" s="357" t="s">
        <v>3964</v>
      </c>
      <c r="V512" s="357" t="s">
        <v>3963</v>
      </c>
      <c r="W512" s="357">
        <v>2021</v>
      </c>
      <c r="X512" s="357" t="s">
        <v>1807</v>
      </c>
      <c r="Y512" s="357">
        <v>124</v>
      </c>
      <c r="Z512" s="357"/>
      <c r="AA512" s="344">
        <v>44161</v>
      </c>
      <c r="AB512" s="344" t="str">
        <f t="shared" ca="1" si="54"/>
        <v>Vigente</v>
      </c>
      <c r="AC512" s="358" t="str">
        <f t="shared" si="50"/>
        <v>Vigente</v>
      </c>
      <c r="AD512" s="344">
        <v>46142</v>
      </c>
      <c r="AE512" s="344" t="str">
        <f t="shared" ca="1" si="55"/>
        <v>Vigente</v>
      </c>
      <c r="AF512" s="358" t="str">
        <f t="shared" si="51"/>
        <v>Vigente</v>
      </c>
      <c r="AG512" s="344">
        <v>46141</v>
      </c>
      <c r="AH512" s="344" t="s">
        <v>439</v>
      </c>
      <c r="AI512" s="357" t="s">
        <v>439</v>
      </c>
      <c r="AJ512" s="344">
        <v>49158</v>
      </c>
      <c r="AK512" s="358" t="str">
        <f t="shared" si="52"/>
        <v>Vigente</v>
      </c>
      <c r="AL512" s="358"/>
      <c r="AM512" s="359">
        <f t="shared" ca="1" si="53"/>
        <v>4</v>
      </c>
      <c r="AN512" s="357"/>
      <c r="AO512" s="357"/>
      <c r="AP512" s="360"/>
      <c r="AQ512" s="361" t="str">
        <f>+_xlfn.XLOOKUP(B512,'BD 2025-06-14'!$A$1:$A$700,'BD 2025-06-14'!$B$1:$B$700)</f>
        <v>MUNOZ BOBADILLA DIEGO FABIAN</v>
      </c>
    </row>
    <row r="513" spans="1:43" ht="30.75" customHeight="1" x14ac:dyDescent="0.25">
      <c r="A513" s="353">
        <v>504</v>
      </c>
      <c r="B513" s="354">
        <v>66831342</v>
      </c>
      <c r="C513" s="357" t="s">
        <v>1204</v>
      </c>
      <c r="D513" s="344" t="str">
        <f>IFERROR(VLOOKUP(B513,#REF!,6,0),"ACTIVO")</f>
        <v>ACTIVO</v>
      </c>
      <c r="E513" s="344">
        <v>36983</v>
      </c>
      <c r="F513" s="344" t="str">
        <f>IFERROR(VLOOKUP(B513,#REF!,5,0),"")</f>
        <v/>
      </c>
      <c r="G513" s="344">
        <v>26277</v>
      </c>
      <c r="H513" s="356">
        <f t="shared" ca="1" si="49"/>
        <v>54.308008213552363</v>
      </c>
      <c r="I513" s="357" t="s">
        <v>768</v>
      </c>
      <c r="J513" s="357" t="s">
        <v>4184</v>
      </c>
      <c r="K513" s="355" t="s">
        <v>1131</v>
      </c>
      <c r="L513" s="355" t="s">
        <v>196</v>
      </c>
      <c r="M513" s="355" t="s">
        <v>90</v>
      </c>
      <c r="N513" s="357" t="s">
        <v>764</v>
      </c>
      <c r="O513" s="357" t="s">
        <v>764</v>
      </c>
      <c r="P513" s="357" t="s">
        <v>721</v>
      </c>
      <c r="Q513" s="357"/>
      <c r="R513" s="357"/>
      <c r="S513" s="357"/>
      <c r="T513" s="357"/>
      <c r="U513" s="357"/>
      <c r="V513" s="357"/>
      <c r="W513" s="357"/>
      <c r="X513" s="357"/>
      <c r="Y513" s="357"/>
      <c r="Z513" s="357"/>
      <c r="AA513" s="344"/>
      <c r="AB513" s="344" t="str">
        <f t="shared" ca="1" si="54"/>
        <v>Vencida</v>
      </c>
      <c r="AC513" s="358" t="str">
        <f t="shared" si="50"/>
        <v>No aplica</v>
      </c>
      <c r="AD513" s="344"/>
      <c r="AE513" s="344" t="str">
        <f t="shared" ca="1" si="55"/>
        <v>Vencida</v>
      </c>
      <c r="AF513" s="358" t="str">
        <f t="shared" si="51"/>
        <v>No aplica</v>
      </c>
      <c r="AG513" s="344"/>
      <c r="AH513" s="344"/>
      <c r="AI513" s="357"/>
      <c r="AJ513" s="344"/>
      <c r="AK513" s="358" t="str">
        <f t="shared" si="52"/>
        <v>No aplica</v>
      </c>
      <c r="AL513" s="358"/>
      <c r="AM513" s="359">
        <f t="shared" ca="1" si="53"/>
        <v>0</v>
      </c>
      <c r="AN513" s="357"/>
      <c r="AO513" s="357"/>
      <c r="AP513" s="360"/>
      <c r="AQ513" s="361" t="str">
        <f>+_xlfn.XLOOKUP(B513,'BD 2025-06-14'!$A$1:$A$700,'BD 2025-06-14'!$B$1:$B$700)</f>
        <v>GUANGA CAMPO LUZ MARINA</v>
      </c>
    </row>
    <row r="514" spans="1:43" ht="30.75" customHeight="1" x14ac:dyDescent="0.25">
      <c r="A514" s="353">
        <v>505</v>
      </c>
      <c r="B514" s="354">
        <v>1112474747</v>
      </c>
      <c r="C514" s="357" t="s">
        <v>1311</v>
      </c>
      <c r="D514" s="344" t="str">
        <f>IFERROR(VLOOKUP(B514,#REF!,6,0),"ACTIVO")</f>
        <v>ACTIVO</v>
      </c>
      <c r="E514" s="344">
        <v>41591</v>
      </c>
      <c r="F514" s="344" t="str">
        <f>IFERROR(VLOOKUP(B514,#REF!,5,0),"")</f>
        <v/>
      </c>
      <c r="G514" s="344">
        <v>33571</v>
      </c>
      <c r="H514" s="356">
        <f t="shared" ca="1" si="49"/>
        <v>34.338124572210816</v>
      </c>
      <c r="I514" s="357" t="s">
        <v>768</v>
      </c>
      <c r="J514" s="357" t="s">
        <v>1312</v>
      </c>
      <c r="K514" s="355" t="s">
        <v>1131</v>
      </c>
      <c r="L514" s="355" t="s">
        <v>196</v>
      </c>
      <c r="M514" s="355" t="s">
        <v>90</v>
      </c>
      <c r="N514" s="357" t="s">
        <v>764</v>
      </c>
      <c r="O514" s="357" t="s">
        <v>764</v>
      </c>
      <c r="P514" s="357" t="s">
        <v>721</v>
      </c>
      <c r="Q514" s="357"/>
      <c r="R514" s="357"/>
      <c r="S514" s="357"/>
      <c r="T514" s="357"/>
      <c r="U514" s="357"/>
      <c r="V514" s="357"/>
      <c r="W514" s="357"/>
      <c r="X514" s="357"/>
      <c r="Y514" s="357"/>
      <c r="Z514" s="357"/>
      <c r="AA514" s="344"/>
      <c r="AB514" s="344" t="str">
        <f t="shared" ca="1" si="54"/>
        <v>Vencida</v>
      </c>
      <c r="AC514" s="358" t="str">
        <f t="shared" si="50"/>
        <v>No aplica</v>
      </c>
      <c r="AD514" s="344"/>
      <c r="AE514" s="344" t="str">
        <f t="shared" ca="1" si="55"/>
        <v>Vencida</v>
      </c>
      <c r="AF514" s="358" t="str">
        <f t="shared" si="51"/>
        <v>No aplica</v>
      </c>
      <c r="AG514" s="344"/>
      <c r="AH514" s="344"/>
      <c r="AI514" s="357"/>
      <c r="AJ514" s="344"/>
      <c r="AK514" s="358" t="str">
        <f t="shared" si="52"/>
        <v>No aplica</v>
      </c>
      <c r="AL514" s="358"/>
      <c r="AM514" s="359">
        <f t="shared" ca="1" si="53"/>
        <v>0</v>
      </c>
      <c r="AN514" s="357"/>
      <c r="AO514" s="357"/>
      <c r="AP514" s="360"/>
      <c r="AQ514" s="361" t="str">
        <f>+_xlfn.XLOOKUP(B514,'BD 2025-06-14'!$A$1:$A$700,'BD 2025-06-14'!$B$1:$B$700)</f>
        <v>PULIDO JARAMILLO CAROLINA</v>
      </c>
    </row>
    <row r="515" spans="1:43" s="362" customFormat="1" ht="30.75" customHeight="1" x14ac:dyDescent="0.25">
      <c r="A515" s="353">
        <v>506</v>
      </c>
      <c r="B515" s="354">
        <v>66954096</v>
      </c>
      <c r="C515" s="357" t="s">
        <v>1257</v>
      </c>
      <c r="D515" s="344" t="str">
        <f>IFERROR(VLOOKUP(B515,#REF!,6,0),"ACTIVO")</f>
        <v>ACTIVO</v>
      </c>
      <c r="E515" s="344">
        <v>41594</v>
      </c>
      <c r="F515" s="344" t="str">
        <f>IFERROR(VLOOKUP(B515,#REF!,5,0),"")</f>
        <v/>
      </c>
      <c r="G515" s="344">
        <v>27579</v>
      </c>
      <c r="H515" s="356">
        <f t="shared" ca="1" si="49"/>
        <v>50.743326488706366</v>
      </c>
      <c r="I515" s="357" t="s">
        <v>768</v>
      </c>
      <c r="J515" s="357" t="s">
        <v>1258</v>
      </c>
      <c r="K515" s="355" t="s">
        <v>1131</v>
      </c>
      <c r="L515" s="355" t="s">
        <v>196</v>
      </c>
      <c r="M515" s="355" t="s">
        <v>90</v>
      </c>
      <c r="N515" s="357" t="s">
        <v>764</v>
      </c>
      <c r="O515" s="357" t="s">
        <v>764</v>
      </c>
      <c r="P515" s="357" t="s">
        <v>721</v>
      </c>
      <c r="Q515" s="357"/>
      <c r="R515" s="357"/>
      <c r="S515" s="357"/>
      <c r="T515" s="357"/>
      <c r="U515" s="357"/>
      <c r="V515" s="357"/>
      <c r="W515" s="357"/>
      <c r="X515" s="357"/>
      <c r="Y515" s="357"/>
      <c r="Z515" s="357"/>
      <c r="AA515" s="344"/>
      <c r="AB515" s="344" t="str">
        <f t="shared" ca="1" si="54"/>
        <v>Vencida</v>
      </c>
      <c r="AC515" s="358" t="str">
        <f t="shared" si="50"/>
        <v>No aplica</v>
      </c>
      <c r="AD515" s="344"/>
      <c r="AE515" s="344" t="str">
        <f t="shared" ca="1" si="55"/>
        <v>Vencida</v>
      </c>
      <c r="AF515" s="358" t="str">
        <f t="shared" si="51"/>
        <v>No aplica</v>
      </c>
      <c r="AG515" s="344"/>
      <c r="AH515" s="344"/>
      <c r="AI515" s="357"/>
      <c r="AJ515" s="344"/>
      <c r="AK515" s="358" t="str">
        <f t="shared" si="52"/>
        <v>No aplica</v>
      </c>
      <c r="AL515" s="358"/>
      <c r="AM515" s="359">
        <f t="shared" ca="1" si="53"/>
        <v>0</v>
      </c>
      <c r="AN515" s="357"/>
      <c r="AO515" s="357"/>
      <c r="AP515" s="360"/>
      <c r="AQ515" s="361" t="str">
        <f>+_xlfn.XLOOKUP(B515,'BD 2025-06-14'!$A$1:$A$700,'BD 2025-06-14'!$B$1:$B$700)</f>
        <v>MONTOYA VILLEGAS MARIA FERNANDA</v>
      </c>
    </row>
    <row r="516" spans="1:43" ht="30.75" customHeight="1" x14ac:dyDescent="0.25">
      <c r="A516" s="353">
        <v>507</v>
      </c>
      <c r="B516" s="354">
        <v>66818737</v>
      </c>
      <c r="C516" s="357" t="s">
        <v>1201</v>
      </c>
      <c r="D516" s="344" t="str">
        <f>IFERROR(VLOOKUP(B516,#REF!,6,0),"ACTIVO")</f>
        <v>ACTIVO</v>
      </c>
      <c r="E516" s="344">
        <v>41594</v>
      </c>
      <c r="F516" s="344" t="str">
        <f>IFERROR(VLOOKUP(B516,#REF!,5,0),"")</f>
        <v/>
      </c>
      <c r="G516" s="344">
        <v>25655</v>
      </c>
      <c r="H516" s="356">
        <f t="shared" ca="1" si="49"/>
        <v>56.011623997310146</v>
      </c>
      <c r="I516" s="357" t="s">
        <v>768</v>
      </c>
      <c r="J516" s="357" t="s">
        <v>1202</v>
      </c>
      <c r="K516" s="355" t="s">
        <v>1131</v>
      </c>
      <c r="L516" s="355" t="s">
        <v>196</v>
      </c>
      <c r="M516" s="355" t="s">
        <v>90</v>
      </c>
      <c r="N516" s="357" t="s">
        <v>764</v>
      </c>
      <c r="O516" s="357" t="s">
        <v>764</v>
      </c>
      <c r="P516" s="357" t="s">
        <v>721</v>
      </c>
      <c r="Q516" s="357"/>
      <c r="R516" s="357"/>
      <c r="S516" s="357"/>
      <c r="T516" s="357"/>
      <c r="U516" s="357"/>
      <c r="V516" s="357"/>
      <c r="W516" s="357"/>
      <c r="X516" s="357"/>
      <c r="Y516" s="357"/>
      <c r="Z516" s="357"/>
      <c r="AA516" s="344"/>
      <c r="AB516" s="344" t="str">
        <f t="shared" ca="1" si="54"/>
        <v>Vencida</v>
      </c>
      <c r="AC516" s="358" t="str">
        <f t="shared" si="50"/>
        <v>No aplica</v>
      </c>
      <c r="AD516" s="344"/>
      <c r="AE516" s="344" t="str">
        <f t="shared" ca="1" si="55"/>
        <v>Vencida</v>
      </c>
      <c r="AF516" s="358" t="str">
        <f t="shared" si="51"/>
        <v>No aplica</v>
      </c>
      <c r="AG516" s="344"/>
      <c r="AH516" s="344"/>
      <c r="AI516" s="357"/>
      <c r="AJ516" s="344"/>
      <c r="AK516" s="358" t="str">
        <f t="shared" si="52"/>
        <v>No aplica</v>
      </c>
      <c r="AL516" s="358"/>
      <c r="AM516" s="359">
        <f t="shared" ca="1" si="53"/>
        <v>0</v>
      </c>
      <c r="AN516" s="357"/>
      <c r="AO516" s="357"/>
      <c r="AP516" s="360"/>
      <c r="AQ516" s="361" t="str">
        <f>+_xlfn.XLOOKUP(B516,'BD 2025-06-14'!$A$1:$A$700,'BD 2025-06-14'!$B$1:$B$700)</f>
        <v>GONZALEZ RAMIREZ ADRIANA BEATRIZ</v>
      </c>
    </row>
    <row r="517" spans="1:43" ht="30.75" customHeight="1" x14ac:dyDescent="0.25">
      <c r="A517" s="353">
        <v>508</v>
      </c>
      <c r="B517" s="354">
        <v>31994586</v>
      </c>
      <c r="C517" s="357" t="s">
        <v>1327</v>
      </c>
      <c r="D517" s="344" t="str">
        <f>IFERROR(VLOOKUP(B517,#REF!,6,0),"ACTIVO")</f>
        <v>ACTIVO</v>
      </c>
      <c r="E517" s="344">
        <v>41597</v>
      </c>
      <c r="F517" s="344" t="str">
        <f>IFERROR(VLOOKUP(B517,#REF!,5,0),"")</f>
        <v/>
      </c>
      <c r="G517" s="344">
        <v>25138</v>
      </c>
      <c r="H517" s="356">
        <f t="shared" ca="1" si="49"/>
        <v>57.425754060324827</v>
      </c>
      <c r="I517" s="357" t="s">
        <v>768</v>
      </c>
      <c r="J517" s="357" t="s">
        <v>1328</v>
      </c>
      <c r="K517" s="355" t="s">
        <v>1131</v>
      </c>
      <c r="L517" s="355" t="s">
        <v>196</v>
      </c>
      <c r="M517" s="355" t="s">
        <v>90</v>
      </c>
      <c r="N517" s="357" t="s">
        <v>764</v>
      </c>
      <c r="O517" s="357" t="s">
        <v>764</v>
      </c>
      <c r="P517" s="357" t="s">
        <v>721</v>
      </c>
      <c r="Q517" s="357"/>
      <c r="R517" s="357"/>
      <c r="S517" s="357"/>
      <c r="T517" s="357"/>
      <c r="U517" s="357"/>
      <c r="V517" s="357"/>
      <c r="W517" s="357"/>
      <c r="X517" s="357"/>
      <c r="Y517" s="357"/>
      <c r="Z517" s="357"/>
      <c r="AA517" s="344"/>
      <c r="AB517" s="344" t="str">
        <f t="shared" ca="1" si="54"/>
        <v>Vencida</v>
      </c>
      <c r="AC517" s="358" t="str">
        <f t="shared" si="50"/>
        <v>No aplica</v>
      </c>
      <c r="AD517" s="344"/>
      <c r="AE517" s="344" t="str">
        <f t="shared" ca="1" si="55"/>
        <v>Vencida</v>
      </c>
      <c r="AF517" s="358" t="str">
        <f t="shared" si="51"/>
        <v>No aplica</v>
      </c>
      <c r="AG517" s="344"/>
      <c r="AH517" s="344"/>
      <c r="AI517" s="357"/>
      <c r="AJ517" s="344"/>
      <c r="AK517" s="358" t="str">
        <f t="shared" si="52"/>
        <v>No aplica</v>
      </c>
      <c r="AL517" s="358"/>
      <c r="AM517" s="359">
        <f t="shared" ca="1" si="53"/>
        <v>0</v>
      </c>
      <c r="AN517" s="357"/>
      <c r="AO517" s="357"/>
      <c r="AP517" s="360"/>
      <c r="AQ517" s="361" t="str">
        <f>+_xlfn.XLOOKUP(B517,'BD 2025-06-14'!$A$1:$A$700,'BD 2025-06-14'!$B$1:$B$700)</f>
        <v>RODRIGUEZ CRUZ LUZ PATRICIA</v>
      </c>
    </row>
    <row r="518" spans="1:43" ht="30.75" customHeight="1" x14ac:dyDescent="0.25">
      <c r="A518" s="353">
        <v>509</v>
      </c>
      <c r="B518" s="354">
        <v>38665943</v>
      </c>
      <c r="C518" s="357" t="s">
        <v>1161</v>
      </c>
      <c r="D518" s="344" t="str">
        <f>IFERROR(VLOOKUP(B518,#REF!,6,0),"ACTIVO")</f>
        <v>ACTIVO</v>
      </c>
      <c r="E518" s="344">
        <v>41597</v>
      </c>
      <c r="F518" s="344" t="str">
        <f>IFERROR(VLOOKUP(B518,#REF!,5,0),"")</f>
        <v/>
      </c>
      <c r="G518" s="344">
        <v>30052</v>
      </c>
      <c r="H518" s="356">
        <f t="shared" ca="1" si="49"/>
        <v>43.973290338281821</v>
      </c>
      <c r="I518" s="357" t="s">
        <v>768</v>
      </c>
      <c r="J518" s="357" t="s">
        <v>1162</v>
      </c>
      <c r="K518" s="355" t="s">
        <v>1131</v>
      </c>
      <c r="L518" s="355" t="s">
        <v>196</v>
      </c>
      <c r="M518" s="355" t="s">
        <v>90</v>
      </c>
      <c r="N518" s="357" t="s">
        <v>764</v>
      </c>
      <c r="O518" s="357" t="s">
        <v>764</v>
      </c>
      <c r="P518" s="357" t="s">
        <v>721</v>
      </c>
      <c r="Q518" s="357"/>
      <c r="R518" s="357"/>
      <c r="S518" s="357"/>
      <c r="T518" s="357"/>
      <c r="U518" s="357"/>
      <c r="V518" s="357"/>
      <c r="W518" s="357"/>
      <c r="X518" s="357"/>
      <c r="Y518" s="357"/>
      <c r="Z518" s="357"/>
      <c r="AA518" s="344"/>
      <c r="AB518" s="344" t="str">
        <f t="shared" ca="1" si="54"/>
        <v>Vencida</v>
      </c>
      <c r="AC518" s="358" t="str">
        <f t="shared" si="50"/>
        <v>No aplica</v>
      </c>
      <c r="AD518" s="344"/>
      <c r="AE518" s="344" t="str">
        <f t="shared" ca="1" si="55"/>
        <v>Vencida</v>
      </c>
      <c r="AF518" s="358" t="str">
        <f t="shared" si="51"/>
        <v>No aplica</v>
      </c>
      <c r="AG518" s="344"/>
      <c r="AH518" s="344"/>
      <c r="AI518" s="357"/>
      <c r="AJ518" s="344"/>
      <c r="AK518" s="358" t="str">
        <f t="shared" si="52"/>
        <v>No aplica</v>
      </c>
      <c r="AL518" s="358"/>
      <c r="AM518" s="359">
        <f t="shared" ca="1" si="53"/>
        <v>0</v>
      </c>
      <c r="AN518" s="357"/>
      <c r="AO518" s="357"/>
      <c r="AP518" s="360"/>
      <c r="AQ518" s="361" t="str">
        <f>+_xlfn.XLOOKUP(B518,'BD 2025-06-14'!$A$1:$A$700,'BD 2025-06-14'!$B$1:$B$700)</f>
        <v>CARDOZO CASTRO DAISY CECILIA</v>
      </c>
    </row>
    <row r="519" spans="1:43" ht="30.75" customHeight="1" x14ac:dyDescent="0.25">
      <c r="A519" s="353">
        <v>510</v>
      </c>
      <c r="B519" s="354">
        <v>34567980</v>
      </c>
      <c r="C519" s="357" t="s">
        <v>1234</v>
      </c>
      <c r="D519" s="344" t="str">
        <f>IFERROR(VLOOKUP(B519,#REF!,6,0),"ACTIVO")</f>
        <v>ACTIVO</v>
      </c>
      <c r="E519" s="344">
        <v>41609</v>
      </c>
      <c r="F519" s="344" t="str">
        <f>IFERROR(VLOOKUP(B519,#REF!,5,0),"")</f>
        <v/>
      </c>
      <c r="G519" s="344">
        <v>27019</v>
      </c>
      <c r="H519" s="356">
        <f t="shared" ca="1" si="49"/>
        <v>52.277848197535867</v>
      </c>
      <c r="I519" s="357" t="s">
        <v>768</v>
      </c>
      <c r="J519" s="357" t="s">
        <v>4192</v>
      </c>
      <c r="K519" s="355" t="s">
        <v>1131</v>
      </c>
      <c r="L519" s="355" t="s">
        <v>196</v>
      </c>
      <c r="M519" s="355" t="s">
        <v>90</v>
      </c>
      <c r="N519" s="357" t="s">
        <v>764</v>
      </c>
      <c r="O519" s="357" t="s">
        <v>764</v>
      </c>
      <c r="P519" s="357" t="s">
        <v>721</v>
      </c>
      <c r="Q519" s="357"/>
      <c r="R519" s="357"/>
      <c r="S519" s="357"/>
      <c r="T519" s="357"/>
      <c r="U519" s="357"/>
      <c r="V519" s="357"/>
      <c r="W519" s="357"/>
      <c r="X519" s="357"/>
      <c r="Y519" s="357"/>
      <c r="Z519" s="357"/>
      <c r="AA519" s="344"/>
      <c r="AB519" s="344" t="str">
        <f t="shared" ca="1" si="54"/>
        <v>Vencida</v>
      </c>
      <c r="AC519" s="358" t="str">
        <f t="shared" si="50"/>
        <v>No aplica</v>
      </c>
      <c r="AD519" s="344"/>
      <c r="AE519" s="344" t="str">
        <f t="shared" ca="1" si="55"/>
        <v>Vencida</v>
      </c>
      <c r="AF519" s="358" t="str">
        <f t="shared" si="51"/>
        <v>No aplica</v>
      </c>
      <c r="AG519" s="344"/>
      <c r="AH519" s="344"/>
      <c r="AI519" s="357"/>
      <c r="AJ519" s="344"/>
      <c r="AK519" s="358" t="str">
        <f t="shared" si="52"/>
        <v>No aplica</v>
      </c>
      <c r="AL519" s="358"/>
      <c r="AM519" s="359">
        <f t="shared" ca="1" si="53"/>
        <v>0</v>
      </c>
      <c r="AN519" s="357"/>
      <c r="AO519" s="357"/>
      <c r="AP519" s="360"/>
      <c r="AQ519" s="361" t="str">
        <f>+_xlfn.XLOOKUP(B519,'BD 2025-06-14'!$A$1:$A$700,'BD 2025-06-14'!$B$1:$B$700)</f>
        <v>MANQUILLO CHAGUENDO NANCY LORENA</v>
      </c>
    </row>
    <row r="520" spans="1:43" s="362" customFormat="1" ht="30.75" customHeight="1" x14ac:dyDescent="0.25">
      <c r="A520" s="353">
        <v>511</v>
      </c>
      <c r="B520" s="354">
        <v>31588124</v>
      </c>
      <c r="C520" s="357" t="s">
        <v>1174</v>
      </c>
      <c r="D520" s="344" t="str">
        <f>IFERROR(VLOOKUP(B520,#REF!,6,0),"ACTIVO")</f>
        <v>ACTIVO</v>
      </c>
      <c r="E520" s="344">
        <v>41609</v>
      </c>
      <c r="F520" s="344" t="str">
        <f>IFERROR(VLOOKUP(B520,#REF!,5,0),"")</f>
        <v/>
      </c>
      <c r="G520" s="344">
        <v>28816</v>
      </c>
      <c r="H520" s="356">
        <f t="shared" ca="1" si="49"/>
        <v>47.357266580991229</v>
      </c>
      <c r="I520" s="357" t="s">
        <v>768</v>
      </c>
      <c r="J520" s="357" t="s">
        <v>1175</v>
      </c>
      <c r="K520" s="355" t="s">
        <v>1131</v>
      </c>
      <c r="L520" s="355" t="s">
        <v>196</v>
      </c>
      <c r="M520" s="355" t="s">
        <v>90</v>
      </c>
      <c r="N520" s="357" t="s">
        <v>764</v>
      </c>
      <c r="O520" s="357" t="s">
        <v>764</v>
      </c>
      <c r="P520" s="357" t="s">
        <v>721</v>
      </c>
      <c r="Q520" s="357"/>
      <c r="R520" s="357"/>
      <c r="S520" s="357"/>
      <c r="T520" s="357"/>
      <c r="U520" s="357"/>
      <c r="V520" s="357"/>
      <c r="W520" s="357"/>
      <c r="X520" s="357"/>
      <c r="Y520" s="357"/>
      <c r="Z520" s="357"/>
      <c r="AA520" s="344"/>
      <c r="AB520" s="344" t="str">
        <f t="shared" ca="1" si="54"/>
        <v>Vencida</v>
      </c>
      <c r="AC520" s="358" t="str">
        <f t="shared" si="50"/>
        <v>No aplica</v>
      </c>
      <c r="AD520" s="344"/>
      <c r="AE520" s="344" t="str">
        <f t="shared" ca="1" si="55"/>
        <v>Vencida</v>
      </c>
      <c r="AF520" s="358" t="str">
        <f t="shared" si="51"/>
        <v>No aplica</v>
      </c>
      <c r="AG520" s="344"/>
      <c r="AH520" s="344"/>
      <c r="AI520" s="357"/>
      <c r="AJ520" s="344"/>
      <c r="AK520" s="358" t="str">
        <f t="shared" si="52"/>
        <v>No aplica</v>
      </c>
      <c r="AL520" s="358"/>
      <c r="AM520" s="359">
        <f t="shared" ca="1" si="53"/>
        <v>0</v>
      </c>
      <c r="AN520" s="357"/>
      <c r="AO520" s="357"/>
      <c r="AP520" s="360"/>
      <c r="AQ520" s="361" t="str">
        <f>+_xlfn.XLOOKUP(B520,'BD 2025-06-14'!$A$1:$A$700,'BD 2025-06-14'!$B$1:$B$700)</f>
        <v>CASTRO CASTILLO NEREYDA</v>
      </c>
    </row>
    <row r="521" spans="1:43" ht="30.75" customHeight="1" x14ac:dyDescent="0.25">
      <c r="A521" s="353">
        <v>512</v>
      </c>
      <c r="B521" s="354">
        <v>1085918354</v>
      </c>
      <c r="C521" s="357" t="s">
        <v>1347</v>
      </c>
      <c r="D521" s="344" t="str">
        <f>IFERROR(VLOOKUP(B521,#REF!,6,0),"ACTIVO")</f>
        <v>ACTIVO</v>
      </c>
      <c r="E521" s="344">
        <v>41736</v>
      </c>
      <c r="F521" s="344" t="str">
        <f>IFERROR(VLOOKUP(B521,#REF!,5,0),"")</f>
        <v/>
      </c>
      <c r="G521" s="344">
        <v>32991</v>
      </c>
      <c r="H521" s="356">
        <f t="shared" ca="1" si="49"/>
        <v>35.926742637265058</v>
      </c>
      <c r="I521" s="357" t="s">
        <v>768</v>
      </c>
      <c r="J521" s="357" t="s">
        <v>1348</v>
      </c>
      <c r="K521" s="355" t="s">
        <v>1131</v>
      </c>
      <c r="L521" s="355" t="s">
        <v>196</v>
      </c>
      <c r="M521" s="355" t="s">
        <v>90</v>
      </c>
      <c r="N521" s="357" t="s">
        <v>764</v>
      </c>
      <c r="O521" s="357" t="s">
        <v>764</v>
      </c>
      <c r="P521" s="357" t="s">
        <v>721</v>
      </c>
      <c r="Q521" s="357"/>
      <c r="R521" s="357"/>
      <c r="S521" s="357"/>
      <c r="T521" s="357"/>
      <c r="U521" s="357"/>
      <c r="V521" s="357"/>
      <c r="W521" s="357"/>
      <c r="X521" s="357"/>
      <c r="Y521" s="357"/>
      <c r="Z521" s="357"/>
      <c r="AA521" s="344"/>
      <c r="AB521" s="344" t="str">
        <f t="shared" ca="1" si="54"/>
        <v>Vencida</v>
      </c>
      <c r="AC521" s="358" t="str">
        <f t="shared" si="50"/>
        <v>No aplica</v>
      </c>
      <c r="AD521" s="344"/>
      <c r="AE521" s="344" t="str">
        <f t="shared" ca="1" si="55"/>
        <v>Vencida</v>
      </c>
      <c r="AF521" s="358" t="str">
        <f t="shared" si="51"/>
        <v>No aplica</v>
      </c>
      <c r="AG521" s="344"/>
      <c r="AH521" s="344"/>
      <c r="AI521" s="357"/>
      <c r="AJ521" s="344"/>
      <c r="AK521" s="358" t="str">
        <f t="shared" si="52"/>
        <v>No aplica</v>
      </c>
      <c r="AL521" s="358"/>
      <c r="AM521" s="359">
        <f t="shared" ca="1" si="53"/>
        <v>0</v>
      </c>
      <c r="AN521" s="357"/>
      <c r="AO521" s="357"/>
      <c r="AP521" s="360"/>
      <c r="AQ521" s="361" t="str">
        <f>+_xlfn.XLOOKUP(B521,'BD 2025-06-14'!$A$1:$A$700,'BD 2025-06-14'!$B$1:$B$700)</f>
        <v>SALAZAR BASTIDAS SANDRA PAOLA</v>
      </c>
    </row>
    <row r="522" spans="1:43" ht="30.75" customHeight="1" x14ac:dyDescent="0.25">
      <c r="A522" s="353">
        <v>513</v>
      </c>
      <c r="B522" s="354">
        <v>1143995827</v>
      </c>
      <c r="C522" s="357" t="s">
        <v>1313</v>
      </c>
      <c r="D522" s="344" t="str">
        <f>IFERROR(VLOOKUP(B522,#REF!,6,0),"ACTIVO")</f>
        <v>ACTIVO</v>
      </c>
      <c r="E522" s="344">
        <v>44186</v>
      </c>
      <c r="F522" s="344" t="str">
        <f>IFERROR(VLOOKUP(B522,#REF!,5,0),"")</f>
        <v/>
      </c>
      <c r="G522" s="344">
        <v>36240</v>
      </c>
      <c r="H522" s="356">
        <f t="shared" ref="H522:H585" ca="1" si="56">+YEARFRAC(G522,TODAY(),1)</f>
        <v>27.030800821355236</v>
      </c>
      <c r="I522" s="357" t="s">
        <v>768</v>
      </c>
      <c r="J522" s="357" t="s">
        <v>1314</v>
      </c>
      <c r="K522" s="355" t="s">
        <v>1131</v>
      </c>
      <c r="L522" s="355" t="s">
        <v>196</v>
      </c>
      <c r="M522" s="355" t="s">
        <v>90</v>
      </c>
      <c r="N522" s="357" t="s">
        <v>764</v>
      </c>
      <c r="O522" s="357" t="s">
        <v>764</v>
      </c>
      <c r="P522" s="357" t="s">
        <v>721</v>
      </c>
      <c r="Q522" s="357"/>
      <c r="R522" s="357"/>
      <c r="S522" s="357"/>
      <c r="T522" s="357"/>
      <c r="U522" s="357"/>
      <c r="V522" s="357"/>
      <c r="W522" s="357"/>
      <c r="X522" s="357"/>
      <c r="Y522" s="357"/>
      <c r="Z522" s="357"/>
      <c r="AA522" s="344"/>
      <c r="AB522" s="344" t="str">
        <f t="shared" ca="1" si="54"/>
        <v>Vencida</v>
      </c>
      <c r="AC522" s="358" t="str">
        <f t="shared" ref="AC522:AC585" si="57">IF(P522="No tiene","No aplica",IF(AD522&gt;$C$6,"Vigente","No Vigente"))</f>
        <v>No aplica</v>
      </c>
      <c r="AD522" s="344"/>
      <c r="AE522" s="344" t="str">
        <f t="shared" ca="1" si="55"/>
        <v>Vencida</v>
      </c>
      <c r="AF522" s="358" t="str">
        <f t="shared" ref="AF522:AF585" si="58">+IF(P522="No tiene","No aplica",IF(AG522&gt;$C$6,"Vigente","No Vigente"))</f>
        <v>No aplica</v>
      </c>
      <c r="AG522" s="344"/>
      <c r="AH522" s="344"/>
      <c r="AI522" s="357"/>
      <c r="AJ522" s="344"/>
      <c r="AK522" s="358" t="str">
        <f t="shared" ref="AK522:AK585" si="59">+IF(P522="No tiene","No aplica",IF(AJ522&gt;$C$6,"Vigente","No Vigente"))</f>
        <v>No aplica</v>
      </c>
      <c r="AL522" s="358"/>
      <c r="AM522" s="359">
        <f t="shared" ref="AM522:AM585" ca="1" si="60">+COUNTIFS(AC522:AK522,"Vigente")</f>
        <v>0</v>
      </c>
      <c r="AN522" s="357"/>
      <c r="AO522" s="357"/>
      <c r="AP522" s="360"/>
      <c r="AQ522" s="361" t="str">
        <f>+_xlfn.XLOOKUP(B522,'BD 2025-06-14'!$A$1:$A$700,'BD 2025-06-14'!$B$1:$B$700)</f>
        <v>QUINONES LEON LAURA VANESSA</v>
      </c>
    </row>
    <row r="523" spans="1:43" ht="30.75" customHeight="1" x14ac:dyDescent="0.25">
      <c r="A523" s="353">
        <v>514</v>
      </c>
      <c r="B523" s="354">
        <v>66921678</v>
      </c>
      <c r="C523" s="357" t="s">
        <v>1199</v>
      </c>
      <c r="D523" s="344" t="str">
        <f>IFERROR(VLOOKUP(B523,#REF!,6,0),"ACTIVO")</f>
        <v>ACTIVO</v>
      </c>
      <c r="E523" s="344">
        <v>44264</v>
      </c>
      <c r="F523" s="344" t="str">
        <f>IFERROR(VLOOKUP(B523,#REF!,5,0),"")</f>
        <v/>
      </c>
      <c r="G523" s="344">
        <v>27223</v>
      </c>
      <c r="H523" s="356">
        <f t="shared" ca="1" si="56"/>
        <v>51.71866928401694</v>
      </c>
      <c r="I523" s="357" t="s">
        <v>768</v>
      </c>
      <c r="J523" s="357" t="s">
        <v>1200</v>
      </c>
      <c r="K523" s="355" t="s">
        <v>1131</v>
      </c>
      <c r="L523" s="355" t="s">
        <v>196</v>
      </c>
      <c r="M523" s="355" t="s">
        <v>90</v>
      </c>
      <c r="N523" s="357" t="s">
        <v>764</v>
      </c>
      <c r="O523" s="357" t="s">
        <v>764</v>
      </c>
      <c r="P523" s="357" t="s">
        <v>721</v>
      </c>
      <c r="Q523" s="357"/>
      <c r="R523" s="357"/>
      <c r="S523" s="357"/>
      <c r="T523" s="357"/>
      <c r="U523" s="357"/>
      <c r="V523" s="357"/>
      <c r="W523" s="357"/>
      <c r="X523" s="357"/>
      <c r="Y523" s="357"/>
      <c r="Z523" s="357"/>
      <c r="AA523" s="344"/>
      <c r="AB523" s="344" t="str">
        <f t="shared" ref="AB523:AB586" ca="1" si="61">IF(AD523&lt;=TODAY(),"Vencida","Vigente")</f>
        <v>Vencida</v>
      </c>
      <c r="AC523" s="358" t="str">
        <f t="shared" si="57"/>
        <v>No aplica</v>
      </c>
      <c r="AD523" s="344"/>
      <c r="AE523" s="344" t="str">
        <f t="shared" ref="AE523:AE586" ca="1" si="62">IF(AG523&lt;=TODAY(),"Vencida","Vigente")</f>
        <v>Vencida</v>
      </c>
      <c r="AF523" s="358" t="str">
        <f t="shared" si="58"/>
        <v>No aplica</v>
      </c>
      <c r="AG523" s="344"/>
      <c r="AH523" s="344"/>
      <c r="AI523" s="357"/>
      <c r="AJ523" s="344"/>
      <c r="AK523" s="358" t="str">
        <f t="shared" si="59"/>
        <v>No aplica</v>
      </c>
      <c r="AL523" s="358"/>
      <c r="AM523" s="359">
        <f t="shared" ca="1" si="60"/>
        <v>0</v>
      </c>
      <c r="AN523" s="357"/>
      <c r="AO523" s="357"/>
      <c r="AP523" s="360"/>
      <c r="AQ523" s="361" t="str">
        <f>+_xlfn.XLOOKUP(B523,'BD 2025-06-14'!$A$1:$A$700,'BD 2025-06-14'!$B$1:$B$700)</f>
        <v>GONZALEZ MUNOZ VIVIANA</v>
      </c>
    </row>
    <row r="524" spans="1:43" ht="30.75" customHeight="1" x14ac:dyDescent="0.25">
      <c r="A524" s="353">
        <v>515</v>
      </c>
      <c r="B524" s="354">
        <v>1130638012</v>
      </c>
      <c r="C524" s="357" t="s">
        <v>1382</v>
      </c>
      <c r="D524" s="344" t="str">
        <f>IFERROR(VLOOKUP(B524,#REF!,6,0),"ACTIVO")</f>
        <v>ACTIVO</v>
      </c>
      <c r="E524" s="344">
        <v>44418</v>
      </c>
      <c r="F524" s="344" t="str">
        <f>IFERROR(VLOOKUP(B524,#REF!,5,0),"")</f>
        <v/>
      </c>
      <c r="G524" s="344">
        <v>32257</v>
      </c>
      <c r="H524" s="356">
        <f t="shared" ca="1" si="56"/>
        <v>37.934994734994731</v>
      </c>
      <c r="I524" s="357" t="s">
        <v>768</v>
      </c>
      <c r="J524" s="357" t="s">
        <v>4234</v>
      </c>
      <c r="K524" s="355" t="s">
        <v>1131</v>
      </c>
      <c r="L524" s="355" t="s">
        <v>196</v>
      </c>
      <c r="M524" s="355" t="s">
        <v>90</v>
      </c>
      <c r="N524" s="357" t="s">
        <v>764</v>
      </c>
      <c r="O524" s="357" t="s">
        <v>764</v>
      </c>
      <c r="P524" s="357" t="s">
        <v>721</v>
      </c>
      <c r="Q524" s="357"/>
      <c r="R524" s="357"/>
      <c r="S524" s="357"/>
      <c r="T524" s="357"/>
      <c r="U524" s="357"/>
      <c r="V524" s="357"/>
      <c r="W524" s="357"/>
      <c r="X524" s="357"/>
      <c r="Y524" s="357"/>
      <c r="Z524" s="357"/>
      <c r="AA524" s="344"/>
      <c r="AB524" s="344" t="str">
        <f t="shared" ca="1" si="61"/>
        <v>Vencida</v>
      </c>
      <c r="AC524" s="358" t="str">
        <f t="shared" si="57"/>
        <v>No aplica</v>
      </c>
      <c r="AD524" s="344"/>
      <c r="AE524" s="344" t="str">
        <f t="shared" ca="1" si="62"/>
        <v>Vencida</v>
      </c>
      <c r="AF524" s="358" t="str">
        <f t="shared" si="58"/>
        <v>No aplica</v>
      </c>
      <c r="AG524" s="344"/>
      <c r="AH524" s="344"/>
      <c r="AI524" s="357"/>
      <c r="AJ524" s="344"/>
      <c r="AK524" s="358" t="str">
        <f t="shared" si="59"/>
        <v>No aplica</v>
      </c>
      <c r="AL524" s="358"/>
      <c r="AM524" s="359">
        <f t="shared" ca="1" si="60"/>
        <v>0</v>
      </c>
      <c r="AN524" s="357"/>
      <c r="AO524" s="357"/>
      <c r="AP524" s="360"/>
      <c r="AQ524" s="361" t="str">
        <f>+_xlfn.XLOOKUP(B524,'BD 2025-06-14'!$A$1:$A$700,'BD 2025-06-14'!$B$1:$B$700)</f>
        <v>VALENCIANO GARCIA SARA LUCIA</v>
      </c>
    </row>
    <row r="525" spans="1:43" ht="30.75" customHeight="1" x14ac:dyDescent="0.25">
      <c r="A525" s="353">
        <v>516</v>
      </c>
      <c r="B525" s="354">
        <v>1063809116</v>
      </c>
      <c r="C525" s="357" t="s">
        <v>1362</v>
      </c>
      <c r="D525" s="344" t="str">
        <f>IFERROR(VLOOKUP(B525,#REF!,6,0),"ACTIVO")</f>
        <v>ACTIVO</v>
      </c>
      <c r="E525" s="344">
        <v>44418</v>
      </c>
      <c r="F525" s="344" t="str">
        <f>IFERROR(VLOOKUP(B525,#REF!,5,0),"")</f>
        <v/>
      </c>
      <c r="G525" s="344">
        <v>32587</v>
      </c>
      <c r="H525" s="356">
        <f t="shared" ca="1" si="56"/>
        <v>37.033503854744573</v>
      </c>
      <c r="I525" s="357" t="s">
        <v>768</v>
      </c>
      <c r="J525" s="357" t="s">
        <v>4228</v>
      </c>
      <c r="K525" s="355" t="s">
        <v>1131</v>
      </c>
      <c r="L525" s="355" t="s">
        <v>196</v>
      </c>
      <c r="M525" s="355" t="s">
        <v>90</v>
      </c>
      <c r="N525" s="357" t="s">
        <v>764</v>
      </c>
      <c r="O525" s="357" t="s">
        <v>764</v>
      </c>
      <c r="P525" s="357" t="s">
        <v>721</v>
      </c>
      <c r="Q525" s="357"/>
      <c r="R525" s="357"/>
      <c r="S525" s="357"/>
      <c r="T525" s="357"/>
      <c r="U525" s="357"/>
      <c r="V525" s="357"/>
      <c r="W525" s="357"/>
      <c r="X525" s="357"/>
      <c r="Y525" s="357"/>
      <c r="Z525" s="357"/>
      <c r="AA525" s="344"/>
      <c r="AB525" s="344" t="str">
        <f t="shared" ca="1" si="61"/>
        <v>Vencida</v>
      </c>
      <c r="AC525" s="358" t="str">
        <f t="shared" si="57"/>
        <v>No aplica</v>
      </c>
      <c r="AD525" s="344"/>
      <c r="AE525" s="344" t="str">
        <f t="shared" ca="1" si="62"/>
        <v>Vencida</v>
      </c>
      <c r="AF525" s="358" t="str">
        <f t="shared" si="58"/>
        <v>No aplica</v>
      </c>
      <c r="AG525" s="344"/>
      <c r="AH525" s="344"/>
      <c r="AI525" s="357"/>
      <c r="AJ525" s="344"/>
      <c r="AK525" s="358" t="str">
        <f t="shared" si="59"/>
        <v>No aplica</v>
      </c>
      <c r="AL525" s="358"/>
      <c r="AM525" s="359">
        <f t="shared" ca="1" si="60"/>
        <v>0</v>
      </c>
      <c r="AN525" s="357"/>
      <c r="AO525" s="357"/>
      <c r="AP525" s="360"/>
      <c r="AQ525" s="361" t="str">
        <f>+_xlfn.XLOOKUP(B525,'BD 2025-06-14'!$A$1:$A$700,'BD 2025-06-14'!$B$1:$B$700)</f>
        <v>TAQUEZ POLINDARA ELCY JOJHANA</v>
      </c>
    </row>
    <row r="526" spans="1:43" ht="30.75" customHeight="1" x14ac:dyDescent="0.25">
      <c r="A526" s="353">
        <v>517</v>
      </c>
      <c r="B526" s="354">
        <v>1085934464</v>
      </c>
      <c r="C526" s="357" t="s">
        <v>1342</v>
      </c>
      <c r="D526" s="344" t="str">
        <f>IFERROR(VLOOKUP(B526,#REF!,6,0),"ACTIVO")</f>
        <v>ACTIVO</v>
      </c>
      <c r="E526" s="344">
        <v>44418</v>
      </c>
      <c r="F526" s="344" t="str">
        <f>IFERROR(VLOOKUP(B526,#REF!,5,0),"")</f>
        <v/>
      </c>
      <c r="G526" s="344">
        <v>34272</v>
      </c>
      <c r="H526" s="356">
        <f t="shared" ca="1" si="56"/>
        <v>32.420196488967626</v>
      </c>
      <c r="I526" s="357" t="s">
        <v>768</v>
      </c>
      <c r="J526" s="357" t="s">
        <v>4220</v>
      </c>
      <c r="K526" s="355" t="s">
        <v>1131</v>
      </c>
      <c r="L526" s="355" t="s">
        <v>196</v>
      </c>
      <c r="M526" s="355" t="s">
        <v>90</v>
      </c>
      <c r="N526" s="357" t="s">
        <v>764</v>
      </c>
      <c r="O526" s="357" t="s">
        <v>764</v>
      </c>
      <c r="P526" s="357" t="s">
        <v>721</v>
      </c>
      <c r="Q526" s="357"/>
      <c r="R526" s="357"/>
      <c r="S526" s="357"/>
      <c r="T526" s="357"/>
      <c r="U526" s="357"/>
      <c r="V526" s="357"/>
      <c r="W526" s="357"/>
      <c r="X526" s="357"/>
      <c r="Y526" s="357"/>
      <c r="Z526" s="357"/>
      <c r="AA526" s="344"/>
      <c r="AB526" s="344" t="str">
        <f t="shared" ca="1" si="61"/>
        <v>Vencida</v>
      </c>
      <c r="AC526" s="358" t="str">
        <f t="shared" si="57"/>
        <v>No aplica</v>
      </c>
      <c r="AD526" s="344"/>
      <c r="AE526" s="344" t="str">
        <f t="shared" ca="1" si="62"/>
        <v>Vencida</v>
      </c>
      <c r="AF526" s="358" t="str">
        <f t="shared" si="58"/>
        <v>No aplica</v>
      </c>
      <c r="AG526" s="344"/>
      <c r="AH526" s="344"/>
      <c r="AI526" s="357"/>
      <c r="AJ526" s="344"/>
      <c r="AK526" s="358" t="str">
        <f t="shared" si="59"/>
        <v>No aplica</v>
      </c>
      <c r="AL526" s="358"/>
      <c r="AM526" s="359">
        <f t="shared" ca="1" si="60"/>
        <v>0</v>
      </c>
      <c r="AN526" s="357"/>
      <c r="AO526" s="357"/>
      <c r="AP526" s="360"/>
      <c r="AQ526" s="361" t="str">
        <f>+_xlfn.XLOOKUP(B526,'BD 2025-06-14'!$A$1:$A$700,'BD 2025-06-14'!$B$1:$B$700)</f>
        <v>ROSALES CORTES YURANI DALID</v>
      </c>
    </row>
    <row r="527" spans="1:43" ht="30.75" customHeight="1" x14ac:dyDescent="0.25">
      <c r="A527" s="353">
        <v>518</v>
      </c>
      <c r="B527" s="354">
        <v>29508429</v>
      </c>
      <c r="C527" s="357" t="s">
        <v>1330</v>
      </c>
      <c r="D527" s="344" t="str">
        <f>IFERROR(VLOOKUP(B527,#REF!,6,0),"ACTIVO")</f>
        <v>ACTIVO</v>
      </c>
      <c r="E527" s="344">
        <v>44418</v>
      </c>
      <c r="F527" s="344" t="str">
        <f>IFERROR(VLOOKUP(B527,#REF!,5,0),"")</f>
        <v/>
      </c>
      <c r="G527" s="344">
        <v>30046</v>
      </c>
      <c r="H527" s="356">
        <f t="shared" ca="1" si="56"/>
        <v>43.989717692869306</v>
      </c>
      <c r="I527" s="357" t="s">
        <v>768</v>
      </c>
      <c r="J527" s="357" t="s">
        <v>1331</v>
      </c>
      <c r="K527" s="355" t="s">
        <v>1131</v>
      </c>
      <c r="L527" s="355" t="s">
        <v>196</v>
      </c>
      <c r="M527" s="355" t="s">
        <v>90</v>
      </c>
      <c r="N527" s="357" t="s">
        <v>764</v>
      </c>
      <c r="O527" s="357" t="s">
        <v>764</v>
      </c>
      <c r="P527" s="357" t="s">
        <v>721</v>
      </c>
      <c r="Q527" s="357"/>
      <c r="R527" s="357"/>
      <c r="S527" s="357"/>
      <c r="T527" s="357"/>
      <c r="U527" s="357"/>
      <c r="V527" s="357"/>
      <c r="W527" s="357"/>
      <c r="X527" s="357"/>
      <c r="Y527" s="357"/>
      <c r="Z527" s="357"/>
      <c r="AA527" s="344"/>
      <c r="AB527" s="344" t="str">
        <f t="shared" ca="1" si="61"/>
        <v>Vencida</v>
      </c>
      <c r="AC527" s="358" t="str">
        <f t="shared" si="57"/>
        <v>No aplica</v>
      </c>
      <c r="AD527" s="344"/>
      <c r="AE527" s="344" t="str">
        <f t="shared" ca="1" si="62"/>
        <v>Vencida</v>
      </c>
      <c r="AF527" s="358" t="str">
        <f t="shared" si="58"/>
        <v>No aplica</v>
      </c>
      <c r="AG527" s="344"/>
      <c r="AH527" s="344"/>
      <c r="AI527" s="357"/>
      <c r="AJ527" s="344"/>
      <c r="AK527" s="358" t="str">
        <f t="shared" si="59"/>
        <v>No aplica</v>
      </c>
      <c r="AL527" s="358"/>
      <c r="AM527" s="359">
        <f t="shared" ca="1" si="60"/>
        <v>0</v>
      </c>
      <c r="AN527" s="357"/>
      <c r="AO527" s="357"/>
      <c r="AP527" s="360"/>
      <c r="AQ527" s="361" t="str">
        <f>+_xlfn.XLOOKUP(B527,'BD 2025-06-14'!$A$1:$A$700,'BD 2025-06-14'!$B$1:$B$700)</f>
        <v>RODRIGUEZ MONICA</v>
      </c>
    </row>
    <row r="528" spans="1:43" ht="30.75" customHeight="1" x14ac:dyDescent="0.25">
      <c r="A528" s="353">
        <v>519</v>
      </c>
      <c r="B528" s="354">
        <v>1107043332</v>
      </c>
      <c r="C528" s="357" t="s">
        <v>1329</v>
      </c>
      <c r="D528" s="344" t="str">
        <f>IFERROR(VLOOKUP(B528,#REF!,6,0),"ACTIVO")</f>
        <v>ACTIVO</v>
      </c>
      <c r="E528" s="344">
        <v>44418</v>
      </c>
      <c r="F528" s="344" t="str">
        <f>IFERROR(VLOOKUP(B528,#REF!,5,0),"")</f>
        <v/>
      </c>
      <c r="G528" s="344">
        <v>31324</v>
      </c>
      <c r="H528" s="356">
        <f t="shared" ca="1" si="56"/>
        <v>40.491395045632331</v>
      </c>
      <c r="I528" s="357" t="s">
        <v>768</v>
      </c>
      <c r="J528" s="357" t="s">
        <v>4215</v>
      </c>
      <c r="K528" s="355" t="s">
        <v>1131</v>
      </c>
      <c r="L528" s="355" t="s">
        <v>196</v>
      </c>
      <c r="M528" s="355" t="s">
        <v>90</v>
      </c>
      <c r="N528" s="357" t="s">
        <v>764</v>
      </c>
      <c r="O528" s="357" t="s">
        <v>764</v>
      </c>
      <c r="P528" s="357" t="s">
        <v>721</v>
      </c>
      <c r="Q528" s="357"/>
      <c r="R528" s="357"/>
      <c r="S528" s="357"/>
      <c r="T528" s="357"/>
      <c r="U528" s="357"/>
      <c r="V528" s="357"/>
      <c r="W528" s="357"/>
      <c r="X528" s="357"/>
      <c r="Y528" s="357"/>
      <c r="Z528" s="357"/>
      <c r="AA528" s="344"/>
      <c r="AB528" s="344" t="str">
        <f t="shared" ca="1" si="61"/>
        <v>Vencida</v>
      </c>
      <c r="AC528" s="358" t="str">
        <f t="shared" si="57"/>
        <v>No aplica</v>
      </c>
      <c r="AD528" s="344"/>
      <c r="AE528" s="344" t="str">
        <f t="shared" ca="1" si="62"/>
        <v>Vencida</v>
      </c>
      <c r="AF528" s="358" t="str">
        <f t="shared" si="58"/>
        <v>No aplica</v>
      </c>
      <c r="AG528" s="344"/>
      <c r="AH528" s="344"/>
      <c r="AI528" s="357"/>
      <c r="AJ528" s="344"/>
      <c r="AK528" s="358" t="str">
        <f t="shared" si="59"/>
        <v>No aplica</v>
      </c>
      <c r="AL528" s="358"/>
      <c r="AM528" s="359">
        <f t="shared" ca="1" si="60"/>
        <v>0</v>
      </c>
      <c r="AN528" s="357"/>
      <c r="AO528" s="357"/>
      <c r="AP528" s="360"/>
      <c r="AQ528" s="361" t="str">
        <f>+_xlfn.XLOOKUP(B528,'BD 2025-06-14'!$A$1:$A$700,'BD 2025-06-14'!$B$1:$B$700)</f>
        <v>RODRIGUEZ MARIN MARIA ISLENY</v>
      </c>
    </row>
    <row r="529" spans="1:43" s="362" customFormat="1" ht="30.75" customHeight="1" x14ac:dyDescent="0.25">
      <c r="A529" s="353">
        <v>520</v>
      </c>
      <c r="B529" s="354">
        <v>34611975</v>
      </c>
      <c r="C529" s="357" t="s">
        <v>1319</v>
      </c>
      <c r="D529" s="344" t="str">
        <f>IFERROR(VLOOKUP(B529,#REF!,6,0),"ACTIVO")</f>
        <v>ACTIVO</v>
      </c>
      <c r="E529" s="344">
        <v>44418</v>
      </c>
      <c r="F529" s="344" t="str">
        <f>IFERROR(VLOOKUP(B529,#REF!,5,0),"")</f>
        <v/>
      </c>
      <c r="G529" s="344">
        <v>29960</v>
      </c>
      <c r="H529" s="356">
        <f t="shared" ca="1" si="56"/>
        <v>44.225176441956677</v>
      </c>
      <c r="I529" s="357" t="s">
        <v>768</v>
      </c>
      <c r="J529" s="357" t="s">
        <v>1320</v>
      </c>
      <c r="K529" s="355" t="s">
        <v>1131</v>
      </c>
      <c r="L529" s="355" t="s">
        <v>196</v>
      </c>
      <c r="M529" s="355" t="s">
        <v>90</v>
      </c>
      <c r="N529" s="357" t="s">
        <v>764</v>
      </c>
      <c r="O529" s="357" t="s">
        <v>764</v>
      </c>
      <c r="P529" s="357" t="s">
        <v>721</v>
      </c>
      <c r="Q529" s="357"/>
      <c r="R529" s="357"/>
      <c r="S529" s="357"/>
      <c r="T529" s="357"/>
      <c r="U529" s="357"/>
      <c r="V529" s="357"/>
      <c r="W529" s="357"/>
      <c r="X529" s="357"/>
      <c r="Y529" s="357"/>
      <c r="Z529" s="357"/>
      <c r="AA529" s="344"/>
      <c r="AB529" s="344" t="str">
        <f t="shared" ca="1" si="61"/>
        <v>Vencida</v>
      </c>
      <c r="AC529" s="358" t="str">
        <f t="shared" si="57"/>
        <v>No aplica</v>
      </c>
      <c r="AD529" s="344"/>
      <c r="AE529" s="344" t="str">
        <f t="shared" ca="1" si="62"/>
        <v>Vencida</v>
      </c>
      <c r="AF529" s="358" t="str">
        <f t="shared" si="58"/>
        <v>No aplica</v>
      </c>
      <c r="AG529" s="344"/>
      <c r="AH529" s="344"/>
      <c r="AI529" s="357"/>
      <c r="AJ529" s="344"/>
      <c r="AK529" s="358" t="str">
        <f t="shared" si="59"/>
        <v>No aplica</v>
      </c>
      <c r="AL529" s="358"/>
      <c r="AM529" s="359">
        <f t="shared" ca="1" si="60"/>
        <v>0</v>
      </c>
      <c r="AN529" s="357"/>
      <c r="AO529" s="357"/>
      <c r="AP529" s="360"/>
      <c r="AQ529" s="361" t="str">
        <f>+_xlfn.XLOOKUP(B529,'BD 2025-06-14'!$A$1:$A$700,'BD 2025-06-14'!$B$1:$B$700)</f>
        <v>REYES VELASCO ELIZABETH</v>
      </c>
    </row>
    <row r="530" spans="1:43" ht="30.75" customHeight="1" x14ac:dyDescent="0.25">
      <c r="A530" s="353">
        <v>521</v>
      </c>
      <c r="B530" s="354">
        <v>1113305053</v>
      </c>
      <c r="C530" s="357" t="s">
        <v>1287</v>
      </c>
      <c r="D530" s="344" t="str">
        <f>IFERROR(VLOOKUP(B530,#REF!,6,0),"ACTIVO")</f>
        <v>ACTIVO</v>
      </c>
      <c r="E530" s="344">
        <v>44418</v>
      </c>
      <c r="F530" s="344" t="str">
        <f>IFERROR(VLOOKUP(B530,#REF!,5,0),"")</f>
        <v/>
      </c>
      <c r="G530" s="344">
        <v>32447</v>
      </c>
      <c r="H530" s="356">
        <f t="shared" ca="1" si="56"/>
        <v>37.414812214812216</v>
      </c>
      <c r="I530" s="357" t="s">
        <v>768</v>
      </c>
      <c r="J530" s="357" t="s">
        <v>4205</v>
      </c>
      <c r="K530" s="355" t="s">
        <v>1131</v>
      </c>
      <c r="L530" s="355" t="s">
        <v>196</v>
      </c>
      <c r="M530" s="355" t="s">
        <v>90</v>
      </c>
      <c r="N530" s="357" t="s">
        <v>764</v>
      </c>
      <c r="O530" s="357" t="s">
        <v>764</v>
      </c>
      <c r="P530" s="357" t="s">
        <v>721</v>
      </c>
      <c r="Q530" s="357"/>
      <c r="R530" s="357"/>
      <c r="S530" s="357"/>
      <c r="T530" s="357"/>
      <c r="U530" s="357"/>
      <c r="V530" s="357"/>
      <c r="W530" s="357"/>
      <c r="X530" s="357"/>
      <c r="Y530" s="357"/>
      <c r="Z530" s="357"/>
      <c r="AA530" s="344"/>
      <c r="AB530" s="344" t="str">
        <f t="shared" ca="1" si="61"/>
        <v>Vencida</v>
      </c>
      <c r="AC530" s="358" t="str">
        <f t="shared" si="57"/>
        <v>No aplica</v>
      </c>
      <c r="AD530" s="344"/>
      <c r="AE530" s="344" t="str">
        <f t="shared" ca="1" si="62"/>
        <v>Vencida</v>
      </c>
      <c r="AF530" s="358" t="str">
        <f t="shared" si="58"/>
        <v>No aplica</v>
      </c>
      <c r="AG530" s="344"/>
      <c r="AH530" s="344"/>
      <c r="AI530" s="357"/>
      <c r="AJ530" s="344"/>
      <c r="AK530" s="358" t="str">
        <f t="shared" si="59"/>
        <v>No aplica</v>
      </c>
      <c r="AL530" s="358"/>
      <c r="AM530" s="359">
        <f t="shared" ca="1" si="60"/>
        <v>0</v>
      </c>
      <c r="AN530" s="357"/>
      <c r="AO530" s="357"/>
      <c r="AP530" s="360"/>
      <c r="AQ530" s="361" t="str">
        <f>+_xlfn.XLOOKUP(B530,'BD 2025-06-14'!$A$1:$A$700,'BD 2025-06-14'!$B$1:$B$700)</f>
        <v>ORTEGA VARGAS LINA MARIA</v>
      </c>
    </row>
    <row r="531" spans="1:43" ht="30.75" customHeight="1" x14ac:dyDescent="0.25">
      <c r="A531" s="353">
        <v>522</v>
      </c>
      <c r="B531" s="354">
        <v>1143852363</v>
      </c>
      <c r="C531" s="357" t="s">
        <v>1275</v>
      </c>
      <c r="D531" s="344" t="str">
        <f>IFERROR(VLOOKUP(B531,#REF!,6,0),"ACTIVO")</f>
        <v>ACTIVO</v>
      </c>
      <c r="E531" s="344">
        <v>44418</v>
      </c>
      <c r="F531" s="344" t="str">
        <f>IFERROR(VLOOKUP(B531,#REF!,5,0),"")</f>
        <v/>
      </c>
      <c r="G531" s="344">
        <v>34333</v>
      </c>
      <c r="H531" s="356">
        <f t="shared" ca="1" si="56"/>
        <v>32.253180866484136</v>
      </c>
      <c r="I531" s="357" t="s">
        <v>768</v>
      </c>
      <c r="J531" s="357" t="s">
        <v>4201</v>
      </c>
      <c r="K531" s="355" t="s">
        <v>1131</v>
      </c>
      <c r="L531" s="355" t="s">
        <v>196</v>
      </c>
      <c r="M531" s="355" t="s">
        <v>90</v>
      </c>
      <c r="N531" s="357" t="s">
        <v>764</v>
      </c>
      <c r="O531" s="357" t="s">
        <v>764</v>
      </c>
      <c r="P531" s="357" t="s">
        <v>721</v>
      </c>
      <c r="Q531" s="357"/>
      <c r="R531" s="357"/>
      <c r="S531" s="357"/>
      <c r="T531" s="357"/>
      <c r="U531" s="357"/>
      <c r="V531" s="357"/>
      <c r="W531" s="357"/>
      <c r="X531" s="357"/>
      <c r="Y531" s="357"/>
      <c r="Z531" s="357"/>
      <c r="AA531" s="344"/>
      <c r="AB531" s="344" t="str">
        <f t="shared" ca="1" si="61"/>
        <v>Vencida</v>
      </c>
      <c r="AC531" s="358" t="str">
        <f t="shared" si="57"/>
        <v>No aplica</v>
      </c>
      <c r="AD531" s="344"/>
      <c r="AE531" s="344" t="str">
        <f t="shared" ca="1" si="62"/>
        <v>Vencida</v>
      </c>
      <c r="AF531" s="358" t="str">
        <f t="shared" si="58"/>
        <v>No aplica</v>
      </c>
      <c r="AG531" s="344"/>
      <c r="AH531" s="344"/>
      <c r="AI531" s="357"/>
      <c r="AJ531" s="344"/>
      <c r="AK531" s="358" t="str">
        <f t="shared" si="59"/>
        <v>No aplica</v>
      </c>
      <c r="AL531" s="358"/>
      <c r="AM531" s="359">
        <f t="shared" ca="1" si="60"/>
        <v>0</v>
      </c>
      <c r="AN531" s="357"/>
      <c r="AO531" s="357"/>
      <c r="AP531" s="360"/>
      <c r="AQ531" s="361" t="str">
        <f>+_xlfn.XLOOKUP(B531,'BD 2025-06-14'!$A$1:$A$700,'BD 2025-06-14'!$B$1:$B$700)</f>
        <v>NIETO LUCUMI YUDI GERALDIN</v>
      </c>
    </row>
    <row r="532" spans="1:43" ht="30.75" customHeight="1" x14ac:dyDescent="0.25">
      <c r="A532" s="353">
        <v>523</v>
      </c>
      <c r="B532" s="354">
        <v>1143829889</v>
      </c>
      <c r="C532" s="357" t="s">
        <v>1247</v>
      </c>
      <c r="D532" s="344" t="str">
        <f>IFERROR(VLOOKUP(B532,#REF!,6,0),"ACTIVO")</f>
        <v>ACTIVO</v>
      </c>
      <c r="E532" s="344">
        <v>44418</v>
      </c>
      <c r="F532" s="344" t="str">
        <f>IFERROR(VLOOKUP(B532,#REF!,5,0),"")</f>
        <v/>
      </c>
      <c r="G532" s="344">
        <v>32780</v>
      </c>
      <c r="H532" s="356">
        <f t="shared" ca="1" si="56"/>
        <v>36.505079616687077</v>
      </c>
      <c r="I532" s="357" t="s">
        <v>768</v>
      </c>
      <c r="J532" s="357" t="s">
        <v>1248</v>
      </c>
      <c r="K532" s="355" t="s">
        <v>1131</v>
      </c>
      <c r="L532" s="355" t="s">
        <v>196</v>
      </c>
      <c r="M532" s="355" t="s">
        <v>90</v>
      </c>
      <c r="N532" s="357" t="s">
        <v>764</v>
      </c>
      <c r="O532" s="357" t="s">
        <v>764</v>
      </c>
      <c r="P532" s="357" t="s">
        <v>721</v>
      </c>
      <c r="Q532" s="357"/>
      <c r="R532" s="357"/>
      <c r="S532" s="357"/>
      <c r="T532" s="357"/>
      <c r="U532" s="357"/>
      <c r="V532" s="357"/>
      <c r="W532" s="357"/>
      <c r="X532" s="357"/>
      <c r="Y532" s="357"/>
      <c r="Z532" s="357"/>
      <c r="AA532" s="344"/>
      <c r="AB532" s="344" t="str">
        <f t="shared" ca="1" si="61"/>
        <v>Vencida</v>
      </c>
      <c r="AC532" s="358" t="str">
        <f t="shared" si="57"/>
        <v>No aplica</v>
      </c>
      <c r="AD532" s="344"/>
      <c r="AE532" s="344" t="str">
        <f t="shared" ca="1" si="62"/>
        <v>Vencida</v>
      </c>
      <c r="AF532" s="358" t="str">
        <f t="shared" si="58"/>
        <v>No aplica</v>
      </c>
      <c r="AG532" s="344"/>
      <c r="AH532" s="344"/>
      <c r="AI532" s="357"/>
      <c r="AJ532" s="344"/>
      <c r="AK532" s="358" t="str">
        <f t="shared" si="59"/>
        <v>No aplica</v>
      </c>
      <c r="AL532" s="358"/>
      <c r="AM532" s="359">
        <f t="shared" ca="1" si="60"/>
        <v>0</v>
      </c>
      <c r="AN532" s="357"/>
      <c r="AO532" s="357"/>
      <c r="AP532" s="360"/>
      <c r="AQ532" s="361" t="str">
        <f>+_xlfn.XLOOKUP(B532,'BD 2025-06-14'!$A$1:$A$700,'BD 2025-06-14'!$B$1:$B$700)</f>
        <v>MENDOZA CASTRILLON MARLEN VANESSA</v>
      </c>
    </row>
    <row r="533" spans="1:43" s="362" customFormat="1" ht="30.75" customHeight="1" x14ac:dyDescent="0.25">
      <c r="A533" s="353">
        <v>524</v>
      </c>
      <c r="B533" s="354">
        <v>25628376</v>
      </c>
      <c r="C533" s="357" t="s">
        <v>1245</v>
      </c>
      <c r="D533" s="344" t="str">
        <f>IFERROR(VLOOKUP(B533,#REF!,6,0),"ACTIVO")</f>
        <v>ACTIVO</v>
      </c>
      <c r="E533" s="344">
        <v>44418</v>
      </c>
      <c r="F533" s="344" t="str">
        <f>IFERROR(VLOOKUP(B533,#REF!,5,0),"")</f>
        <v/>
      </c>
      <c r="G533" s="344">
        <v>30303</v>
      </c>
      <c r="H533" s="356">
        <f t="shared" ca="1" si="56"/>
        <v>43.286079338038448</v>
      </c>
      <c r="I533" s="357" t="s">
        <v>768</v>
      </c>
      <c r="J533" s="357" t="s">
        <v>4193</v>
      </c>
      <c r="K533" s="355" t="s">
        <v>1131</v>
      </c>
      <c r="L533" s="355" t="s">
        <v>196</v>
      </c>
      <c r="M533" s="355" t="s">
        <v>90</v>
      </c>
      <c r="N533" s="357" t="s">
        <v>764</v>
      </c>
      <c r="O533" s="357" t="s">
        <v>764</v>
      </c>
      <c r="P533" s="357" t="s">
        <v>721</v>
      </c>
      <c r="Q533" s="357"/>
      <c r="R533" s="357"/>
      <c r="S533" s="357"/>
      <c r="T533" s="357"/>
      <c r="U533" s="357"/>
      <c r="V533" s="357"/>
      <c r="W533" s="357"/>
      <c r="X533" s="357"/>
      <c r="Y533" s="357"/>
      <c r="Z533" s="357"/>
      <c r="AA533" s="344"/>
      <c r="AB533" s="344" t="str">
        <f t="shared" ca="1" si="61"/>
        <v>Vencida</v>
      </c>
      <c r="AC533" s="358" t="str">
        <f t="shared" si="57"/>
        <v>No aplica</v>
      </c>
      <c r="AD533" s="344"/>
      <c r="AE533" s="344" t="str">
        <f t="shared" ca="1" si="62"/>
        <v>Vencida</v>
      </c>
      <c r="AF533" s="358" t="str">
        <f t="shared" si="58"/>
        <v>No aplica</v>
      </c>
      <c r="AG533" s="344"/>
      <c r="AH533" s="344"/>
      <c r="AI533" s="357"/>
      <c r="AJ533" s="344"/>
      <c r="AK533" s="358" t="str">
        <f t="shared" si="59"/>
        <v>No aplica</v>
      </c>
      <c r="AL533" s="358"/>
      <c r="AM533" s="359">
        <f t="shared" ca="1" si="60"/>
        <v>0</v>
      </c>
      <c r="AN533" s="357"/>
      <c r="AO533" s="357"/>
      <c r="AP533" s="360"/>
      <c r="AQ533" s="361" t="str">
        <f>+_xlfn.XLOOKUP(B533,'BD 2025-06-14'!$A$1:$A$700,'BD 2025-06-14'!$B$1:$B$700)</f>
        <v>MELENJE GURRUTE ARLET PATRICIA</v>
      </c>
    </row>
    <row r="534" spans="1:43" ht="30.75" customHeight="1" x14ac:dyDescent="0.25">
      <c r="A534" s="353">
        <v>525</v>
      </c>
      <c r="B534" s="354">
        <v>31567181</v>
      </c>
      <c r="C534" s="357" t="s">
        <v>1229</v>
      </c>
      <c r="D534" s="344" t="str">
        <f>IFERROR(VLOOKUP(B534,#REF!,6,0),"ACTIVO")</f>
        <v>ACTIVO</v>
      </c>
      <c r="E534" s="344">
        <v>44418</v>
      </c>
      <c r="F534" s="344" t="str">
        <f>IFERROR(VLOOKUP(B534,#REF!,5,0),"")</f>
        <v/>
      </c>
      <c r="G534" s="344">
        <v>29500</v>
      </c>
      <c r="H534" s="356">
        <f t="shared" ca="1" si="56"/>
        <v>45.483252752373744</v>
      </c>
      <c r="I534" s="357" t="s">
        <v>768</v>
      </c>
      <c r="J534" s="357" t="s">
        <v>1230</v>
      </c>
      <c r="K534" s="355" t="s">
        <v>1131</v>
      </c>
      <c r="L534" s="355" t="s">
        <v>196</v>
      </c>
      <c r="M534" s="355" t="s">
        <v>90</v>
      </c>
      <c r="N534" s="357" t="s">
        <v>764</v>
      </c>
      <c r="O534" s="357" t="s">
        <v>764</v>
      </c>
      <c r="P534" s="357" t="s">
        <v>721</v>
      </c>
      <c r="Q534" s="357"/>
      <c r="R534" s="357"/>
      <c r="S534" s="357"/>
      <c r="T534" s="357"/>
      <c r="U534" s="357"/>
      <c r="V534" s="357"/>
      <c r="W534" s="357"/>
      <c r="X534" s="357"/>
      <c r="Y534" s="357"/>
      <c r="Z534" s="357"/>
      <c r="AA534" s="344"/>
      <c r="AB534" s="344" t="str">
        <f t="shared" ca="1" si="61"/>
        <v>Vencida</v>
      </c>
      <c r="AC534" s="358" t="str">
        <f t="shared" si="57"/>
        <v>No aplica</v>
      </c>
      <c r="AD534" s="344"/>
      <c r="AE534" s="344" t="str">
        <f t="shared" ca="1" si="62"/>
        <v>Vencida</v>
      </c>
      <c r="AF534" s="358" t="str">
        <f t="shared" si="58"/>
        <v>No aplica</v>
      </c>
      <c r="AG534" s="344"/>
      <c r="AH534" s="344"/>
      <c r="AI534" s="357"/>
      <c r="AJ534" s="344"/>
      <c r="AK534" s="358" t="str">
        <f t="shared" si="59"/>
        <v>No aplica</v>
      </c>
      <c r="AL534" s="358"/>
      <c r="AM534" s="359">
        <f t="shared" ca="1" si="60"/>
        <v>0</v>
      </c>
      <c r="AN534" s="357"/>
      <c r="AO534" s="357"/>
      <c r="AP534" s="360"/>
      <c r="AQ534" s="361" t="str">
        <f>+_xlfn.XLOOKUP(B534,'BD 2025-06-14'!$A$1:$A$700,'BD 2025-06-14'!$B$1:$B$700)</f>
        <v>LUCUMI BARONA VIVIANA LORENA</v>
      </c>
    </row>
    <row r="535" spans="1:43" ht="30.75" customHeight="1" x14ac:dyDescent="0.25">
      <c r="A535" s="353">
        <v>526</v>
      </c>
      <c r="B535" s="354">
        <v>1060880067</v>
      </c>
      <c r="C535" s="357" t="s">
        <v>1155</v>
      </c>
      <c r="D535" s="344" t="str">
        <f>IFERROR(VLOOKUP(B535,#REF!,6,0),"ACTIVO")</f>
        <v>ACTIVO</v>
      </c>
      <c r="E535" s="344">
        <v>44418</v>
      </c>
      <c r="F535" s="344" t="str">
        <f>IFERROR(VLOOKUP(B535,#REF!,5,0),"")</f>
        <v/>
      </c>
      <c r="G535" s="344">
        <v>35802</v>
      </c>
      <c r="H535" s="356">
        <f t="shared" ca="1" si="56"/>
        <v>28.230645770392748</v>
      </c>
      <c r="I535" s="357" t="s">
        <v>768</v>
      </c>
      <c r="J535" s="357" t="s">
        <v>4167</v>
      </c>
      <c r="K535" s="355" t="s">
        <v>1131</v>
      </c>
      <c r="L535" s="355" t="s">
        <v>196</v>
      </c>
      <c r="M535" s="355" t="s">
        <v>90</v>
      </c>
      <c r="N535" s="357" t="s">
        <v>764</v>
      </c>
      <c r="O535" s="357" t="s">
        <v>764</v>
      </c>
      <c r="P535" s="357" t="s">
        <v>721</v>
      </c>
      <c r="Q535" s="357"/>
      <c r="R535" s="357"/>
      <c r="S535" s="357"/>
      <c r="T535" s="357"/>
      <c r="U535" s="357"/>
      <c r="V535" s="357"/>
      <c r="W535" s="357"/>
      <c r="X535" s="357"/>
      <c r="Y535" s="357"/>
      <c r="Z535" s="357"/>
      <c r="AA535" s="344"/>
      <c r="AB535" s="344" t="str">
        <f t="shared" ca="1" si="61"/>
        <v>Vencida</v>
      </c>
      <c r="AC535" s="358" t="str">
        <f t="shared" si="57"/>
        <v>No aplica</v>
      </c>
      <c r="AD535" s="344"/>
      <c r="AE535" s="344" t="str">
        <f t="shared" ca="1" si="62"/>
        <v>Vencida</v>
      </c>
      <c r="AF535" s="358" t="str">
        <f t="shared" si="58"/>
        <v>No aplica</v>
      </c>
      <c r="AG535" s="344"/>
      <c r="AH535" s="344"/>
      <c r="AI535" s="357"/>
      <c r="AJ535" s="344"/>
      <c r="AK535" s="358" t="str">
        <f t="shared" si="59"/>
        <v>No aplica</v>
      </c>
      <c r="AL535" s="358"/>
      <c r="AM535" s="359">
        <f t="shared" ca="1" si="60"/>
        <v>0</v>
      </c>
      <c r="AN535" s="357"/>
      <c r="AO535" s="357"/>
      <c r="AP535" s="360"/>
      <c r="AQ535" s="361" t="str">
        <f>+_xlfn.XLOOKUP(B535,'BD 2025-06-14'!$A$1:$A$700,'BD 2025-06-14'!$B$1:$B$700)</f>
        <v>CAICEDO GOMEZ ZULDERY SUGGEY</v>
      </c>
    </row>
    <row r="536" spans="1:43" ht="30.75" customHeight="1" x14ac:dyDescent="0.25">
      <c r="A536" s="353">
        <v>527</v>
      </c>
      <c r="B536" s="354">
        <v>38670839</v>
      </c>
      <c r="C536" s="357" t="s">
        <v>1138</v>
      </c>
      <c r="D536" s="344" t="str">
        <f>IFERROR(VLOOKUP(B536,#REF!,6,0),"ACTIVO")</f>
        <v>ACTIVO</v>
      </c>
      <c r="E536" s="344">
        <v>44418</v>
      </c>
      <c r="F536" s="344" t="str">
        <f>IFERROR(VLOOKUP(B536,#REF!,5,0),"")</f>
        <v/>
      </c>
      <c r="G536" s="344">
        <v>31127</v>
      </c>
      <c r="H536" s="356">
        <f t="shared" ca="1" si="56"/>
        <v>41.030769230769231</v>
      </c>
      <c r="I536" s="357" t="s">
        <v>768</v>
      </c>
      <c r="J536" s="357" t="s">
        <v>1139</v>
      </c>
      <c r="K536" s="355" t="s">
        <v>1131</v>
      </c>
      <c r="L536" s="355" t="s">
        <v>196</v>
      </c>
      <c r="M536" s="355" t="s">
        <v>90</v>
      </c>
      <c r="N536" s="357" t="s">
        <v>764</v>
      </c>
      <c r="O536" s="357" t="s">
        <v>764</v>
      </c>
      <c r="P536" s="357" t="s">
        <v>721</v>
      </c>
      <c r="Q536" s="357"/>
      <c r="R536" s="357"/>
      <c r="S536" s="357"/>
      <c r="T536" s="357"/>
      <c r="U536" s="357"/>
      <c r="V536" s="357"/>
      <c r="W536" s="357"/>
      <c r="X536" s="357"/>
      <c r="Y536" s="357"/>
      <c r="Z536" s="357"/>
      <c r="AA536" s="344"/>
      <c r="AB536" s="344" t="str">
        <f t="shared" ca="1" si="61"/>
        <v>Vencida</v>
      </c>
      <c r="AC536" s="358" t="str">
        <f t="shared" si="57"/>
        <v>No aplica</v>
      </c>
      <c r="AD536" s="344"/>
      <c r="AE536" s="344" t="str">
        <f t="shared" ca="1" si="62"/>
        <v>Vencida</v>
      </c>
      <c r="AF536" s="358" t="str">
        <f t="shared" si="58"/>
        <v>No aplica</v>
      </c>
      <c r="AG536" s="344"/>
      <c r="AH536" s="344"/>
      <c r="AI536" s="357"/>
      <c r="AJ536" s="344"/>
      <c r="AK536" s="358" t="str">
        <f t="shared" si="59"/>
        <v>No aplica</v>
      </c>
      <c r="AL536" s="358"/>
      <c r="AM536" s="359">
        <f t="shared" ca="1" si="60"/>
        <v>0</v>
      </c>
      <c r="AN536" s="357"/>
      <c r="AO536" s="357"/>
      <c r="AP536" s="360"/>
      <c r="AQ536" s="361" t="str">
        <f>+_xlfn.XLOOKUP(B536,'BD 2025-06-14'!$A$1:$A$700,'BD 2025-06-14'!$B$1:$B$700)</f>
        <v>ARIAS JARAMILLO LUCEIDY</v>
      </c>
    </row>
    <row r="537" spans="1:43" ht="30.75" customHeight="1" x14ac:dyDescent="0.25">
      <c r="A537" s="353">
        <v>528</v>
      </c>
      <c r="B537" s="354">
        <v>29113706</v>
      </c>
      <c r="C537" s="357" t="s">
        <v>1355</v>
      </c>
      <c r="D537" s="344" t="str">
        <f>IFERROR(VLOOKUP(B537,#REF!,6,0),"ACTIVO")</f>
        <v>ACTIVO</v>
      </c>
      <c r="E537" s="344">
        <v>44419</v>
      </c>
      <c r="F537" s="344" t="str">
        <f>IFERROR(VLOOKUP(B537,#REF!,5,0),"")</f>
        <v/>
      </c>
      <c r="G537" s="344">
        <v>28364</v>
      </c>
      <c r="H537" s="356">
        <f t="shared" ca="1" si="56"/>
        <v>48.595444091556239</v>
      </c>
      <c r="I537" s="357" t="s">
        <v>768</v>
      </c>
      <c r="J537" s="357" t="s">
        <v>4227</v>
      </c>
      <c r="K537" s="355" t="s">
        <v>1131</v>
      </c>
      <c r="L537" s="355" t="s">
        <v>196</v>
      </c>
      <c r="M537" s="355" t="s">
        <v>90</v>
      </c>
      <c r="N537" s="357" t="s">
        <v>764</v>
      </c>
      <c r="O537" s="357" t="s">
        <v>764</v>
      </c>
      <c r="P537" s="357" t="s">
        <v>721</v>
      </c>
      <c r="Q537" s="357"/>
      <c r="R537" s="357"/>
      <c r="S537" s="357"/>
      <c r="T537" s="357"/>
      <c r="U537" s="357"/>
      <c r="V537" s="357"/>
      <c r="W537" s="357"/>
      <c r="X537" s="357"/>
      <c r="Y537" s="357"/>
      <c r="Z537" s="357"/>
      <c r="AA537" s="344"/>
      <c r="AB537" s="344" t="str">
        <f t="shared" ca="1" si="61"/>
        <v>Vencida</v>
      </c>
      <c r="AC537" s="358" t="str">
        <f t="shared" si="57"/>
        <v>No aplica</v>
      </c>
      <c r="AD537" s="344"/>
      <c r="AE537" s="344" t="str">
        <f t="shared" ca="1" si="62"/>
        <v>Vencida</v>
      </c>
      <c r="AF537" s="358" t="str">
        <f t="shared" si="58"/>
        <v>No aplica</v>
      </c>
      <c r="AG537" s="344"/>
      <c r="AH537" s="344"/>
      <c r="AI537" s="357"/>
      <c r="AJ537" s="344"/>
      <c r="AK537" s="358" t="str">
        <f t="shared" si="59"/>
        <v>No aplica</v>
      </c>
      <c r="AL537" s="358"/>
      <c r="AM537" s="359">
        <f t="shared" ca="1" si="60"/>
        <v>0</v>
      </c>
      <c r="AN537" s="357"/>
      <c r="AO537" s="357"/>
      <c r="AP537" s="360"/>
      <c r="AQ537" s="361" t="str">
        <f>+_xlfn.XLOOKUP(B537,'BD 2025-06-14'!$A$1:$A$700,'BD 2025-06-14'!$B$1:$B$700)</f>
        <v>SERNA CORDOBA MARIA ASUNCION</v>
      </c>
    </row>
    <row r="538" spans="1:43" ht="30.75" customHeight="1" x14ac:dyDescent="0.25">
      <c r="A538" s="353">
        <v>529</v>
      </c>
      <c r="B538" s="354">
        <v>67041742</v>
      </c>
      <c r="C538" s="357" t="s">
        <v>1179</v>
      </c>
      <c r="D538" s="344" t="str">
        <f>IFERROR(VLOOKUP(B538,#REF!,6,0),"ACTIVO")</f>
        <v>ACTIVO</v>
      </c>
      <c r="E538" s="344">
        <v>44419</v>
      </c>
      <c r="F538" s="344" t="str">
        <f>IFERROR(VLOOKUP(B538,#REF!,5,0),"")</f>
        <v/>
      </c>
      <c r="G538" s="344">
        <v>31392</v>
      </c>
      <c r="H538" s="356">
        <f t="shared" ca="1" si="56"/>
        <v>40.305215123859192</v>
      </c>
      <c r="I538" s="357" t="s">
        <v>768</v>
      </c>
      <c r="J538" s="357" t="s">
        <v>4177</v>
      </c>
      <c r="K538" s="355" t="s">
        <v>1131</v>
      </c>
      <c r="L538" s="355" t="s">
        <v>196</v>
      </c>
      <c r="M538" s="355" t="s">
        <v>90</v>
      </c>
      <c r="N538" s="357" t="s">
        <v>764</v>
      </c>
      <c r="O538" s="357" t="s">
        <v>764</v>
      </c>
      <c r="P538" s="357" t="s">
        <v>721</v>
      </c>
      <c r="Q538" s="357"/>
      <c r="R538" s="357"/>
      <c r="S538" s="357"/>
      <c r="T538" s="357"/>
      <c r="U538" s="357"/>
      <c r="V538" s="357"/>
      <c r="W538" s="357"/>
      <c r="X538" s="357"/>
      <c r="Y538" s="357"/>
      <c r="Z538" s="357"/>
      <c r="AA538" s="344"/>
      <c r="AB538" s="344" t="str">
        <f t="shared" ca="1" si="61"/>
        <v>Vencida</v>
      </c>
      <c r="AC538" s="358" t="str">
        <f t="shared" si="57"/>
        <v>No aplica</v>
      </c>
      <c r="AD538" s="344"/>
      <c r="AE538" s="344" t="str">
        <f t="shared" ca="1" si="62"/>
        <v>Vencida</v>
      </c>
      <c r="AF538" s="358" t="str">
        <f t="shared" si="58"/>
        <v>No aplica</v>
      </c>
      <c r="AG538" s="344"/>
      <c r="AH538" s="344"/>
      <c r="AI538" s="357"/>
      <c r="AJ538" s="344"/>
      <c r="AK538" s="358" t="str">
        <f t="shared" si="59"/>
        <v>No aplica</v>
      </c>
      <c r="AL538" s="358"/>
      <c r="AM538" s="359">
        <f t="shared" ca="1" si="60"/>
        <v>0</v>
      </c>
      <c r="AN538" s="357"/>
      <c r="AO538" s="357"/>
      <c r="AP538" s="360"/>
      <c r="AQ538" s="361" t="str">
        <f>+_xlfn.XLOOKUP(B538,'BD 2025-06-14'!$A$1:$A$700,'BD 2025-06-14'!$B$1:$B$700)</f>
        <v>CHAVEZ PATINO BLANCA MILENA</v>
      </c>
    </row>
    <row r="539" spans="1:43" ht="30.75" customHeight="1" x14ac:dyDescent="0.25">
      <c r="A539" s="353">
        <v>530</v>
      </c>
      <c r="B539" s="354">
        <v>38562657</v>
      </c>
      <c r="C539" s="357" t="s">
        <v>1133</v>
      </c>
      <c r="D539" s="344" t="str">
        <f>IFERROR(VLOOKUP(B539,#REF!,6,0),"ACTIVO")</f>
        <v>ACTIVO</v>
      </c>
      <c r="E539" s="344">
        <v>44419</v>
      </c>
      <c r="F539" s="344" t="str">
        <f>IFERROR(VLOOKUP(B539,#REF!,5,0),"")</f>
        <v/>
      </c>
      <c r="G539" s="344">
        <v>29185</v>
      </c>
      <c r="H539" s="356">
        <f t="shared" ca="1" si="56"/>
        <v>46.346338124572213</v>
      </c>
      <c r="I539" s="357" t="s">
        <v>768</v>
      </c>
      <c r="J539" s="357" t="s">
        <v>4157</v>
      </c>
      <c r="K539" s="355" t="s">
        <v>1131</v>
      </c>
      <c r="L539" s="355" t="s">
        <v>196</v>
      </c>
      <c r="M539" s="355" t="s">
        <v>90</v>
      </c>
      <c r="N539" s="357" t="s">
        <v>764</v>
      </c>
      <c r="O539" s="357" t="s">
        <v>764</v>
      </c>
      <c r="P539" s="357" t="s">
        <v>721</v>
      </c>
      <c r="Q539" s="357"/>
      <c r="R539" s="357"/>
      <c r="S539" s="357"/>
      <c r="T539" s="357"/>
      <c r="U539" s="357"/>
      <c r="V539" s="357"/>
      <c r="W539" s="357"/>
      <c r="X539" s="357"/>
      <c r="Y539" s="357"/>
      <c r="Z539" s="357"/>
      <c r="AA539" s="344"/>
      <c r="AB539" s="344" t="str">
        <f t="shared" ca="1" si="61"/>
        <v>Vencida</v>
      </c>
      <c r="AC539" s="358" t="str">
        <f t="shared" si="57"/>
        <v>No aplica</v>
      </c>
      <c r="AD539" s="344"/>
      <c r="AE539" s="344" t="str">
        <f t="shared" ca="1" si="62"/>
        <v>Vencida</v>
      </c>
      <c r="AF539" s="358" t="str">
        <f t="shared" si="58"/>
        <v>No aplica</v>
      </c>
      <c r="AG539" s="344"/>
      <c r="AH539" s="344"/>
      <c r="AI539" s="357"/>
      <c r="AJ539" s="344"/>
      <c r="AK539" s="358" t="str">
        <f t="shared" si="59"/>
        <v>No aplica</v>
      </c>
      <c r="AL539" s="358"/>
      <c r="AM539" s="359">
        <f t="shared" ca="1" si="60"/>
        <v>0</v>
      </c>
      <c r="AN539" s="357"/>
      <c r="AO539" s="357"/>
      <c r="AP539" s="360"/>
      <c r="AQ539" s="361" t="str">
        <f>+_xlfn.XLOOKUP(B539,'BD 2025-06-14'!$A$1:$A$700,'BD 2025-06-14'!$B$1:$B$700)</f>
        <v>ALVARADO LORENA</v>
      </c>
    </row>
    <row r="540" spans="1:43" ht="30.75" customHeight="1" x14ac:dyDescent="0.25">
      <c r="A540" s="353">
        <v>531</v>
      </c>
      <c r="B540" s="354">
        <v>1113694926</v>
      </c>
      <c r="C540" s="357" t="s">
        <v>1373</v>
      </c>
      <c r="D540" s="344" t="str">
        <f>IFERROR(VLOOKUP(B540,#REF!,6,0),"ACTIVO")</f>
        <v>ACTIVO</v>
      </c>
      <c r="E540" s="344">
        <v>44420</v>
      </c>
      <c r="F540" s="344" t="str">
        <f>IFERROR(VLOOKUP(B540,#REF!,5,0),"")</f>
        <v/>
      </c>
      <c r="G540" s="344">
        <v>36167</v>
      </c>
      <c r="H540" s="356">
        <f t="shared" ca="1" si="56"/>
        <v>27.230663928815879</v>
      </c>
      <c r="I540" s="357" t="s">
        <v>768</v>
      </c>
      <c r="J540" s="357" t="s">
        <v>4231</v>
      </c>
      <c r="K540" s="355" t="s">
        <v>1131</v>
      </c>
      <c r="L540" s="355" t="s">
        <v>196</v>
      </c>
      <c r="M540" s="355" t="s">
        <v>90</v>
      </c>
      <c r="N540" s="357" t="s">
        <v>764</v>
      </c>
      <c r="O540" s="357" t="s">
        <v>764</v>
      </c>
      <c r="P540" s="357" t="s">
        <v>721</v>
      </c>
      <c r="Q540" s="357"/>
      <c r="R540" s="357"/>
      <c r="S540" s="357"/>
      <c r="T540" s="357"/>
      <c r="U540" s="357"/>
      <c r="V540" s="357"/>
      <c r="W540" s="357"/>
      <c r="X540" s="357"/>
      <c r="Y540" s="357"/>
      <c r="Z540" s="357"/>
      <c r="AA540" s="344"/>
      <c r="AB540" s="344" t="str">
        <f t="shared" ca="1" si="61"/>
        <v>Vencida</v>
      </c>
      <c r="AC540" s="358" t="str">
        <f t="shared" si="57"/>
        <v>No aplica</v>
      </c>
      <c r="AD540" s="344"/>
      <c r="AE540" s="344" t="str">
        <f t="shared" ca="1" si="62"/>
        <v>Vencida</v>
      </c>
      <c r="AF540" s="358" t="str">
        <f t="shared" si="58"/>
        <v>No aplica</v>
      </c>
      <c r="AG540" s="344"/>
      <c r="AH540" s="344"/>
      <c r="AI540" s="357"/>
      <c r="AJ540" s="344"/>
      <c r="AK540" s="358" t="str">
        <f t="shared" si="59"/>
        <v>No aplica</v>
      </c>
      <c r="AL540" s="358"/>
      <c r="AM540" s="359">
        <f t="shared" ca="1" si="60"/>
        <v>0</v>
      </c>
      <c r="AN540" s="357"/>
      <c r="AO540" s="357"/>
      <c r="AP540" s="360"/>
      <c r="AQ540" s="361" t="str">
        <f>+_xlfn.XLOOKUP(B540,'BD 2025-06-14'!$A$1:$A$700,'BD 2025-06-14'!$B$1:$B$700)</f>
        <v>TRIVINO RIVERA INGRID ALEJANDRA</v>
      </c>
    </row>
    <row r="541" spans="1:43" ht="30.75" customHeight="1" x14ac:dyDescent="0.25">
      <c r="A541" s="353">
        <v>532</v>
      </c>
      <c r="B541" s="354">
        <v>1144028162</v>
      </c>
      <c r="C541" s="357" t="s">
        <v>1333</v>
      </c>
      <c r="D541" s="344" t="str">
        <f>IFERROR(VLOOKUP(B541,#REF!,6,0),"ACTIVO")</f>
        <v>ACTIVO</v>
      </c>
      <c r="E541" s="344">
        <v>44420</v>
      </c>
      <c r="F541" s="344" t="str">
        <f>IFERROR(VLOOKUP(B541,#REF!,5,0),"")</f>
        <v/>
      </c>
      <c r="G541" s="344">
        <v>32499</v>
      </c>
      <c r="H541" s="356">
        <f t="shared" ca="1" si="56"/>
        <v>37.272446472446468</v>
      </c>
      <c r="I541" s="357" t="s">
        <v>768</v>
      </c>
      <c r="J541" s="357" t="s">
        <v>4217</v>
      </c>
      <c r="K541" s="355" t="s">
        <v>1131</v>
      </c>
      <c r="L541" s="355" t="s">
        <v>196</v>
      </c>
      <c r="M541" s="355" t="s">
        <v>90</v>
      </c>
      <c r="N541" s="357" t="s">
        <v>764</v>
      </c>
      <c r="O541" s="357" t="s">
        <v>764</v>
      </c>
      <c r="P541" s="357" t="s">
        <v>721</v>
      </c>
      <c r="Q541" s="357"/>
      <c r="R541" s="357"/>
      <c r="S541" s="357"/>
      <c r="T541" s="357"/>
      <c r="U541" s="357"/>
      <c r="V541" s="357"/>
      <c r="W541" s="357"/>
      <c r="X541" s="357"/>
      <c r="Y541" s="357"/>
      <c r="Z541" s="357"/>
      <c r="AA541" s="344"/>
      <c r="AB541" s="344" t="str">
        <f t="shared" ca="1" si="61"/>
        <v>Vencida</v>
      </c>
      <c r="AC541" s="358" t="str">
        <f t="shared" si="57"/>
        <v>No aplica</v>
      </c>
      <c r="AD541" s="344"/>
      <c r="AE541" s="344" t="str">
        <f t="shared" ca="1" si="62"/>
        <v>Vencida</v>
      </c>
      <c r="AF541" s="358" t="str">
        <f t="shared" si="58"/>
        <v>No aplica</v>
      </c>
      <c r="AG541" s="344"/>
      <c r="AH541" s="344"/>
      <c r="AI541" s="357"/>
      <c r="AJ541" s="344"/>
      <c r="AK541" s="358" t="str">
        <f t="shared" si="59"/>
        <v>No aplica</v>
      </c>
      <c r="AL541" s="358"/>
      <c r="AM541" s="359">
        <f t="shared" ca="1" si="60"/>
        <v>0</v>
      </c>
      <c r="AN541" s="357"/>
      <c r="AO541" s="357"/>
      <c r="AP541" s="360"/>
      <c r="AQ541" s="361" t="str">
        <f>+_xlfn.XLOOKUP(B541,'BD 2025-06-14'!$A$1:$A$700,'BD 2025-06-14'!$B$1:$B$700)</f>
        <v>RODRIGUEZ PIZO SANDRA CAROLINA</v>
      </c>
    </row>
    <row r="542" spans="1:43" ht="30.75" customHeight="1" x14ac:dyDescent="0.25">
      <c r="A542" s="353">
        <v>533</v>
      </c>
      <c r="B542" s="354">
        <v>66994137</v>
      </c>
      <c r="C542" s="357" t="s">
        <v>1193</v>
      </c>
      <c r="D542" s="344" t="str">
        <f>IFERROR(VLOOKUP(B542,#REF!,6,0),"ACTIVO")</f>
        <v>ACTIVO</v>
      </c>
      <c r="E542" s="344">
        <v>44420</v>
      </c>
      <c r="F542" s="344" t="str">
        <f>IFERROR(VLOOKUP(B542,#REF!,5,0),"")</f>
        <v/>
      </c>
      <c r="G542" s="344">
        <v>28296</v>
      </c>
      <c r="H542" s="356">
        <f t="shared" ca="1" si="56"/>
        <v>48.781623042383089</v>
      </c>
      <c r="I542" s="357" t="s">
        <v>768</v>
      </c>
      <c r="J542" s="357" t="s">
        <v>4181</v>
      </c>
      <c r="K542" s="355" t="s">
        <v>1131</v>
      </c>
      <c r="L542" s="355" t="s">
        <v>196</v>
      </c>
      <c r="M542" s="355" t="s">
        <v>90</v>
      </c>
      <c r="N542" s="357" t="s">
        <v>764</v>
      </c>
      <c r="O542" s="357" t="s">
        <v>764</v>
      </c>
      <c r="P542" s="357" t="s">
        <v>721</v>
      </c>
      <c r="Q542" s="357"/>
      <c r="R542" s="357"/>
      <c r="S542" s="357"/>
      <c r="T542" s="357"/>
      <c r="U542" s="357"/>
      <c r="V542" s="357"/>
      <c r="W542" s="357"/>
      <c r="X542" s="357"/>
      <c r="Y542" s="357"/>
      <c r="Z542" s="357"/>
      <c r="AA542" s="344"/>
      <c r="AB542" s="344" t="str">
        <f t="shared" ca="1" si="61"/>
        <v>Vencida</v>
      </c>
      <c r="AC542" s="358" t="str">
        <f t="shared" si="57"/>
        <v>No aplica</v>
      </c>
      <c r="AD542" s="344"/>
      <c r="AE542" s="344" t="str">
        <f t="shared" ca="1" si="62"/>
        <v>Vencida</v>
      </c>
      <c r="AF542" s="358" t="str">
        <f t="shared" si="58"/>
        <v>No aplica</v>
      </c>
      <c r="AG542" s="344"/>
      <c r="AH542" s="344"/>
      <c r="AI542" s="357"/>
      <c r="AJ542" s="344"/>
      <c r="AK542" s="358" t="str">
        <f t="shared" si="59"/>
        <v>No aplica</v>
      </c>
      <c r="AL542" s="358"/>
      <c r="AM542" s="359">
        <f t="shared" ca="1" si="60"/>
        <v>0</v>
      </c>
      <c r="AN542" s="357"/>
      <c r="AO542" s="357"/>
      <c r="AP542" s="360"/>
      <c r="AQ542" s="361" t="str">
        <f>+_xlfn.XLOOKUP(B542,'BD 2025-06-14'!$A$1:$A$700,'BD 2025-06-14'!$B$1:$B$700)</f>
        <v>GALLEGO CARMONA CLAUDIA PATRICIA</v>
      </c>
    </row>
    <row r="543" spans="1:43" ht="30.75" customHeight="1" x14ac:dyDescent="0.25">
      <c r="A543" s="353">
        <v>534</v>
      </c>
      <c r="B543" s="354">
        <v>1089481344</v>
      </c>
      <c r="C543" s="357" t="s">
        <v>1166</v>
      </c>
      <c r="D543" s="344" t="str">
        <f>IFERROR(VLOOKUP(B543,#REF!,6,0),"ACTIVO")</f>
        <v>ACTIVO</v>
      </c>
      <c r="E543" s="344">
        <v>44420</v>
      </c>
      <c r="F543" s="344" t="str">
        <f>IFERROR(VLOOKUP(B543,#REF!,5,0),"")</f>
        <v/>
      </c>
      <c r="G543" s="344">
        <v>32148</v>
      </c>
      <c r="H543" s="356">
        <f t="shared" ca="1" si="56"/>
        <v>38.233415233415229</v>
      </c>
      <c r="I543" s="357" t="s">
        <v>768</v>
      </c>
      <c r="J543" s="357" t="s">
        <v>4174</v>
      </c>
      <c r="K543" s="355" t="s">
        <v>1131</v>
      </c>
      <c r="L543" s="355" t="s">
        <v>196</v>
      </c>
      <c r="M543" s="355" t="s">
        <v>90</v>
      </c>
      <c r="N543" s="357" t="s">
        <v>764</v>
      </c>
      <c r="O543" s="357" t="s">
        <v>764</v>
      </c>
      <c r="P543" s="357" t="s">
        <v>721</v>
      </c>
      <c r="Q543" s="357"/>
      <c r="R543" s="357"/>
      <c r="S543" s="357"/>
      <c r="T543" s="357"/>
      <c r="U543" s="357"/>
      <c r="V543" s="357"/>
      <c r="W543" s="357"/>
      <c r="X543" s="357"/>
      <c r="Y543" s="357"/>
      <c r="Z543" s="357"/>
      <c r="AA543" s="344"/>
      <c r="AB543" s="344" t="str">
        <f t="shared" ca="1" si="61"/>
        <v>Vencida</v>
      </c>
      <c r="AC543" s="358" t="str">
        <f t="shared" si="57"/>
        <v>No aplica</v>
      </c>
      <c r="AD543" s="344"/>
      <c r="AE543" s="344" t="str">
        <f t="shared" ca="1" si="62"/>
        <v>Vencida</v>
      </c>
      <c r="AF543" s="358" t="str">
        <f t="shared" si="58"/>
        <v>No aplica</v>
      </c>
      <c r="AG543" s="344"/>
      <c r="AH543" s="344"/>
      <c r="AI543" s="357"/>
      <c r="AJ543" s="344"/>
      <c r="AK543" s="358" t="str">
        <f t="shared" si="59"/>
        <v>No aplica</v>
      </c>
      <c r="AL543" s="358"/>
      <c r="AM543" s="359">
        <f t="shared" ca="1" si="60"/>
        <v>0</v>
      </c>
      <c r="AN543" s="357"/>
      <c r="AO543" s="357"/>
      <c r="AP543" s="360"/>
      <c r="AQ543" s="361" t="str">
        <f>+_xlfn.XLOOKUP(B543,'BD 2025-06-14'!$A$1:$A$700,'BD 2025-06-14'!$B$1:$B$700)</f>
        <v>CASTILLO DELGADO SANDRA MILENA</v>
      </c>
    </row>
    <row r="544" spans="1:43" ht="30.75" customHeight="1" x14ac:dyDescent="0.25">
      <c r="A544" s="353">
        <v>535</v>
      </c>
      <c r="B544" s="354">
        <v>66984322</v>
      </c>
      <c r="C544" s="357" t="s">
        <v>1140</v>
      </c>
      <c r="D544" s="344" t="str">
        <f>IFERROR(VLOOKUP(B544,#REF!,6,0),"ACTIVO")</f>
        <v>ACTIVO</v>
      </c>
      <c r="E544" s="344">
        <v>44420</v>
      </c>
      <c r="F544" s="344" t="str">
        <f>IFERROR(VLOOKUP(B544,#REF!,5,0),"")</f>
        <v/>
      </c>
      <c r="G544" s="344">
        <v>27622</v>
      </c>
      <c r="H544" s="356">
        <f t="shared" ca="1" si="56"/>
        <v>50.625598904859686</v>
      </c>
      <c r="I544" s="357" t="s">
        <v>768</v>
      </c>
      <c r="J544" s="357" t="s">
        <v>4162</v>
      </c>
      <c r="K544" s="355" t="s">
        <v>1131</v>
      </c>
      <c r="L544" s="355" t="s">
        <v>196</v>
      </c>
      <c r="M544" s="355" t="s">
        <v>90</v>
      </c>
      <c r="N544" s="357" t="s">
        <v>764</v>
      </c>
      <c r="O544" s="357" t="s">
        <v>764</v>
      </c>
      <c r="P544" s="357" t="s">
        <v>721</v>
      </c>
      <c r="Q544" s="357"/>
      <c r="R544" s="357"/>
      <c r="S544" s="357"/>
      <c r="T544" s="357"/>
      <c r="U544" s="357"/>
      <c r="V544" s="357"/>
      <c r="W544" s="357"/>
      <c r="X544" s="357"/>
      <c r="Y544" s="357"/>
      <c r="Z544" s="357"/>
      <c r="AA544" s="344"/>
      <c r="AB544" s="344" t="str">
        <f t="shared" ca="1" si="61"/>
        <v>Vencida</v>
      </c>
      <c r="AC544" s="358" t="str">
        <f t="shared" si="57"/>
        <v>No aplica</v>
      </c>
      <c r="AD544" s="344"/>
      <c r="AE544" s="344" t="str">
        <f t="shared" ca="1" si="62"/>
        <v>Vencida</v>
      </c>
      <c r="AF544" s="358" t="str">
        <f t="shared" si="58"/>
        <v>No aplica</v>
      </c>
      <c r="AG544" s="344"/>
      <c r="AH544" s="344"/>
      <c r="AI544" s="357"/>
      <c r="AJ544" s="344"/>
      <c r="AK544" s="358" t="str">
        <f t="shared" si="59"/>
        <v>No aplica</v>
      </c>
      <c r="AL544" s="358"/>
      <c r="AM544" s="359">
        <f t="shared" ca="1" si="60"/>
        <v>0</v>
      </c>
      <c r="AN544" s="357"/>
      <c r="AO544" s="357"/>
      <c r="AP544" s="360"/>
      <c r="AQ544" s="361" t="str">
        <f>+_xlfn.XLOOKUP(B544,'BD 2025-06-14'!$A$1:$A$700,'BD 2025-06-14'!$B$1:$B$700)</f>
        <v>ARREDONDO MARTINEZ ALEYDA</v>
      </c>
    </row>
    <row r="545" spans="1:43" ht="30.75" customHeight="1" x14ac:dyDescent="0.25">
      <c r="A545" s="353">
        <v>536</v>
      </c>
      <c r="B545" s="354">
        <v>1061761747</v>
      </c>
      <c r="C545" s="357" t="s">
        <v>1132</v>
      </c>
      <c r="D545" s="344" t="str">
        <f>IFERROR(VLOOKUP(B545,#REF!,6,0),"ACTIVO")</f>
        <v>ACTIVO</v>
      </c>
      <c r="E545" s="344">
        <v>44420</v>
      </c>
      <c r="F545" s="344" t="str">
        <f>IFERROR(VLOOKUP(B545,#REF!,5,0),"")</f>
        <v/>
      </c>
      <c r="G545" s="344">
        <v>33724</v>
      </c>
      <c r="H545" s="356">
        <f t="shared" ca="1" si="56"/>
        <v>33.91857008760951</v>
      </c>
      <c r="I545" s="357" t="s">
        <v>768</v>
      </c>
      <c r="J545" s="357" t="s">
        <v>4156</v>
      </c>
      <c r="K545" s="355" t="s">
        <v>1131</v>
      </c>
      <c r="L545" s="355" t="s">
        <v>196</v>
      </c>
      <c r="M545" s="355" t="s">
        <v>90</v>
      </c>
      <c r="N545" s="357" t="s">
        <v>764</v>
      </c>
      <c r="O545" s="357" t="s">
        <v>764</v>
      </c>
      <c r="P545" s="357" t="s">
        <v>721</v>
      </c>
      <c r="Q545" s="357"/>
      <c r="R545" s="357"/>
      <c r="S545" s="357"/>
      <c r="T545" s="357"/>
      <c r="U545" s="357"/>
      <c r="V545" s="357"/>
      <c r="W545" s="357"/>
      <c r="X545" s="357"/>
      <c r="Y545" s="357"/>
      <c r="Z545" s="357"/>
      <c r="AA545" s="344"/>
      <c r="AB545" s="344" t="str">
        <f t="shared" ca="1" si="61"/>
        <v>Vencida</v>
      </c>
      <c r="AC545" s="358" t="str">
        <f t="shared" si="57"/>
        <v>No aplica</v>
      </c>
      <c r="AD545" s="344"/>
      <c r="AE545" s="344" t="str">
        <f t="shared" ca="1" si="62"/>
        <v>Vencida</v>
      </c>
      <c r="AF545" s="358" t="str">
        <f t="shared" si="58"/>
        <v>No aplica</v>
      </c>
      <c r="AG545" s="344"/>
      <c r="AH545" s="344"/>
      <c r="AI545" s="357"/>
      <c r="AJ545" s="344"/>
      <c r="AK545" s="358" t="str">
        <f t="shared" si="59"/>
        <v>No aplica</v>
      </c>
      <c r="AL545" s="358"/>
      <c r="AM545" s="359">
        <f t="shared" ca="1" si="60"/>
        <v>0</v>
      </c>
      <c r="AN545" s="357"/>
      <c r="AO545" s="357"/>
      <c r="AP545" s="360"/>
      <c r="AQ545" s="361" t="str">
        <f>+_xlfn.XLOOKUP(B545,'BD 2025-06-14'!$A$1:$A$700,'BD 2025-06-14'!$B$1:$B$700)</f>
        <v>AGREDO GIRON ANA LUCIA</v>
      </c>
    </row>
    <row r="546" spans="1:43" ht="30.75" customHeight="1" x14ac:dyDescent="0.25">
      <c r="A546" s="353">
        <v>537</v>
      </c>
      <c r="B546" s="354">
        <v>66997168</v>
      </c>
      <c r="C546" s="357" t="s">
        <v>1349</v>
      </c>
      <c r="D546" s="344" t="str">
        <f>IFERROR(VLOOKUP(B546,#REF!,6,0),"ACTIVO")</f>
        <v>ACTIVO</v>
      </c>
      <c r="E546" s="344">
        <v>44427</v>
      </c>
      <c r="F546" s="344" t="str">
        <f>IFERROR(VLOOKUP(B546,#REF!,5,0),"")</f>
        <v/>
      </c>
      <c r="G546" s="344">
        <v>28312</v>
      </c>
      <c r="H546" s="356">
        <f t="shared" ca="1" si="56"/>
        <v>48.737816230423832</v>
      </c>
      <c r="I546" s="357" t="s">
        <v>768</v>
      </c>
      <c r="J546" s="357" t="s">
        <v>4223</v>
      </c>
      <c r="K546" s="355" t="s">
        <v>1131</v>
      </c>
      <c r="L546" s="355" t="s">
        <v>196</v>
      </c>
      <c r="M546" s="355" t="s">
        <v>90</v>
      </c>
      <c r="N546" s="357" t="s">
        <v>764</v>
      </c>
      <c r="O546" s="357" t="s">
        <v>764</v>
      </c>
      <c r="P546" s="357" t="s">
        <v>721</v>
      </c>
      <c r="Q546" s="357"/>
      <c r="R546" s="357"/>
      <c r="S546" s="357"/>
      <c r="T546" s="357"/>
      <c r="U546" s="357"/>
      <c r="V546" s="357"/>
      <c r="W546" s="357"/>
      <c r="X546" s="357"/>
      <c r="Y546" s="357"/>
      <c r="Z546" s="357"/>
      <c r="AA546" s="344"/>
      <c r="AB546" s="344" t="str">
        <f t="shared" ca="1" si="61"/>
        <v>Vencida</v>
      </c>
      <c r="AC546" s="358" t="str">
        <f t="shared" si="57"/>
        <v>No aplica</v>
      </c>
      <c r="AD546" s="344"/>
      <c r="AE546" s="344" t="str">
        <f t="shared" ca="1" si="62"/>
        <v>Vencida</v>
      </c>
      <c r="AF546" s="358" t="str">
        <f t="shared" si="58"/>
        <v>No aplica</v>
      </c>
      <c r="AG546" s="344"/>
      <c r="AH546" s="344"/>
      <c r="AI546" s="357"/>
      <c r="AJ546" s="344"/>
      <c r="AK546" s="358" t="str">
        <f t="shared" si="59"/>
        <v>No aplica</v>
      </c>
      <c r="AL546" s="358"/>
      <c r="AM546" s="359">
        <f t="shared" ca="1" si="60"/>
        <v>0</v>
      </c>
      <c r="AN546" s="357"/>
      <c r="AO546" s="357"/>
      <c r="AP546" s="360"/>
      <c r="AQ546" s="361" t="str">
        <f>+_xlfn.XLOOKUP(B546,'BD 2025-06-14'!$A$1:$A$700,'BD 2025-06-14'!$B$1:$B$700)</f>
        <v>SANCHEZ ESCUE SANDRA MILENA</v>
      </c>
    </row>
    <row r="547" spans="1:43" ht="30.75" customHeight="1" x14ac:dyDescent="0.25">
      <c r="A547" s="353">
        <v>538</v>
      </c>
      <c r="B547" s="354">
        <v>38561980</v>
      </c>
      <c r="C547" s="357" t="s">
        <v>1181</v>
      </c>
      <c r="D547" s="344" t="str">
        <f>IFERROR(VLOOKUP(B547,#REF!,6,0),"ACTIVO")</f>
        <v>ACTIVO</v>
      </c>
      <c r="E547" s="344">
        <v>44427</v>
      </c>
      <c r="F547" s="344" t="str">
        <f>IFERROR(VLOOKUP(B547,#REF!,5,0),"")</f>
        <v/>
      </c>
      <c r="G547" s="344">
        <v>28826</v>
      </c>
      <c r="H547" s="356">
        <f t="shared" ca="1" si="56"/>
        <v>47.329887690674411</v>
      </c>
      <c r="I547" s="357" t="s">
        <v>768</v>
      </c>
      <c r="J547" s="357" t="s">
        <v>1182</v>
      </c>
      <c r="K547" s="355" t="s">
        <v>1131</v>
      </c>
      <c r="L547" s="355" t="s">
        <v>196</v>
      </c>
      <c r="M547" s="355" t="s">
        <v>90</v>
      </c>
      <c r="N547" s="357" t="s">
        <v>764</v>
      </c>
      <c r="O547" s="357" t="s">
        <v>764</v>
      </c>
      <c r="P547" s="357" t="s">
        <v>721</v>
      </c>
      <c r="Q547" s="357"/>
      <c r="R547" s="357"/>
      <c r="S547" s="357"/>
      <c r="T547" s="357"/>
      <c r="U547" s="357"/>
      <c r="V547" s="357"/>
      <c r="W547" s="357"/>
      <c r="X547" s="357"/>
      <c r="Y547" s="357"/>
      <c r="Z547" s="357"/>
      <c r="AA547" s="344"/>
      <c r="AB547" s="344" t="str">
        <f t="shared" ca="1" si="61"/>
        <v>Vencida</v>
      </c>
      <c r="AC547" s="358" t="str">
        <f t="shared" si="57"/>
        <v>No aplica</v>
      </c>
      <c r="AD547" s="344"/>
      <c r="AE547" s="344" t="str">
        <f t="shared" ca="1" si="62"/>
        <v>Vencida</v>
      </c>
      <c r="AF547" s="358" t="str">
        <f t="shared" si="58"/>
        <v>No aplica</v>
      </c>
      <c r="AG547" s="344"/>
      <c r="AH547" s="344"/>
      <c r="AI547" s="357"/>
      <c r="AJ547" s="344"/>
      <c r="AK547" s="358" t="str">
        <f t="shared" si="59"/>
        <v>No aplica</v>
      </c>
      <c r="AL547" s="358"/>
      <c r="AM547" s="359">
        <f t="shared" ca="1" si="60"/>
        <v>0</v>
      </c>
      <c r="AN547" s="357"/>
      <c r="AO547" s="357"/>
      <c r="AP547" s="360"/>
      <c r="AQ547" s="361" t="str">
        <f>+_xlfn.XLOOKUP(B547,'BD 2025-06-14'!$A$1:$A$700,'BD 2025-06-14'!$B$1:$B$700)</f>
        <v>CRUZ QUINONEZ MONICA</v>
      </c>
    </row>
    <row r="548" spans="1:43" ht="30.75" customHeight="1" x14ac:dyDescent="0.25">
      <c r="A548" s="353">
        <v>539</v>
      </c>
      <c r="B548" s="354">
        <v>66976305</v>
      </c>
      <c r="C548" s="357" t="s">
        <v>1392</v>
      </c>
      <c r="D548" s="344" t="str">
        <f>IFERROR(VLOOKUP(B548,#REF!,6,0),"ACTIVO")</f>
        <v>ACTIVO</v>
      </c>
      <c r="E548" s="344">
        <v>44455</v>
      </c>
      <c r="F548" s="344" t="str">
        <f>IFERROR(VLOOKUP(B548,#REF!,5,0),"")</f>
        <v/>
      </c>
      <c r="G548" s="344">
        <v>27973</v>
      </c>
      <c r="H548" s="356">
        <f t="shared" ca="1" si="56"/>
        <v>49.663946746832728</v>
      </c>
      <c r="I548" s="357" t="s">
        <v>768</v>
      </c>
      <c r="J548" s="357" t="s">
        <v>1393</v>
      </c>
      <c r="K548" s="355" t="s">
        <v>1131</v>
      </c>
      <c r="L548" s="355" t="s">
        <v>196</v>
      </c>
      <c r="M548" s="355" t="s">
        <v>90</v>
      </c>
      <c r="N548" s="357" t="s">
        <v>764</v>
      </c>
      <c r="O548" s="357" t="s">
        <v>764</v>
      </c>
      <c r="P548" s="357" t="s">
        <v>721</v>
      </c>
      <c r="Q548" s="357"/>
      <c r="R548" s="357"/>
      <c r="S548" s="357"/>
      <c r="T548" s="357"/>
      <c r="U548" s="357"/>
      <c r="V548" s="357"/>
      <c r="W548" s="357"/>
      <c r="X548" s="357"/>
      <c r="Y548" s="357"/>
      <c r="Z548" s="357"/>
      <c r="AA548" s="344"/>
      <c r="AB548" s="344" t="str">
        <f t="shared" ca="1" si="61"/>
        <v>Vencida</v>
      </c>
      <c r="AC548" s="358" t="str">
        <f t="shared" si="57"/>
        <v>No aplica</v>
      </c>
      <c r="AD548" s="344"/>
      <c r="AE548" s="344" t="str">
        <f t="shared" ca="1" si="62"/>
        <v>Vencida</v>
      </c>
      <c r="AF548" s="358" t="str">
        <f t="shared" si="58"/>
        <v>No aplica</v>
      </c>
      <c r="AG548" s="344"/>
      <c r="AH548" s="344"/>
      <c r="AI548" s="357"/>
      <c r="AJ548" s="344"/>
      <c r="AK548" s="358" t="str">
        <f t="shared" si="59"/>
        <v>No aplica</v>
      </c>
      <c r="AL548" s="358"/>
      <c r="AM548" s="359">
        <f t="shared" ca="1" si="60"/>
        <v>0</v>
      </c>
      <c r="AN548" s="357"/>
      <c r="AO548" s="357"/>
      <c r="AP548" s="360"/>
      <c r="AQ548" s="361" t="str">
        <f>+_xlfn.XLOOKUP(B548,'BD 2025-06-14'!$A$1:$A$700,'BD 2025-06-14'!$B$1:$B$700)</f>
        <v>ZUNIGA GALINDO MIRLEY</v>
      </c>
    </row>
    <row r="549" spans="1:43" ht="30.75" customHeight="1" x14ac:dyDescent="0.25">
      <c r="A549" s="353">
        <v>540</v>
      </c>
      <c r="B549" s="354">
        <v>1001683306</v>
      </c>
      <c r="C549" s="357" t="s">
        <v>1262</v>
      </c>
      <c r="D549" s="344" t="str">
        <f>IFERROR(VLOOKUP(B549,#REF!,6,0),"ACTIVO")</f>
        <v>ACTIVO</v>
      </c>
      <c r="E549" s="344">
        <v>44455</v>
      </c>
      <c r="F549" s="344" t="str">
        <f>IFERROR(VLOOKUP(B549,#REF!,5,0),"")</f>
        <v/>
      </c>
      <c r="G549" s="344">
        <v>34995</v>
      </c>
      <c r="H549" s="356">
        <f t="shared" ca="1" si="56"/>
        <v>30.439425051334702</v>
      </c>
      <c r="I549" s="357" t="s">
        <v>768</v>
      </c>
      <c r="J549" s="357" t="s">
        <v>1263</v>
      </c>
      <c r="K549" s="355" t="s">
        <v>1131</v>
      </c>
      <c r="L549" s="355" t="s">
        <v>196</v>
      </c>
      <c r="M549" s="355" t="s">
        <v>90</v>
      </c>
      <c r="N549" s="357" t="s">
        <v>764</v>
      </c>
      <c r="O549" s="357" t="s">
        <v>764</v>
      </c>
      <c r="P549" s="357" t="s">
        <v>721</v>
      </c>
      <c r="Q549" s="357"/>
      <c r="R549" s="357"/>
      <c r="S549" s="357"/>
      <c r="T549" s="357"/>
      <c r="U549" s="357"/>
      <c r="V549" s="357"/>
      <c r="W549" s="357"/>
      <c r="X549" s="357"/>
      <c r="Y549" s="357"/>
      <c r="Z549" s="357"/>
      <c r="AA549" s="344"/>
      <c r="AB549" s="344" t="str">
        <f t="shared" ca="1" si="61"/>
        <v>Vencida</v>
      </c>
      <c r="AC549" s="358" t="str">
        <f t="shared" si="57"/>
        <v>No aplica</v>
      </c>
      <c r="AD549" s="344"/>
      <c r="AE549" s="344" t="str">
        <f t="shared" ca="1" si="62"/>
        <v>Vencida</v>
      </c>
      <c r="AF549" s="358" t="str">
        <f t="shared" si="58"/>
        <v>No aplica</v>
      </c>
      <c r="AG549" s="344"/>
      <c r="AH549" s="344"/>
      <c r="AI549" s="357"/>
      <c r="AJ549" s="344"/>
      <c r="AK549" s="358" t="str">
        <f t="shared" si="59"/>
        <v>No aplica</v>
      </c>
      <c r="AL549" s="358"/>
      <c r="AM549" s="359">
        <f t="shared" ca="1" si="60"/>
        <v>0</v>
      </c>
      <c r="AN549" s="357"/>
      <c r="AO549" s="357"/>
      <c r="AP549" s="360"/>
      <c r="AQ549" s="361" t="str">
        <f>+_xlfn.XLOOKUP(B549,'BD 2025-06-14'!$A$1:$A$700,'BD 2025-06-14'!$B$1:$B$700)</f>
        <v>MOSQUERA CHAMORRO ELIANA YISED</v>
      </c>
    </row>
    <row r="550" spans="1:43" ht="30.75" customHeight="1" x14ac:dyDescent="0.25">
      <c r="A550" s="353">
        <v>541</v>
      </c>
      <c r="B550" s="354">
        <v>1120868235</v>
      </c>
      <c r="C550" s="357" t="s">
        <v>1340</v>
      </c>
      <c r="D550" s="344" t="str">
        <f>IFERROR(VLOOKUP(B550,#REF!,6,0),"ACTIVO")</f>
        <v>ACTIVO</v>
      </c>
      <c r="E550" s="344">
        <v>44456</v>
      </c>
      <c r="F550" s="344" t="str">
        <f>IFERROR(VLOOKUP(B550,#REF!,5,0),"")</f>
        <v/>
      </c>
      <c r="G550" s="344">
        <v>33373</v>
      </c>
      <c r="H550" s="356">
        <f t="shared" ca="1" si="56"/>
        <v>34.880219028062967</v>
      </c>
      <c r="I550" s="357" t="s">
        <v>768</v>
      </c>
      <c r="J550" s="357" t="s">
        <v>1341</v>
      </c>
      <c r="K550" s="355" t="s">
        <v>1131</v>
      </c>
      <c r="L550" s="355" t="s">
        <v>196</v>
      </c>
      <c r="M550" s="355" t="s">
        <v>90</v>
      </c>
      <c r="N550" s="357" t="s">
        <v>764</v>
      </c>
      <c r="O550" s="357" t="s">
        <v>764</v>
      </c>
      <c r="P550" s="357" t="s">
        <v>721</v>
      </c>
      <c r="Q550" s="357"/>
      <c r="R550" s="357"/>
      <c r="S550" s="357"/>
      <c r="T550" s="357"/>
      <c r="U550" s="357"/>
      <c r="V550" s="357"/>
      <c r="W550" s="357"/>
      <c r="X550" s="357"/>
      <c r="Y550" s="357"/>
      <c r="Z550" s="357"/>
      <c r="AA550" s="344"/>
      <c r="AB550" s="344" t="str">
        <f t="shared" ca="1" si="61"/>
        <v>Vencida</v>
      </c>
      <c r="AC550" s="358" t="str">
        <f t="shared" si="57"/>
        <v>No aplica</v>
      </c>
      <c r="AD550" s="344"/>
      <c r="AE550" s="344" t="str">
        <f t="shared" ca="1" si="62"/>
        <v>Vencida</v>
      </c>
      <c r="AF550" s="358" t="str">
        <f t="shared" si="58"/>
        <v>No aplica</v>
      </c>
      <c r="AG550" s="344"/>
      <c r="AH550" s="344"/>
      <c r="AI550" s="357"/>
      <c r="AJ550" s="344"/>
      <c r="AK550" s="358" t="str">
        <f t="shared" si="59"/>
        <v>No aplica</v>
      </c>
      <c r="AL550" s="358"/>
      <c r="AM550" s="359">
        <f t="shared" ca="1" si="60"/>
        <v>0</v>
      </c>
      <c r="AN550" s="357"/>
      <c r="AO550" s="357"/>
      <c r="AP550" s="360"/>
      <c r="AQ550" s="361" t="str">
        <f>+_xlfn.XLOOKUP(B550,'BD 2025-06-14'!$A$1:$A$700,'BD 2025-06-14'!$B$1:$B$700)</f>
        <v>ROJAS PINEDA YULI MARCELA</v>
      </c>
    </row>
    <row r="551" spans="1:43" s="362" customFormat="1" ht="30.75" customHeight="1" x14ac:dyDescent="0.25">
      <c r="A551" s="353">
        <v>542</v>
      </c>
      <c r="B551" s="354">
        <v>67027432</v>
      </c>
      <c r="C551" s="357" t="s">
        <v>1196</v>
      </c>
      <c r="D551" s="344" t="str">
        <f>IFERROR(VLOOKUP(B551,#REF!,6,0),"ACTIVO")</f>
        <v>ACTIVO</v>
      </c>
      <c r="E551" s="344">
        <v>44456</v>
      </c>
      <c r="F551" s="344" t="str">
        <f>IFERROR(VLOOKUP(B551,#REF!,5,0),"")</f>
        <v/>
      </c>
      <c r="G551" s="344">
        <v>31160</v>
      </c>
      <c r="H551" s="356">
        <f t="shared" ca="1" si="56"/>
        <v>40.940417209908738</v>
      </c>
      <c r="I551" s="357" t="s">
        <v>768</v>
      </c>
      <c r="J551" s="357" t="s">
        <v>4182</v>
      </c>
      <c r="K551" s="355" t="s">
        <v>1131</v>
      </c>
      <c r="L551" s="355" t="s">
        <v>196</v>
      </c>
      <c r="M551" s="355" t="s">
        <v>90</v>
      </c>
      <c r="N551" s="357" t="s">
        <v>764</v>
      </c>
      <c r="O551" s="357" t="s">
        <v>764</v>
      </c>
      <c r="P551" s="357" t="s">
        <v>721</v>
      </c>
      <c r="Q551" s="357"/>
      <c r="R551" s="357"/>
      <c r="S551" s="357"/>
      <c r="T551" s="357"/>
      <c r="U551" s="357"/>
      <c r="V551" s="357"/>
      <c r="W551" s="357"/>
      <c r="X551" s="357"/>
      <c r="Y551" s="357"/>
      <c r="Z551" s="357"/>
      <c r="AA551" s="344"/>
      <c r="AB551" s="344" t="str">
        <f t="shared" ca="1" si="61"/>
        <v>Vencida</v>
      </c>
      <c r="AC551" s="358" t="str">
        <f t="shared" si="57"/>
        <v>No aplica</v>
      </c>
      <c r="AD551" s="344"/>
      <c r="AE551" s="344" t="str">
        <f t="shared" ca="1" si="62"/>
        <v>Vencida</v>
      </c>
      <c r="AF551" s="358" t="str">
        <f t="shared" si="58"/>
        <v>No aplica</v>
      </c>
      <c r="AG551" s="344"/>
      <c r="AH551" s="344"/>
      <c r="AI551" s="357"/>
      <c r="AJ551" s="344"/>
      <c r="AK551" s="358" t="str">
        <f t="shared" si="59"/>
        <v>No aplica</v>
      </c>
      <c r="AL551" s="358"/>
      <c r="AM551" s="359">
        <f t="shared" ca="1" si="60"/>
        <v>0</v>
      </c>
      <c r="AN551" s="357"/>
      <c r="AO551" s="357"/>
      <c r="AP551" s="360"/>
      <c r="AQ551" s="361" t="str">
        <f>+_xlfn.XLOOKUP(B551,'BD 2025-06-14'!$A$1:$A$700,'BD 2025-06-14'!$B$1:$B$700)</f>
        <v>GOMEZ PATINO MARIA ANTONIA</v>
      </c>
    </row>
    <row r="552" spans="1:43" s="362" customFormat="1" ht="30.75" customHeight="1" x14ac:dyDescent="0.25">
      <c r="A552" s="353">
        <v>543</v>
      </c>
      <c r="B552" s="354">
        <v>31322106</v>
      </c>
      <c r="C552" s="357" t="s">
        <v>1187</v>
      </c>
      <c r="D552" s="344" t="str">
        <f>IFERROR(VLOOKUP(B552,#REF!,6,0),"ACTIVO")</f>
        <v>ACTIVO</v>
      </c>
      <c r="E552" s="344">
        <v>44456</v>
      </c>
      <c r="F552" s="344" t="str">
        <f>IFERROR(VLOOKUP(B552,#REF!,5,0),"")</f>
        <v/>
      </c>
      <c r="G552" s="344">
        <v>30234</v>
      </c>
      <c r="H552" s="356">
        <f t="shared" ca="1" si="56"/>
        <v>43.474993915794592</v>
      </c>
      <c r="I552" s="357" t="s">
        <v>768</v>
      </c>
      <c r="J552" s="357" t="s">
        <v>4179</v>
      </c>
      <c r="K552" s="355" t="s">
        <v>1131</v>
      </c>
      <c r="L552" s="355" t="s">
        <v>196</v>
      </c>
      <c r="M552" s="355" t="s">
        <v>90</v>
      </c>
      <c r="N552" s="357" t="s">
        <v>764</v>
      </c>
      <c r="O552" s="357" t="s">
        <v>764</v>
      </c>
      <c r="P552" s="357" t="s">
        <v>721</v>
      </c>
      <c r="Q552" s="357"/>
      <c r="R552" s="357"/>
      <c r="S552" s="357"/>
      <c r="T552" s="357"/>
      <c r="U552" s="357"/>
      <c r="V552" s="357"/>
      <c r="W552" s="357"/>
      <c r="X552" s="357"/>
      <c r="Y552" s="357"/>
      <c r="Z552" s="357"/>
      <c r="AA552" s="344"/>
      <c r="AB552" s="344" t="str">
        <f t="shared" ca="1" si="61"/>
        <v>Vencida</v>
      </c>
      <c r="AC552" s="358" t="str">
        <f t="shared" si="57"/>
        <v>No aplica</v>
      </c>
      <c r="AD552" s="344"/>
      <c r="AE552" s="344" t="str">
        <f t="shared" ca="1" si="62"/>
        <v>Vencida</v>
      </c>
      <c r="AF552" s="358" t="str">
        <f t="shared" si="58"/>
        <v>No aplica</v>
      </c>
      <c r="AG552" s="344"/>
      <c r="AH552" s="344"/>
      <c r="AI552" s="357"/>
      <c r="AJ552" s="344"/>
      <c r="AK552" s="358" t="str">
        <f t="shared" si="59"/>
        <v>No aplica</v>
      </c>
      <c r="AL552" s="358"/>
      <c r="AM552" s="359">
        <f t="shared" ca="1" si="60"/>
        <v>0</v>
      </c>
      <c r="AN552" s="357"/>
      <c r="AO552" s="357"/>
      <c r="AP552" s="360"/>
      <c r="AQ552" s="361" t="str">
        <f>+_xlfn.XLOOKUP(B552,'BD 2025-06-14'!$A$1:$A$700,'BD 2025-06-14'!$B$1:$B$700)</f>
        <v>FERNANDEZ AULESTIA XIOMARA</v>
      </c>
    </row>
    <row r="553" spans="1:43" ht="30.75" customHeight="1" x14ac:dyDescent="0.25">
      <c r="A553" s="353">
        <v>544</v>
      </c>
      <c r="B553" s="354">
        <v>1062318239</v>
      </c>
      <c r="C553" s="357" t="s">
        <v>1137</v>
      </c>
      <c r="D553" s="344" t="str">
        <f>IFERROR(VLOOKUP(B553,#REF!,6,0),"ACTIVO")</f>
        <v>ACTIVO</v>
      </c>
      <c r="E553" s="344">
        <v>44456</v>
      </c>
      <c r="F553" s="344" t="str">
        <f>IFERROR(VLOOKUP(B553,#REF!,5,0),"")</f>
        <v/>
      </c>
      <c r="G553" s="344">
        <v>34849</v>
      </c>
      <c r="H553" s="356">
        <f t="shared" ca="1" si="56"/>
        <v>30.839151266255989</v>
      </c>
      <c r="I553" s="357" t="s">
        <v>768</v>
      </c>
      <c r="J553" s="357" t="s">
        <v>4161</v>
      </c>
      <c r="K553" s="355" t="s">
        <v>1131</v>
      </c>
      <c r="L553" s="355" t="s">
        <v>196</v>
      </c>
      <c r="M553" s="355" t="s">
        <v>90</v>
      </c>
      <c r="N553" s="357" t="s">
        <v>764</v>
      </c>
      <c r="O553" s="357" t="s">
        <v>764</v>
      </c>
      <c r="P553" s="357" t="s">
        <v>721</v>
      </c>
      <c r="Q553" s="357"/>
      <c r="R553" s="357"/>
      <c r="S553" s="357"/>
      <c r="T553" s="357"/>
      <c r="U553" s="357"/>
      <c r="V553" s="357"/>
      <c r="W553" s="357"/>
      <c r="X553" s="357"/>
      <c r="Y553" s="357"/>
      <c r="Z553" s="357"/>
      <c r="AA553" s="344"/>
      <c r="AB553" s="344" t="str">
        <f t="shared" ca="1" si="61"/>
        <v>Vencida</v>
      </c>
      <c r="AC553" s="358" t="str">
        <f t="shared" si="57"/>
        <v>No aplica</v>
      </c>
      <c r="AD553" s="344"/>
      <c r="AE553" s="344" t="str">
        <f t="shared" ca="1" si="62"/>
        <v>Vencida</v>
      </c>
      <c r="AF553" s="358" t="str">
        <f t="shared" si="58"/>
        <v>No aplica</v>
      </c>
      <c r="AG553" s="344"/>
      <c r="AH553" s="344"/>
      <c r="AI553" s="357"/>
      <c r="AJ553" s="344"/>
      <c r="AK553" s="358" t="str">
        <f t="shared" si="59"/>
        <v>No aplica</v>
      </c>
      <c r="AL553" s="358"/>
      <c r="AM553" s="359">
        <f t="shared" ca="1" si="60"/>
        <v>0</v>
      </c>
      <c r="AN553" s="357"/>
      <c r="AO553" s="357"/>
      <c r="AP553" s="360"/>
      <c r="AQ553" s="361" t="str">
        <f>+_xlfn.XLOOKUP(B553,'BD 2025-06-14'!$A$1:$A$700,'BD 2025-06-14'!$B$1:$B$700)</f>
        <v>ARCOS ULCUE MAIRA ALEJANDRA</v>
      </c>
    </row>
    <row r="554" spans="1:43" ht="30.75" customHeight="1" x14ac:dyDescent="0.25">
      <c r="A554" s="353">
        <v>545</v>
      </c>
      <c r="B554" s="354">
        <v>1055837747</v>
      </c>
      <c r="C554" s="357" t="s">
        <v>1381</v>
      </c>
      <c r="D554" s="344" t="str">
        <f>IFERROR(VLOOKUP(B554,#REF!,6,0),"ACTIVO")</f>
        <v>ACTIVO</v>
      </c>
      <c r="E554" s="344">
        <v>44463</v>
      </c>
      <c r="F554" s="344" t="str">
        <f>IFERROR(VLOOKUP(B554,#REF!,5,0),"")</f>
        <v/>
      </c>
      <c r="G554" s="344">
        <v>35829</v>
      </c>
      <c r="H554" s="356">
        <f t="shared" ca="1" si="56"/>
        <v>28.156722054380666</v>
      </c>
      <c r="I554" s="357" t="s">
        <v>768</v>
      </c>
      <c r="J554" s="357" t="s">
        <v>4233</v>
      </c>
      <c r="K554" s="355" t="s">
        <v>1131</v>
      </c>
      <c r="L554" s="355" t="s">
        <v>196</v>
      </c>
      <c r="M554" s="355" t="s">
        <v>90</v>
      </c>
      <c r="N554" s="357" t="s">
        <v>764</v>
      </c>
      <c r="O554" s="357" t="s">
        <v>764</v>
      </c>
      <c r="P554" s="357" t="s">
        <v>721</v>
      </c>
      <c r="Q554" s="357"/>
      <c r="R554" s="357"/>
      <c r="S554" s="357"/>
      <c r="T554" s="357"/>
      <c r="U554" s="357"/>
      <c r="V554" s="357"/>
      <c r="W554" s="357"/>
      <c r="X554" s="357"/>
      <c r="Y554" s="357"/>
      <c r="Z554" s="357"/>
      <c r="AA554" s="344"/>
      <c r="AB554" s="344" t="str">
        <f t="shared" ca="1" si="61"/>
        <v>Vencida</v>
      </c>
      <c r="AC554" s="358" t="str">
        <f t="shared" si="57"/>
        <v>No aplica</v>
      </c>
      <c r="AD554" s="344"/>
      <c r="AE554" s="344" t="str">
        <f t="shared" ca="1" si="62"/>
        <v>Vencida</v>
      </c>
      <c r="AF554" s="358" t="str">
        <f t="shared" si="58"/>
        <v>No aplica</v>
      </c>
      <c r="AG554" s="344"/>
      <c r="AH554" s="344"/>
      <c r="AI554" s="357"/>
      <c r="AJ554" s="344"/>
      <c r="AK554" s="358" t="str">
        <f t="shared" si="59"/>
        <v>No aplica</v>
      </c>
      <c r="AL554" s="358"/>
      <c r="AM554" s="359">
        <f t="shared" ca="1" si="60"/>
        <v>0</v>
      </c>
      <c r="AN554" s="357"/>
      <c r="AO554" s="357"/>
      <c r="AP554" s="360"/>
      <c r="AQ554" s="361" t="str">
        <f>+_xlfn.XLOOKUP(B554,'BD 2025-06-14'!$A$1:$A$700,'BD 2025-06-14'!$B$1:$B$700)</f>
        <v>VALENCIA LONDONO LEIDY CAROLINA</v>
      </c>
    </row>
    <row r="555" spans="1:43" ht="30.75" customHeight="1" x14ac:dyDescent="0.25">
      <c r="A555" s="353">
        <v>546</v>
      </c>
      <c r="B555" s="354">
        <v>1107514099</v>
      </c>
      <c r="C555" s="357" t="s">
        <v>1299</v>
      </c>
      <c r="D555" s="344" t="str">
        <f>IFERROR(VLOOKUP(B555,#REF!,6,0),"ACTIVO")</f>
        <v>ACTIVO</v>
      </c>
      <c r="E555" s="344">
        <v>44463</v>
      </c>
      <c r="F555" s="344" t="str">
        <f>IFERROR(VLOOKUP(B555,#REF!,5,0),"")</f>
        <v/>
      </c>
      <c r="G555" s="344">
        <v>35769</v>
      </c>
      <c r="H555" s="356">
        <f t="shared" ca="1" si="56"/>
        <v>28.321620881628181</v>
      </c>
      <c r="I555" s="357" t="s">
        <v>768</v>
      </c>
      <c r="J555" s="357" t="s">
        <v>4209</v>
      </c>
      <c r="K555" s="355" t="s">
        <v>1131</v>
      </c>
      <c r="L555" s="355" t="s">
        <v>196</v>
      </c>
      <c r="M555" s="355" t="s">
        <v>90</v>
      </c>
      <c r="N555" s="357" t="s">
        <v>764</v>
      </c>
      <c r="O555" s="357" t="s">
        <v>764</v>
      </c>
      <c r="P555" s="357" t="s">
        <v>721</v>
      </c>
      <c r="Q555" s="357"/>
      <c r="R555" s="357"/>
      <c r="S555" s="357"/>
      <c r="T555" s="357"/>
      <c r="U555" s="357"/>
      <c r="V555" s="357"/>
      <c r="W555" s="357"/>
      <c r="X555" s="357"/>
      <c r="Y555" s="357"/>
      <c r="Z555" s="357"/>
      <c r="AA555" s="344"/>
      <c r="AB555" s="344" t="str">
        <f t="shared" ca="1" si="61"/>
        <v>Vencida</v>
      </c>
      <c r="AC555" s="358" t="str">
        <f t="shared" si="57"/>
        <v>No aplica</v>
      </c>
      <c r="AD555" s="344"/>
      <c r="AE555" s="344" t="str">
        <f t="shared" ca="1" si="62"/>
        <v>Vencida</v>
      </c>
      <c r="AF555" s="358" t="str">
        <f t="shared" si="58"/>
        <v>No aplica</v>
      </c>
      <c r="AG555" s="344"/>
      <c r="AH555" s="344"/>
      <c r="AI555" s="357"/>
      <c r="AJ555" s="344"/>
      <c r="AK555" s="358" t="str">
        <f t="shared" si="59"/>
        <v>No aplica</v>
      </c>
      <c r="AL555" s="358"/>
      <c r="AM555" s="359">
        <f t="shared" ca="1" si="60"/>
        <v>0</v>
      </c>
      <c r="AN555" s="357"/>
      <c r="AO555" s="357"/>
      <c r="AP555" s="360"/>
      <c r="AQ555" s="361" t="str">
        <f>+_xlfn.XLOOKUP(B555,'BD 2025-06-14'!$A$1:$A$700,'BD 2025-06-14'!$B$1:$B$700)</f>
        <v>PERDOMO TELLO ABIGAIL</v>
      </c>
    </row>
    <row r="556" spans="1:43" ht="30.75" customHeight="1" x14ac:dyDescent="0.25">
      <c r="A556" s="353">
        <v>547</v>
      </c>
      <c r="B556" s="354">
        <v>1107509047</v>
      </c>
      <c r="C556" s="357" t="s">
        <v>1288</v>
      </c>
      <c r="D556" s="344" t="str">
        <f>IFERROR(VLOOKUP(B556,#REF!,6,0),"ACTIVO")</f>
        <v>ACTIVO</v>
      </c>
      <c r="E556" s="344">
        <v>44463</v>
      </c>
      <c r="F556" s="344" t="str">
        <f>IFERROR(VLOOKUP(B556,#REF!,5,0),"")</f>
        <v/>
      </c>
      <c r="G556" s="344">
        <v>35535</v>
      </c>
      <c r="H556" s="356">
        <f t="shared" ca="1" si="56"/>
        <v>28.96230720087615</v>
      </c>
      <c r="I556" s="357" t="s">
        <v>768</v>
      </c>
      <c r="J556" s="357" t="s">
        <v>4206</v>
      </c>
      <c r="K556" s="355" t="s">
        <v>1131</v>
      </c>
      <c r="L556" s="355" t="s">
        <v>196</v>
      </c>
      <c r="M556" s="355" t="s">
        <v>90</v>
      </c>
      <c r="N556" s="357" t="s">
        <v>764</v>
      </c>
      <c r="O556" s="357" t="s">
        <v>764</v>
      </c>
      <c r="P556" s="357" t="s">
        <v>721</v>
      </c>
      <c r="Q556" s="357"/>
      <c r="R556" s="357"/>
      <c r="S556" s="357"/>
      <c r="T556" s="357"/>
      <c r="U556" s="357"/>
      <c r="V556" s="357"/>
      <c r="W556" s="357"/>
      <c r="X556" s="357"/>
      <c r="Y556" s="357"/>
      <c r="Z556" s="357"/>
      <c r="AA556" s="344"/>
      <c r="AB556" s="344" t="str">
        <f t="shared" ca="1" si="61"/>
        <v>Vencida</v>
      </c>
      <c r="AC556" s="358" t="str">
        <f t="shared" si="57"/>
        <v>No aplica</v>
      </c>
      <c r="AD556" s="344"/>
      <c r="AE556" s="344" t="str">
        <f t="shared" ca="1" si="62"/>
        <v>Vencida</v>
      </c>
      <c r="AF556" s="358" t="str">
        <f t="shared" si="58"/>
        <v>No aplica</v>
      </c>
      <c r="AG556" s="344"/>
      <c r="AH556" s="344"/>
      <c r="AI556" s="357"/>
      <c r="AJ556" s="344"/>
      <c r="AK556" s="358" t="str">
        <f t="shared" si="59"/>
        <v>No aplica</v>
      </c>
      <c r="AL556" s="358"/>
      <c r="AM556" s="359">
        <f t="shared" ca="1" si="60"/>
        <v>0</v>
      </c>
      <c r="AN556" s="357"/>
      <c r="AO556" s="357"/>
      <c r="AP556" s="360"/>
      <c r="AQ556" s="361" t="str">
        <f>+_xlfn.XLOOKUP(B556,'BD 2025-06-14'!$A$1:$A$700,'BD 2025-06-14'!$B$1:$B$700)</f>
        <v>OSORIO DIAZ KATHERIN DAYANA</v>
      </c>
    </row>
    <row r="557" spans="1:43" ht="30.75" customHeight="1" x14ac:dyDescent="0.25">
      <c r="A557" s="353">
        <v>548</v>
      </c>
      <c r="B557" s="354">
        <v>1144210152</v>
      </c>
      <c r="C557" s="357" t="s">
        <v>1271</v>
      </c>
      <c r="D557" s="344" t="str">
        <f>IFERROR(VLOOKUP(B557,#REF!,6,0),"ACTIVO")</f>
        <v>ACTIVO</v>
      </c>
      <c r="E557" s="344">
        <v>44463</v>
      </c>
      <c r="F557" s="344" t="str">
        <f>IFERROR(VLOOKUP(B557,#REF!,5,0),"")</f>
        <v/>
      </c>
      <c r="G557" s="344">
        <v>36241</v>
      </c>
      <c r="H557" s="356">
        <f t="shared" ca="1" si="56"/>
        <v>27.028062970568104</v>
      </c>
      <c r="I557" s="357" t="s">
        <v>768</v>
      </c>
      <c r="J557" s="357" t="s">
        <v>1272</v>
      </c>
      <c r="K557" s="355" t="s">
        <v>1131</v>
      </c>
      <c r="L557" s="355" t="s">
        <v>196</v>
      </c>
      <c r="M557" s="355" t="s">
        <v>90</v>
      </c>
      <c r="N557" s="357" t="s">
        <v>764</v>
      </c>
      <c r="O557" s="357" t="s">
        <v>764</v>
      </c>
      <c r="P557" s="357" t="s">
        <v>721</v>
      </c>
      <c r="Q557" s="357"/>
      <c r="R557" s="357"/>
      <c r="S557" s="357"/>
      <c r="T557" s="357"/>
      <c r="U557" s="357"/>
      <c r="V557" s="357"/>
      <c r="W557" s="357"/>
      <c r="X557" s="357"/>
      <c r="Y557" s="357"/>
      <c r="Z557" s="357"/>
      <c r="AA557" s="344"/>
      <c r="AB557" s="344" t="str">
        <f t="shared" ca="1" si="61"/>
        <v>Vencida</v>
      </c>
      <c r="AC557" s="358" t="str">
        <f t="shared" si="57"/>
        <v>No aplica</v>
      </c>
      <c r="AD557" s="344"/>
      <c r="AE557" s="344" t="str">
        <f t="shared" ca="1" si="62"/>
        <v>Vencida</v>
      </c>
      <c r="AF557" s="358" t="str">
        <f t="shared" si="58"/>
        <v>No aplica</v>
      </c>
      <c r="AG557" s="344"/>
      <c r="AH557" s="344"/>
      <c r="AI557" s="357"/>
      <c r="AJ557" s="344"/>
      <c r="AK557" s="358" t="str">
        <f t="shared" si="59"/>
        <v>No aplica</v>
      </c>
      <c r="AL557" s="358"/>
      <c r="AM557" s="359">
        <f t="shared" ca="1" si="60"/>
        <v>0</v>
      </c>
      <c r="AN557" s="357"/>
      <c r="AO557" s="357"/>
      <c r="AP557" s="360"/>
      <c r="AQ557" s="361" t="str">
        <f>+_xlfn.XLOOKUP(B557,'BD 2025-06-14'!$A$1:$A$700,'BD 2025-06-14'!$B$1:$B$700)</f>
        <v>MURILLO RODRIGUEZ NATALIA</v>
      </c>
    </row>
    <row r="558" spans="1:43" ht="30.75" customHeight="1" x14ac:dyDescent="0.25">
      <c r="A558" s="353">
        <v>549</v>
      </c>
      <c r="B558" s="354">
        <v>1144182779</v>
      </c>
      <c r="C558" s="357" t="s">
        <v>1241</v>
      </c>
      <c r="D558" s="344" t="str">
        <f>IFERROR(VLOOKUP(B558,#REF!,6,0),"ACTIVO")</f>
        <v>ACTIVO</v>
      </c>
      <c r="E558" s="344">
        <v>44463</v>
      </c>
      <c r="F558" s="344" t="str">
        <f>IFERROR(VLOOKUP(B558,#REF!,5,0),"")</f>
        <v/>
      </c>
      <c r="G558" s="344">
        <v>34704</v>
      </c>
      <c r="H558" s="356">
        <f t="shared" ca="1" si="56"/>
        <v>31.236139630390145</v>
      </c>
      <c r="I558" s="357" t="s">
        <v>768</v>
      </c>
      <c r="J558" s="357" t="s">
        <v>1242</v>
      </c>
      <c r="K558" s="355" t="s">
        <v>1131</v>
      </c>
      <c r="L558" s="355" t="s">
        <v>196</v>
      </c>
      <c r="M558" s="355" t="s">
        <v>90</v>
      </c>
      <c r="N558" s="357" t="s">
        <v>764</v>
      </c>
      <c r="O558" s="357" t="s">
        <v>764</v>
      </c>
      <c r="P558" s="357" t="s">
        <v>721</v>
      </c>
      <c r="Q558" s="357"/>
      <c r="R558" s="357"/>
      <c r="S558" s="357"/>
      <c r="T558" s="357"/>
      <c r="U558" s="357"/>
      <c r="V558" s="357"/>
      <c r="W558" s="357"/>
      <c r="X558" s="357"/>
      <c r="Y558" s="357"/>
      <c r="Z558" s="357"/>
      <c r="AA558" s="344"/>
      <c r="AB558" s="344" t="str">
        <f t="shared" ca="1" si="61"/>
        <v>Vencida</v>
      </c>
      <c r="AC558" s="358" t="str">
        <f t="shared" si="57"/>
        <v>No aplica</v>
      </c>
      <c r="AD558" s="344"/>
      <c r="AE558" s="344" t="str">
        <f t="shared" ca="1" si="62"/>
        <v>Vencida</v>
      </c>
      <c r="AF558" s="358" t="str">
        <f t="shared" si="58"/>
        <v>No aplica</v>
      </c>
      <c r="AG558" s="344"/>
      <c r="AH558" s="344"/>
      <c r="AI558" s="357"/>
      <c r="AJ558" s="344"/>
      <c r="AK558" s="358" t="str">
        <f t="shared" si="59"/>
        <v>No aplica</v>
      </c>
      <c r="AL558" s="358"/>
      <c r="AM558" s="359">
        <f t="shared" ca="1" si="60"/>
        <v>0</v>
      </c>
      <c r="AN558" s="357"/>
      <c r="AO558" s="357"/>
      <c r="AP558" s="360"/>
      <c r="AQ558" s="361" t="str">
        <f>+_xlfn.XLOOKUP(B558,'BD 2025-06-14'!$A$1:$A$700,'BD 2025-06-14'!$B$1:$B$700)</f>
        <v>MARTINEZ PADILLA YURI VANESSA</v>
      </c>
    </row>
    <row r="559" spans="1:43" ht="30.75" customHeight="1" x14ac:dyDescent="0.25">
      <c r="A559" s="353">
        <v>550</v>
      </c>
      <c r="B559" s="354">
        <v>1059598557</v>
      </c>
      <c r="C559" s="357" t="s">
        <v>1203</v>
      </c>
      <c r="D559" s="344" t="str">
        <f>IFERROR(VLOOKUP(B559,#REF!,6,0),"ACTIVO")</f>
        <v>ACTIVO</v>
      </c>
      <c r="E559" s="344">
        <v>44463</v>
      </c>
      <c r="F559" s="344" t="str">
        <f>IFERROR(VLOOKUP(B559,#REF!,5,0),"")</f>
        <v/>
      </c>
      <c r="G559" s="344">
        <v>32978</v>
      </c>
      <c r="H559" s="356">
        <f t="shared" ca="1" si="56"/>
        <v>35.962335355927188</v>
      </c>
      <c r="I559" s="357" t="s">
        <v>768</v>
      </c>
      <c r="J559" s="357" t="s">
        <v>4183</v>
      </c>
      <c r="K559" s="355" t="s">
        <v>1131</v>
      </c>
      <c r="L559" s="355" t="s">
        <v>196</v>
      </c>
      <c r="M559" s="355" t="s">
        <v>90</v>
      </c>
      <c r="N559" s="357" t="s">
        <v>764</v>
      </c>
      <c r="O559" s="357" t="s">
        <v>764</v>
      </c>
      <c r="P559" s="357" t="s">
        <v>721</v>
      </c>
      <c r="Q559" s="357"/>
      <c r="R559" s="357"/>
      <c r="S559" s="357"/>
      <c r="T559" s="357"/>
      <c r="U559" s="357"/>
      <c r="V559" s="357"/>
      <c r="W559" s="357"/>
      <c r="X559" s="357"/>
      <c r="Y559" s="357"/>
      <c r="Z559" s="357"/>
      <c r="AA559" s="344"/>
      <c r="AB559" s="344" t="str">
        <f t="shared" ca="1" si="61"/>
        <v>Vencida</v>
      </c>
      <c r="AC559" s="358" t="str">
        <f t="shared" si="57"/>
        <v>No aplica</v>
      </c>
      <c r="AD559" s="344"/>
      <c r="AE559" s="344" t="str">
        <f t="shared" ca="1" si="62"/>
        <v>Vencida</v>
      </c>
      <c r="AF559" s="358" t="str">
        <f t="shared" si="58"/>
        <v>No aplica</v>
      </c>
      <c r="AG559" s="344"/>
      <c r="AH559" s="344"/>
      <c r="AI559" s="357"/>
      <c r="AJ559" s="344"/>
      <c r="AK559" s="358" t="str">
        <f t="shared" si="59"/>
        <v>No aplica</v>
      </c>
      <c r="AL559" s="358"/>
      <c r="AM559" s="359">
        <f t="shared" ca="1" si="60"/>
        <v>0</v>
      </c>
      <c r="AN559" s="357"/>
      <c r="AO559" s="357"/>
      <c r="AP559" s="360"/>
      <c r="AQ559" s="361" t="str">
        <f>+_xlfn.XLOOKUP(B559,'BD 2025-06-14'!$A$1:$A$700,'BD 2025-06-14'!$B$1:$B$700)</f>
        <v>GRUESO PENA GLORIA PATRICIA</v>
      </c>
    </row>
    <row r="560" spans="1:43" ht="30.75" customHeight="1" x14ac:dyDescent="0.25">
      <c r="A560" s="353">
        <v>551</v>
      </c>
      <c r="B560" s="354">
        <v>1151955200</v>
      </c>
      <c r="C560" s="357" t="s">
        <v>1180</v>
      </c>
      <c r="D560" s="344" t="str">
        <f>IFERROR(VLOOKUP(B560,#REF!,6,0),"ACTIVO")</f>
        <v>ACTIVO</v>
      </c>
      <c r="E560" s="344">
        <v>44463</v>
      </c>
      <c r="F560" s="344" t="str">
        <f>IFERROR(VLOOKUP(B560,#REF!,5,0),"")</f>
        <v/>
      </c>
      <c r="G560" s="344">
        <v>34581</v>
      </c>
      <c r="H560" s="356">
        <f t="shared" ca="1" si="56"/>
        <v>31.573550153488757</v>
      </c>
      <c r="I560" s="357" t="s">
        <v>768</v>
      </c>
      <c r="J560" s="357" t="s">
        <v>4178</v>
      </c>
      <c r="K560" s="355" t="s">
        <v>1131</v>
      </c>
      <c r="L560" s="355" t="s">
        <v>196</v>
      </c>
      <c r="M560" s="355" t="s">
        <v>90</v>
      </c>
      <c r="N560" s="357" t="s">
        <v>764</v>
      </c>
      <c r="O560" s="357" t="s">
        <v>764</v>
      </c>
      <c r="P560" s="357" t="s">
        <v>721</v>
      </c>
      <c r="Q560" s="357"/>
      <c r="R560" s="357"/>
      <c r="S560" s="357"/>
      <c r="T560" s="357"/>
      <c r="U560" s="357"/>
      <c r="V560" s="357"/>
      <c r="W560" s="357"/>
      <c r="X560" s="357"/>
      <c r="Y560" s="357"/>
      <c r="Z560" s="357"/>
      <c r="AA560" s="344"/>
      <c r="AB560" s="344" t="str">
        <f t="shared" ca="1" si="61"/>
        <v>Vencida</v>
      </c>
      <c r="AC560" s="358" t="str">
        <f t="shared" si="57"/>
        <v>No aplica</v>
      </c>
      <c r="AD560" s="344"/>
      <c r="AE560" s="344" t="str">
        <f t="shared" ca="1" si="62"/>
        <v>Vencida</v>
      </c>
      <c r="AF560" s="358" t="str">
        <f t="shared" si="58"/>
        <v>No aplica</v>
      </c>
      <c r="AG560" s="344"/>
      <c r="AH560" s="344"/>
      <c r="AI560" s="357"/>
      <c r="AJ560" s="344"/>
      <c r="AK560" s="358" t="str">
        <f t="shared" si="59"/>
        <v>No aplica</v>
      </c>
      <c r="AL560" s="358"/>
      <c r="AM560" s="359">
        <f t="shared" ca="1" si="60"/>
        <v>0</v>
      </c>
      <c r="AN560" s="357"/>
      <c r="AO560" s="357"/>
      <c r="AP560" s="360"/>
      <c r="AQ560" s="361" t="str">
        <f>+_xlfn.XLOOKUP(B560,'BD 2025-06-14'!$A$1:$A$700,'BD 2025-06-14'!$B$1:$B$700)</f>
        <v>CRUZ MARTINEZ DIANA MARCELA</v>
      </c>
    </row>
    <row r="561" spans="1:43" ht="30.75" customHeight="1" x14ac:dyDescent="0.25">
      <c r="A561" s="353">
        <v>552</v>
      </c>
      <c r="B561" s="354">
        <v>1130681404</v>
      </c>
      <c r="C561" s="357" t="s">
        <v>1157</v>
      </c>
      <c r="D561" s="344" t="str">
        <f>IFERROR(VLOOKUP(B561,#REF!,6,0),"ACTIVO")</f>
        <v>ACTIVO</v>
      </c>
      <c r="E561" s="344">
        <v>44463</v>
      </c>
      <c r="F561" s="344" t="str">
        <f>IFERROR(VLOOKUP(B561,#REF!,5,0),"")</f>
        <v/>
      </c>
      <c r="G561" s="344">
        <v>32546</v>
      </c>
      <c r="H561" s="356">
        <f t="shared" ca="1" si="56"/>
        <v>37.145759780964042</v>
      </c>
      <c r="I561" s="357" t="s">
        <v>768</v>
      </c>
      <c r="J561" s="357" t="s">
        <v>4169</v>
      </c>
      <c r="K561" s="355" t="s">
        <v>1131</v>
      </c>
      <c r="L561" s="355" t="s">
        <v>196</v>
      </c>
      <c r="M561" s="355" t="s">
        <v>90</v>
      </c>
      <c r="N561" s="357" t="s">
        <v>764</v>
      </c>
      <c r="O561" s="357" t="s">
        <v>764</v>
      </c>
      <c r="P561" s="357" t="s">
        <v>721</v>
      </c>
      <c r="Q561" s="357"/>
      <c r="R561" s="357"/>
      <c r="S561" s="357"/>
      <c r="T561" s="357"/>
      <c r="U561" s="357"/>
      <c r="V561" s="357"/>
      <c r="W561" s="357"/>
      <c r="X561" s="357"/>
      <c r="Y561" s="357"/>
      <c r="Z561" s="357"/>
      <c r="AA561" s="344"/>
      <c r="AB561" s="344" t="str">
        <f t="shared" ca="1" si="61"/>
        <v>Vencida</v>
      </c>
      <c r="AC561" s="358" t="str">
        <f t="shared" si="57"/>
        <v>No aplica</v>
      </c>
      <c r="AD561" s="344"/>
      <c r="AE561" s="344" t="str">
        <f t="shared" ca="1" si="62"/>
        <v>Vencida</v>
      </c>
      <c r="AF561" s="358" t="str">
        <f t="shared" si="58"/>
        <v>No aplica</v>
      </c>
      <c r="AG561" s="344"/>
      <c r="AH561" s="344"/>
      <c r="AI561" s="357"/>
      <c r="AJ561" s="344"/>
      <c r="AK561" s="358" t="str">
        <f t="shared" si="59"/>
        <v>No aplica</v>
      </c>
      <c r="AL561" s="358"/>
      <c r="AM561" s="359">
        <f t="shared" ca="1" si="60"/>
        <v>0</v>
      </c>
      <c r="AN561" s="357"/>
      <c r="AO561" s="357"/>
      <c r="AP561" s="360"/>
      <c r="AQ561" s="361" t="str">
        <f>+_xlfn.XLOOKUP(B561,'BD 2025-06-14'!$A$1:$A$700,'BD 2025-06-14'!$B$1:$B$700)</f>
        <v>CALDONO CUCUNAME MARLENI</v>
      </c>
    </row>
    <row r="562" spans="1:43" ht="30.75" customHeight="1" x14ac:dyDescent="0.25">
      <c r="A562" s="353">
        <v>553</v>
      </c>
      <c r="B562" s="354">
        <v>1114728623</v>
      </c>
      <c r="C562" s="357" t="s">
        <v>1383</v>
      </c>
      <c r="D562" s="344" t="str">
        <f>IFERROR(VLOOKUP(B562,#REF!,6,0),"ACTIVO")</f>
        <v>ACTIVO</v>
      </c>
      <c r="E562" s="344">
        <v>44470</v>
      </c>
      <c r="F562" s="344" t="str">
        <f>IFERROR(VLOOKUP(B562,#REF!,5,0),"")</f>
        <v/>
      </c>
      <c r="G562" s="344">
        <v>32469</v>
      </c>
      <c r="H562" s="356">
        <f t="shared" ca="1" si="56"/>
        <v>37.354580554580551</v>
      </c>
      <c r="I562" s="357" t="s">
        <v>768</v>
      </c>
      <c r="J562" s="357" t="s">
        <v>4235</v>
      </c>
      <c r="K562" s="355" t="s">
        <v>1131</v>
      </c>
      <c r="L562" s="355" t="s">
        <v>196</v>
      </c>
      <c r="M562" s="355" t="s">
        <v>90</v>
      </c>
      <c r="N562" s="357" t="s">
        <v>764</v>
      </c>
      <c r="O562" s="357" t="s">
        <v>764</v>
      </c>
      <c r="P562" s="357" t="s">
        <v>721</v>
      </c>
      <c r="Q562" s="357"/>
      <c r="R562" s="357"/>
      <c r="S562" s="357"/>
      <c r="T562" s="357"/>
      <c r="U562" s="357"/>
      <c r="V562" s="357"/>
      <c r="W562" s="357"/>
      <c r="X562" s="357"/>
      <c r="Y562" s="357"/>
      <c r="Z562" s="357"/>
      <c r="AA562" s="344"/>
      <c r="AB562" s="344" t="str">
        <f t="shared" ca="1" si="61"/>
        <v>Vencida</v>
      </c>
      <c r="AC562" s="358" t="str">
        <f t="shared" si="57"/>
        <v>No aplica</v>
      </c>
      <c r="AD562" s="344"/>
      <c r="AE562" s="344" t="str">
        <f t="shared" ca="1" si="62"/>
        <v>Vencida</v>
      </c>
      <c r="AF562" s="358" t="str">
        <f t="shared" si="58"/>
        <v>No aplica</v>
      </c>
      <c r="AG562" s="344"/>
      <c r="AH562" s="344"/>
      <c r="AI562" s="357"/>
      <c r="AJ562" s="344"/>
      <c r="AK562" s="358" t="str">
        <f t="shared" si="59"/>
        <v>No aplica</v>
      </c>
      <c r="AL562" s="358"/>
      <c r="AM562" s="359">
        <f t="shared" ca="1" si="60"/>
        <v>0</v>
      </c>
      <c r="AN562" s="357"/>
      <c r="AO562" s="357"/>
      <c r="AP562" s="360"/>
      <c r="AQ562" s="361" t="str">
        <f>+_xlfn.XLOOKUP(B562,'BD 2025-06-14'!$A$1:$A$700,'BD 2025-06-14'!$B$1:$B$700)</f>
        <v>VARGAS QUINTERO ADRIANA LORENA</v>
      </c>
    </row>
    <row r="563" spans="1:43" ht="30.75" customHeight="1" x14ac:dyDescent="0.25">
      <c r="A563" s="353">
        <v>554</v>
      </c>
      <c r="B563" s="354">
        <v>1006166230</v>
      </c>
      <c r="C563" s="357" t="s">
        <v>1283</v>
      </c>
      <c r="D563" s="344" t="str">
        <f>IFERROR(VLOOKUP(B563,#REF!,6,0),"ACTIVO")</f>
        <v>ACTIVO</v>
      </c>
      <c r="E563" s="344">
        <v>44470</v>
      </c>
      <c r="F563" s="344" t="str">
        <f>IFERROR(VLOOKUP(B563,#REF!,5,0),"")</f>
        <v/>
      </c>
      <c r="G563" s="344">
        <v>36579</v>
      </c>
      <c r="H563" s="356">
        <f t="shared" ca="1" si="56"/>
        <v>26.102007706347599</v>
      </c>
      <c r="I563" s="357" t="s">
        <v>768</v>
      </c>
      <c r="J563" s="357" t="s">
        <v>1284</v>
      </c>
      <c r="K563" s="355" t="s">
        <v>1131</v>
      </c>
      <c r="L563" s="355" t="s">
        <v>196</v>
      </c>
      <c r="M563" s="355" t="s">
        <v>90</v>
      </c>
      <c r="N563" s="357" t="s">
        <v>764</v>
      </c>
      <c r="O563" s="357" t="s">
        <v>764</v>
      </c>
      <c r="P563" s="357" t="s">
        <v>721</v>
      </c>
      <c r="Q563" s="357"/>
      <c r="R563" s="357"/>
      <c r="S563" s="357"/>
      <c r="T563" s="357"/>
      <c r="U563" s="357"/>
      <c r="V563" s="357"/>
      <c r="W563" s="357"/>
      <c r="X563" s="357"/>
      <c r="Y563" s="357"/>
      <c r="Z563" s="357"/>
      <c r="AA563" s="344"/>
      <c r="AB563" s="344" t="str">
        <f t="shared" ca="1" si="61"/>
        <v>Vencida</v>
      </c>
      <c r="AC563" s="358" t="str">
        <f t="shared" si="57"/>
        <v>No aplica</v>
      </c>
      <c r="AD563" s="344"/>
      <c r="AE563" s="344" t="str">
        <f t="shared" ca="1" si="62"/>
        <v>Vencida</v>
      </c>
      <c r="AF563" s="358" t="str">
        <f t="shared" si="58"/>
        <v>No aplica</v>
      </c>
      <c r="AG563" s="344"/>
      <c r="AH563" s="344"/>
      <c r="AI563" s="357"/>
      <c r="AJ563" s="344"/>
      <c r="AK563" s="358" t="str">
        <f t="shared" si="59"/>
        <v>No aplica</v>
      </c>
      <c r="AL563" s="358"/>
      <c r="AM563" s="359">
        <f t="shared" ca="1" si="60"/>
        <v>0</v>
      </c>
      <c r="AN563" s="357"/>
      <c r="AO563" s="357"/>
      <c r="AP563" s="360"/>
      <c r="AQ563" s="361" t="str">
        <f>+_xlfn.XLOOKUP(B563,'BD 2025-06-14'!$A$1:$A$700,'BD 2025-06-14'!$B$1:$B$700)</f>
        <v>ORDONEZ CORDOBA CAROLINA</v>
      </c>
    </row>
    <row r="564" spans="1:43" ht="30.75" customHeight="1" x14ac:dyDescent="0.25">
      <c r="A564" s="353">
        <v>555</v>
      </c>
      <c r="B564" s="354">
        <v>1010091912</v>
      </c>
      <c r="C564" s="357" t="s">
        <v>1276</v>
      </c>
      <c r="D564" s="344" t="str">
        <f>IFERROR(VLOOKUP(B564,#REF!,6,0),"ACTIVO")</f>
        <v>ACTIVO</v>
      </c>
      <c r="E564" s="344">
        <v>44470</v>
      </c>
      <c r="F564" s="344" t="str">
        <f>IFERROR(VLOOKUP(B564,#REF!,5,0),"")</f>
        <v/>
      </c>
      <c r="G564" s="344">
        <v>36658</v>
      </c>
      <c r="H564" s="356">
        <f t="shared" ca="1" si="56"/>
        <v>25.885722977083756</v>
      </c>
      <c r="I564" s="357" t="s">
        <v>763</v>
      </c>
      <c r="J564" s="357" t="s">
        <v>4202</v>
      </c>
      <c r="K564" s="355" t="s">
        <v>1131</v>
      </c>
      <c r="L564" s="355" t="s">
        <v>196</v>
      </c>
      <c r="M564" s="355" t="s">
        <v>90</v>
      </c>
      <c r="N564" s="357" t="s">
        <v>764</v>
      </c>
      <c r="O564" s="357" t="s">
        <v>764</v>
      </c>
      <c r="P564" s="357" t="s">
        <v>721</v>
      </c>
      <c r="Q564" s="357"/>
      <c r="R564" s="357"/>
      <c r="S564" s="357"/>
      <c r="T564" s="357"/>
      <c r="U564" s="357"/>
      <c r="V564" s="357"/>
      <c r="W564" s="357"/>
      <c r="X564" s="357"/>
      <c r="Y564" s="357"/>
      <c r="Z564" s="357"/>
      <c r="AA564" s="344"/>
      <c r="AB564" s="344" t="str">
        <f t="shared" ca="1" si="61"/>
        <v>Vencida</v>
      </c>
      <c r="AC564" s="358" t="str">
        <f t="shared" si="57"/>
        <v>No aplica</v>
      </c>
      <c r="AD564" s="344"/>
      <c r="AE564" s="344" t="str">
        <f t="shared" ca="1" si="62"/>
        <v>Vencida</v>
      </c>
      <c r="AF564" s="358" t="str">
        <f t="shared" si="58"/>
        <v>No aplica</v>
      </c>
      <c r="AG564" s="344"/>
      <c r="AH564" s="344"/>
      <c r="AI564" s="357"/>
      <c r="AJ564" s="344"/>
      <c r="AK564" s="358" t="str">
        <f t="shared" si="59"/>
        <v>No aplica</v>
      </c>
      <c r="AL564" s="358"/>
      <c r="AM564" s="359">
        <f t="shared" ca="1" si="60"/>
        <v>0</v>
      </c>
      <c r="AN564" s="357"/>
      <c r="AO564" s="357"/>
      <c r="AP564" s="360"/>
      <c r="AQ564" s="361" t="str">
        <f>+_xlfn.XLOOKUP(B564,'BD 2025-06-14'!$A$1:$A$700,'BD 2025-06-14'!$B$1:$B$700)</f>
        <v>NIETO PARRA STIVEN FERNANDO</v>
      </c>
    </row>
    <row r="565" spans="1:43" ht="30.75" customHeight="1" x14ac:dyDescent="0.25">
      <c r="A565" s="353">
        <v>556</v>
      </c>
      <c r="B565" s="354">
        <v>1088972885</v>
      </c>
      <c r="C565" s="357" t="s">
        <v>1270</v>
      </c>
      <c r="D565" s="344" t="str">
        <f>IFERROR(VLOOKUP(B565,#REF!,6,0),"ACTIVO")</f>
        <v>ACTIVO</v>
      </c>
      <c r="E565" s="344">
        <v>44470</v>
      </c>
      <c r="F565" s="344" t="str">
        <f>IFERROR(VLOOKUP(B565,#REF!,5,0),"")</f>
        <v/>
      </c>
      <c r="G565" s="344">
        <v>32950</v>
      </c>
      <c r="H565" s="356">
        <f t="shared" ca="1" si="56"/>
        <v>36.038996596122544</v>
      </c>
      <c r="I565" s="357" t="s">
        <v>768</v>
      </c>
      <c r="J565" s="357" t="s">
        <v>4200</v>
      </c>
      <c r="K565" s="355" t="s">
        <v>1131</v>
      </c>
      <c r="L565" s="355" t="s">
        <v>196</v>
      </c>
      <c r="M565" s="355" t="s">
        <v>90</v>
      </c>
      <c r="N565" s="357" t="s">
        <v>764</v>
      </c>
      <c r="O565" s="357" t="s">
        <v>764</v>
      </c>
      <c r="P565" s="357" t="s">
        <v>721</v>
      </c>
      <c r="Q565" s="357"/>
      <c r="R565" s="357"/>
      <c r="S565" s="357"/>
      <c r="T565" s="357"/>
      <c r="U565" s="357"/>
      <c r="V565" s="357"/>
      <c r="W565" s="357"/>
      <c r="X565" s="357"/>
      <c r="Y565" s="357"/>
      <c r="Z565" s="357"/>
      <c r="AA565" s="344"/>
      <c r="AB565" s="344" t="str">
        <f t="shared" ca="1" si="61"/>
        <v>Vencida</v>
      </c>
      <c r="AC565" s="358" t="str">
        <f t="shared" si="57"/>
        <v>No aplica</v>
      </c>
      <c r="AD565" s="344"/>
      <c r="AE565" s="344" t="str">
        <f t="shared" ca="1" si="62"/>
        <v>Vencida</v>
      </c>
      <c r="AF565" s="358" t="str">
        <f t="shared" si="58"/>
        <v>No aplica</v>
      </c>
      <c r="AG565" s="344"/>
      <c r="AH565" s="344"/>
      <c r="AI565" s="357"/>
      <c r="AJ565" s="344"/>
      <c r="AK565" s="358" t="str">
        <f t="shared" si="59"/>
        <v>No aplica</v>
      </c>
      <c r="AL565" s="358"/>
      <c r="AM565" s="359">
        <f t="shared" ca="1" si="60"/>
        <v>0</v>
      </c>
      <c r="AN565" s="357"/>
      <c r="AO565" s="357"/>
      <c r="AP565" s="360"/>
      <c r="AQ565" s="361" t="str">
        <f>+_xlfn.XLOOKUP(B565,'BD 2025-06-14'!$A$1:$A$700,'BD 2025-06-14'!$B$1:$B$700)</f>
        <v>MUNOZ URBANO DORIS PATRICIA</v>
      </c>
    </row>
    <row r="566" spans="1:43" ht="30.75" customHeight="1" x14ac:dyDescent="0.25">
      <c r="A566" s="353">
        <v>557</v>
      </c>
      <c r="B566" s="354">
        <v>1143932954</v>
      </c>
      <c r="C566" s="357" t="s">
        <v>1164</v>
      </c>
      <c r="D566" s="344" t="str">
        <f>IFERROR(VLOOKUP(B566,#REF!,6,0),"ACTIVO")</f>
        <v>ACTIVO</v>
      </c>
      <c r="E566" s="344">
        <v>44470</v>
      </c>
      <c r="F566" s="344" t="str">
        <f>IFERROR(VLOOKUP(B566,#REF!,5,0),"")</f>
        <v/>
      </c>
      <c r="G566" s="344">
        <v>32964</v>
      </c>
      <c r="H566" s="356">
        <f t="shared" ca="1" si="56"/>
        <v>36.000665976024862</v>
      </c>
      <c r="I566" s="357" t="s">
        <v>768</v>
      </c>
      <c r="J566" s="357" t="s">
        <v>4172</v>
      </c>
      <c r="K566" s="355" t="s">
        <v>1131</v>
      </c>
      <c r="L566" s="355" t="s">
        <v>196</v>
      </c>
      <c r="M566" s="355" t="s">
        <v>90</v>
      </c>
      <c r="N566" s="357" t="s">
        <v>764</v>
      </c>
      <c r="O566" s="357" t="s">
        <v>764</v>
      </c>
      <c r="P566" s="357" t="s">
        <v>721</v>
      </c>
      <c r="Q566" s="357"/>
      <c r="R566" s="357"/>
      <c r="S566" s="357"/>
      <c r="T566" s="357"/>
      <c r="U566" s="357"/>
      <c r="V566" s="357"/>
      <c r="W566" s="357"/>
      <c r="X566" s="357"/>
      <c r="Y566" s="357"/>
      <c r="Z566" s="357"/>
      <c r="AA566" s="344"/>
      <c r="AB566" s="344" t="str">
        <f t="shared" ca="1" si="61"/>
        <v>Vencida</v>
      </c>
      <c r="AC566" s="358" t="str">
        <f t="shared" si="57"/>
        <v>No aplica</v>
      </c>
      <c r="AD566" s="344"/>
      <c r="AE566" s="344" t="str">
        <f t="shared" ca="1" si="62"/>
        <v>Vencida</v>
      </c>
      <c r="AF566" s="358" t="str">
        <f t="shared" si="58"/>
        <v>No aplica</v>
      </c>
      <c r="AG566" s="344"/>
      <c r="AH566" s="344"/>
      <c r="AI566" s="357"/>
      <c r="AJ566" s="344"/>
      <c r="AK566" s="358" t="str">
        <f t="shared" si="59"/>
        <v>No aplica</v>
      </c>
      <c r="AL566" s="358"/>
      <c r="AM566" s="359">
        <f t="shared" ca="1" si="60"/>
        <v>0</v>
      </c>
      <c r="AN566" s="357"/>
      <c r="AO566" s="357"/>
      <c r="AP566" s="360"/>
      <c r="AQ566" s="361" t="str">
        <f>+_xlfn.XLOOKUP(B566,'BD 2025-06-14'!$A$1:$A$700,'BD 2025-06-14'!$B$1:$B$700)</f>
        <v>CARVAJAL TIMANA ANYELA MARCELA</v>
      </c>
    </row>
    <row r="567" spans="1:43" ht="30.75" customHeight="1" x14ac:dyDescent="0.25">
      <c r="A567" s="353">
        <v>558</v>
      </c>
      <c r="B567" s="354">
        <v>1143831140</v>
      </c>
      <c r="C567" s="357" t="s">
        <v>1291</v>
      </c>
      <c r="D567" s="344" t="str">
        <f>IFERROR(VLOOKUP(B567,#REF!,6,0),"ACTIVO")</f>
        <v>ACTIVO</v>
      </c>
      <c r="E567" s="344">
        <v>44489</v>
      </c>
      <c r="F567" s="344" t="str">
        <f>IFERROR(VLOOKUP(B567,#REF!,5,0),"")</f>
        <v/>
      </c>
      <c r="G567" s="344">
        <v>32979</v>
      </c>
      <c r="H567" s="356">
        <f t="shared" ca="1" si="56"/>
        <v>35.959597454491643</v>
      </c>
      <c r="I567" s="357" t="s">
        <v>768</v>
      </c>
      <c r="J567" s="357" t="s">
        <v>4207</v>
      </c>
      <c r="K567" s="355" t="s">
        <v>1131</v>
      </c>
      <c r="L567" s="355" t="s">
        <v>196</v>
      </c>
      <c r="M567" s="355" t="s">
        <v>90</v>
      </c>
      <c r="N567" s="357" t="s">
        <v>764</v>
      </c>
      <c r="O567" s="357" t="s">
        <v>764</v>
      </c>
      <c r="P567" s="357" t="s">
        <v>721</v>
      </c>
      <c r="Q567" s="357"/>
      <c r="R567" s="357"/>
      <c r="S567" s="357"/>
      <c r="T567" s="357"/>
      <c r="U567" s="357"/>
      <c r="V567" s="357"/>
      <c r="W567" s="357"/>
      <c r="X567" s="357"/>
      <c r="Y567" s="357"/>
      <c r="Z567" s="357"/>
      <c r="AA567" s="344"/>
      <c r="AB567" s="344" t="str">
        <f t="shared" ca="1" si="61"/>
        <v>Vencida</v>
      </c>
      <c r="AC567" s="358" t="str">
        <f t="shared" si="57"/>
        <v>No aplica</v>
      </c>
      <c r="AD567" s="344"/>
      <c r="AE567" s="344" t="str">
        <f t="shared" ca="1" si="62"/>
        <v>Vencida</v>
      </c>
      <c r="AF567" s="358" t="str">
        <f t="shared" si="58"/>
        <v>No aplica</v>
      </c>
      <c r="AG567" s="344"/>
      <c r="AH567" s="344"/>
      <c r="AI567" s="357"/>
      <c r="AJ567" s="344"/>
      <c r="AK567" s="358" t="str">
        <f t="shared" si="59"/>
        <v>No aplica</v>
      </c>
      <c r="AL567" s="358"/>
      <c r="AM567" s="359">
        <f t="shared" ca="1" si="60"/>
        <v>0</v>
      </c>
      <c r="AN567" s="357"/>
      <c r="AO567" s="357"/>
      <c r="AP567" s="360"/>
      <c r="AQ567" s="361" t="str">
        <f>+_xlfn.XLOOKUP(B567,'BD 2025-06-14'!$A$1:$A$700,'BD 2025-06-14'!$B$1:$B$700)</f>
        <v>PANTOJA TROCHEZ NELY DEL PILAR</v>
      </c>
    </row>
    <row r="568" spans="1:43" ht="30.75" customHeight="1" x14ac:dyDescent="0.25">
      <c r="A568" s="353">
        <v>559</v>
      </c>
      <c r="B568" s="354">
        <v>29685790</v>
      </c>
      <c r="C568" s="357" t="s">
        <v>1254</v>
      </c>
      <c r="D568" s="344" t="str">
        <f>IFERROR(VLOOKUP(B568,#REF!,6,0),"ACTIVO")</f>
        <v>ACTIVO</v>
      </c>
      <c r="E568" s="344">
        <v>44489</v>
      </c>
      <c r="F568" s="344" t="str">
        <f>IFERROR(VLOOKUP(B568,#REF!,5,0),"")</f>
        <v/>
      </c>
      <c r="G568" s="344">
        <v>31336</v>
      </c>
      <c r="H568" s="356">
        <f t="shared" ca="1" si="56"/>
        <v>40.458539765319429</v>
      </c>
      <c r="I568" s="357" t="s">
        <v>768</v>
      </c>
      <c r="J568" s="357" t="s">
        <v>1255</v>
      </c>
      <c r="K568" s="355" t="s">
        <v>1131</v>
      </c>
      <c r="L568" s="355" t="s">
        <v>196</v>
      </c>
      <c r="M568" s="355" t="s">
        <v>90</v>
      </c>
      <c r="N568" s="357" t="s">
        <v>764</v>
      </c>
      <c r="O568" s="357" t="s">
        <v>764</v>
      </c>
      <c r="P568" s="357" t="s">
        <v>721</v>
      </c>
      <c r="Q568" s="357"/>
      <c r="R568" s="357"/>
      <c r="S568" s="357"/>
      <c r="T568" s="357"/>
      <c r="U568" s="357"/>
      <c r="V568" s="357"/>
      <c r="W568" s="357"/>
      <c r="X568" s="357"/>
      <c r="Y568" s="357"/>
      <c r="Z568" s="357"/>
      <c r="AA568" s="344"/>
      <c r="AB568" s="344" t="str">
        <f t="shared" ca="1" si="61"/>
        <v>Vencida</v>
      </c>
      <c r="AC568" s="358" t="str">
        <f t="shared" si="57"/>
        <v>No aplica</v>
      </c>
      <c r="AD568" s="344"/>
      <c r="AE568" s="344" t="str">
        <f t="shared" ca="1" si="62"/>
        <v>Vencida</v>
      </c>
      <c r="AF568" s="358" t="str">
        <f t="shared" si="58"/>
        <v>No aplica</v>
      </c>
      <c r="AG568" s="344"/>
      <c r="AH568" s="344"/>
      <c r="AI568" s="357"/>
      <c r="AJ568" s="344"/>
      <c r="AK568" s="358" t="str">
        <f t="shared" si="59"/>
        <v>No aplica</v>
      </c>
      <c r="AL568" s="358"/>
      <c r="AM568" s="359">
        <f t="shared" ca="1" si="60"/>
        <v>0</v>
      </c>
      <c r="AN568" s="357"/>
      <c r="AO568" s="357"/>
      <c r="AP568" s="360"/>
      <c r="AQ568" s="361" t="str">
        <f>+_xlfn.XLOOKUP(B568,'BD 2025-06-14'!$A$1:$A$700,'BD 2025-06-14'!$B$1:$B$700)</f>
        <v>MINA GONZALEZ NASLI MIRELLE</v>
      </c>
    </row>
    <row r="569" spans="1:43" ht="30.75" customHeight="1" x14ac:dyDescent="0.25">
      <c r="A569" s="353">
        <v>560</v>
      </c>
      <c r="B569" s="354">
        <v>1089798363</v>
      </c>
      <c r="C569" s="357" t="s">
        <v>1394</v>
      </c>
      <c r="D569" s="344" t="str">
        <f>IFERROR(VLOOKUP(B569,#REF!,6,0),"ACTIVO")</f>
        <v>ACTIVO</v>
      </c>
      <c r="E569" s="344">
        <v>44509</v>
      </c>
      <c r="F569" s="344" t="str">
        <f>IFERROR(VLOOKUP(B569,#REF!,5,0),"")</f>
        <v/>
      </c>
      <c r="G569" s="344">
        <v>32222</v>
      </c>
      <c r="H569" s="356">
        <f t="shared" ca="1" si="56"/>
        <v>38.030817830817831</v>
      </c>
      <c r="I569" s="357" t="s">
        <v>768</v>
      </c>
      <c r="J569" s="357" t="s">
        <v>4238</v>
      </c>
      <c r="K569" s="355" t="s">
        <v>1131</v>
      </c>
      <c r="L569" s="355" t="s">
        <v>196</v>
      </c>
      <c r="M569" s="355" t="s">
        <v>90</v>
      </c>
      <c r="N569" s="357" t="s">
        <v>764</v>
      </c>
      <c r="O569" s="357" t="s">
        <v>764</v>
      </c>
      <c r="P569" s="357" t="s">
        <v>721</v>
      </c>
      <c r="Q569" s="357"/>
      <c r="R569" s="357"/>
      <c r="S569" s="357"/>
      <c r="T569" s="357"/>
      <c r="U569" s="357"/>
      <c r="V569" s="357"/>
      <c r="W569" s="357"/>
      <c r="X569" s="357"/>
      <c r="Y569" s="357"/>
      <c r="Z569" s="357"/>
      <c r="AA569" s="344"/>
      <c r="AB569" s="344" t="str">
        <f t="shared" ca="1" si="61"/>
        <v>Vencida</v>
      </c>
      <c r="AC569" s="358" t="str">
        <f t="shared" si="57"/>
        <v>No aplica</v>
      </c>
      <c r="AD569" s="344"/>
      <c r="AE569" s="344" t="str">
        <f t="shared" ca="1" si="62"/>
        <v>Vencida</v>
      </c>
      <c r="AF569" s="358" t="str">
        <f t="shared" si="58"/>
        <v>No aplica</v>
      </c>
      <c r="AG569" s="344"/>
      <c r="AH569" s="344"/>
      <c r="AI569" s="357"/>
      <c r="AJ569" s="344"/>
      <c r="AK569" s="358" t="str">
        <f t="shared" si="59"/>
        <v>No aplica</v>
      </c>
      <c r="AL569" s="358"/>
      <c r="AM569" s="359">
        <f t="shared" ca="1" si="60"/>
        <v>0</v>
      </c>
      <c r="AN569" s="357"/>
      <c r="AO569" s="357"/>
      <c r="AP569" s="360"/>
      <c r="AQ569" s="361" t="str">
        <f>+_xlfn.XLOOKUP(B569,'BD 2025-06-14'!$A$1:$A$700,'BD 2025-06-14'!$B$1:$B$700)</f>
        <v>ZUNIGA MAYORGA JOHANA</v>
      </c>
    </row>
    <row r="570" spans="1:43" ht="30.75" customHeight="1" x14ac:dyDescent="0.25">
      <c r="A570" s="353">
        <v>561</v>
      </c>
      <c r="B570" s="354">
        <v>38461931</v>
      </c>
      <c r="C570" s="357" t="s">
        <v>1384</v>
      </c>
      <c r="D570" s="344" t="str">
        <f>IFERROR(VLOOKUP(B570,#REF!,6,0),"ACTIVO")</f>
        <v>ACTIVO</v>
      </c>
      <c r="E570" s="344">
        <v>44509</v>
      </c>
      <c r="F570" s="344" t="str">
        <f>IFERROR(VLOOKUP(B570,#REF!,5,0),"")</f>
        <v/>
      </c>
      <c r="G570" s="344">
        <v>29821</v>
      </c>
      <c r="H570" s="356">
        <f t="shared" ca="1" si="56"/>
        <v>44.606392476638291</v>
      </c>
      <c r="I570" s="357" t="s">
        <v>768</v>
      </c>
      <c r="J570" s="357" t="s">
        <v>4236</v>
      </c>
      <c r="K570" s="355" t="s">
        <v>1131</v>
      </c>
      <c r="L570" s="355" t="s">
        <v>196</v>
      </c>
      <c r="M570" s="355" t="s">
        <v>90</v>
      </c>
      <c r="N570" s="357" t="s">
        <v>764</v>
      </c>
      <c r="O570" s="357" t="s">
        <v>764</v>
      </c>
      <c r="P570" s="357" t="s">
        <v>721</v>
      </c>
      <c r="Q570" s="357"/>
      <c r="R570" s="357"/>
      <c r="S570" s="357"/>
      <c r="T570" s="357"/>
      <c r="U570" s="357"/>
      <c r="V570" s="357"/>
      <c r="W570" s="357"/>
      <c r="X570" s="357"/>
      <c r="Y570" s="357"/>
      <c r="Z570" s="357"/>
      <c r="AA570" s="344"/>
      <c r="AB570" s="344" t="str">
        <f t="shared" ca="1" si="61"/>
        <v>Vencida</v>
      </c>
      <c r="AC570" s="358" t="str">
        <f t="shared" si="57"/>
        <v>No aplica</v>
      </c>
      <c r="AD570" s="344"/>
      <c r="AE570" s="344" t="str">
        <f t="shared" ca="1" si="62"/>
        <v>Vencida</v>
      </c>
      <c r="AF570" s="358" t="str">
        <f t="shared" si="58"/>
        <v>No aplica</v>
      </c>
      <c r="AG570" s="344"/>
      <c r="AH570" s="344"/>
      <c r="AI570" s="357"/>
      <c r="AJ570" s="344"/>
      <c r="AK570" s="358" t="str">
        <f t="shared" si="59"/>
        <v>No aplica</v>
      </c>
      <c r="AL570" s="358"/>
      <c r="AM570" s="359">
        <f t="shared" ca="1" si="60"/>
        <v>0</v>
      </c>
      <c r="AN570" s="357"/>
      <c r="AO570" s="357"/>
      <c r="AP570" s="360"/>
      <c r="AQ570" s="361" t="str">
        <f>+_xlfn.XLOOKUP(B570,'BD 2025-06-14'!$A$1:$A$700,'BD 2025-06-14'!$B$1:$B$700)</f>
        <v>VASQUEZ TAFUR BLANCA AMPARO</v>
      </c>
    </row>
    <row r="571" spans="1:43" ht="30.75" customHeight="1" x14ac:dyDescent="0.25">
      <c r="A571" s="353">
        <v>562</v>
      </c>
      <c r="B571" s="354">
        <v>38565325</v>
      </c>
      <c r="C571" s="357" t="s">
        <v>1337</v>
      </c>
      <c r="D571" s="344" t="str">
        <f>IFERROR(VLOOKUP(B571,#REF!,6,0),"ACTIVO")</f>
        <v>ACTIVO</v>
      </c>
      <c r="E571" s="344">
        <v>44509</v>
      </c>
      <c r="F571" s="344" t="str">
        <f>IFERROR(VLOOKUP(B571,#REF!,5,0),"")</f>
        <v/>
      </c>
      <c r="G571" s="344">
        <v>30000</v>
      </c>
      <c r="H571" s="356">
        <f t="shared" ca="1" si="56"/>
        <v>44.115660744706737</v>
      </c>
      <c r="I571" s="357" t="s">
        <v>768</v>
      </c>
      <c r="J571" s="357" t="s">
        <v>4219</v>
      </c>
      <c r="K571" s="355" t="s">
        <v>1131</v>
      </c>
      <c r="L571" s="355" t="s">
        <v>196</v>
      </c>
      <c r="M571" s="355" t="s">
        <v>90</v>
      </c>
      <c r="N571" s="357" t="s">
        <v>764</v>
      </c>
      <c r="O571" s="357" t="s">
        <v>764</v>
      </c>
      <c r="P571" s="357" t="s">
        <v>721</v>
      </c>
      <c r="Q571" s="357"/>
      <c r="R571" s="357"/>
      <c r="S571" s="357"/>
      <c r="T571" s="357"/>
      <c r="U571" s="357"/>
      <c r="V571" s="357"/>
      <c r="W571" s="357"/>
      <c r="X571" s="357"/>
      <c r="Y571" s="357"/>
      <c r="Z571" s="357"/>
      <c r="AA571" s="344"/>
      <c r="AB571" s="344" t="str">
        <f t="shared" ca="1" si="61"/>
        <v>Vencida</v>
      </c>
      <c r="AC571" s="358" t="str">
        <f t="shared" si="57"/>
        <v>No aplica</v>
      </c>
      <c r="AD571" s="344"/>
      <c r="AE571" s="344" t="str">
        <f t="shared" ca="1" si="62"/>
        <v>Vencida</v>
      </c>
      <c r="AF571" s="358" t="str">
        <f t="shared" si="58"/>
        <v>No aplica</v>
      </c>
      <c r="AG571" s="344"/>
      <c r="AH571" s="344"/>
      <c r="AI571" s="357"/>
      <c r="AJ571" s="344"/>
      <c r="AK571" s="358" t="str">
        <f t="shared" si="59"/>
        <v>No aplica</v>
      </c>
      <c r="AL571" s="358"/>
      <c r="AM571" s="359">
        <f t="shared" ca="1" si="60"/>
        <v>0</v>
      </c>
      <c r="AN571" s="357"/>
      <c r="AO571" s="357"/>
      <c r="AP571" s="360"/>
      <c r="AQ571" s="361" t="str">
        <f>+_xlfn.XLOOKUP(B571,'BD 2025-06-14'!$A$1:$A$700,'BD 2025-06-14'!$B$1:$B$700)</f>
        <v>ROJAS GARZON LUISA FERNANDA</v>
      </c>
    </row>
    <row r="572" spans="1:43" ht="30.75" customHeight="1" x14ac:dyDescent="0.25">
      <c r="A572" s="353">
        <v>563</v>
      </c>
      <c r="B572" s="354">
        <v>1143846891</v>
      </c>
      <c r="C572" s="357" t="s">
        <v>1336</v>
      </c>
      <c r="D572" s="344" t="str">
        <f>IFERROR(VLOOKUP(B572,#REF!,6,0),"ACTIVO")</f>
        <v>ACTIVO</v>
      </c>
      <c r="E572" s="344">
        <v>44509</v>
      </c>
      <c r="F572" s="344" t="str">
        <f>IFERROR(VLOOKUP(B572,#REF!,5,0),"")</f>
        <v/>
      </c>
      <c r="G572" s="344">
        <v>33961</v>
      </c>
      <c r="H572" s="356">
        <f t="shared" ca="1" si="56"/>
        <v>33.269712140175216</v>
      </c>
      <c r="I572" s="357" t="s">
        <v>768</v>
      </c>
      <c r="J572" s="357" t="s">
        <v>4218</v>
      </c>
      <c r="K572" s="355" t="s">
        <v>1131</v>
      </c>
      <c r="L572" s="355" t="s">
        <v>196</v>
      </c>
      <c r="M572" s="355" t="s">
        <v>90</v>
      </c>
      <c r="N572" s="357" t="s">
        <v>764</v>
      </c>
      <c r="O572" s="357" t="s">
        <v>764</v>
      </c>
      <c r="P572" s="357" t="s">
        <v>721</v>
      </c>
      <c r="Q572" s="357"/>
      <c r="R572" s="357"/>
      <c r="S572" s="357"/>
      <c r="T572" s="357"/>
      <c r="U572" s="357"/>
      <c r="V572" s="357"/>
      <c r="W572" s="357"/>
      <c r="X572" s="357"/>
      <c r="Y572" s="357"/>
      <c r="Z572" s="357"/>
      <c r="AA572" s="344"/>
      <c r="AB572" s="344" t="str">
        <f t="shared" ca="1" si="61"/>
        <v>Vencida</v>
      </c>
      <c r="AC572" s="358" t="str">
        <f t="shared" si="57"/>
        <v>No aplica</v>
      </c>
      <c r="AD572" s="344"/>
      <c r="AE572" s="344" t="str">
        <f t="shared" ca="1" si="62"/>
        <v>Vencida</v>
      </c>
      <c r="AF572" s="358" t="str">
        <f t="shared" si="58"/>
        <v>No aplica</v>
      </c>
      <c r="AG572" s="344"/>
      <c r="AH572" s="344"/>
      <c r="AI572" s="357"/>
      <c r="AJ572" s="344"/>
      <c r="AK572" s="358" t="str">
        <f t="shared" si="59"/>
        <v>No aplica</v>
      </c>
      <c r="AL572" s="358"/>
      <c r="AM572" s="359">
        <f t="shared" ca="1" si="60"/>
        <v>0</v>
      </c>
      <c r="AN572" s="357"/>
      <c r="AO572" s="357"/>
      <c r="AP572" s="360"/>
      <c r="AQ572" s="361" t="str">
        <f>+_xlfn.XLOOKUP(B572,'BD 2025-06-14'!$A$1:$A$700,'BD 2025-06-14'!$B$1:$B$700)</f>
        <v>ROJAS ESPINOSA CLAUDIA MIREYA</v>
      </c>
    </row>
    <row r="573" spans="1:43" ht="30.75" customHeight="1" x14ac:dyDescent="0.25">
      <c r="A573" s="353">
        <v>564</v>
      </c>
      <c r="B573" s="354">
        <v>66976514</v>
      </c>
      <c r="C573" s="357" t="s">
        <v>1177</v>
      </c>
      <c r="D573" s="344" t="str">
        <f>IFERROR(VLOOKUP(B573,#REF!,6,0),"ACTIVO")</f>
        <v>ACTIVO</v>
      </c>
      <c r="E573" s="344">
        <v>44516</v>
      </c>
      <c r="F573" s="344" t="str">
        <f>IFERROR(VLOOKUP(B573,#REF!,5,0),"")</f>
        <v/>
      </c>
      <c r="G573" s="344">
        <v>28235</v>
      </c>
      <c r="H573" s="356">
        <f t="shared" ca="1" si="56"/>
        <v>48.948636512977764</v>
      </c>
      <c r="I573" s="357" t="s">
        <v>768</v>
      </c>
      <c r="J573" s="357" t="s">
        <v>1178</v>
      </c>
      <c r="K573" s="355" t="s">
        <v>1131</v>
      </c>
      <c r="L573" s="355" t="s">
        <v>196</v>
      </c>
      <c r="M573" s="355" t="s">
        <v>90</v>
      </c>
      <c r="N573" s="357" t="s">
        <v>764</v>
      </c>
      <c r="O573" s="357" t="s">
        <v>764</v>
      </c>
      <c r="P573" s="357" t="s">
        <v>721</v>
      </c>
      <c r="Q573" s="357"/>
      <c r="R573" s="357"/>
      <c r="S573" s="357"/>
      <c r="T573" s="357"/>
      <c r="U573" s="357"/>
      <c r="V573" s="357"/>
      <c r="W573" s="357"/>
      <c r="X573" s="357"/>
      <c r="Y573" s="357"/>
      <c r="Z573" s="357"/>
      <c r="AA573" s="344"/>
      <c r="AB573" s="344" t="str">
        <f t="shared" ca="1" si="61"/>
        <v>Vencida</v>
      </c>
      <c r="AC573" s="358" t="str">
        <f t="shared" si="57"/>
        <v>No aplica</v>
      </c>
      <c r="AD573" s="344"/>
      <c r="AE573" s="344" t="str">
        <f t="shared" ca="1" si="62"/>
        <v>Vencida</v>
      </c>
      <c r="AF573" s="358" t="str">
        <f t="shared" si="58"/>
        <v>No aplica</v>
      </c>
      <c r="AG573" s="344"/>
      <c r="AH573" s="344"/>
      <c r="AI573" s="357"/>
      <c r="AJ573" s="344"/>
      <c r="AK573" s="358" t="str">
        <f t="shared" si="59"/>
        <v>No aplica</v>
      </c>
      <c r="AL573" s="358"/>
      <c r="AM573" s="359">
        <f t="shared" ca="1" si="60"/>
        <v>0</v>
      </c>
      <c r="AN573" s="357"/>
      <c r="AO573" s="357"/>
      <c r="AP573" s="360"/>
      <c r="AQ573" s="361" t="str">
        <f>+_xlfn.XLOOKUP(B573,'BD 2025-06-14'!$A$1:$A$700,'BD 2025-06-14'!$B$1:$B$700)</f>
        <v>CHAVARRO CARDONA MARIA CELENA</v>
      </c>
    </row>
    <row r="574" spans="1:43" ht="30.75" customHeight="1" x14ac:dyDescent="0.25">
      <c r="A574" s="353">
        <v>565</v>
      </c>
      <c r="B574" s="354">
        <v>29568196</v>
      </c>
      <c r="C574" s="357" t="s">
        <v>1246</v>
      </c>
      <c r="D574" s="344" t="str">
        <f>IFERROR(VLOOKUP(B574,#REF!,6,0),"ACTIVO")</f>
        <v>ACTIVO</v>
      </c>
      <c r="E574" s="344">
        <v>44669</v>
      </c>
      <c r="F574" s="344" t="str">
        <f>IFERROR(VLOOKUP(B574,#REF!,5,0),"")</f>
        <v/>
      </c>
      <c r="G574" s="344">
        <v>29087</v>
      </c>
      <c r="H574" s="356">
        <f t="shared" ca="1" si="56"/>
        <v>46.614647501711154</v>
      </c>
      <c r="I574" s="357" t="s">
        <v>768</v>
      </c>
      <c r="J574" s="357" t="s">
        <v>4194</v>
      </c>
      <c r="K574" s="355" t="s">
        <v>1131</v>
      </c>
      <c r="L574" s="355" t="s">
        <v>196</v>
      </c>
      <c r="M574" s="355" t="s">
        <v>90</v>
      </c>
      <c r="N574" s="357" t="s">
        <v>764</v>
      </c>
      <c r="O574" s="357" t="s">
        <v>764</v>
      </c>
      <c r="P574" s="357" t="s">
        <v>721</v>
      </c>
      <c r="Q574" s="357"/>
      <c r="R574" s="357"/>
      <c r="S574" s="357"/>
      <c r="T574" s="357"/>
      <c r="U574" s="357"/>
      <c r="V574" s="357"/>
      <c r="W574" s="357"/>
      <c r="X574" s="357"/>
      <c r="Y574" s="357"/>
      <c r="Z574" s="357"/>
      <c r="AA574" s="344"/>
      <c r="AB574" s="344" t="str">
        <f t="shared" ca="1" si="61"/>
        <v>Vencida</v>
      </c>
      <c r="AC574" s="358" t="str">
        <f t="shared" si="57"/>
        <v>No aplica</v>
      </c>
      <c r="AD574" s="344"/>
      <c r="AE574" s="344" t="str">
        <f t="shared" ca="1" si="62"/>
        <v>Vencida</v>
      </c>
      <c r="AF574" s="358" t="str">
        <f t="shared" si="58"/>
        <v>No aplica</v>
      </c>
      <c r="AG574" s="344"/>
      <c r="AH574" s="344"/>
      <c r="AI574" s="357"/>
      <c r="AJ574" s="344"/>
      <c r="AK574" s="358" t="str">
        <f t="shared" si="59"/>
        <v>No aplica</v>
      </c>
      <c r="AL574" s="358"/>
      <c r="AM574" s="359">
        <f t="shared" ca="1" si="60"/>
        <v>0</v>
      </c>
      <c r="AN574" s="357"/>
      <c r="AO574" s="357"/>
      <c r="AP574" s="360"/>
      <c r="AQ574" s="361" t="str">
        <f>+_xlfn.XLOOKUP(B574,'BD 2025-06-14'!$A$1:$A$700,'BD 2025-06-14'!$B$1:$B$700)</f>
        <v>MENDEZ UMANA YENNI</v>
      </c>
    </row>
    <row r="575" spans="1:43" ht="30.75" customHeight="1" x14ac:dyDescent="0.25">
      <c r="A575" s="353">
        <v>566</v>
      </c>
      <c r="B575" s="354">
        <v>66840917</v>
      </c>
      <c r="C575" s="357" t="s">
        <v>1143</v>
      </c>
      <c r="D575" s="344" t="str">
        <f>IFERROR(VLOOKUP(B575,#REF!,6,0),"ACTIVO")</f>
        <v>ACTIVO</v>
      </c>
      <c r="E575" s="344">
        <v>44669</v>
      </c>
      <c r="F575" s="344" t="str">
        <f>IFERROR(VLOOKUP(B575,#REF!,5,0),"")</f>
        <v/>
      </c>
      <c r="G575" s="344">
        <v>26462</v>
      </c>
      <c r="H575" s="356">
        <f t="shared" ca="1" si="56"/>
        <v>53.800836278560404</v>
      </c>
      <c r="I575" s="357" t="s">
        <v>768</v>
      </c>
      <c r="J575" s="357" t="s">
        <v>1144</v>
      </c>
      <c r="K575" s="355" t="s">
        <v>1131</v>
      </c>
      <c r="L575" s="355" t="s">
        <v>196</v>
      </c>
      <c r="M575" s="355" t="s">
        <v>90</v>
      </c>
      <c r="N575" s="357" t="s">
        <v>764</v>
      </c>
      <c r="O575" s="357" t="s">
        <v>764</v>
      </c>
      <c r="P575" s="357" t="s">
        <v>721</v>
      </c>
      <c r="Q575" s="357"/>
      <c r="R575" s="357"/>
      <c r="S575" s="357"/>
      <c r="T575" s="357"/>
      <c r="U575" s="357"/>
      <c r="V575" s="357"/>
      <c r="W575" s="357"/>
      <c r="X575" s="357"/>
      <c r="Y575" s="357"/>
      <c r="Z575" s="357"/>
      <c r="AA575" s="344"/>
      <c r="AB575" s="344" t="str">
        <f t="shared" ca="1" si="61"/>
        <v>Vencida</v>
      </c>
      <c r="AC575" s="358" t="str">
        <f t="shared" si="57"/>
        <v>No aplica</v>
      </c>
      <c r="AD575" s="344"/>
      <c r="AE575" s="344" t="str">
        <f t="shared" ca="1" si="62"/>
        <v>Vencida</v>
      </c>
      <c r="AF575" s="358" t="str">
        <f t="shared" si="58"/>
        <v>No aplica</v>
      </c>
      <c r="AG575" s="344"/>
      <c r="AH575" s="344"/>
      <c r="AI575" s="357"/>
      <c r="AJ575" s="344"/>
      <c r="AK575" s="358" t="str">
        <f t="shared" si="59"/>
        <v>No aplica</v>
      </c>
      <c r="AL575" s="358"/>
      <c r="AM575" s="359">
        <f t="shared" ca="1" si="60"/>
        <v>0</v>
      </c>
      <c r="AN575" s="357"/>
      <c r="AO575" s="357"/>
      <c r="AP575" s="360"/>
      <c r="AQ575" s="361" t="str">
        <f>+_xlfn.XLOOKUP(B575,'BD 2025-06-14'!$A$1:$A$700,'BD 2025-06-14'!$B$1:$B$700)</f>
        <v>BARONA ESCOBAR MARIA DEL ROSARIO</v>
      </c>
    </row>
    <row r="576" spans="1:43" ht="30.75" customHeight="1" x14ac:dyDescent="0.25">
      <c r="A576" s="353">
        <v>567</v>
      </c>
      <c r="B576" s="354">
        <v>66989157</v>
      </c>
      <c r="C576" s="357" t="s">
        <v>1321</v>
      </c>
      <c r="D576" s="344" t="str">
        <f>IFERROR(VLOOKUP(B576,#REF!,6,0),"ACTIVO")</f>
        <v>ACTIVO</v>
      </c>
      <c r="E576" s="344">
        <v>44670</v>
      </c>
      <c r="F576" s="344" t="str">
        <f>IFERROR(VLOOKUP(B576,#REF!,5,0),"")</f>
        <v/>
      </c>
      <c r="G576" s="344">
        <v>28070</v>
      </c>
      <c r="H576" s="356">
        <f t="shared" ca="1" si="56"/>
        <v>49.398378784625294</v>
      </c>
      <c r="I576" s="357" t="s">
        <v>768</v>
      </c>
      <c r="J576" s="357" t="s">
        <v>4213</v>
      </c>
      <c r="K576" s="355" t="s">
        <v>1131</v>
      </c>
      <c r="L576" s="355" t="s">
        <v>196</v>
      </c>
      <c r="M576" s="355" t="s">
        <v>90</v>
      </c>
      <c r="N576" s="357" t="s">
        <v>764</v>
      </c>
      <c r="O576" s="357" t="s">
        <v>764</v>
      </c>
      <c r="P576" s="357" t="s">
        <v>721</v>
      </c>
      <c r="Q576" s="357"/>
      <c r="R576" s="357"/>
      <c r="S576" s="357"/>
      <c r="T576" s="357"/>
      <c r="U576" s="357"/>
      <c r="V576" s="357"/>
      <c r="W576" s="357"/>
      <c r="X576" s="357"/>
      <c r="Y576" s="357"/>
      <c r="Z576" s="357"/>
      <c r="AA576" s="344"/>
      <c r="AB576" s="344" t="str">
        <f t="shared" ca="1" si="61"/>
        <v>Vencida</v>
      </c>
      <c r="AC576" s="358" t="str">
        <f t="shared" si="57"/>
        <v>No aplica</v>
      </c>
      <c r="AD576" s="344"/>
      <c r="AE576" s="344" t="str">
        <f t="shared" ca="1" si="62"/>
        <v>Vencida</v>
      </c>
      <c r="AF576" s="358" t="str">
        <f t="shared" si="58"/>
        <v>No aplica</v>
      </c>
      <c r="AG576" s="344"/>
      <c r="AH576" s="344"/>
      <c r="AI576" s="357"/>
      <c r="AJ576" s="344"/>
      <c r="AK576" s="358" t="str">
        <f t="shared" si="59"/>
        <v>No aplica</v>
      </c>
      <c r="AL576" s="358"/>
      <c r="AM576" s="359">
        <f t="shared" ca="1" si="60"/>
        <v>0</v>
      </c>
      <c r="AN576" s="357"/>
      <c r="AO576" s="357"/>
      <c r="AP576" s="360"/>
      <c r="AQ576" s="361" t="str">
        <f>+_xlfn.XLOOKUP(B576,'BD 2025-06-14'!$A$1:$A$700,'BD 2025-06-14'!$B$1:$B$700)</f>
        <v>RIASCOS MANCILLA ALBA JANETH</v>
      </c>
    </row>
    <row r="577" spans="1:43" ht="30.75" customHeight="1" x14ac:dyDescent="0.25">
      <c r="A577" s="353">
        <v>568</v>
      </c>
      <c r="B577" s="354">
        <v>66949113</v>
      </c>
      <c r="C577" s="357" t="s">
        <v>1160</v>
      </c>
      <c r="D577" s="344" t="str">
        <f>IFERROR(VLOOKUP(B577,#REF!,6,0),"ACTIVO")</f>
        <v>ACTIVO</v>
      </c>
      <c r="E577" s="344">
        <v>44670</v>
      </c>
      <c r="F577" s="344" t="str">
        <f>IFERROR(VLOOKUP(B577,#REF!,5,0),"")</f>
        <v/>
      </c>
      <c r="G577" s="344">
        <v>27637</v>
      </c>
      <c r="H577" s="356">
        <f t="shared" ca="1" si="56"/>
        <v>50.5845311430527</v>
      </c>
      <c r="I577" s="357" t="s">
        <v>768</v>
      </c>
      <c r="J577" s="357" t="s">
        <v>4170</v>
      </c>
      <c r="K577" s="355" t="s">
        <v>1131</v>
      </c>
      <c r="L577" s="355" t="s">
        <v>196</v>
      </c>
      <c r="M577" s="355" t="s">
        <v>90</v>
      </c>
      <c r="N577" s="357" t="s">
        <v>764</v>
      </c>
      <c r="O577" s="357" t="s">
        <v>764</v>
      </c>
      <c r="P577" s="357" t="s">
        <v>721</v>
      </c>
      <c r="Q577" s="357"/>
      <c r="R577" s="357"/>
      <c r="S577" s="357"/>
      <c r="T577" s="357"/>
      <c r="U577" s="357"/>
      <c r="V577" s="357"/>
      <c r="W577" s="357"/>
      <c r="X577" s="357"/>
      <c r="Y577" s="357"/>
      <c r="Z577" s="357"/>
      <c r="AA577" s="344"/>
      <c r="AB577" s="344" t="str">
        <f t="shared" ca="1" si="61"/>
        <v>Vencida</v>
      </c>
      <c r="AC577" s="358" t="str">
        <f t="shared" si="57"/>
        <v>No aplica</v>
      </c>
      <c r="AD577" s="344"/>
      <c r="AE577" s="344" t="str">
        <f t="shared" ca="1" si="62"/>
        <v>Vencida</v>
      </c>
      <c r="AF577" s="358" t="str">
        <f t="shared" si="58"/>
        <v>No aplica</v>
      </c>
      <c r="AG577" s="344"/>
      <c r="AH577" s="344"/>
      <c r="AI577" s="357"/>
      <c r="AJ577" s="344"/>
      <c r="AK577" s="358" t="str">
        <f t="shared" si="59"/>
        <v>No aplica</v>
      </c>
      <c r="AL577" s="358"/>
      <c r="AM577" s="359">
        <f t="shared" ca="1" si="60"/>
        <v>0</v>
      </c>
      <c r="AN577" s="357"/>
      <c r="AO577" s="357"/>
      <c r="AP577" s="360"/>
      <c r="AQ577" s="361" t="str">
        <f>+_xlfn.XLOOKUP(B577,'BD 2025-06-14'!$A$1:$A$700,'BD 2025-06-14'!$B$1:$B$700)</f>
        <v>CARDONA GUTIERREZ ELSA ISABEL</v>
      </c>
    </row>
    <row r="578" spans="1:43" ht="30.75" customHeight="1" x14ac:dyDescent="0.25">
      <c r="A578" s="353">
        <v>569</v>
      </c>
      <c r="B578" s="354">
        <v>66861299</v>
      </c>
      <c r="C578" s="357" t="s">
        <v>1365</v>
      </c>
      <c r="D578" s="344" t="str">
        <f>IFERROR(VLOOKUP(B578,#REF!,6,0),"ACTIVO")</f>
        <v>ACTIVO</v>
      </c>
      <c r="E578" s="344">
        <v>44673</v>
      </c>
      <c r="F578" s="344" t="str">
        <f>IFERROR(VLOOKUP(B578,#REF!,5,0),"")</f>
        <v/>
      </c>
      <c r="G578" s="344">
        <v>26835</v>
      </c>
      <c r="H578" s="356">
        <f t="shared" ca="1" si="56"/>
        <v>52.781625513360034</v>
      </c>
      <c r="I578" s="357" t="s">
        <v>768</v>
      </c>
      <c r="J578" s="357" t="s">
        <v>4229</v>
      </c>
      <c r="K578" s="355" t="s">
        <v>1131</v>
      </c>
      <c r="L578" s="355" t="s">
        <v>196</v>
      </c>
      <c r="M578" s="355" t="s">
        <v>90</v>
      </c>
      <c r="N578" s="357" t="s">
        <v>764</v>
      </c>
      <c r="O578" s="357" t="s">
        <v>764</v>
      </c>
      <c r="P578" s="357" t="s">
        <v>721</v>
      </c>
      <c r="Q578" s="357"/>
      <c r="R578" s="357"/>
      <c r="S578" s="357"/>
      <c r="T578" s="357"/>
      <c r="U578" s="357"/>
      <c r="V578" s="357"/>
      <c r="W578" s="357"/>
      <c r="X578" s="357"/>
      <c r="Y578" s="357"/>
      <c r="Z578" s="357"/>
      <c r="AA578" s="344"/>
      <c r="AB578" s="344" t="str">
        <f t="shared" ca="1" si="61"/>
        <v>Vencida</v>
      </c>
      <c r="AC578" s="358" t="str">
        <f t="shared" si="57"/>
        <v>No aplica</v>
      </c>
      <c r="AD578" s="344"/>
      <c r="AE578" s="344" t="str">
        <f t="shared" ca="1" si="62"/>
        <v>Vencida</v>
      </c>
      <c r="AF578" s="358" t="str">
        <f t="shared" si="58"/>
        <v>No aplica</v>
      </c>
      <c r="AG578" s="344"/>
      <c r="AH578" s="344"/>
      <c r="AI578" s="357"/>
      <c r="AJ578" s="344"/>
      <c r="AK578" s="358" t="str">
        <f t="shared" si="59"/>
        <v>No aplica</v>
      </c>
      <c r="AL578" s="358"/>
      <c r="AM578" s="359">
        <f t="shared" ca="1" si="60"/>
        <v>0</v>
      </c>
      <c r="AN578" s="357"/>
      <c r="AO578" s="357"/>
      <c r="AP578" s="360"/>
      <c r="AQ578" s="361" t="str">
        <f>+_xlfn.XLOOKUP(B578,'BD 2025-06-14'!$A$1:$A$700,'BD 2025-06-14'!$B$1:$B$700)</f>
        <v>TERRANOVA LUZ DARI JACIBY</v>
      </c>
    </row>
    <row r="579" spans="1:43" s="362" customFormat="1" ht="30.75" customHeight="1" x14ac:dyDescent="0.25">
      <c r="A579" s="353">
        <v>570</v>
      </c>
      <c r="B579" s="354">
        <v>1005705314</v>
      </c>
      <c r="C579" s="357" t="s">
        <v>1176</v>
      </c>
      <c r="D579" s="344" t="str">
        <f>IFERROR(VLOOKUP(B579,#REF!,6,0),"ACTIVO")</f>
        <v>ACTIVO</v>
      </c>
      <c r="E579" s="344">
        <v>44721</v>
      </c>
      <c r="F579" s="344" t="str">
        <f>IFERROR(VLOOKUP(B579,#REF!,5,0),"")</f>
        <v/>
      </c>
      <c r="G579" s="344">
        <v>37146</v>
      </c>
      <c r="H579" s="356">
        <f t="shared" ca="1" si="56"/>
        <v>24.551600673967986</v>
      </c>
      <c r="I579" s="357" t="s">
        <v>768</v>
      </c>
      <c r="J579" s="357" t="s">
        <v>4176</v>
      </c>
      <c r="K579" s="355" t="s">
        <v>1131</v>
      </c>
      <c r="L579" s="355" t="s">
        <v>196</v>
      </c>
      <c r="M579" s="355" t="s">
        <v>90</v>
      </c>
      <c r="N579" s="357" t="s">
        <v>764</v>
      </c>
      <c r="O579" s="357" t="s">
        <v>764</v>
      </c>
      <c r="P579" s="357" t="s">
        <v>721</v>
      </c>
      <c r="Q579" s="357"/>
      <c r="R579" s="357"/>
      <c r="S579" s="357"/>
      <c r="T579" s="357"/>
      <c r="U579" s="357"/>
      <c r="V579" s="357"/>
      <c r="W579" s="357"/>
      <c r="X579" s="357"/>
      <c r="Y579" s="357"/>
      <c r="Z579" s="357"/>
      <c r="AA579" s="344"/>
      <c r="AB579" s="344" t="str">
        <f t="shared" ca="1" si="61"/>
        <v>Vencida</v>
      </c>
      <c r="AC579" s="358" t="str">
        <f t="shared" si="57"/>
        <v>No aplica</v>
      </c>
      <c r="AD579" s="344"/>
      <c r="AE579" s="344" t="str">
        <f t="shared" ca="1" si="62"/>
        <v>Vencida</v>
      </c>
      <c r="AF579" s="358" t="str">
        <f t="shared" si="58"/>
        <v>No aplica</v>
      </c>
      <c r="AG579" s="344"/>
      <c r="AH579" s="344"/>
      <c r="AI579" s="357"/>
      <c r="AJ579" s="344"/>
      <c r="AK579" s="358" t="str">
        <f t="shared" si="59"/>
        <v>No aplica</v>
      </c>
      <c r="AL579" s="358"/>
      <c r="AM579" s="359">
        <f t="shared" ca="1" si="60"/>
        <v>0</v>
      </c>
      <c r="AN579" s="357"/>
      <c r="AO579" s="357"/>
      <c r="AP579" s="360"/>
      <c r="AQ579" s="361" t="str">
        <f>+_xlfn.XLOOKUP(B579,'BD 2025-06-14'!$A$1:$A$700,'BD 2025-06-14'!$B$1:$B$700)</f>
        <v>CASTRO OROZCO MAYERLAINE</v>
      </c>
    </row>
    <row r="580" spans="1:43" ht="30.75" customHeight="1" x14ac:dyDescent="0.25">
      <c r="A580" s="353">
        <v>571</v>
      </c>
      <c r="B580" s="354">
        <v>1007734786</v>
      </c>
      <c r="C580" s="357" t="s">
        <v>1351</v>
      </c>
      <c r="D580" s="344" t="str">
        <f>IFERROR(VLOOKUP(B580,#REF!,6,0),"ACTIVO")</f>
        <v>ACTIVO</v>
      </c>
      <c r="E580" s="344">
        <v>44977</v>
      </c>
      <c r="F580" s="344" t="str">
        <f>IFERROR(VLOOKUP(B580,#REF!,5,0),"")</f>
        <v/>
      </c>
      <c r="G580" s="344">
        <v>36938</v>
      </c>
      <c r="H580" s="356">
        <f t="shared" ca="1" si="56"/>
        <v>25.121103622577927</v>
      </c>
      <c r="I580" s="357" t="s">
        <v>768</v>
      </c>
      <c r="J580" s="357" t="s">
        <v>4225</v>
      </c>
      <c r="K580" s="355" t="s">
        <v>1131</v>
      </c>
      <c r="L580" s="355" t="s">
        <v>196</v>
      </c>
      <c r="M580" s="355" t="s">
        <v>90</v>
      </c>
      <c r="N580" s="357" t="s">
        <v>764</v>
      </c>
      <c r="O580" s="357" t="s">
        <v>764</v>
      </c>
      <c r="P580" s="357" t="s">
        <v>721</v>
      </c>
      <c r="Q580" s="357"/>
      <c r="R580" s="357"/>
      <c r="S580" s="357"/>
      <c r="T580" s="357"/>
      <c r="U580" s="357"/>
      <c r="V580" s="357"/>
      <c r="W580" s="357"/>
      <c r="X580" s="357"/>
      <c r="Y580" s="357"/>
      <c r="Z580" s="357"/>
      <c r="AA580" s="344"/>
      <c r="AB580" s="344" t="str">
        <f t="shared" ca="1" si="61"/>
        <v>Vencida</v>
      </c>
      <c r="AC580" s="358" t="str">
        <f t="shared" si="57"/>
        <v>No aplica</v>
      </c>
      <c r="AD580" s="344"/>
      <c r="AE580" s="344" t="str">
        <f t="shared" ca="1" si="62"/>
        <v>Vencida</v>
      </c>
      <c r="AF580" s="358" t="str">
        <f t="shared" si="58"/>
        <v>No aplica</v>
      </c>
      <c r="AG580" s="344"/>
      <c r="AH580" s="344"/>
      <c r="AI580" s="357"/>
      <c r="AJ580" s="344"/>
      <c r="AK580" s="358" t="str">
        <f t="shared" si="59"/>
        <v>No aplica</v>
      </c>
      <c r="AL580" s="358"/>
      <c r="AM580" s="359">
        <f t="shared" ca="1" si="60"/>
        <v>0</v>
      </c>
      <c r="AN580" s="357"/>
      <c r="AO580" s="357"/>
      <c r="AP580" s="360"/>
      <c r="AQ580" s="361" t="str">
        <f>+_xlfn.XLOOKUP(B580,'BD 2025-06-14'!$A$1:$A$700,'BD 2025-06-14'!$B$1:$B$700)</f>
        <v>SANDOVAL BARRETO TATIANA MARCELA</v>
      </c>
    </row>
    <row r="581" spans="1:43" ht="30.75" customHeight="1" x14ac:dyDescent="0.25">
      <c r="A581" s="353">
        <v>572</v>
      </c>
      <c r="B581" s="354">
        <v>1118293750</v>
      </c>
      <c r="C581" s="357" t="s">
        <v>1167</v>
      </c>
      <c r="D581" s="344" t="str">
        <f>IFERROR(VLOOKUP(B581,#REF!,6,0),"ACTIVO")</f>
        <v>ACTIVO</v>
      </c>
      <c r="E581" s="344">
        <v>44991</v>
      </c>
      <c r="F581" s="344" t="str">
        <f>IFERROR(VLOOKUP(B581,#REF!,5,0),"")</f>
        <v/>
      </c>
      <c r="G581" s="344">
        <v>33008</v>
      </c>
      <c r="H581" s="356">
        <f t="shared" ca="1" si="56"/>
        <v>35.880198312860742</v>
      </c>
      <c r="I581" s="357" t="s">
        <v>768</v>
      </c>
      <c r="J581" s="357" t="s">
        <v>1168</v>
      </c>
      <c r="K581" s="355" t="s">
        <v>1131</v>
      </c>
      <c r="L581" s="355" t="s">
        <v>196</v>
      </c>
      <c r="M581" s="355" t="s">
        <v>90</v>
      </c>
      <c r="N581" s="357" t="s">
        <v>764</v>
      </c>
      <c r="O581" s="357" t="s">
        <v>764</v>
      </c>
      <c r="P581" s="357" t="s">
        <v>721</v>
      </c>
      <c r="Q581" s="357"/>
      <c r="R581" s="357"/>
      <c r="S581" s="357"/>
      <c r="T581" s="357"/>
      <c r="U581" s="357"/>
      <c r="V581" s="357"/>
      <c r="W581" s="357"/>
      <c r="X581" s="357"/>
      <c r="Y581" s="357"/>
      <c r="Z581" s="357"/>
      <c r="AA581" s="344"/>
      <c r="AB581" s="344" t="str">
        <f t="shared" ca="1" si="61"/>
        <v>Vencida</v>
      </c>
      <c r="AC581" s="358" t="str">
        <f t="shared" si="57"/>
        <v>No aplica</v>
      </c>
      <c r="AD581" s="344"/>
      <c r="AE581" s="344" t="str">
        <f t="shared" ca="1" si="62"/>
        <v>Vencida</v>
      </c>
      <c r="AF581" s="358" t="str">
        <f t="shared" si="58"/>
        <v>No aplica</v>
      </c>
      <c r="AG581" s="344"/>
      <c r="AH581" s="344"/>
      <c r="AI581" s="357"/>
      <c r="AJ581" s="344"/>
      <c r="AK581" s="358" t="str">
        <f t="shared" si="59"/>
        <v>No aplica</v>
      </c>
      <c r="AL581" s="358"/>
      <c r="AM581" s="359">
        <f t="shared" ca="1" si="60"/>
        <v>0</v>
      </c>
      <c r="AN581" s="357"/>
      <c r="AO581" s="357"/>
      <c r="AP581" s="360"/>
      <c r="AQ581" s="361" t="str">
        <f>+_xlfn.XLOOKUP(B581,'BD 2025-06-14'!$A$1:$A$700,'BD 2025-06-14'!$B$1:$B$700)</f>
        <v>CASTILLO MENDOZA MENYI SOLANGY</v>
      </c>
    </row>
    <row r="582" spans="1:43" ht="30.75" customHeight="1" x14ac:dyDescent="0.25">
      <c r="A582" s="353">
        <v>573</v>
      </c>
      <c r="B582" s="354">
        <v>38641755</v>
      </c>
      <c r="C582" s="357" t="s">
        <v>1237</v>
      </c>
      <c r="D582" s="344" t="str">
        <f>IFERROR(VLOOKUP(B582,#REF!,6,0),"ACTIVO")</f>
        <v>ACTIVO</v>
      </c>
      <c r="E582" s="344">
        <v>45006</v>
      </c>
      <c r="F582" s="344" t="str">
        <f>IFERROR(VLOOKUP(B582,#REF!,5,0),"")</f>
        <v/>
      </c>
      <c r="G582" s="344">
        <v>30501</v>
      </c>
      <c r="H582" s="356">
        <f t="shared" ca="1" si="56"/>
        <v>42.743326488706366</v>
      </c>
      <c r="I582" s="357" t="s">
        <v>768</v>
      </c>
      <c r="J582" s="357" t="s">
        <v>1238</v>
      </c>
      <c r="K582" s="355" t="s">
        <v>1131</v>
      </c>
      <c r="L582" s="355" t="s">
        <v>196</v>
      </c>
      <c r="M582" s="355" t="s">
        <v>90</v>
      </c>
      <c r="N582" s="357" t="s">
        <v>764</v>
      </c>
      <c r="O582" s="357" t="s">
        <v>764</v>
      </c>
      <c r="P582" s="357" t="s">
        <v>721</v>
      </c>
      <c r="Q582" s="357"/>
      <c r="R582" s="357"/>
      <c r="S582" s="357"/>
      <c r="T582" s="357"/>
      <c r="U582" s="357"/>
      <c r="V582" s="357"/>
      <c r="W582" s="357"/>
      <c r="X582" s="357"/>
      <c r="Y582" s="357"/>
      <c r="Z582" s="357"/>
      <c r="AA582" s="344"/>
      <c r="AB582" s="344" t="str">
        <f t="shared" ca="1" si="61"/>
        <v>Vencida</v>
      </c>
      <c r="AC582" s="358" t="str">
        <f t="shared" si="57"/>
        <v>No aplica</v>
      </c>
      <c r="AD582" s="344"/>
      <c r="AE582" s="344" t="str">
        <f t="shared" ca="1" si="62"/>
        <v>Vencida</v>
      </c>
      <c r="AF582" s="358" t="str">
        <f t="shared" si="58"/>
        <v>No aplica</v>
      </c>
      <c r="AG582" s="344"/>
      <c r="AH582" s="344"/>
      <c r="AI582" s="357"/>
      <c r="AJ582" s="344"/>
      <c r="AK582" s="358" t="str">
        <f t="shared" si="59"/>
        <v>No aplica</v>
      </c>
      <c r="AL582" s="358"/>
      <c r="AM582" s="359">
        <f t="shared" ca="1" si="60"/>
        <v>0</v>
      </c>
      <c r="AN582" s="357"/>
      <c r="AO582" s="357"/>
      <c r="AP582" s="360"/>
      <c r="AQ582" s="361" t="str">
        <f>+_xlfn.XLOOKUP(B582,'BD 2025-06-14'!$A$1:$A$700,'BD 2025-06-14'!$B$1:$B$700)</f>
        <v>MARTINEZ DIAZ YAMILETH</v>
      </c>
    </row>
    <row r="583" spans="1:43" s="362" customFormat="1" ht="30.75" customHeight="1" x14ac:dyDescent="0.25">
      <c r="A583" s="353">
        <v>574</v>
      </c>
      <c r="B583" s="354">
        <v>67031614</v>
      </c>
      <c r="C583" s="357" t="s">
        <v>1206</v>
      </c>
      <c r="D583" s="344" t="str">
        <f>IFERROR(VLOOKUP(B583,#REF!,6,0),"ACTIVO")</f>
        <v>ACTIVO</v>
      </c>
      <c r="E583" s="344">
        <v>45006</v>
      </c>
      <c r="F583" s="344" t="str">
        <f>IFERROR(VLOOKUP(B583,#REF!,5,0),"")</f>
        <v/>
      </c>
      <c r="G583" s="344">
        <v>31135</v>
      </c>
      <c r="H583" s="356">
        <f t="shared" ca="1" si="56"/>
        <v>41.008865710560627</v>
      </c>
      <c r="I583" s="357" t="s">
        <v>768</v>
      </c>
      <c r="J583" s="357" t="s">
        <v>1207</v>
      </c>
      <c r="K583" s="355" t="s">
        <v>1131</v>
      </c>
      <c r="L583" s="355" t="s">
        <v>196</v>
      </c>
      <c r="M583" s="355" t="s">
        <v>90</v>
      </c>
      <c r="N583" s="357" t="s">
        <v>764</v>
      </c>
      <c r="O583" s="357" t="s">
        <v>764</v>
      </c>
      <c r="P583" s="357" t="s">
        <v>721</v>
      </c>
      <c r="Q583" s="357"/>
      <c r="R583" s="357"/>
      <c r="S583" s="357"/>
      <c r="T583" s="357"/>
      <c r="U583" s="357"/>
      <c r="V583" s="357"/>
      <c r="W583" s="357"/>
      <c r="X583" s="357"/>
      <c r="Y583" s="357"/>
      <c r="Z583" s="357"/>
      <c r="AA583" s="344"/>
      <c r="AB583" s="344" t="str">
        <f t="shared" ca="1" si="61"/>
        <v>Vencida</v>
      </c>
      <c r="AC583" s="358" t="str">
        <f t="shared" si="57"/>
        <v>No aplica</v>
      </c>
      <c r="AD583" s="344"/>
      <c r="AE583" s="344" t="str">
        <f t="shared" ca="1" si="62"/>
        <v>Vencida</v>
      </c>
      <c r="AF583" s="358" t="str">
        <f t="shared" si="58"/>
        <v>No aplica</v>
      </c>
      <c r="AG583" s="344"/>
      <c r="AH583" s="344"/>
      <c r="AI583" s="357"/>
      <c r="AJ583" s="344"/>
      <c r="AK583" s="358" t="str">
        <f t="shared" si="59"/>
        <v>No aplica</v>
      </c>
      <c r="AL583" s="358"/>
      <c r="AM583" s="359">
        <f t="shared" ca="1" si="60"/>
        <v>0</v>
      </c>
      <c r="AN583" s="357"/>
      <c r="AO583" s="357"/>
      <c r="AP583" s="360"/>
      <c r="AQ583" s="361" t="str">
        <f>+_xlfn.XLOOKUP(B583,'BD 2025-06-14'!$A$1:$A$700,'BD 2025-06-14'!$B$1:$B$700)</f>
        <v>HERNANDEZ PELAEZ DIANA CAROLINA</v>
      </c>
    </row>
    <row r="584" spans="1:43" ht="30.75" customHeight="1" x14ac:dyDescent="0.25">
      <c r="A584" s="353">
        <v>575</v>
      </c>
      <c r="B584" s="354">
        <v>1111777493</v>
      </c>
      <c r="C584" s="357" t="s">
        <v>1370</v>
      </c>
      <c r="D584" s="344" t="str">
        <f>IFERROR(VLOOKUP(B584,#REF!,6,0),"ACTIVO")</f>
        <v>ACTIVO</v>
      </c>
      <c r="E584" s="344">
        <v>45026</v>
      </c>
      <c r="F584" s="344" t="str">
        <f>IFERROR(VLOOKUP(B584,#REF!,5,0),"")</f>
        <v/>
      </c>
      <c r="G584" s="344">
        <v>33133</v>
      </c>
      <c r="H584" s="356">
        <f t="shared" ca="1" si="56"/>
        <v>35.5379606334172</v>
      </c>
      <c r="I584" s="357" t="s">
        <v>768</v>
      </c>
      <c r="J584" s="357" t="s">
        <v>4230</v>
      </c>
      <c r="K584" s="355" t="s">
        <v>1131</v>
      </c>
      <c r="L584" s="355" t="s">
        <v>196</v>
      </c>
      <c r="M584" s="355" t="s">
        <v>90</v>
      </c>
      <c r="N584" s="357" t="s">
        <v>764</v>
      </c>
      <c r="O584" s="357" t="s">
        <v>764</v>
      </c>
      <c r="P584" s="357" t="s">
        <v>721</v>
      </c>
      <c r="Q584" s="357"/>
      <c r="R584" s="357"/>
      <c r="S584" s="357"/>
      <c r="T584" s="357"/>
      <c r="U584" s="357"/>
      <c r="V584" s="357"/>
      <c r="W584" s="357"/>
      <c r="X584" s="357"/>
      <c r="Y584" s="357"/>
      <c r="Z584" s="357"/>
      <c r="AA584" s="344"/>
      <c r="AB584" s="344" t="str">
        <f t="shared" ca="1" si="61"/>
        <v>Vencida</v>
      </c>
      <c r="AC584" s="358" t="str">
        <f t="shared" si="57"/>
        <v>No aplica</v>
      </c>
      <c r="AD584" s="344"/>
      <c r="AE584" s="344" t="str">
        <f t="shared" ca="1" si="62"/>
        <v>Vencida</v>
      </c>
      <c r="AF584" s="358" t="str">
        <f t="shared" si="58"/>
        <v>No aplica</v>
      </c>
      <c r="AG584" s="344"/>
      <c r="AH584" s="344"/>
      <c r="AI584" s="357"/>
      <c r="AJ584" s="344"/>
      <c r="AK584" s="358" t="str">
        <f t="shared" si="59"/>
        <v>No aplica</v>
      </c>
      <c r="AL584" s="358"/>
      <c r="AM584" s="359">
        <f t="shared" ca="1" si="60"/>
        <v>0</v>
      </c>
      <c r="AN584" s="357"/>
      <c r="AO584" s="357"/>
      <c r="AP584" s="360"/>
      <c r="AQ584" s="361" t="str">
        <f>+_xlfn.XLOOKUP(B584,'BD 2025-06-14'!$A$1:$A$700,'BD 2025-06-14'!$B$1:$B$700)</f>
        <v>TORRES GUERRERO MARIBEL</v>
      </c>
    </row>
    <row r="585" spans="1:43" ht="30.75" customHeight="1" x14ac:dyDescent="0.25">
      <c r="A585" s="353">
        <v>576</v>
      </c>
      <c r="B585" s="354">
        <v>38683149</v>
      </c>
      <c r="C585" s="357" t="s">
        <v>1269</v>
      </c>
      <c r="D585" s="344" t="str">
        <f>IFERROR(VLOOKUP(B585,#REF!,6,0),"ACTIVO")</f>
        <v>ACTIVO</v>
      </c>
      <c r="E585" s="344">
        <v>45026</v>
      </c>
      <c r="F585" s="344" t="str">
        <f>IFERROR(VLOOKUP(B585,#REF!,5,0),"")</f>
        <v/>
      </c>
      <c r="G585" s="344">
        <v>30921</v>
      </c>
      <c r="H585" s="356">
        <f t="shared" ca="1" si="56"/>
        <v>41.59276709537756</v>
      </c>
      <c r="I585" s="357" t="s">
        <v>768</v>
      </c>
      <c r="J585" s="357" t="s">
        <v>4199</v>
      </c>
      <c r="K585" s="355" t="s">
        <v>1131</v>
      </c>
      <c r="L585" s="355" t="s">
        <v>196</v>
      </c>
      <c r="M585" s="355" t="s">
        <v>90</v>
      </c>
      <c r="N585" s="357" t="s">
        <v>764</v>
      </c>
      <c r="O585" s="357" t="s">
        <v>764</v>
      </c>
      <c r="P585" s="357" t="s">
        <v>721</v>
      </c>
      <c r="Q585" s="357"/>
      <c r="R585" s="357"/>
      <c r="S585" s="357"/>
      <c r="T585" s="357"/>
      <c r="U585" s="357"/>
      <c r="V585" s="357"/>
      <c r="W585" s="357"/>
      <c r="X585" s="357"/>
      <c r="Y585" s="357"/>
      <c r="Z585" s="357"/>
      <c r="AA585" s="344"/>
      <c r="AB585" s="344" t="str">
        <f t="shared" ca="1" si="61"/>
        <v>Vencida</v>
      </c>
      <c r="AC585" s="358" t="str">
        <f t="shared" si="57"/>
        <v>No aplica</v>
      </c>
      <c r="AD585" s="344"/>
      <c r="AE585" s="344" t="str">
        <f t="shared" ca="1" si="62"/>
        <v>Vencida</v>
      </c>
      <c r="AF585" s="358" t="str">
        <f t="shared" si="58"/>
        <v>No aplica</v>
      </c>
      <c r="AG585" s="344"/>
      <c r="AH585" s="344"/>
      <c r="AI585" s="357"/>
      <c r="AJ585" s="344"/>
      <c r="AK585" s="358" t="str">
        <f t="shared" si="59"/>
        <v>No aplica</v>
      </c>
      <c r="AL585" s="358"/>
      <c r="AM585" s="359">
        <f t="shared" ca="1" si="60"/>
        <v>0</v>
      </c>
      <c r="AN585" s="357"/>
      <c r="AO585" s="357"/>
      <c r="AP585" s="360"/>
      <c r="AQ585" s="361" t="str">
        <f>+_xlfn.XLOOKUP(B585,'BD 2025-06-14'!$A$1:$A$700,'BD 2025-06-14'!$B$1:$B$700)</f>
        <v>MUNOZ IRMA DELCY</v>
      </c>
    </row>
    <row r="586" spans="1:43" ht="30.75" customHeight="1" x14ac:dyDescent="0.25">
      <c r="A586" s="353">
        <v>577</v>
      </c>
      <c r="B586" s="354">
        <v>22547321</v>
      </c>
      <c r="C586" s="357" t="s">
        <v>1210</v>
      </c>
      <c r="D586" s="344" t="str">
        <f>IFERROR(VLOOKUP(B586,#REF!,6,0),"ACTIVO")</f>
        <v>ACTIVO</v>
      </c>
      <c r="E586" s="344">
        <v>45026</v>
      </c>
      <c r="F586" s="344" t="str">
        <f>IFERROR(VLOOKUP(B586,#REF!,5,0),"")</f>
        <v/>
      </c>
      <c r="G586" s="344">
        <v>28701</v>
      </c>
      <c r="H586" s="356">
        <f t="shared" ref="H586:H649" ca="1" si="63">+YEARFRAC(G586,TODAY(),1)</f>
        <v>47.672123819634578</v>
      </c>
      <c r="I586" s="357" t="s">
        <v>768</v>
      </c>
      <c r="J586" s="357" t="s">
        <v>4186</v>
      </c>
      <c r="K586" s="355" t="s">
        <v>1131</v>
      </c>
      <c r="L586" s="355" t="s">
        <v>196</v>
      </c>
      <c r="M586" s="355" t="s">
        <v>90</v>
      </c>
      <c r="N586" s="357" t="s">
        <v>764</v>
      </c>
      <c r="O586" s="357" t="s">
        <v>764</v>
      </c>
      <c r="P586" s="357" t="s">
        <v>721</v>
      </c>
      <c r="Q586" s="357"/>
      <c r="R586" s="357"/>
      <c r="S586" s="357"/>
      <c r="T586" s="357"/>
      <c r="U586" s="357"/>
      <c r="V586" s="357"/>
      <c r="W586" s="357"/>
      <c r="X586" s="357"/>
      <c r="Y586" s="357"/>
      <c r="Z586" s="357"/>
      <c r="AA586" s="344"/>
      <c r="AB586" s="344" t="str">
        <f t="shared" ca="1" si="61"/>
        <v>Vencida</v>
      </c>
      <c r="AC586" s="358" t="str">
        <f t="shared" ref="AC586:AC649" si="64">IF(P586="No tiene","No aplica",IF(AD586&gt;$C$6,"Vigente","No Vigente"))</f>
        <v>No aplica</v>
      </c>
      <c r="AD586" s="344"/>
      <c r="AE586" s="344" t="str">
        <f t="shared" ca="1" si="62"/>
        <v>Vencida</v>
      </c>
      <c r="AF586" s="358" t="str">
        <f t="shared" ref="AF586:AF649" si="65">+IF(P586="No tiene","No aplica",IF(AG586&gt;$C$6,"Vigente","No Vigente"))</f>
        <v>No aplica</v>
      </c>
      <c r="AG586" s="344"/>
      <c r="AH586" s="344"/>
      <c r="AI586" s="357"/>
      <c r="AJ586" s="344"/>
      <c r="AK586" s="358" t="str">
        <f t="shared" ref="AK586:AK646" si="66">+IF(P586="No tiene","No aplica",IF(AJ586&gt;$C$6,"Vigente","No Vigente"))</f>
        <v>No aplica</v>
      </c>
      <c r="AL586" s="358"/>
      <c r="AM586" s="359">
        <f t="shared" ref="AM586:AM646" ca="1" si="67">+COUNTIFS(AC586:AK586,"Vigente")</f>
        <v>0</v>
      </c>
      <c r="AN586" s="357"/>
      <c r="AO586" s="357"/>
      <c r="AP586" s="360"/>
      <c r="AQ586" s="361" t="str">
        <f>+_xlfn.XLOOKUP(B586,'BD 2025-06-14'!$A$1:$A$700,'BD 2025-06-14'!$B$1:$B$700)</f>
        <v>HERRERA POLO DORELSY MARGARITA</v>
      </c>
    </row>
    <row r="587" spans="1:43" ht="30.75" customHeight="1" x14ac:dyDescent="0.25">
      <c r="A587" s="353">
        <v>578</v>
      </c>
      <c r="B587" s="354">
        <v>67021156</v>
      </c>
      <c r="C587" s="357" t="s">
        <v>1302</v>
      </c>
      <c r="D587" s="344" t="str">
        <f>IFERROR(VLOOKUP(B587,#REF!,6,0),"ACTIVO")</f>
        <v>ACTIVO</v>
      </c>
      <c r="E587" s="344">
        <v>45040</v>
      </c>
      <c r="F587" s="344" t="str">
        <f>IFERROR(VLOOKUP(B587,#REF!,5,0),"")</f>
        <v/>
      </c>
      <c r="G587" s="344">
        <v>30329</v>
      </c>
      <c r="H587" s="356">
        <f t="shared" ca="1" si="63"/>
        <v>43.214236824093085</v>
      </c>
      <c r="I587" s="357" t="s">
        <v>763</v>
      </c>
      <c r="J587" s="357" t="s">
        <v>4210</v>
      </c>
      <c r="K587" s="355" t="s">
        <v>1131</v>
      </c>
      <c r="L587" s="355" t="s">
        <v>196</v>
      </c>
      <c r="M587" s="355" t="s">
        <v>90</v>
      </c>
      <c r="N587" s="357" t="s">
        <v>764</v>
      </c>
      <c r="O587" s="357" t="s">
        <v>764</v>
      </c>
      <c r="P587" s="357" t="s">
        <v>721</v>
      </c>
      <c r="Q587" s="357"/>
      <c r="R587" s="357"/>
      <c r="S587" s="357"/>
      <c r="T587" s="357"/>
      <c r="U587" s="357"/>
      <c r="V587" s="357"/>
      <c r="W587" s="357"/>
      <c r="X587" s="357"/>
      <c r="Y587" s="357"/>
      <c r="Z587" s="357"/>
      <c r="AA587" s="344"/>
      <c r="AB587" s="344" t="str">
        <f t="shared" ref="AB587:AB650" ca="1" si="68">IF(AD587&lt;=TODAY(),"Vencida","Vigente")</f>
        <v>Vencida</v>
      </c>
      <c r="AC587" s="358" t="str">
        <f t="shared" si="64"/>
        <v>No aplica</v>
      </c>
      <c r="AD587" s="344"/>
      <c r="AE587" s="344" t="str">
        <f t="shared" ref="AE587:AE650" ca="1" si="69">IF(AG587&lt;=TODAY(),"Vencida","Vigente")</f>
        <v>Vencida</v>
      </c>
      <c r="AF587" s="358" t="str">
        <f t="shared" si="65"/>
        <v>No aplica</v>
      </c>
      <c r="AG587" s="344"/>
      <c r="AH587" s="344"/>
      <c r="AI587" s="357"/>
      <c r="AJ587" s="344"/>
      <c r="AK587" s="358" t="str">
        <f t="shared" si="66"/>
        <v>No aplica</v>
      </c>
      <c r="AL587" s="358"/>
      <c r="AM587" s="359">
        <f t="shared" ca="1" si="67"/>
        <v>0</v>
      </c>
      <c r="AN587" s="357"/>
      <c r="AO587" s="357"/>
      <c r="AP587" s="360"/>
      <c r="AQ587" s="361" t="str">
        <f>+_xlfn.XLOOKUP(B587,'BD 2025-06-14'!$A$1:$A$700,'BD 2025-06-14'!$B$1:$B$700)</f>
        <v>PINEDA CASTRILLON MARILUZ</v>
      </c>
    </row>
    <row r="588" spans="1:43" ht="30.75" customHeight="1" x14ac:dyDescent="0.25">
      <c r="A588" s="353">
        <v>579</v>
      </c>
      <c r="B588" s="354">
        <v>1130595533</v>
      </c>
      <c r="C588" s="357" t="s">
        <v>1228</v>
      </c>
      <c r="D588" s="344" t="str">
        <f>IFERROR(VLOOKUP(B588,#REF!,6,0),"ACTIVO")</f>
        <v>ACTIVO</v>
      </c>
      <c r="E588" s="344">
        <v>45040</v>
      </c>
      <c r="F588" s="344" t="str">
        <f>IFERROR(VLOOKUP(B588,#REF!,5,0),"")</f>
        <v/>
      </c>
      <c r="G588" s="344">
        <v>32021</v>
      </c>
      <c r="H588" s="356">
        <f t="shared" ca="1" si="63"/>
        <v>38.581793292265573</v>
      </c>
      <c r="I588" s="357" t="s">
        <v>768</v>
      </c>
      <c r="J588" s="357" t="s">
        <v>4190</v>
      </c>
      <c r="K588" s="355" t="s">
        <v>1131</v>
      </c>
      <c r="L588" s="355" t="s">
        <v>196</v>
      </c>
      <c r="M588" s="355" t="s">
        <v>90</v>
      </c>
      <c r="N588" s="357" t="s">
        <v>764</v>
      </c>
      <c r="O588" s="357" t="s">
        <v>764</v>
      </c>
      <c r="P588" s="357" t="s">
        <v>721</v>
      </c>
      <c r="Q588" s="357"/>
      <c r="R588" s="357"/>
      <c r="S588" s="357"/>
      <c r="T588" s="357"/>
      <c r="U588" s="357"/>
      <c r="V588" s="357"/>
      <c r="W588" s="357"/>
      <c r="X588" s="357"/>
      <c r="Y588" s="357"/>
      <c r="Z588" s="357"/>
      <c r="AA588" s="344"/>
      <c r="AB588" s="344" t="str">
        <f t="shared" ca="1" si="68"/>
        <v>Vencida</v>
      </c>
      <c r="AC588" s="358" t="str">
        <f t="shared" si="64"/>
        <v>No aplica</v>
      </c>
      <c r="AD588" s="344"/>
      <c r="AE588" s="344" t="str">
        <f t="shared" ca="1" si="69"/>
        <v>Vencida</v>
      </c>
      <c r="AF588" s="358" t="str">
        <f t="shared" si="65"/>
        <v>No aplica</v>
      </c>
      <c r="AG588" s="344"/>
      <c r="AH588" s="344"/>
      <c r="AI588" s="357"/>
      <c r="AJ588" s="344"/>
      <c r="AK588" s="358" t="str">
        <f t="shared" si="66"/>
        <v>No aplica</v>
      </c>
      <c r="AL588" s="358"/>
      <c r="AM588" s="359">
        <f t="shared" ca="1" si="67"/>
        <v>0</v>
      </c>
      <c r="AN588" s="357"/>
      <c r="AO588" s="357"/>
      <c r="AP588" s="360"/>
      <c r="AQ588" s="361" t="str">
        <f>+_xlfn.XLOOKUP(B588,'BD 2025-06-14'!$A$1:$A$700,'BD 2025-06-14'!$B$1:$B$700)</f>
        <v>LOZANO YENNY LORENA</v>
      </c>
    </row>
    <row r="589" spans="1:43" ht="30.75" customHeight="1" x14ac:dyDescent="0.25">
      <c r="A589" s="353">
        <v>580</v>
      </c>
      <c r="B589" s="354">
        <v>1144081343</v>
      </c>
      <c r="C589" s="357" t="s">
        <v>1149</v>
      </c>
      <c r="D589" s="344" t="str">
        <f>IFERROR(VLOOKUP(B589,#REF!,6,0),"ACTIVO")</f>
        <v>ACTIVO</v>
      </c>
      <c r="E589" s="344">
        <v>45040</v>
      </c>
      <c r="F589" s="344" t="str">
        <f>IFERROR(VLOOKUP(B589,#REF!,5,0),"")</f>
        <v/>
      </c>
      <c r="G589" s="344">
        <v>34886</v>
      </c>
      <c r="H589" s="356">
        <f t="shared" ca="1" si="63"/>
        <v>30.7378507871321</v>
      </c>
      <c r="I589" s="357" t="s">
        <v>768</v>
      </c>
      <c r="J589" s="357" t="s">
        <v>1150</v>
      </c>
      <c r="K589" s="355" t="s">
        <v>1131</v>
      </c>
      <c r="L589" s="355" t="s">
        <v>196</v>
      </c>
      <c r="M589" s="355" t="s">
        <v>90</v>
      </c>
      <c r="N589" s="357" t="s">
        <v>764</v>
      </c>
      <c r="O589" s="357" t="s">
        <v>764</v>
      </c>
      <c r="P589" s="357" t="s">
        <v>721</v>
      </c>
      <c r="Q589" s="357"/>
      <c r="R589" s="357"/>
      <c r="S589" s="357"/>
      <c r="T589" s="357"/>
      <c r="U589" s="357"/>
      <c r="V589" s="357"/>
      <c r="W589" s="357"/>
      <c r="X589" s="357"/>
      <c r="Y589" s="357"/>
      <c r="Z589" s="357"/>
      <c r="AA589" s="344"/>
      <c r="AB589" s="344" t="str">
        <f t="shared" ca="1" si="68"/>
        <v>Vencida</v>
      </c>
      <c r="AC589" s="358" t="str">
        <f t="shared" si="64"/>
        <v>No aplica</v>
      </c>
      <c r="AD589" s="344"/>
      <c r="AE589" s="344" t="str">
        <f t="shared" ca="1" si="69"/>
        <v>Vencida</v>
      </c>
      <c r="AF589" s="358" t="str">
        <f t="shared" si="65"/>
        <v>No aplica</v>
      </c>
      <c r="AG589" s="344"/>
      <c r="AH589" s="344"/>
      <c r="AI589" s="357"/>
      <c r="AJ589" s="344"/>
      <c r="AK589" s="358" t="str">
        <f t="shared" si="66"/>
        <v>No aplica</v>
      </c>
      <c r="AL589" s="358"/>
      <c r="AM589" s="359">
        <f t="shared" ca="1" si="67"/>
        <v>0</v>
      </c>
      <c r="AN589" s="357"/>
      <c r="AO589" s="357"/>
      <c r="AP589" s="360"/>
      <c r="AQ589" s="361" t="str">
        <f>+_xlfn.XLOOKUP(B589,'BD 2025-06-14'!$A$1:$A$700,'BD 2025-06-14'!$B$1:$B$700)</f>
        <v>BUENO MESA LUISA FERNANDA</v>
      </c>
    </row>
    <row r="590" spans="1:43" ht="30.75" customHeight="1" x14ac:dyDescent="0.25">
      <c r="A590" s="353">
        <v>581</v>
      </c>
      <c r="B590" s="354">
        <v>1144037959</v>
      </c>
      <c r="C590" s="357" t="s">
        <v>1374</v>
      </c>
      <c r="D590" s="344" t="str">
        <f>IFERROR(VLOOKUP(B590,#REF!,6,0),"ACTIVO")</f>
        <v>ACTIVO</v>
      </c>
      <c r="E590" s="344">
        <v>45062</v>
      </c>
      <c r="F590" s="344" t="str">
        <f>IFERROR(VLOOKUP(B590,#REF!,5,0),"")</f>
        <v/>
      </c>
      <c r="G590" s="344">
        <v>32883</v>
      </c>
      <c r="H590" s="356">
        <f t="shared" ca="1" si="63"/>
        <v>36.222435992304277</v>
      </c>
      <c r="I590" s="357" t="s">
        <v>768</v>
      </c>
      <c r="J590" s="357" t="s">
        <v>1375</v>
      </c>
      <c r="K590" s="355" t="s">
        <v>1131</v>
      </c>
      <c r="L590" s="355" t="s">
        <v>196</v>
      </c>
      <c r="M590" s="355" t="s">
        <v>90</v>
      </c>
      <c r="N590" s="357" t="s">
        <v>764</v>
      </c>
      <c r="O590" s="357" t="s">
        <v>764</v>
      </c>
      <c r="P590" s="357" t="s">
        <v>721</v>
      </c>
      <c r="Q590" s="357"/>
      <c r="R590" s="357"/>
      <c r="S590" s="357"/>
      <c r="T590" s="357"/>
      <c r="U590" s="357"/>
      <c r="V590" s="357"/>
      <c r="W590" s="357"/>
      <c r="X590" s="357"/>
      <c r="Y590" s="357"/>
      <c r="Z590" s="357"/>
      <c r="AA590" s="344"/>
      <c r="AB590" s="344" t="str">
        <f t="shared" ca="1" si="68"/>
        <v>Vencida</v>
      </c>
      <c r="AC590" s="358" t="str">
        <f t="shared" si="64"/>
        <v>No aplica</v>
      </c>
      <c r="AD590" s="344"/>
      <c r="AE590" s="344" t="str">
        <f t="shared" ca="1" si="69"/>
        <v>Vencida</v>
      </c>
      <c r="AF590" s="358" t="str">
        <f t="shared" si="65"/>
        <v>No aplica</v>
      </c>
      <c r="AG590" s="344"/>
      <c r="AH590" s="344"/>
      <c r="AI590" s="357"/>
      <c r="AJ590" s="344"/>
      <c r="AK590" s="358" t="str">
        <f t="shared" si="66"/>
        <v>No aplica</v>
      </c>
      <c r="AL590" s="358"/>
      <c r="AM590" s="359">
        <f t="shared" ca="1" si="67"/>
        <v>0</v>
      </c>
      <c r="AN590" s="357"/>
      <c r="AO590" s="357"/>
      <c r="AP590" s="360"/>
      <c r="AQ590" s="361" t="str">
        <f>+_xlfn.XLOOKUP(B590,'BD 2025-06-14'!$A$1:$A$700,'BD 2025-06-14'!$B$1:$B$700)</f>
        <v>URUENA HERNANDEZ LAURA MILENA</v>
      </c>
    </row>
    <row r="591" spans="1:43" ht="30.75" customHeight="1" x14ac:dyDescent="0.25">
      <c r="A591" s="353">
        <v>582</v>
      </c>
      <c r="B591" s="354">
        <v>1144211767</v>
      </c>
      <c r="C591" s="357" t="s">
        <v>1360</v>
      </c>
      <c r="D591" s="344" t="str">
        <f>IFERROR(VLOOKUP(B591,#REF!,6,0),"ACTIVO")</f>
        <v>ACTIVO</v>
      </c>
      <c r="E591" s="344">
        <v>45062</v>
      </c>
      <c r="F591" s="344" t="str">
        <f>IFERROR(VLOOKUP(B591,#REF!,5,0),"")</f>
        <v/>
      </c>
      <c r="G591" s="344">
        <v>36380</v>
      </c>
      <c r="H591" s="356">
        <f t="shared" ca="1" si="63"/>
        <v>26.647501711156742</v>
      </c>
      <c r="I591" s="357" t="s">
        <v>768</v>
      </c>
      <c r="J591" s="357" t="s">
        <v>1361</v>
      </c>
      <c r="K591" s="355" t="s">
        <v>1131</v>
      </c>
      <c r="L591" s="355" t="s">
        <v>196</v>
      </c>
      <c r="M591" s="355" t="s">
        <v>90</v>
      </c>
      <c r="N591" s="357" t="s">
        <v>764</v>
      </c>
      <c r="O591" s="357" t="s">
        <v>764</v>
      </c>
      <c r="P591" s="357" t="s">
        <v>721</v>
      </c>
      <c r="Q591" s="357"/>
      <c r="R591" s="357"/>
      <c r="S591" s="357"/>
      <c r="T591" s="357"/>
      <c r="U591" s="357"/>
      <c r="V591" s="357"/>
      <c r="W591" s="357"/>
      <c r="X591" s="357"/>
      <c r="Y591" s="357"/>
      <c r="Z591" s="357"/>
      <c r="AA591" s="344"/>
      <c r="AB591" s="344" t="str">
        <f t="shared" ca="1" si="68"/>
        <v>Vencida</v>
      </c>
      <c r="AC591" s="358" t="str">
        <f t="shared" si="64"/>
        <v>No aplica</v>
      </c>
      <c r="AD591" s="344"/>
      <c r="AE591" s="344" t="str">
        <f t="shared" ca="1" si="69"/>
        <v>Vencida</v>
      </c>
      <c r="AF591" s="358" t="str">
        <f t="shared" si="65"/>
        <v>No aplica</v>
      </c>
      <c r="AG591" s="344"/>
      <c r="AH591" s="344"/>
      <c r="AI591" s="357"/>
      <c r="AJ591" s="344"/>
      <c r="AK591" s="358" t="str">
        <f t="shared" si="66"/>
        <v>No aplica</v>
      </c>
      <c r="AL591" s="358"/>
      <c r="AM591" s="359">
        <f t="shared" ca="1" si="67"/>
        <v>0</v>
      </c>
      <c r="AN591" s="357"/>
      <c r="AO591" s="357"/>
      <c r="AP591" s="360"/>
      <c r="AQ591" s="361" t="str">
        <f>+_xlfn.XLOOKUP(B591,'BD 2025-06-14'!$A$1:$A$700,'BD 2025-06-14'!$B$1:$B$700)</f>
        <v>TAMAYO MARTINEZ PAOLA ANDREA</v>
      </c>
    </row>
    <row r="592" spans="1:43" ht="30.75" customHeight="1" x14ac:dyDescent="0.25">
      <c r="A592" s="353">
        <v>583</v>
      </c>
      <c r="B592" s="354">
        <v>1143977501</v>
      </c>
      <c r="C592" s="357" t="s">
        <v>1217</v>
      </c>
      <c r="D592" s="344" t="str">
        <f>IFERROR(VLOOKUP(B592,#REF!,6,0),"ACTIVO")</f>
        <v>ACTIVO</v>
      </c>
      <c r="E592" s="344">
        <v>45069</v>
      </c>
      <c r="F592" s="344" t="str">
        <f>IFERROR(VLOOKUP(B592,#REF!,5,0),"")</f>
        <v/>
      </c>
      <c r="G592" s="344">
        <v>35036</v>
      </c>
      <c r="H592" s="356">
        <f t="shared" ca="1" si="63"/>
        <v>30.327173169062284</v>
      </c>
      <c r="I592" s="357" t="s">
        <v>768</v>
      </c>
      <c r="J592" s="357" t="s">
        <v>4187</v>
      </c>
      <c r="K592" s="355" t="s">
        <v>1131</v>
      </c>
      <c r="L592" s="355" t="s">
        <v>196</v>
      </c>
      <c r="M592" s="355" t="s">
        <v>90</v>
      </c>
      <c r="N592" s="357" t="s">
        <v>764</v>
      </c>
      <c r="O592" s="357" t="s">
        <v>764</v>
      </c>
      <c r="P592" s="357" t="s">
        <v>721</v>
      </c>
      <c r="Q592" s="357"/>
      <c r="R592" s="357"/>
      <c r="S592" s="357"/>
      <c r="T592" s="357"/>
      <c r="U592" s="357"/>
      <c r="V592" s="357"/>
      <c r="W592" s="357"/>
      <c r="X592" s="357"/>
      <c r="Y592" s="357"/>
      <c r="Z592" s="357"/>
      <c r="AA592" s="344"/>
      <c r="AB592" s="344" t="str">
        <f t="shared" ca="1" si="68"/>
        <v>Vencida</v>
      </c>
      <c r="AC592" s="358" t="str">
        <f t="shared" si="64"/>
        <v>No aplica</v>
      </c>
      <c r="AD592" s="344"/>
      <c r="AE592" s="344" t="str">
        <f t="shared" ca="1" si="69"/>
        <v>Vencida</v>
      </c>
      <c r="AF592" s="358" t="str">
        <f t="shared" si="65"/>
        <v>No aplica</v>
      </c>
      <c r="AG592" s="344"/>
      <c r="AH592" s="344"/>
      <c r="AI592" s="357"/>
      <c r="AJ592" s="344"/>
      <c r="AK592" s="358" t="str">
        <f t="shared" si="66"/>
        <v>No aplica</v>
      </c>
      <c r="AL592" s="358"/>
      <c r="AM592" s="359">
        <f t="shared" ca="1" si="67"/>
        <v>0</v>
      </c>
      <c r="AN592" s="357"/>
      <c r="AO592" s="357"/>
      <c r="AP592" s="360"/>
      <c r="AQ592" s="361" t="str">
        <f>+_xlfn.XLOOKUP(B592,'BD 2025-06-14'!$A$1:$A$700,'BD 2025-06-14'!$B$1:$B$700)</f>
        <v>JIMENEZ LUCUMI BRILLITH LIZETH</v>
      </c>
    </row>
    <row r="593" spans="1:43" ht="30.75" customHeight="1" x14ac:dyDescent="0.25">
      <c r="A593" s="353">
        <v>584</v>
      </c>
      <c r="B593" s="354">
        <v>1059358248</v>
      </c>
      <c r="C593" s="357" t="s">
        <v>1156</v>
      </c>
      <c r="D593" s="344" t="str">
        <f>IFERROR(VLOOKUP(B593,#REF!,6,0),"ACTIVO")</f>
        <v>ACTIVO</v>
      </c>
      <c r="E593" s="344">
        <v>45069</v>
      </c>
      <c r="F593" s="344" t="str">
        <f>IFERROR(VLOOKUP(B593,#REF!,5,0),"")</f>
        <v/>
      </c>
      <c r="G593" s="344">
        <v>32871</v>
      </c>
      <c r="H593" s="356">
        <f t="shared" ca="1" si="63"/>
        <v>36.255926219468257</v>
      </c>
      <c r="I593" s="357" t="s">
        <v>768</v>
      </c>
      <c r="J593" s="357" t="s">
        <v>4168</v>
      </c>
      <c r="K593" s="355" t="s">
        <v>1131</v>
      </c>
      <c r="L593" s="355" t="s">
        <v>196</v>
      </c>
      <c r="M593" s="355" t="s">
        <v>90</v>
      </c>
      <c r="N593" s="357" t="s">
        <v>764</v>
      </c>
      <c r="O593" s="357" t="s">
        <v>764</v>
      </c>
      <c r="P593" s="357" t="s">
        <v>721</v>
      </c>
      <c r="Q593" s="357"/>
      <c r="R593" s="357"/>
      <c r="S593" s="357"/>
      <c r="T593" s="357"/>
      <c r="U593" s="357"/>
      <c r="V593" s="357"/>
      <c r="W593" s="357"/>
      <c r="X593" s="357"/>
      <c r="Y593" s="357"/>
      <c r="Z593" s="357"/>
      <c r="AA593" s="344"/>
      <c r="AB593" s="344" t="str">
        <f t="shared" ca="1" si="68"/>
        <v>Vencida</v>
      </c>
      <c r="AC593" s="358" t="str">
        <f t="shared" si="64"/>
        <v>No aplica</v>
      </c>
      <c r="AD593" s="344"/>
      <c r="AE593" s="344" t="str">
        <f t="shared" ca="1" si="69"/>
        <v>Vencida</v>
      </c>
      <c r="AF593" s="358" t="str">
        <f t="shared" si="65"/>
        <v>No aplica</v>
      </c>
      <c r="AG593" s="344"/>
      <c r="AH593" s="344"/>
      <c r="AI593" s="357"/>
      <c r="AJ593" s="344"/>
      <c r="AK593" s="358" t="str">
        <f t="shared" si="66"/>
        <v>No aplica</v>
      </c>
      <c r="AL593" s="358"/>
      <c r="AM593" s="359">
        <f t="shared" ca="1" si="67"/>
        <v>0</v>
      </c>
      <c r="AN593" s="357"/>
      <c r="AO593" s="357"/>
      <c r="AP593" s="360"/>
      <c r="AQ593" s="361" t="str">
        <f>+_xlfn.XLOOKUP(B593,'BD 2025-06-14'!$A$1:$A$700,'BD 2025-06-14'!$B$1:$B$700)</f>
        <v>CAICEDO SANCHEZ ANYI MARISOL</v>
      </c>
    </row>
    <row r="594" spans="1:43" ht="30.75" customHeight="1" x14ac:dyDescent="0.25">
      <c r="A594" s="353">
        <v>585</v>
      </c>
      <c r="B594" s="354">
        <v>1059450860</v>
      </c>
      <c r="C594" s="357" t="s">
        <v>1135</v>
      </c>
      <c r="D594" s="344" t="str">
        <f>IFERROR(VLOOKUP(B594,#REF!,6,0),"ACTIVO")</f>
        <v>ACTIVO</v>
      </c>
      <c r="E594" s="344">
        <v>45069</v>
      </c>
      <c r="F594" s="344" t="str">
        <f>IFERROR(VLOOKUP(B594,#REF!,5,0),"")</f>
        <v/>
      </c>
      <c r="G594" s="344">
        <v>36304</v>
      </c>
      <c r="H594" s="356">
        <f t="shared" ca="1" si="63"/>
        <v>26.855578370978783</v>
      </c>
      <c r="I594" s="357" t="s">
        <v>768</v>
      </c>
      <c r="J594" s="357" t="s">
        <v>4159</v>
      </c>
      <c r="K594" s="355" t="s">
        <v>1131</v>
      </c>
      <c r="L594" s="355" t="s">
        <v>196</v>
      </c>
      <c r="M594" s="355" t="s">
        <v>90</v>
      </c>
      <c r="N594" s="357" t="s">
        <v>764</v>
      </c>
      <c r="O594" s="357" t="s">
        <v>764</v>
      </c>
      <c r="P594" s="357" t="s">
        <v>721</v>
      </c>
      <c r="Q594" s="357"/>
      <c r="R594" s="357"/>
      <c r="S594" s="357"/>
      <c r="T594" s="357"/>
      <c r="U594" s="357"/>
      <c r="V594" s="357"/>
      <c r="W594" s="357"/>
      <c r="X594" s="357"/>
      <c r="Y594" s="357"/>
      <c r="Z594" s="357"/>
      <c r="AA594" s="344"/>
      <c r="AB594" s="344" t="str">
        <f t="shared" ca="1" si="68"/>
        <v>Vencida</v>
      </c>
      <c r="AC594" s="358" t="str">
        <f t="shared" si="64"/>
        <v>No aplica</v>
      </c>
      <c r="AD594" s="344"/>
      <c r="AE594" s="344" t="str">
        <f t="shared" ca="1" si="69"/>
        <v>Vencida</v>
      </c>
      <c r="AF594" s="358" t="str">
        <f t="shared" si="65"/>
        <v>No aplica</v>
      </c>
      <c r="AG594" s="344"/>
      <c r="AH594" s="344"/>
      <c r="AI594" s="357"/>
      <c r="AJ594" s="344"/>
      <c r="AK594" s="358" t="str">
        <f t="shared" si="66"/>
        <v>No aplica</v>
      </c>
      <c r="AL594" s="358"/>
      <c r="AM594" s="359">
        <f t="shared" ca="1" si="67"/>
        <v>0</v>
      </c>
      <c r="AN594" s="357"/>
      <c r="AO594" s="357"/>
      <c r="AP594" s="360"/>
      <c r="AQ594" s="361" t="str">
        <f>+_xlfn.XLOOKUP(B594,'BD 2025-06-14'!$A$1:$A$700,'BD 2025-06-14'!$B$1:$B$700)</f>
        <v>ANCHICO CUNDUMI ELIANY YOHENY</v>
      </c>
    </row>
    <row r="595" spans="1:43" s="362" customFormat="1" ht="30.75" customHeight="1" x14ac:dyDescent="0.25">
      <c r="A595" s="353">
        <v>586</v>
      </c>
      <c r="B595" s="354">
        <v>67014549</v>
      </c>
      <c r="C595" s="357" t="s">
        <v>1264</v>
      </c>
      <c r="D595" s="344" t="str">
        <f>IFERROR(VLOOKUP(B595,#REF!,6,0),"ACTIVO")</f>
        <v>ACTIVO</v>
      </c>
      <c r="E595" s="344">
        <v>45078</v>
      </c>
      <c r="F595" s="344" t="str">
        <f>IFERROR(VLOOKUP(B595,#REF!,5,0),"")</f>
        <v/>
      </c>
      <c r="G595" s="344">
        <v>28465</v>
      </c>
      <c r="H595" s="356">
        <f t="shared" ca="1" si="63"/>
        <v>48.318913591063406</v>
      </c>
      <c r="I595" s="357" t="s">
        <v>768</v>
      </c>
      <c r="J595" s="357" t="s">
        <v>1265</v>
      </c>
      <c r="K595" s="355" t="s">
        <v>1131</v>
      </c>
      <c r="L595" s="355" t="s">
        <v>196</v>
      </c>
      <c r="M595" s="355" t="s">
        <v>90</v>
      </c>
      <c r="N595" s="357" t="s">
        <v>764</v>
      </c>
      <c r="O595" s="357" t="s">
        <v>764</v>
      </c>
      <c r="P595" s="357" t="s">
        <v>721</v>
      </c>
      <c r="Q595" s="357"/>
      <c r="R595" s="357"/>
      <c r="S595" s="357"/>
      <c r="T595" s="357"/>
      <c r="U595" s="357"/>
      <c r="V595" s="357"/>
      <c r="W595" s="357"/>
      <c r="X595" s="357"/>
      <c r="Y595" s="357"/>
      <c r="Z595" s="357"/>
      <c r="AA595" s="344"/>
      <c r="AB595" s="344" t="str">
        <f t="shared" ca="1" si="68"/>
        <v>Vencida</v>
      </c>
      <c r="AC595" s="358" t="str">
        <f t="shared" si="64"/>
        <v>No aplica</v>
      </c>
      <c r="AD595" s="344"/>
      <c r="AE595" s="344" t="str">
        <f t="shared" ca="1" si="69"/>
        <v>Vencida</v>
      </c>
      <c r="AF595" s="358" t="str">
        <f t="shared" si="65"/>
        <v>No aplica</v>
      </c>
      <c r="AG595" s="344"/>
      <c r="AH595" s="344"/>
      <c r="AI595" s="357"/>
      <c r="AJ595" s="344"/>
      <c r="AK595" s="358" t="str">
        <f t="shared" si="66"/>
        <v>No aplica</v>
      </c>
      <c r="AL595" s="358"/>
      <c r="AM595" s="359">
        <f t="shared" ca="1" si="67"/>
        <v>0</v>
      </c>
      <c r="AN595" s="357"/>
      <c r="AO595" s="357"/>
      <c r="AP595" s="360"/>
      <c r="AQ595" s="361" t="str">
        <f>+_xlfn.XLOOKUP(B595,'BD 2025-06-14'!$A$1:$A$700,'BD 2025-06-14'!$B$1:$B$700)</f>
        <v>MOSQUERA RUANO  LIZETH</v>
      </c>
    </row>
    <row r="596" spans="1:43" ht="30.75" customHeight="1" x14ac:dyDescent="0.25">
      <c r="A596" s="353">
        <v>587</v>
      </c>
      <c r="B596" s="354">
        <v>1130610786</v>
      </c>
      <c r="C596" s="357" t="s">
        <v>1172</v>
      </c>
      <c r="D596" s="344" t="str">
        <f>IFERROR(VLOOKUP(B596,#REF!,6,0),"ACTIVO")</f>
        <v>ACTIVO</v>
      </c>
      <c r="E596" s="344">
        <v>45078</v>
      </c>
      <c r="F596" s="344" t="str">
        <f>IFERROR(VLOOKUP(B596,#REF!,5,0),"")</f>
        <v/>
      </c>
      <c r="G596" s="344">
        <v>31630</v>
      </c>
      <c r="H596" s="356">
        <f t="shared" ca="1" si="63"/>
        <v>39.652954924874791</v>
      </c>
      <c r="I596" s="357" t="s">
        <v>768</v>
      </c>
      <c r="J596" s="357" t="s">
        <v>1173</v>
      </c>
      <c r="K596" s="355" t="s">
        <v>1131</v>
      </c>
      <c r="L596" s="355" t="s">
        <v>196</v>
      </c>
      <c r="M596" s="355" t="s">
        <v>90</v>
      </c>
      <c r="N596" s="357" t="s">
        <v>764</v>
      </c>
      <c r="O596" s="357" t="s">
        <v>764</v>
      </c>
      <c r="P596" s="357" t="s">
        <v>721</v>
      </c>
      <c r="Q596" s="357"/>
      <c r="R596" s="357"/>
      <c r="S596" s="357"/>
      <c r="T596" s="357"/>
      <c r="U596" s="357"/>
      <c r="V596" s="357"/>
      <c r="W596" s="357"/>
      <c r="X596" s="357"/>
      <c r="Y596" s="357"/>
      <c r="Z596" s="357"/>
      <c r="AA596" s="344"/>
      <c r="AB596" s="344" t="str">
        <f t="shared" ca="1" si="68"/>
        <v>Vencida</v>
      </c>
      <c r="AC596" s="358" t="str">
        <f t="shared" si="64"/>
        <v>No aplica</v>
      </c>
      <c r="AD596" s="344"/>
      <c r="AE596" s="344" t="str">
        <f t="shared" ca="1" si="69"/>
        <v>Vencida</v>
      </c>
      <c r="AF596" s="358" t="str">
        <f t="shared" si="65"/>
        <v>No aplica</v>
      </c>
      <c r="AG596" s="344"/>
      <c r="AH596" s="344"/>
      <c r="AI596" s="357"/>
      <c r="AJ596" s="344"/>
      <c r="AK596" s="358" t="str">
        <f t="shared" si="66"/>
        <v>No aplica</v>
      </c>
      <c r="AL596" s="358"/>
      <c r="AM596" s="359">
        <f t="shared" ca="1" si="67"/>
        <v>0</v>
      </c>
      <c r="AN596" s="357"/>
      <c r="AO596" s="357"/>
      <c r="AP596" s="360"/>
      <c r="AQ596" s="361" t="str">
        <f>+_xlfn.XLOOKUP(B596,'BD 2025-06-14'!$A$1:$A$700,'BD 2025-06-14'!$B$1:$B$700)</f>
        <v>CASTRO CASTANO JENIFFER</v>
      </c>
    </row>
    <row r="597" spans="1:43" s="362" customFormat="1" ht="30.75" customHeight="1" x14ac:dyDescent="0.25">
      <c r="A597" s="353">
        <v>588</v>
      </c>
      <c r="B597" s="354">
        <v>1107070135</v>
      </c>
      <c r="C597" s="357" t="s">
        <v>1169</v>
      </c>
      <c r="D597" s="344" t="str">
        <f>IFERROR(VLOOKUP(B597,#REF!,6,0),"ACTIVO")</f>
        <v>ACTIVO</v>
      </c>
      <c r="E597" s="344">
        <v>45078</v>
      </c>
      <c r="F597" s="344" t="str">
        <f>IFERROR(VLOOKUP(B597,#REF!,5,0),"")</f>
        <v/>
      </c>
      <c r="G597" s="344">
        <v>33689</v>
      </c>
      <c r="H597" s="356">
        <f t="shared" ca="1" si="63"/>
        <v>34.014392991239049</v>
      </c>
      <c r="I597" s="357" t="s">
        <v>768</v>
      </c>
      <c r="J597" s="357" t="s">
        <v>1170</v>
      </c>
      <c r="K597" s="355" t="s">
        <v>1131</v>
      </c>
      <c r="L597" s="355" t="s">
        <v>196</v>
      </c>
      <c r="M597" s="355" t="s">
        <v>90</v>
      </c>
      <c r="N597" s="357" t="s">
        <v>764</v>
      </c>
      <c r="O597" s="357" t="s">
        <v>764</v>
      </c>
      <c r="P597" s="357" t="s">
        <v>721</v>
      </c>
      <c r="Q597" s="357"/>
      <c r="R597" s="357"/>
      <c r="S597" s="357"/>
      <c r="T597" s="357"/>
      <c r="U597" s="357"/>
      <c r="V597" s="357"/>
      <c r="W597" s="357"/>
      <c r="X597" s="357"/>
      <c r="Y597" s="357"/>
      <c r="Z597" s="357"/>
      <c r="AA597" s="344"/>
      <c r="AB597" s="344" t="str">
        <f t="shared" ca="1" si="68"/>
        <v>Vencida</v>
      </c>
      <c r="AC597" s="358" t="str">
        <f t="shared" si="64"/>
        <v>No aplica</v>
      </c>
      <c r="AD597" s="344"/>
      <c r="AE597" s="344" t="str">
        <f t="shared" ca="1" si="69"/>
        <v>Vencida</v>
      </c>
      <c r="AF597" s="358" t="str">
        <f t="shared" si="65"/>
        <v>No aplica</v>
      </c>
      <c r="AG597" s="344"/>
      <c r="AH597" s="344"/>
      <c r="AI597" s="357"/>
      <c r="AJ597" s="344"/>
      <c r="AK597" s="358" t="str">
        <f t="shared" si="66"/>
        <v>No aplica</v>
      </c>
      <c r="AL597" s="358"/>
      <c r="AM597" s="359">
        <f t="shared" ca="1" si="67"/>
        <v>0</v>
      </c>
      <c r="AN597" s="357"/>
      <c r="AO597" s="357"/>
      <c r="AP597" s="360"/>
      <c r="AQ597" s="361" t="str">
        <f>+_xlfn.XLOOKUP(B597,'BD 2025-06-14'!$A$1:$A$700,'BD 2025-06-14'!$B$1:$B$700)</f>
        <v>CASTILLO RODRIGUEZ LIZETH PAOLA</v>
      </c>
    </row>
    <row r="598" spans="1:43" ht="30.75" customHeight="1" x14ac:dyDescent="0.25">
      <c r="A598" s="353">
        <v>589</v>
      </c>
      <c r="B598" s="354">
        <v>1107515584</v>
      </c>
      <c r="C598" s="357" t="s">
        <v>1366</v>
      </c>
      <c r="D598" s="344" t="str">
        <f>IFERROR(VLOOKUP(B598,#REF!,6,0),"ACTIVO")</f>
        <v>ACTIVO</v>
      </c>
      <c r="E598" s="344">
        <v>45086</v>
      </c>
      <c r="F598" s="344" t="str">
        <f>IFERROR(VLOOKUP(B598,#REF!,5,0),"")</f>
        <v/>
      </c>
      <c r="G598" s="344">
        <v>35756</v>
      </c>
      <c r="H598" s="356">
        <f t="shared" ca="1" si="63"/>
        <v>28.357214566030848</v>
      </c>
      <c r="I598" s="357" t="s">
        <v>768</v>
      </c>
      <c r="J598" s="357" t="s">
        <v>1367</v>
      </c>
      <c r="K598" s="355" t="s">
        <v>1131</v>
      </c>
      <c r="L598" s="355" t="s">
        <v>196</v>
      </c>
      <c r="M598" s="355" t="s">
        <v>90</v>
      </c>
      <c r="N598" s="357" t="s">
        <v>764</v>
      </c>
      <c r="O598" s="357" t="s">
        <v>764</v>
      </c>
      <c r="P598" s="357" t="s">
        <v>721</v>
      </c>
      <c r="Q598" s="357"/>
      <c r="R598" s="357"/>
      <c r="S598" s="357"/>
      <c r="T598" s="357"/>
      <c r="U598" s="357"/>
      <c r="V598" s="357"/>
      <c r="W598" s="357"/>
      <c r="X598" s="357"/>
      <c r="Y598" s="357"/>
      <c r="Z598" s="357"/>
      <c r="AA598" s="344"/>
      <c r="AB598" s="344" t="str">
        <f t="shared" ca="1" si="68"/>
        <v>Vencida</v>
      </c>
      <c r="AC598" s="358" t="str">
        <f t="shared" si="64"/>
        <v>No aplica</v>
      </c>
      <c r="AD598" s="344"/>
      <c r="AE598" s="344" t="str">
        <f t="shared" ca="1" si="69"/>
        <v>Vencida</v>
      </c>
      <c r="AF598" s="358" t="str">
        <f t="shared" si="65"/>
        <v>No aplica</v>
      </c>
      <c r="AG598" s="344"/>
      <c r="AH598" s="344"/>
      <c r="AI598" s="357"/>
      <c r="AJ598" s="344"/>
      <c r="AK598" s="358" t="str">
        <f t="shared" si="66"/>
        <v>No aplica</v>
      </c>
      <c r="AL598" s="358"/>
      <c r="AM598" s="359">
        <f t="shared" ca="1" si="67"/>
        <v>0</v>
      </c>
      <c r="AN598" s="357"/>
      <c r="AO598" s="357"/>
      <c r="AP598" s="360"/>
      <c r="AQ598" s="361" t="str">
        <f>+_xlfn.XLOOKUP(B598,'BD 2025-06-14'!$A$1:$A$700,'BD 2025-06-14'!$B$1:$B$700)</f>
        <v>TORRES ABONIA ESTEFANNI</v>
      </c>
    </row>
    <row r="599" spans="1:43" s="362" customFormat="1" ht="30.75" customHeight="1" x14ac:dyDescent="0.25">
      <c r="A599" s="353">
        <v>590</v>
      </c>
      <c r="B599" s="354">
        <v>1006053489</v>
      </c>
      <c r="C599" s="357" t="s">
        <v>1358</v>
      </c>
      <c r="D599" s="344" t="str">
        <f>IFERROR(VLOOKUP(B599,#REF!,6,0),"ACTIVO")</f>
        <v>ACTIVO</v>
      </c>
      <c r="E599" s="344">
        <v>45086</v>
      </c>
      <c r="F599" s="344" t="str">
        <f>IFERROR(VLOOKUP(B599,#REF!,5,0),"")</f>
        <v/>
      </c>
      <c r="G599" s="344">
        <v>36940</v>
      </c>
      <c r="H599" s="356">
        <f t="shared" ca="1" si="63"/>
        <v>25.115627632687449</v>
      </c>
      <c r="I599" s="357" t="s">
        <v>768</v>
      </c>
      <c r="J599" s="357" t="s">
        <v>1359</v>
      </c>
      <c r="K599" s="355" t="s">
        <v>1131</v>
      </c>
      <c r="L599" s="355" t="s">
        <v>196</v>
      </c>
      <c r="M599" s="355" t="s">
        <v>90</v>
      </c>
      <c r="N599" s="357" t="s">
        <v>764</v>
      </c>
      <c r="O599" s="357" t="s">
        <v>764</v>
      </c>
      <c r="P599" s="357" t="s">
        <v>721</v>
      </c>
      <c r="Q599" s="357"/>
      <c r="R599" s="357"/>
      <c r="S599" s="357"/>
      <c r="T599" s="357"/>
      <c r="U599" s="357"/>
      <c r="V599" s="357"/>
      <c r="W599" s="357"/>
      <c r="X599" s="357"/>
      <c r="Y599" s="357"/>
      <c r="Z599" s="357"/>
      <c r="AA599" s="344"/>
      <c r="AB599" s="344" t="str">
        <f t="shared" ca="1" si="68"/>
        <v>Vencida</v>
      </c>
      <c r="AC599" s="358" t="str">
        <f t="shared" si="64"/>
        <v>No aplica</v>
      </c>
      <c r="AD599" s="344"/>
      <c r="AE599" s="344" t="str">
        <f t="shared" ca="1" si="69"/>
        <v>Vencida</v>
      </c>
      <c r="AF599" s="358" t="str">
        <f t="shared" si="65"/>
        <v>No aplica</v>
      </c>
      <c r="AG599" s="344"/>
      <c r="AH599" s="344"/>
      <c r="AI599" s="357"/>
      <c r="AJ599" s="344"/>
      <c r="AK599" s="358" t="str">
        <f t="shared" si="66"/>
        <v>No aplica</v>
      </c>
      <c r="AL599" s="358"/>
      <c r="AM599" s="359">
        <f t="shared" ca="1" si="67"/>
        <v>0</v>
      </c>
      <c r="AN599" s="357"/>
      <c r="AO599" s="357"/>
      <c r="AP599" s="360"/>
      <c r="AQ599" s="361" t="str">
        <f>+_xlfn.XLOOKUP(B599,'BD 2025-06-14'!$A$1:$A$700,'BD 2025-06-14'!$B$1:$B$700)</f>
        <v>TABORDA DIOSA DANNA VALENTINA</v>
      </c>
    </row>
    <row r="600" spans="1:43" ht="30.75" customHeight="1" x14ac:dyDescent="0.25">
      <c r="A600" s="353">
        <v>591</v>
      </c>
      <c r="B600" s="354">
        <v>1107072858</v>
      </c>
      <c r="C600" s="357" t="s">
        <v>1315</v>
      </c>
      <c r="D600" s="344" t="str">
        <f>IFERROR(VLOOKUP(B600,#REF!,6,0),"ACTIVO")</f>
        <v>ACTIVO</v>
      </c>
      <c r="E600" s="344">
        <v>45086</v>
      </c>
      <c r="F600" s="344" t="str">
        <f>IFERROR(VLOOKUP(B600,#REF!,5,0),"")</f>
        <v/>
      </c>
      <c r="G600" s="344">
        <v>33892</v>
      </c>
      <c r="H600" s="356">
        <f t="shared" ca="1" si="63"/>
        <v>33.458620150187734</v>
      </c>
      <c r="I600" s="357" t="s">
        <v>768</v>
      </c>
      <c r="J600" s="357" t="s">
        <v>1316</v>
      </c>
      <c r="K600" s="355" t="s">
        <v>1131</v>
      </c>
      <c r="L600" s="355" t="s">
        <v>196</v>
      </c>
      <c r="M600" s="355" t="s">
        <v>90</v>
      </c>
      <c r="N600" s="357" t="s">
        <v>764</v>
      </c>
      <c r="O600" s="357" t="s">
        <v>764</v>
      </c>
      <c r="P600" s="357" t="s">
        <v>721</v>
      </c>
      <c r="Q600" s="357"/>
      <c r="R600" s="357"/>
      <c r="S600" s="357"/>
      <c r="T600" s="357"/>
      <c r="U600" s="357"/>
      <c r="V600" s="357"/>
      <c r="W600" s="357"/>
      <c r="X600" s="357"/>
      <c r="Y600" s="357"/>
      <c r="Z600" s="357"/>
      <c r="AA600" s="344"/>
      <c r="AB600" s="344" t="str">
        <f t="shared" ca="1" si="68"/>
        <v>Vencida</v>
      </c>
      <c r="AC600" s="358" t="str">
        <f t="shared" si="64"/>
        <v>No aplica</v>
      </c>
      <c r="AD600" s="344"/>
      <c r="AE600" s="344" t="str">
        <f t="shared" ca="1" si="69"/>
        <v>Vencida</v>
      </c>
      <c r="AF600" s="358" t="str">
        <f t="shared" si="65"/>
        <v>No aplica</v>
      </c>
      <c r="AG600" s="344"/>
      <c r="AH600" s="344"/>
      <c r="AI600" s="357"/>
      <c r="AJ600" s="344"/>
      <c r="AK600" s="358" t="str">
        <f t="shared" si="66"/>
        <v>No aplica</v>
      </c>
      <c r="AL600" s="358"/>
      <c r="AM600" s="359">
        <f t="shared" ca="1" si="67"/>
        <v>0</v>
      </c>
      <c r="AN600" s="357"/>
      <c r="AO600" s="357"/>
      <c r="AP600" s="360"/>
      <c r="AQ600" s="361" t="str">
        <f>+_xlfn.XLOOKUP(B600,'BD 2025-06-14'!$A$1:$A$700,'BD 2025-06-14'!$B$1:$B$700)</f>
        <v>RAMIREZ RENTERIA MAIRA SIRLEY</v>
      </c>
    </row>
    <row r="601" spans="1:43" ht="30.75" customHeight="1" x14ac:dyDescent="0.25">
      <c r="A601" s="353">
        <v>592</v>
      </c>
      <c r="B601" s="354">
        <v>1143995328</v>
      </c>
      <c r="C601" s="357" t="s">
        <v>1252</v>
      </c>
      <c r="D601" s="344" t="str">
        <f>IFERROR(VLOOKUP(B601,#REF!,6,0),"ACTIVO")</f>
        <v>ACTIVO</v>
      </c>
      <c r="E601" s="344">
        <v>45086</v>
      </c>
      <c r="F601" s="344" t="str">
        <f>IFERROR(VLOOKUP(B601,#REF!,5,0),"")</f>
        <v/>
      </c>
      <c r="G601" s="344">
        <v>36244</v>
      </c>
      <c r="H601" s="356">
        <f t="shared" ca="1" si="63"/>
        <v>27.019849418206707</v>
      </c>
      <c r="I601" s="357" t="s">
        <v>768</v>
      </c>
      <c r="J601" s="357" t="s">
        <v>1253</v>
      </c>
      <c r="K601" s="355" t="s">
        <v>1131</v>
      </c>
      <c r="L601" s="355" t="s">
        <v>196</v>
      </c>
      <c r="M601" s="355" t="s">
        <v>90</v>
      </c>
      <c r="N601" s="357" t="s">
        <v>764</v>
      </c>
      <c r="O601" s="357" t="s">
        <v>764</v>
      </c>
      <c r="P601" s="357" t="s">
        <v>721</v>
      </c>
      <c r="Q601" s="357"/>
      <c r="R601" s="357"/>
      <c r="S601" s="357"/>
      <c r="T601" s="357"/>
      <c r="U601" s="357"/>
      <c r="V601" s="357"/>
      <c r="W601" s="357"/>
      <c r="X601" s="357"/>
      <c r="Y601" s="357"/>
      <c r="Z601" s="357"/>
      <c r="AA601" s="344"/>
      <c r="AB601" s="344" t="str">
        <f t="shared" ca="1" si="68"/>
        <v>Vencida</v>
      </c>
      <c r="AC601" s="358" t="str">
        <f t="shared" si="64"/>
        <v>No aplica</v>
      </c>
      <c r="AD601" s="344"/>
      <c r="AE601" s="344" t="str">
        <f t="shared" ca="1" si="69"/>
        <v>Vencida</v>
      </c>
      <c r="AF601" s="358" t="str">
        <f t="shared" si="65"/>
        <v>No aplica</v>
      </c>
      <c r="AG601" s="344"/>
      <c r="AH601" s="344"/>
      <c r="AI601" s="357"/>
      <c r="AJ601" s="344"/>
      <c r="AK601" s="358" t="str">
        <f t="shared" si="66"/>
        <v>No aplica</v>
      </c>
      <c r="AL601" s="358"/>
      <c r="AM601" s="359">
        <f t="shared" ca="1" si="67"/>
        <v>0</v>
      </c>
      <c r="AN601" s="357"/>
      <c r="AO601" s="357"/>
      <c r="AP601" s="360"/>
      <c r="AQ601" s="361" t="str">
        <f>+_xlfn.XLOOKUP(B601,'BD 2025-06-14'!$A$1:$A$700,'BD 2025-06-14'!$B$1:$B$700)</f>
        <v>MINA CARVAJAL MARIA CAMILA</v>
      </c>
    </row>
    <row r="602" spans="1:43" ht="30.75" customHeight="1" x14ac:dyDescent="0.25">
      <c r="A602" s="353">
        <v>593</v>
      </c>
      <c r="B602" s="354">
        <v>1006101071</v>
      </c>
      <c r="C602" s="357" t="s">
        <v>1191</v>
      </c>
      <c r="D602" s="344" t="str">
        <f>IFERROR(VLOOKUP(B602,#REF!,6,0),"ACTIVO")</f>
        <v>ACTIVO</v>
      </c>
      <c r="E602" s="344">
        <v>45086</v>
      </c>
      <c r="F602" s="344" t="str">
        <f>IFERROR(VLOOKUP(B602,#REF!,5,0),"")</f>
        <v/>
      </c>
      <c r="G602" s="344">
        <v>37545</v>
      </c>
      <c r="H602" s="356">
        <f t="shared" ca="1" si="63"/>
        <v>23.458547804183549</v>
      </c>
      <c r="I602" s="357" t="s">
        <v>768</v>
      </c>
      <c r="J602" s="357" t="s">
        <v>1192</v>
      </c>
      <c r="K602" s="355" t="s">
        <v>1131</v>
      </c>
      <c r="L602" s="355" t="s">
        <v>196</v>
      </c>
      <c r="M602" s="355" t="s">
        <v>90</v>
      </c>
      <c r="N602" s="357" t="s">
        <v>764</v>
      </c>
      <c r="O602" s="357" t="s">
        <v>764</v>
      </c>
      <c r="P602" s="357" t="s">
        <v>721</v>
      </c>
      <c r="Q602" s="357"/>
      <c r="R602" s="357"/>
      <c r="S602" s="357"/>
      <c r="T602" s="357"/>
      <c r="U602" s="357"/>
      <c r="V602" s="357"/>
      <c r="W602" s="357"/>
      <c r="X602" s="357"/>
      <c r="Y602" s="357"/>
      <c r="Z602" s="357"/>
      <c r="AA602" s="344"/>
      <c r="AB602" s="344" t="str">
        <f t="shared" ca="1" si="68"/>
        <v>Vencida</v>
      </c>
      <c r="AC602" s="358" t="str">
        <f t="shared" si="64"/>
        <v>No aplica</v>
      </c>
      <c r="AD602" s="344"/>
      <c r="AE602" s="344" t="str">
        <f t="shared" ca="1" si="69"/>
        <v>Vencida</v>
      </c>
      <c r="AF602" s="358" t="str">
        <f t="shared" si="65"/>
        <v>No aplica</v>
      </c>
      <c r="AG602" s="344"/>
      <c r="AH602" s="344"/>
      <c r="AI602" s="357"/>
      <c r="AJ602" s="344"/>
      <c r="AK602" s="358" t="str">
        <f t="shared" si="66"/>
        <v>No aplica</v>
      </c>
      <c r="AL602" s="358"/>
      <c r="AM602" s="359">
        <f t="shared" ca="1" si="67"/>
        <v>0</v>
      </c>
      <c r="AN602" s="357"/>
      <c r="AO602" s="357"/>
      <c r="AP602" s="360"/>
      <c r="AQ602" s="361" t="str">
        <f>+_xlfn.XLOOKUP(B602,'BD 2025-06-14'!$A$1:$A$700,'BD 2025-06-14'!$B$1:$B$700)</f>
        <v>GALINDEZ ORDONEZ DAYANN MELISSA</v>
      </c>
    </row>
    <row r="603" spans="1:43" ht="30.75" customHeight="1" x14ac:dyDescent="0.25">
      <c r="A603" s="353">
        <v>594</v>
      </c>
      <c r="B603" s="354">
        <v>1143954646</v>
      </c>
      <c r="C603" s="357" t="s">
        <v>1185</v>
      </c>
      <c r="D603" s="344" t="str">
        <f>IFERROR(VLOOKUP(B603,#REF!,6,0),"ACTIVO")</f>
        <v>ACTIVO</v>
      </c>
      <c r="E603" s="344">
        <v>45086</v>
      </c>
      <c r="F603" s="344" t="str">
        <f>IFERROR(VLOOKUP(B603,#REF!,5,0),"")</f>
        <v/>
      </c>
      <c r="G603" s="344">
        <v>34054</v>
      </c>
      <c r="H603" s="356">
        <f t="shared" ca="1" si="63"/>
        <v>33.017071992269287</v>
      </c>
      <c r="I603" s="357" t="s">
        <v>768</v>
      </c>
      <c r="J603" s="357" t="s">
        <v>1186</v>
      </c>
      <c r="K603" s="355" t="s">
        <v>1131</v>
      </c>
      <c r="L603" s="355" t="s">
        <v>196</v>
      </c>
      <c r="M603" s="355" t="s">
        <v>90</v>
      </c>
      <c r="N603" s="357" t="s">
        <v>764</v>
      </c>
      <c r="O603" s="357" t="s">
        <v>764</v>
      </c>
      <c r="P603" s="357" t="s">
        <v>721</v>
      </c>
      <c r="Q603" s="357"/>
      <c r="R603" s="357"/>
      <c r="S603" s="357"/>
      <c r="T603" s="357"/>
      <c r="U603" s="357"/>
      <c r="V603" s="357"/>
      <c r="W603" s="357"/>
      <c r="X603" s="357"/>
      <c r="Y603" s="357"/>
      <c r="Z603" s="357"/>
      <c r="AA603" s="344"/>
      <c r="AB603" s="344" t="str">
        <f t="shared" ca="1" si="68"/>
        <v>Vencida</v>
      </c>
      <c r="AC603" s="358" t="str">
        <f t="shared" si="64"/>
        <v>No aplica</v>
      </c>
      <c r="AD603" s="344"/>
      <c r="AE603" s="344" t="str">
        <f t="shared" ca="1" si="69"/>
        <v>Vencida</v>
      </c>
      <c r="AF603" s="358" t="str">
        <f t="shared" si="65"/>
        <v>No aplica</v>
      </c>
      <c r="AG603" s="344"/>
      <c r="AH603" s="344"/>
      <c r="AI603" s="357"/>
      <c r="AJ603" s="344"/>
      <c r="AK603" s="358" t="str">
        <f t="shared" si="66"/>
        <v>No aplica</v>
      </c>
      <c r="AL603" s="358"/>
      <c r="AM603" s="359">
        <f t="shared" ca="1" si="67"/>
        <v>0</v>
      </c>
      <c r="AN603" s="357"/>
      <c r="AO603" s="357"/>
      <c r="AP603" s="360"/>
      <c r="AQ603" s="361" t="str">
        <f>+_xlfn.XLOOKUP(B603,'BD 2025-06-14'!$A$1:$A$700,'BD 2025-06-14'!$B$1:$B$700)</f>
        <v>DELGADO VALVERDE ANDREA KARINA</v>
      </c>
    </row>
    <row r="604" spans="1:43" s="362" customFormat="1" ht="30.75" customHeight="1" x14ac:dyDescent="0.25">
      <c r="A604" s="353">
        <v>595</v>
      </c>
      <c r="B604" s="354">
        <v>1089796765</v>
      </c>
      <c r="C604" s="357" t="s">
        <v>1294</v>
      </c>
      <c r="D604" s="344" t="str">
        <f>IFERROR(VLOOKUP(B604,#REF!,6,0),"ACTIVO")</f>
        <v>ACTIVO</v>
      </c>
      <c r="E604" s="344">
        <v>45094</v>
      </c>
      <c r="F604" s="344" t="str">
        <f>IFERROR(VLOOKUP(B604,#REF!,5,0),"")</f>
        <v/>
      </c>
      <c r="G604" s="344">
        <v>38182</v>
      </c>
      <c r="H604" s="356">
        <f t="shared" ca="1" si="63"/>
        <v>21.71324842280681</v>
      </c>
      <c r="I604" s="357" t="s">
        <v>768</v>
      </c>
      <c r="J604" s="357" t="s">
        <v>1295</v>
      </c>
      <c r="K604" s="355" t="s">
        <v>1131</v>
      </c>
      <c r="L604" s="355" t="s">
        <v>196</v>
      </c>
      <c r="M604" s="355" t="s">
        <v>90</v>
      </c>
      <c r="N604" s="357" t="s">
        <v>764</v>
      </c>
      <c r="O604" s="357" t="s">
        <v>764</v>
      </c>
      <c r="P604" s="357" t="s">
        <v>721</v>
      </c>
      <c r="Q604" s="357"/>
      <c r="R604" s="357"/>
      <c r="S604" s="357"/>
      <c r="T604" s="357"/>
      <c r="U604" s="357"/>
      <c r="V604" s="357"/>
      <c r="W604" s="357"/>
      <c r="X604" s="357"/>
      <c r="Y604" s="357"/>
      <c r="Z604" s="357"/>
      <c r="AA604" s="344"/>
      <c r="AB604" s="344" t="str">
        <f t="shared" ca="1" si="68"/>
        <v>Vencida</v>
      </c>
      <c r="AC604" s="358" t="str">
        <f t="shared" si="64"/>
        <v>No aplica</v>
      </c>
      <c r="AD604" s="344"/>
      <c r="AE604" s="344" t="str">
        <f t="shared" ca="1" si="69"/>
        <v>Vencida</v>
      </c>
      <c r="AF604" s="358" t="str">
        <f t="shared" si="65"/>
        <v>No aplica</v>
      </c>
      <c r="AG604" s="344"/>
      <c r="AH604" s="344"/>
      <c r="AI604" s="357"/>
      <c r="AJ604" s="344"/>
      <c r="AK604" s="358" t="str">
        <f t="shared" si="66"/>
        <v>No aplica</v>
      </c>
      <c r="AL604" s="358"/>
      <c r="AM604" s="359">
        <f t="shared" ca="1" si="67"/>
        <v>0</v>
      </c>
      <c r="AN604" s="357"/>
      <c r="AO604" s="357"/>
      <c r="AP604" s="360"/>
      <c r="AQ604" s="361" t="str">
        <f>+_xlfn.XLOOKUP(B604,'BD 2025-06-14'!$A$1:$A$700,'BD 2025-06-14'!$B$1:$B$700)</f>
        <v>PAZ ESTUPINAN KAROL MICHEL</v>
      </c>
    </row>
    <row r="605" spans="1:43" ht="30.75" customHeight="1" x14ac:dyDescent="0.25">
      <c r="A605" s="353">
        <v>596</v>
      </c>
      <c r="B605" s="354">
        <v>31710595</v>
      </c>
      <c r="C605" s="357" t="s">
        <v>1259</v>
      </c>
      <c r="D605" s="344" t="str">
        <f>IFERROR(VLOOKUP(B605,#REF!,6,0),"ACTIVO")</f>
        <v>ACTIVO</v>
      </c>
      <c r="E605" s="344">
        <v>45094</v>
      </c>
      <c r="F605" s="344" t="str">
        <f>IFERROR(VLOOKUP(B605,#REF!,5,0),"")</f>
        <v/>
      </c>
      <c r="G605" s="344">
        <v>30154</v>
      </c>
      <c r="H605" s="356">
        <f t="shared" ca="1" si="63"/>
        <v>43.694025310294471</v>
      </c>
      <c r="I605" s="357" t="s">
        <v>768</v>
      </c>
      <c r="J605" s="357" t="s">
        <v>1260</v>
      </c>
      <c r="K605" s="355" t="s">
        <v>1131</v>
      </c>
      <c r="L605" s="355" t="s">
        <v>196</v>
      </c>
      <c r="M605" s="355" t="s">
        <v>90</v>
      </c>
      <c r="N605" s="357" t="s">
        <v>764</v>
      </c>
      <c r="O605" s="357" t="s">
        <v>764</v>
      </c>
      <c r="P605" s="357" t="s">
        <v>721</v>
      </c>
      <c r="Q605" s="357"/>
      <c r="R605" s="357"/>
      <c r="S605" s="357"/>
      <c r="T605" s="357"/>
      <c r="U605" s="357"/>
      <c r="V605" s="357"/>
      <c r="W605" s="357"/>
      <c r="X605" s="357"/>
      <c r="Y605" s="357"/>
      <c r="Z605" s="357"/>
      <c r="AA605" s="344"/>
      <c r="AB605" s="344" t="str">
        <f t="shared" ca="1" si="68"/>
        <v>Vencida</v>
      </c>
      <c r="AC605" s="358" t="str">
        <f t="shared" si="64"/>
        <v>No aplica</v>
      </c>
      <c r="AD605" s="344"/>
      <c r="AE605" s="344" t="str">
        <f t="shared" ca="1" si="69"/>
        <v>Vencida</v>
      </c>
      <c r="AF605" s="358" t="str">
        <f t="shared" si="65"/>
        <v>No aplica</v>
      </c>
      <c r="AG605" s="344"/>
      <c r="AH605" s="344"/>
      <c r="AI605" s="357"/>
      <c r="AJ605" s="344"/>
      <c r="AK605" s="358" t="str">
        <f t="shared" si="66"/>
        <v>No aplica</v>
      </c>
      <c r="AL605" s="358"/>
      <c r="AM605" s="359">
        <f t="shared" ca="1" si="67"/>
        <v>0</v>
      </c>
      <c r="AN605" s="357"/>
      <c r="AO605" s="357"/>
      <c r="AP605" s="360"/>
      <c r="AQ605" s="361" t="str">
        <f>+_xlfn.XLOOKUP(B605,'BD 2025-06-14'!$A$1:$A$700,'BD 2025-06-14'!$B$1:$B$700)</f>
        <v>MORA ORDONEZ JOHANNA ANDREA</v>
      </c>
    </row>
    <row r="606" spans="1:43" ht="30.75" customHeight="1" x14ac:dyDescent="0.25">
      <c r="A606" s="353">
        <v>597</v>
      </c>
      <c r="B606" s="354">
        <v>1005864990</v>
      </c>
      <c r="C606" s="357" t="s">
        <v>1231</v>
      </c>
      <c r="D606" s="344" t="str">
        <f>IFERROR(VLOOKUP(B606,#REF!,6,0),"ACTIVO")</f>
        <v>ACTIVO</v>
      </c>
      <c r="E606" s="344">
        <v>45094</v>
      </c>
      <c r="F606" s="344" t="str">
        <f>IFERROR(VLOOKUP(B606,#REF!,5,0),"")</f>
        <v/>
      </c>
      <c r="G606" s="344">
        <v>36308</v>
      </c>
      <c r="H606" s="356">
        <f t="shared" ca="1" si="63"/>
        <v>26.844626967830255</v>
      </c>
      <c r="I606" s="357" t="s">
        <v>768</v>
      </c>
      <c r="J606" s="357" t="s">
        <v>4191</v>
      </c>
      <c r="K606" s="355" t="s">
        <v>1131</v>
      </c>
      <c r="L606" s="355" t="s">
        <v>196</v>
      </c>
      <c r="M606" s="355" t="s">
        <v>90</v>
      </c>
      <c r="N606" s="357" t="s">
        <v>764</v>
      </c>
      <c r="O606" s="357" t="s">
        <v>764</v>
      </c>
      <c r="P606" s="357" t="s">
        <v>721</v>
      </c>
      <c r="Q606" s="357"/>
      <c r="R606" s="357"/>
      <c r="S606" s="357"/>
      <c r="T606" s="357"/>
      <c r="U606" s="357"/>
      <c r="V606" s="357"/>
      <c r="W606" s="357"/>
      <c r="X606" s="357"/>
      <c r="Y606" s="357"/>
      <c r="Z606" s="357"/>
      <c r="AA606" s="344"/>
      <c r="AB606" s="344" t="str">
        <f t="shared" ca="1" si="68"/>
        <v>Vencida</v>
      </c>
      <c r="AC606" s="358" t="str">
        <f t="shared" si="64"/>
        <v>No aplica</v>
      </c>
      <c r="AD606" s="344"/>
      <c r="AE606" s="344" t="str">
        <f t="shared" ca="1" si="69"/>
        <v>Vencida</v>
      </c>
      <c r="AF606" s="358" t="str">
        <f t="shared" si="65"/>
        <v>No aplica</v>
      </c>
      <c r="AG606" s="344"/>
      <c r="AH606" s="344"/>
      <c r="AI606" s="357"/>
      <c r="AJ606" s="344"/>
      <c r="AK606" s="358" t="str">
        <f t="shared" si="66"/>
        <v>No aplica</v>
      </c>
      <c r="AL606" s="358"/>
      <c r="AM606" s="359">
        <f t="shared" ca="1" si="67"/>
        <v>0</v>
      </c>
      <c r="AN606" s="357"/>
      <c r="AO606" s="357"/>
      <c r="AP606" s="360"/>
      <c r="AQ606" s="361" t="str">
        <f>+_xlfn.XLOOKUP(B606,'BD 2025-06-14'!$A$1:$A$700,'BD 2025-06-14'!$B$1:$B$700)</f>
        <v>LUNA MONTEZUMA  LINA MARCELA</v>
      </c>
    </row>
    <row r="607" spans="1:43" ht="30.75" customHeight="1" x14ac:dyDescent="0.25">
      <c r="A607" s="353">
        <v>598</v>
      </c>
      <c r="B607" s="354">
        <v>1130664548</v>
      </c>
      <c r="C607" s="357" t="s">
        <v>1189</v>
      </c>
      <c r="D607" s="344" t="str">
        <f>IFERROR(VLOOKUP(B607,#REF!,6,0),"ACTIVO")</f>
        <v>ACTIVO</v>
      </c>
      <c r="E607" s="344">
        <v>45094</v>
      </c>
      <c r="F607" s="344" t="str">
        <f>IFERROR(VLOOKUP(B607,#REF!,5,0),"")</f>
        <v/>
      </c>
      <c r="G607" s="344">
        <v>31532</v>
      </c>
      <c r="H607" s="356">
        <f t="shared" ca="1" si="63"/>
        <v>39.921268781302167</v>
      </c>
      <c r="I607" s="357" t="s">
        <v>768</v>
      </c>
      <c r="J607" s="357" t="s">
        <v>1190</v>
      </c>
      <c r="K607" s="355" t="s">
        <v>1131</v>
      </c>
      <c r="L607" s="355" t="s">
        <v>196</v>
      </c>
      <c r="M607" s="355" t="s">
        <v>90</v>
      </c>
      <c r="N607" s="357" t="s">
        <v>764</v>
      </c>
      <c r="O607" s="357" t="s">
        <v>764</v>
      </c>
      <c r="P607" s="357" t="s">
        <v>721</v>
      </c>
      <c r="Q607" s="357"/>
      <c r="R607" s="357"/>
      <c r="S607" s="357"/>
      <c r="T607" s="357"/>
      <c r="U607" s="357"/>
      <c r="V607" s="357"/>
      <c r="W607" s="357"/>
      <c r="X607" s="357"/>
      <c r="Y607" s="357"/>
      <c r="Z607" s="357"/>
      <c r="AA607" s="344"/>
      <c r="AB607" s="344" t="str">
        <f t="shared" ca="1" si="68"/>
        <v>Vencida</v>
      </c>
      <c r="AC607" s="358" t="str">
        <f t="shared" si="64"/>
        <v>No aplica</v>
      </c>
      <c r="AD607" s="344"/>
      <c r="AE607" s="344" t="str">
        <f t="shared" ca="1" si="69"/>
        <v>Vencida</v>
      </c>
      <c r="AF607" s="358" t="str">
        <f t="shared" si="65"/>
        <v>No aplica</v>
      </c>
      <c r="AG607" s="344"/>
      <c r="AH607" s="344"/>
      <c r="AI607" s="357"/>
      <c r="AJ607" s="344"/>
      <c r="AK607" s="358" t="str">
        <f t="shared" si="66"/>
        <v>No aplica</v>
      </c>
      <c r="AL607" s="358"/>
      <c r="AM607" s="359">
        <f t="shared" ca="1" si="67"/>
        <v>0</v>
      </c>
      <c r="AN607" s="357"/>
      <c r="AO607" s="357"/>
      <c r="AP607" s="360"/>
      <c r="AQ607" s="361" t="str">
        <f>+_xlfn.XLOOKUP(B607,'BD 2025-06-14'!$A$1:$A$700,'BD 2025-06-14'!$B$1:$B$700)</f>
        <v>FRANCO CRUZ JULIETH</v>
      </c>
    </row>
    <row r="608" spans="1:43" ht="30.75" customHeight="1" x14ac:dyDescent="0.25">
      <c r="A608" s="353">
        <v>599</v>
      </c>
      <c r="B608" s="354">
        <v>1144130174</v>
      </c>
      <c r="C608" s="357" t="s">
        <v>1165</v>
      </c>
      <c r="D608" s="344" t="str">
        <f>IFERROR(VLOOKUP(B608,#REF!,6,0),"ACTIVO")</f>
        <v>ACTIVO</v>
      </c>
      <c r="E608" s="344">
        <v>45094</v>
      </c>
      <c r="F608" s="344" t="str">
        <f>IFERROR(VLOOKUP(B608,#REF!,5,0),"")</f>
        <v/>
      </c>
      <c r="G608" s="344">
        <v>32754</v>
      </c>
      <c r="H608" s="356">
        <f t="shared" ca="1" si="63"/>
        <v>36.576266301606744</v>
      </c>
      <c r="I608" s="357" t="s">
        <v>768</v>
      </c>
      <c r="J608" s="357" t="s">
        <v>4173</v>
      </c>
      <c r="K608" s="355" t="s">
        <v>1131</v>
      </c>
      <c r="L608" s="355" t="s">
        <v>196</v>
      </c>
      <c r="M608" s="355" t="s">
        <v>90</v>
      </c>
      <c r="N608" s="357" t="s">
        <v>764</v>
      </c>
      <c r="O608" s="357" t="s">
        <v>764</v>
      </c>
      <c r="P608" s="357" t="s">
        <v>721</v>
      </c>
      <c r="Q608" s="357"/>
      <c r="R608" s="357"/>
      <c r="S608" s="357"/>
      <c r="T608" s="357"/>
      <c r="U608" s="357"/>
      <c r="V608" s="357"/>
      <c r="W608" s="357"/>
      <c r="X608" s="357"/>
      <c r="Y608" s="357"/>
      <c r="Z608" s="357"/>
      <c r="AA608" s="344"/>
      <c r="AB608" s="344" t="str">
        <f t="shared" ca="1" si="68"/>
        <v>Vencida</v>
      </c>
      <c r="AC608" s="358" t="str">
        <f t="shared" si="64"/>
        <v>No aplica</v>
      </c>
      <c r="AD608" s="344"/>
      <c r="AE608" s="344" t="str">
        <f t="shared" ca="1" si="69"/>
        <v>Vencida</v>
      </c>
      <c r="AF608" s="358" t="str">
        <f t="shared" si="65"/>
        <v>No aplica</v>
      </c>
      <c r="AG608" s="344"/>
      <c r="AH608" s="344"/>
      <c r="AI608" s="357"/>
      <c r="AJ608" s="344"/>
      <c r="AK608" s="358" t="str">
        <f t="shared" si="66"/>
        <v>No aplica</v>
      </c>
      <c r="AL608" s="358"/>
      <c r="AM608" s="359">
        <f t="shared" ca="1" si="67"/>
        <v>0</v>
      </c>
      <c r="AN608" s="357"/>
      <c r="AO608" s="357"/>
      <c r="AP608" s="360"/>
      <c r="AQ608" s="361" t="str">
        <f>+_xlfn.XLOOKUP(B608,'BD 2025-06-14'!$A$1:$A$700,'BD 2025-06-14'!$B$1:$B$700)</f>
        <v>CASTANEDA OSPINA IBEET DAYANA</v>
      </c>
    </row>
    <row r="609" spans="1:43" s="362" customFormat="1" ht="30.75" customHeight="1" x14ac:dyDescent="0.25">
      <c r="A609" s="353">
        <v>600</v>
      </c>
      <c r="B609" s="354">
        <v>1087202828</v>
      </c>
      <c r="C609" s="357" t="s">
        <v>1153</v>
      </c>
      <c r="D609" s="344" t="str">
        <f>IFERROR(VLOOKUP(B609,#REF!,6,0),"ACTIVO")</f>
        <v>ACTIVO</v>
      </c>
      <c r="E609" s="344">
        <v>45094</v>
      </c>
      <c r="F609" s="344" t="str">
        <f>IFERROR(VLOOKUP(B609,#REF!,5,0),"")</f>
        <v/>
      </c>
      <c r="G609" s="344">
        <v>34777</v>
      </c>
      <c r="H609" s="356">
        <f t="shared" ca="1" si="63"/>
        <v>31.036276522929501</v>
      </c>
      <c r="I609" s="357" t="s">
        <v>768</v>
      </c>
      <c r="J609" s="357" t="s">
        <v>1154</v>
      </c>
      <c r="K609" s="355" t="s">
        <v>1131</v>
      </c>
      <c r="L609" s="355" t="s">
        <v>196</v>
      </c>
      <c r="M609" s="355" t="s">
        <v>90</v>
      </c>
      <c r="N609" s="357" t="s">
        <v>764</v>
      </c>
      <c r="O609" s="357" t="s">
        <v>764</v>
      </c>
      <c r="P609" s="357" t="s">
        <v>721</v>
      </c>
      <c r="Q609" s="357"/>
      <c r="R609" s="357"/>
      <c r="S609" s="357"/>
      <c r="T609" s="357"/>
      <c r="U609" s="357"/>
      <c r="V609" s="357"/>
      <c r="W609" s="357"/>
      <c r="X609" s="357"/>
      <c r="Y609" s="357"/>
      <c r="Z609" s="357"/>
      <c r="AA609" s="344"/>
      <c r="AB609" s="344" t="str">
        <f t="shared" ca="1" si="68"/>
        <v>Vencida</v>
      </c>
      <c r="AC609" s="358" t="str">
        <f t="shared" si="64"/>
        <v>No aplica</v>
      </c>
      <c r="AD609" s="344"/>
      <c r="AE609" s="344" t="str">
        <f t="shared" ca="1" si="69"/>
        <v>Vencida</v>
      </c>
      <c r="AF609" s="358" t="str">
        <f t="shared" si="65"/>
        <v>No aplica</v>
      </c>
      <c r="AG609" s="344"/>
      <c r="AH609" s="344"/>
      <c r="AI609" s="357"/>
      <c r="AJ609" s="344"/>
      <c r="AK609" s="358" t="str">
        <f t="shared" si="66"/>
        <v>No aplica</v>
      </c>
      <c r="AL609" s="358"/>
      <c r="AM609" s="359">
        <f t="shared" ca="1" si="67"/>
        <v>0</v>
      </c>
      <c r="AN609" s="357"/>
      <c r="AO609" s="357"/>
      <c r="AP609" s="360"/>
      <c r="AQ609" s="361" t="str">
        <f>+_xlfn.XLOOKUP(B609,'BD 2025-06-14'!$A$1:$A$700,'BD 2025-06-14'!$B$1:$B$700)</f>
        <v>CABEZAS QUINONES JENNY VANESSA</v>
      </c>
    </row>
    <row r="610" spans="1:43" ht="30.75" customHeight="1" x14ac:dyDescent="0.25">
      <c r="A610" s="353">
        <v>601</v>
      </c>
      <c r="B610" s="354">
        <v>66916894</v>
      </c>
      <c r="C610" s="357" t="s">
        <v>1151</v>
      </c>
      <c r="D610" s="344" t="str">
        <f>IFERROR(VLOOKUP(B610,#REF!,6,0),"ACTIVO")</f>
        <v>ACTIVO</v>
      </c>
      <c r="E610" s="344">
        <v>45094</v>
      </c>
      <c r="F610" s="344" t="str">
        <f>IFERROR(VLOOKUP(B610,#REF!,5,0),"")</f>
        <v/>
      </c>
      <c r="G610" s="344">
        <v>26869</v>
      </c>
      <c r="H610" s="356">
        <f t="shared" ca="1" si="63"/>
        <v>52.688536226740354</v>
      </c>
      <c r="I610" s="357" t="s">
        <v>768</v>
      </c>
      <c r="J610" s="357" t="s">
        <v>1152</v>
      </c>
      <c r="K610" s="355" t="s">
        <v>1131</v>
      </c>
      <c r="L610" s="355" t="s">
        <v>196</v>
      </c>
      <c r="M610" s="355" t="s">
        <v>90</v>
      </c>
      <c r="N610" s="357" t="s">
        <v>764</v>
      </c>
      <c r="O610" s="357" t="s">
        <v>764</v>
      </c>
      <c r="P610" s="357" t="s">
        <v>721</v>
      </c>
      <c r="Q610" s="357"/>
      <c r="R610" s="357"/>
      <c r="S610" s="357"/>
      <c r="T610" s="357"/>
      <c r="U610" s="357"/>
      <c r="V610" s="357"/>
      <c r="W610" s="357"/>
      <c r="X610" s="357"/>
      <c r="Y610" s="357"/>
      <c r="Z610" s="357"/>
      <c r="AA610" s="344"/>
      <c r="AB610" s="344" t="str">
        <f t="shared" ca="1" si="68"/>
        <v>Vencida</v>
      </c>
      <c r="AC610" s="358" t="str">
        <f t="shared" si="64"/>
        <v>No aplica</v>
      </c>
      <c r="AD610" s="344"/>
      <c r="AE610" s="344" t="str">
        <f t="shared" ca="1" si="69"/>
        <v>Vencida</v>
      </c>
      <c r="AF610" s="358" t="str">
        <f t="shared" si="65"/>
        <v>No aplica</v>
      </c>
      <c r="AG610" s="344"/>
      <c r="AH610" s="344"/>
      <c r="AI610" s="357"/>
      <c r="AJ610" s="344"/>
      <c r="AK610" s="358" t="str">
        <f t="shared" si="66"/>
        <v>No aplica</v>
      </c>
      <c r="AL610" s="358"/>
      <c r="AM610" s="359">
        <f t="shared" ca="1" si="67"/>
        <v>0</v>
      </c>
      <c r="AN610" s="357"/>
      <c r="AO610" s="357"/>
      <c r="AP610" s="360"/>
      <c r="AQ610" s="361" t="str">
        <f>+_xlfn.XLOOKUP(B610,'BD 2025-06-14'!$A$1:$A$700,'BD 2025-06-14'!$B$1:$B$700)</f>
        <v>CABAL VIAFARA ANA LILIANA</v>
      </c>
    </row>
    <row r="611" spans="1:43" ht="30.75" customHeight="1" x14ac:dyDescent="0.25">
      <c r="A611" s="353">
        <v>602</v>
      </c>
      <c r="B611" s="354">
        <v>31566687</v>
      </c>
      <c r="C611" s="357" t="s">
        <v>1145</v>
      </c>
      <c r="D611" s="344" t="str">
        <f>IFERROR(VLOOKUP(B611,#REF!,6,0),"ACTIVO")</f>
        <v>ACTIVO</v>
      </c>
      <c r="E611" s="344">
        <v>45094</v>
      </c>
      <c r="F611" s="344" t="str">
        <f>IFERROR(VLOOKUP(B611,#REF!,5,0),"")</f>
        <v/>
      </c>
      <c r="G611" s="344">
        <v>29383</v>
      </c>
      <c r="H611" s="356">
        <f t="shared" ca="1" si="63"/>
        <v>45.803576629580007</v>
      </c>
      <c r="I611" s="357" t="s">
        <v>768</v>
      </c>
      <c r="J611" s="357" t="s">
        <v>4165</v>
      </c>
      <c r="K611" s="355" t="s">
        <v>1131</v>
      </c>
      <c r="L611" s="355" t="s">
        <v>196</v>
      </c>
      <c r="M611" s="355" t="s">
        <v>90</v>
      </c>
      <c r="N611" s="357" t="s">
        <v>764</v>
      </c>
      <c r="O611" s="357" t="s">
        <v>764</v>
      </c>
      <c r="P611" s="357" t="s">
        <v>721</v>
      </c>
      <c r="Q611" s="357"/>
      <c r="R611" s="357"/>
      <c r="S611" s="357"/>
      <c r="T611" s="357"/>
      <c r="U611" s="357"/>
      <c r="V611" s="357"/>
      <c r="W611" s="357"/>
      <c r="X611" s="357"/>
      <c r="Y611" s="357"/>
      <c r="Z611" s="357"/>
      <c r="AA611" s="344"/>
      <c r="AB611" s="344" t="str">
        <f t="shared" ca="1" si="68"/>
        <v>Vencida</v>
      </c>
      <c r="AC611" s="358" t="str">
        <f t="shared" si="64"/>
        <v>No aplica</v>
      </c>
      <c r="AD611" s="344"/>
      <c r="AE611" s="344" t="str">
        <f t="shared" ca="1" si="69"/>
        <v>Vencida</v>
      </c>
      <c r="AF611" s="358" t="str">
        <f t="shared" si="65"/>
        <v>No aplica</v>
      </c>
      <c r="AG611" s="344"/>
      <c r="AH611" s="344"/>
      <c r="AI611" s="357"/>
      <c r="AJ611" s="344"/>
      <c r="AK611" s="358" t="str">
        <f t="shared" si="66"/>
        <v>No aplica</v>
      </c>
      <c r="AL611" s="358"/>
      <c r="AM611" s="359">
        <f t="shared" ca="1" si="67"/>
        <v>0</v>
      </c>
      <c r="AN611" s="357"/>
      <c r="AO611" s="357"/>
      <c r="AP611" s="360"/>
      <c r="AQ611" s="361" t="str">
        <f>+_xlfn.XLOOKUP(B611,'BD 2025-06-14'!$A$1:$A$700,'BD 2025-06-14'!$B$1:$B$700)</f>
        <v>BARREIRO PILIMUR SANDRA MIREYA</v>
      </c>
    </row>
    <row r="612" spans="1:43" ht="30.75" customHeight="1" x14ac:dyDescent="0.25">
      <c r="A612" s="353">
        <v>603</v>
      </c>
      <c r="B612" s="354">
        <v>1143939129</v>
      </c>
      <c r="C612" s="357" t="s">
        <v>1134</v>
      </c>
      <c r="D612" s="344" t="str">
        <f>IFERROR(VLOOKUP(B612,#REF!,6,0),"ACTIVO")</f>
        <v>ACTIVO</v>
      </c>
      <c r="E612" s="344">
        <v>45094</v>
      </c>
      <c r="F612" s="344" t="str">
        <f>IFERROR(VLOOKUP(B612,#REF!,5,0),"")</f>
        <v/>
      </c>
      <c r="G612" s="344">
        <v>33265</v>
      </c>
      <c r="H612" s="356">
        <f t="shared" ca="1" si="63"/>
        <v>35.175906913073234</v>
      </c>
      <c r="I612" s="357" t="s">
        <v>768</v>
      </c>
      <c r="J612" s="357" t="s">
        <v>4158</v>
      </c>
      <c r="K612" s="355" t="s">
        <v>1131</v>
      </c>
      <c r="L612" s="355" t="s">
        <v>196</v>
      </c>
      <c r="M612" s="355" t="s">
        <v>90</v>
      </c>
      <c r="N612" s="357" t="s">
        <v>764</v>
      </c>
      <c r="O612" s="357" t="s">
        <v>764</v>
      </c>
      <c r="P612" s="357" t="s">
        <v>721</v>
      </c>
      <c r="Q612" s="357"/>
      <c r="R612" s="357"/>
      <c r="S612" s="357"/>
      <c r="T612" s="357"/>
      <c r="U612" s="357"/>
      <c r="V612" s="357"/>
      <c r="W612" s="357"/>
      <c r="X612" s="357"/>
      <c r="Y612" s="357"/>
      <c r="Z612" s="357"/>
      <c r="AA612" s="344"/>
      <c r="AB612" s="344" t="str">
        <f t="shared" ca="1" si="68"/>
        <v>Vencida</v>
      </c>
      <c r="AC612" s="358" t="str">
        <f t="shared" si="64"/>
        <v>No aplica</v>
      </c>
      <c r="AD612" s="344"/>
      <c r="AE612" s="344" t="str">
        <f t="shared" ca="1" si="69"/>
        <v>Vencida</v>
      </c>
      <c r="AF612" s="358" t="str">
        <f t="shared" si="65"/>
        <v>No aplica</v>
      </c>
      <c r="AG612" s="344"/>
      <c r="AH612" s="344"/>
      <c r="AI612" s="357"/>
      <c r="AJ612" s="344"/>
      <c r="AK612" s="358" t="str">
        <f t="shared" si="66"/>
        <v>No aplica</v>
      </c>
      <c r="AL612" s="358"/>
      <c r="AM612" s="359">
        <f t="shared" ca="1" si="67"/>
        <v>0</v>
      </c>
      <c r="AN612" s="357"/>
      <c r="AO612" s="357"/>
      <c r="AP612" s="360"/>
      <c r="AQ612" s="361" t="str">
        <f>+_xlfn.XLOOKUP(B612,'BD 2025-06-14'!$A$1:$A$700,'BD 2025-06-14'!$B$1:$B$700)</f>
        <v>ALVAREZ CORDOBA CINDY CAROLINA</v>
      </c>
    </row>
    <row r="613" spans="1:43" ht="30.75" customHeight="1" x14ac:dyDescent="0.25">
      <c r="A613" s="353">
        <v>604</v>
      </c>
      <c r="B613" s="354">
        <v>1143842083</v>
      </c>
      <c r="C613" s="357" t="s">
        <v>1356</v>
      </c>
      <c r="D613" s="344" t="str">
        <f>IFERROR(VLOOKUP(B613,#REF!,6,0),"ACTIVO")</f>
        <v>ACTIVO</v>
      </c>
      <c r="E613" s="344">
        <v>45100</v>
      </c>
      <c r="F613" s="344" t="str">
        <f>IFERROR(VLOOKUP(B613,#REF!,5,0),"")</f>
        <v/>
      </c>
      <c r="G613" s="344">
        <v>33681</v>
      </c>
      <c r="H613" s="356">
        <f t="shared" ca="1" si="63"/>
        <v>34.036295369211516</v>
      </c>
      <c r="I613" s="357" t="s">
        <v>768</v>
      </c>
      <c r="J613" s="357" t="s">
        <v>1357</v>
      </c>
      <c r="K613" s="355" t="s">
        <v>1131</v>
      </c>
      <c r="L613" s="355" t="s">
        <v>196</v>
      </c>
      <c r="M613" s="355" t="s">
        <v>90</v>
      </c>
      <c r="N613" s="357" t="s">
        <v>764</v>
      </c>
      <c r="O613" s="357" t="s">
        <v>764</v>
      </c>
      <c r="P613" s="357" t="s">
        <v>721</v>
      </c>
      <c r="Q613" s="357"/>
      <c r="R613" s="357"/>
      <c r="S613" s="357"/>
      <c r="T613" s="357"/>
      <c r="U613" s="357"/>
      <c r="V613" s="357"/>
      <c r="W613" s="357"/>
      <c r="X613" s="357"/>
      <c r="Y613" s="357"/>
      <c r="Z613" s="357"/>
      <c r="AA613" s="344"/>
      <c r="AB613" s="344" t="str">
        <f t="shared" ca="1" si="68"/>
        <v>Vencida</v>
      </c>
      <c r="AC613" s="358" t="str">
        <f t="shared" si="64"/>
        <v>No aplica</v>
      </c>
      <c r="AD613" s="344"/>
      <c r="AE613" s="344" t="str">
        <f t="shared" ca="1" si="69"/>
        <v>Vencida</v>
      </c>
      <c r="AF613" s="358" t="str">
        <f t="shared" si="65"/>
        <v>No aplica</v>
      </c>
      <c r="AG613" s="344"/>
      <c r="AH613" s="344"/>
      <c r="AI613" s="357"/>
      <c r="AJ613" s="344"/>
      <c r="AK613" s="358" t="str">
        <f t="shared" si="66"/>
        <v>No aplica</v>
      </c>
      <c r="AL613" s="358"/>
      <c r="AM613" s="359">
        <f t="shared" ca="1" si="67"/>
        <v>0</v>
      </c>
      <c r="AN613" s="357"/>
      <c r="AO613" s="357"/>
      <c r="AP613" s="360"/>
      <c r="AQ613" s="361" t="str">
        <f>+_xlfn.XLOOKUP(B613,'BD 2025-06-14'!$A$1:$A$700,'BD 2025-06-14'!$B$1:$B$700)</f>
        <v>SUAREZ CANOVAS KATTHERIN JOHANNA</v>
      </c>
    </row>
    <row r="614" spans="1:43" s="362" customFormat="1" ht="30.75" customHeight="1" x14ac:dyDescent="0.25">
      <c r="A614" s="353">
        <v>605</v>
      </c>
      <c r="B614" s="354">
        <v>29137861</v>
      </c>
      <c r="C614" s="357" t="s">
        <v>1197</v>
      </c>
      <c r="D614" s="344" t="str">
        <f>IFERROR(VLOOKUP(B614,#REF!,6,0),"ACTIVO")</f>
        <v>ACTIVO</v>
      </c>
      <c r="E614" s="344">
        <v>45100</v>
      </c>
      <c r="F614" s="344" t="str">
        <f>IFERROR(VLOOKUP(B614,#REF!,5,0),"")</f>
        <v/>
      </c>
      <c r="G614" s="344">
        <v>30079</v>
      </c>
      <c r="H614" s="356">
        <f t="shared" ca="1" si="63"/>
        <v>43.899367242638107</v>
      </c>
      <c r="I614" s="357" t="s">
        <v>768</v>
      </c>
      <c r="J614" s="357" t="s">
        <v>1198</v>
      </c>
      <c r="K614" s="355" t="s">
        <v>1131</v>
      </c>
      <c r="L614" s="355" t="s">
        <v>196</v>
      </c>
      <c r="M614" s="355" t="s">
        <v>90</v>
      </c>
      <c r="N614" s="357" t="s">
        <v>764</v>
      </c>
      <c r="O614" s="357" t="s">
        <v>764</v>
      </c>
      <c r="P614" s="357" t="s">
        <v>721</v>
      </c>
      <c r="Q614" s="357"/>
      <c r="R614" s="357"/>
      <c r="S614" s="357"/>
      <c r="T614" s="357"/>
      <c r="U614" s="357"/>
      <c r="V614" s="357"/>
      <c r="W614" s="357"/>
      <c r="X614" s="357"/>
      <c r="Y614" s="357"/>
      <c r="Z614" s="357"/>
      <c r="AA614" s="344"/>
      <c r="AB614" s="344" t="str">
        <f t="shared" ca="1" si="68"/>
        <v>Vencida</v>
      </c>
      <c r="AC614" s="358" t="str">
        <f t="shared" si="64"/>
        <v>No aplica</v>
      </c>
      <c r="AD614" s="344"/>
      <c r="AE614" s="344" t="str">
        <f t="shared" ca="1" si="69"/>
        <v>Vencida</v>
      </c>
      <c r="AF614" s="358" t="str">
        <f t="shared" si="65"/>
        <v>No aplica</v>
      </c>
      <c r="AG614" s="344"/>
      <c r="AH614" s="344"/>
      <c r="AI614" s="357"/>
      <c r="AJ614" s="344"/>
      <c r="AK614" s="358" t="str">
        <f t="shared" si="66"/>
        <v>No aplica</v>
      </c>
      <c r="AL614" s="358"/>
      <c r="AM614" s="359">
        <f t="shared" ca="1" si="67"/>
        <v>0</v>
      </c>
      <c r="AN614" s="357"/>
      <c r="AO614" s="357"/>
      <c r="AP614" s="360"/>
      <c r="AQ614" s="361" t="str">
        <f>+_xlfn.XLOOKUP(B614,'BD 2025-06-14'!$A$1:$A$700,'BD 2025-06-14'!$B$1:$B$700)</f>
        <v>GONZALEZ CARDONA VIVIANA</v>
      </c>
    </row>
    <row r="615" spans="1:43" ht="30.75" customHeight="1" x14ac:dyDescent="0.25">
      <c r="A615" s="353">
        <v>606</v>
      </c>
      <c r="B615" s="354">
        <v>1144206938</v>
      </c>
      <c r="C615" s="357" t="s">
        <v>1389</v>
      </c>
      <c r="D615" s="344" t="str">
        <f>IFERROR(VLOOKUP(B615,#REF!,6,0),"ACTIVO")</f>
        <v>ACTIVO</v>
      </c>
      <c r="E615" s="344">
        <v>45124</v>
      </c>
      <c r="F615" s="344" t="str">
        <f>IFERROR(VLOOKUP(B615,#REF!,5,0),"")</f>
        <v/>
      </c>
      <c r="G615" s="344">
        <v>35992</v>
      </c>
      <c r="H615" s="356">
        <f t="shared" ca="1" si="63"/>
        <v>27.710441842900302</v>
      </c>
      <c r="I615" s="357" t="s">
        <v>768</v>
      </c>
      <c r="J615" s="357" t="s">
        <v>1390</v>
      </c>
      <c r="K615" s="355" t="s">
        <v>1131</v>
      </c>
      <c r="L615" s="355" t="s">
        <v>196</v>
      </c>
      <c r="M615" s="355" t="s">
        <v>90</v>
      </c>
      <c r="N615" s="357" t="s">
        <v>764</v>
      </c>
      <c r="O615" s="357" t="s">
        <v>764</v>
      </c>
      <c r="P615" s="357" t="s">
        <v>721</v>
      </c>
      <c r="Q615" s="357"/>
      <c r="R615" s="357"/>
      <c r="S615" s="357"/>
      <c r="T615" s="357"/>
      <c r="U615" s="357"/>
      <c r="V615" s="357"/>
      <c r="W615" s="357"/>
      <c r="X615" s="357"/>
      <c r="Y615" s="357"/>
      <c r="Z615" s="357"/>
      <c r="AA615" s="344"/>
      <c r="AB615" s="344" t="str">
        <f t="shared" ca="1" si="68"/>
        <v>Vencida</v>
      </c>
      <c r="AC615" s="358" t="str">
        <f t="shared" si="64"/>
        <v>No aplica</v>
      </c>
      <c r="AD615" s="344"/>
      <c r="AE615" s="344" t="str">
        <f t="shared" ca="1" si="69"/>
        <v>Vencida</v>
      </c>
      <c r="AF615" s="358" t="str">
        <f t="shared" si="65"/>
        <v>No aplica</v>
      </c>
      <c r="AG615" s="344"/>
      <c r="AH615" s="344"/>
      <c r="AI615" s="357"/>
      <c r="AJ615" s="344"/>
      <c r="AK615" s="358" t="str">
        <f t="shared" si="66"/>
        <v>No aplica</v>
      </c>
      <c r="AL615" s="358"/>
      <c r="AM615" s="359">
        <f t="shared" ca="1" si="67"/>
        <v>0</v>
      </c>
      <c r="AN615" s="357"/>
      <c r="AO615" s="357"/>
      <c r="AP615" s="360"/>
      <c r="AQ615" s="361" t="str">
        <f>+_xlfn.XLOOKUP(B615,'BD 2025-06-14'!$A$1:$A$700,'BD 2025-06-14'!$B$1:$B$700)</f>
        <v>VIDAL ARIAS ANGIE VALENTINA</v>
      </c>
    </row>
    <row r="616" spans="1:43" s="362" customFormat="1" ht="30.75" customHeight="1" x14ac:dyDescent="0.25">
      <c r="A616" s="353">
        <v>607</v>
      </c>
      <c r="B616" s="354">
        <v>1130586142</v>
      </c>
      <c r="C616" s="357" t="s">
        <v>1343</v>
      </c>
      <c r="D616" s="344" t="str">
        <f>IFERROR(VLOOKUP(B616,#REF!,6,0),"ACTIVO")</f>
        <v>ACTIVO</v>
      </c>
      <c r="E616" s="344">
        <v>45124</v>
      </c>
      <c r="F616" s="344" t="str">
        <f>IFERROR(VLOOKUP(B616,#REF!,5,0),"")</f>
        <v/>
      </c>
      <c r="G616" s="344">
        <v>31528</v>
      </c>
      <c r="H616" s="356">
        <f t="shared" ca="1" si="63"/>
        <v>39.932220367278795</v>
      </c>
      <c r="I616" s="357" t="s">
        <v>768</v>
      </c>
      <c r="J616" s="357" t="s">
        <v>4221</v>
      </c>
      <c r="K616" s="355" t="s">
        <v>1131</v>
      </c>
      <c r="L616" s="355" t="s">
        <v>196</v>
      </c>
      <c r="M616" s="355" t="s">
        <v>90</v>
      </c>
      <c r="N616" s="357" t="s">
        <v>764</v>
      </c>
      <c r="O616" s="357" t="s">
        <v>764</v>
      </c>
      <c r="P616" s="357" t="s">
        <v>721</v>
      </c>
      <c r="Q616" s="357"/>
      <c r="R616" s="357"/>
      <c r="S616" s="357"/>
      <c r="T616" s="357"/>
      <c r="U616" s="357"/>
      <c r="V616" s="357"/>
      <c r="W616" s="357"/>
      <c r="X616" s="357"/>
      <c r="Y616" s="357"/>
      <c r="Z616" s="357"/>
      <c r="AA616" s="344"/>
      <c r="AB616" s="344" t="str">
        <f t="shared" ca="1" si="68"/>
        <v>Vencida</v>
      </c>
      <c r="AC616" s="358" t="str">
        <f t="shared" si="64"/>
        <v>No aplica</v>
      </c>
      <c r="AD616" s="344"/>
      <c r="AE616" s="344" t="str">
        <f t="shared" ca="1" si="69"/>
        <v>Vencida</v>
      </c>
      <c r="AF616" s="358" t="str">
        <f t="shared" si="65"/>
        <v>No aplica</v>
      </c>
      <c r="AG616" s="344"/>
      <c r="AH616" s="344"/>
      <c r="AI616" s="357"/>
      <c r="AJ616" s="344"/>
      <c r="AK616" s="358" t="str">
        <f t="shared" si="66"/>
        <v>No aplica</v>
      </c>
      <c r="AL616" s="358"/>
      <c r="AM616" s="359">
        <f t="shared" ca="1" si="67"/>
        <v>0</v>
      </c>
      <c r="AN616" s="357"/>
      <c r="AO616" s="357"/>
      <c r="AP616" s="360"/>
      <c r="AQ616" s="361" t="str">
        <f>+_xlfn.XLOOKUP(B616,'BD 2025-06-14'!$A$1:$A$700,'BD 2025-06-14'!$B$1:$B$700)</f>
        <v>ROSERO MORENO ZULMA YADIRA</v>
      </c>
    </row>
    <row r="617" spans="1:43" ht="30.75" customHeight="1" x14ac:dyDescent="0.25">
      <c r="A617" s="353">
        <v>608</v>
      </c>
      <c r="B617" s="354">
        <v>67018482</v>
      </c>
      <c r="C617" s="357" t="s">
        <v>1292</v>
      </c>
      <c r="D617" s="344" t="str">
        <f>IFERROR(VLOOKUP(B617,#REF!,6,0),"ACTIVO")</f>
        <v>ACTIVO</v>
      </c>
      <c r="E617" s="344">
        <v>45124</v>
      </c>
      <c r="F617" s="344" t="str">
        <f>IFERROR(VLOOKUP(B617,#REF!,5,0),"")</f>
        <v/>
      </c>
      <c r="G617" s="344">
        <v>28634</v>
      </c>
      <c r="H617" s="356">
        <f t="shared" ca="1" si="63"/>
        <v>47.855562384757221</v>
      </c>
      <c r="I617" s="357" t="s">
        <v>768</v>
      </c>
      <c r="J617" s="357" t="s">
        <v>1293</v>
      </c>
      <c r="K617" s="355" t="s">
        <v>1131</v>
      </c>
      <c r="L617" s="355" t="s">
        <v>196</v>
      </c>
      <c r="M617" s="355" t="s">
        <v>90</v>
      </c>
      <c r="N617" s="357" t="s">
        <v>764</v>
      </c>
      <c r="O617" s="357" t="s">
        <v>764</v>
      </c>
      <c r="P617" s="357" t="s">
        <v>721</v>
      </c>
      <c r="Q617" s="357"/>
      <c r="R617" s="357"/>
      <c r="S617" s="357"/>
      <c r="T617" s="357"/>
      <c r="U617" s="357"/>
      <c r="V617" s="357"/>
      <c r="W617" s="357"/>
      <c r="X617" s="357"/>
      <c r="Y617" s="357"/>
      <c r="Z617" s="357"/>
      <c r="AA617" s="344"/>
      <c r="AB617" s="344" t="str">
        <f t="shared" ca="1" si="68"/>
        <v>Vencida</v>
      </c>
      <c r="AC617" s="358" t="str">
        <f t="shared" si="64"/>
        <v>No aplica</v>
      </c>
      <c r="AD617" s="344"/>
      <c r="AE617" s="344" t="str">
        <f t="shared" ca="1" si="69"/>
        <v>Vencida</v>
      </c>
      <c r="AF617" s="358" t="str">
        <f t="shared" si="65"/>
        <v>No aplica</v>
      </c>
      <c r="AG617" s="344"/>
      <c r="AH617" s="344"/>
      <c r="AI617" s="357"/>
      <c r="AJ617" s="344"/>
      <c r="AK617" s="358" t="str">
        <f t="shared" si="66"/>
        <v>No aplica</v>
      </c>
      <c r="AL617" s="358"/>
      <c r="AM617" s="359">
        <f t="shared" ca="1" si="67"/>
        <v>0</v>
      </c>
      <c r="AN617" s="357"/>
      <c r="AO617" s="357"/>
      <c r="AP617" s="360"/>
      <c r="AQ617" s="361" t="str">
        <f>+_xlfn.XLOOKUP(B617,'BD 2025-06-14'!$A$1:$A$700,'BD 2025-06-14'!$B$1:$B$700)</f>
        <v>PAREDES CORREA LORENA</v>
      </c>
    </row>
    <row r="618" spans="1:43" ht="30.75" customHeight="1" x14ac:dyDescent="0.25">
      <c r="A618" s="353">
        <v>609</v>
      </c>
      <c r="B618" s="354">
        <v>1130641189</v>
      </c>
      <c r="C618" s="357" t="s">
        <v>1142</v>
      </c>
      <c r="D618" s="344" t="str">
        <f>IFERROR(VLOOKUP(B618,#REF!,6,0),"ACTIVO")</f>
        <v>ACTIVO</v>
      </c>
      <c r="E618" s="344">
        <v>45124</v>
      </c>
      <c r="F618" s="344" t="str">
        <f>IFERROR(VLOOKUP(B618,#REF!,5,0),"")</f>
        <v/>
      </c>
      <c r="G618" s="344">
        <v>32207</v>
      </c>
      <c r="H618" s="356">
        <f t="shared" ca="1" si="63"/>
        <v>38.071884871884869</v>
      </c>
      <c r="I618" s="357" t="s">
        <v>768</v>
      </c>
      <c r="J618" s="357" t="s">
        <v>4164</v>
      </c>
      <c r="K618" s="355" t="s">
        <v>1131</v>
      </c>
      <c r="L618" s="355" t="s">
        <v>196</v>
      </c>
      <c r="M618" s="355" t="s">
        <v>90</v>
      </c>
      <c r="N618" s="357" t="s">
        <v>764</v>
      </c>
      <c r="O618" s="357" t="s">
        <v>764</v>
      </c>
      <c r="P618" s="357" t="s">
        <v>721</v>
      </c>
      <c r="Q618" s="357"/>
      <c r="R618" s="357"/>
      <c r="S618" s="357"/>
      <c r="T618" s="357"/>
      <c r="U618" s="357"/>
      <c r="V618" s="357"/>
      <c r="W618" s="357"/>
      <c r="X618" s="357"/>
      <c r="Y618" s="357"/>
      <c r="Z618" s="357"/>
      <c r="AA618" s="344"/>
      <c r="AB618" s="344" t="str">
        <f t="shared" ca="1" si="68"/>
        <v>Vencida</v>
      </c>
      <c r="AC618" s="358" t="str">
        <f t="shared" si="64"/>
        <v>No aplica</v>
      </c>
      <c r="AD618" s="344"/>
      <c r="AE618" s="344" t="str">
        <f t="shared" ca="1" si="69"/>
        <v>Vencida</v>
      </c>
      <c r="AF618" s="358" t="str">
        <f t="shared" si="65"/>
        <v>No aplica</v>
      </c>
      <c r="AG618" s="344"/>
      <c r="AH618" s="344"/>
      <c r="AI618" s="357"/>
      <c r="AJ618" s="344"/>
      <c r="AK618" s="358" t="str">
        <f t="shared" si="66"/>
        <v>No aplica</v>
      </c>
      <c r="AL618" s="358"/>
      <c r="AM618" s="359">
        <f t="shared" ca="1" si="67"/>
        <v>0</v>
      </c>
      <c r="AN618" s="357"/>
      <c r="AO618" s="357"/>
      <c r="AP618" s="360"/>
      <c r="AQ618" s="361" t="str">
        <f>+_xlfn.XLOOKUP(B618,'BD 2025-06-14'!$A$1:$A$700,'BD 2025-06-14'!$B$1:$B$700)</f>
        <v>BALLESTEROS MARTINEZ CINDY JOHANNA</v>
      </c>
    </row>
    <row r="619" spans="1:43" ht="30.75" customHeight="1" x14ac:dyDescent="0.25">
      <c r="A619" s="353">
        <v>610</v>
      </c>
      <c r="B619" s="354">
        <v>1193122001</v>
      </c>
      <c r="C619" s="357" t="s">
        <v>1250</v>
      </c>
      <c r="D619" s="344" t="str">
        <f>IFERROR(VLOOKUP(B619,#REF!,6,0),"ACTIVO")</f>
        <v>ACTIVO</v>
      </c>
      <c r="E619" s="344">
        <v>45131</v>
      </c>
      <c r="F619" s="344" t="str">
        <f>IFERROR(VLOOKUP(B619,#REF!,5,0),"")</f>
        <v/>
      </c>
      <c r="G619" s="344">
        <v>37676</v>
      </c>
      <c r="H619" s="356">
        <f t="shared" ca="1" si="63"/>
        <v>23.09924709103354</v>
      </c>
      <c r="I619" s="357" t="s">
        <v>768</v>
      </c>
      <c r="J619" s="357" t="s">
        <v>1251</v>
      </c>
      <c r="K619" s="355" t="s">
        <v>1131</v>
      </c>
      <c r="L619" s="355" t="s">
        <v>196</v>
      </c>
      <c r="M619" s="355" t="s">
        <v>90</v>
      </c>
      <c r="N619" s="357" t="s">
        <v>764</v>
      </c>
      <c r="O619" s="357" t="s">
        <v>764</v>
      </c>
      <c r="P619" s="357" t="s">
        <v>721</v>
      </c>
      <c r="Q619" s="357"/>
      <c r="R619" s="357"/>
      <c r="S619" s="357"/>
      <c r="T619" s="357"/>
      <c r="U619" s="357"/>
      <c r="V619" s="357"/>
      <c r="W619" s="357"/>
      <c r="X619" s="357"/>
      <c r="Y619" s="357"/>
      <c r="Z619" s="357"/>
      <c r="AA619" s="344"/>
      <c r="AB619" s="344" t="str">
        <f t="shared" ca="1" si="68"/>
        <v>Vencida</v>
      </c>
      <c r="AC619" s="358" t="str">
        <f t="shared" si="64"/>
        <v>No aplica</v>
      </c>
      <c r="AD619" s="344"/>
      <c r="AE619" s="344" t="str">
        <f t="shared" ca="1" si="69"/>
        <v>Vencida</v>
      </c>
      <c r="AF619" s="358" t="str">
        <f t="shared" si="65"/>
        <v>No aplica</v>
      </c>
      <c r="AG619" s="344"/>
      <c r="AH619" s="344"/>
      <c r="AI619" s="357"/>
      <c r="AJ619" s="344"/>
      <c r="AK619" s="358" t="str">
        <f t="shared" si="66"/>
        <v>No aplica</v>
      </c>
      <c r="AL619" s="358"/>
      <c r="AM619" s="359">
        <f t="shared" ca="1" si="67"/>
        <v>0</v>
      </c>
      <c r="AN619" s="357"/>
      <c r="AO619" s="357"/>
      <c r="AP619" s="360"/>
      <c r="AQ619" s="361" t="str">
        <f>+_xlfn.XLOOKUP(B619,'BD 2025-06-14'!$A$1:$A$700,'BD 2025-06-14'!$B$1:$B$700)</f>
        <v>MINA CAMPO YANNIS LIZETH</v>
      </c>
    </row>
    <row r="620" spans="1:43" ht="30.75" customHeight="1" x14ac:dyDescent="0.25">
      <c r="A620" s="353">
        <v>611</v>
      </c>
      <c r="B620" s="354">
        <v>1087121437</v>
      </c>
      <c r="C620" s="357" t="s">
        <v>1325</v>
      </c>
      <c r="D620" s="344" t="str">
        <f>IFERROR(VLOOKUP(B620,#REF!,6,0),"ACTIVO")</f>
        <v>ACTIVO</v>
      </c>
      <c r="E620" s="344">
        <v>45139</v>
      </c>
      <c r="F620" s="344" t="str">
        <f>IFERROR(VLOOKUP(B620,#REF!,5,0),"")</f>
        <v/>
      </c>
      <c r="G620" s="344">
        <v>34849</v>
      </c>
      <c r="H620" s="356">
        <f t="shared" ca="1" si="63"/>
        <v>30.839151266255989</v>
      </c>
      <c r="I620" s="357" t="s">
        <v>768</v>
      </c>
      <c r="J620" s="357" t="s">
        <v>1326</v>
      </c>
      <c r="K620" s="355" t="s">
        <v>1131</v>
      </c>
      <c r="L620" s="355" t="s">
        <v>196</v>
      </c>
      <c r="M620" s="355" t="s">
        <v>90</v>
      </c>
      <c r="N620" s="357" t="s">
        <v>764</v>
      </c>
      <c r="O620" s="357" t="s">
        <v>764</v>
      </c>
      <c r="P620" s="357" t="s">
        <v>721</v>
      </c>
      <c r="Q620" s="357"/>
      <c r="R620" s="357"/>
      <c r="S620" s="357"/>
      <c r="T620" s="357"/>
      <c r="U620" s="357"/>
      <c r="V620" s="357"/>
      <c r="W620" s="357"/>
      <c r="X620" s="357"/>
      <c r="Y620" s="357"/>
      <c r="Z620" s="357"/>
      <c r="AA620" s="344"/>
      <c r="AB620" s="344" t="str">
        <f t="shared" ca="1" si="68"/>
        <v>Vencida</v>
      </c>
      <c r="AC620" s="358" t="str">
        <f t="shared" si="64"/>
        <v>No aplica</v>
      </c>
      <c r="AD620" s="344"/>
      <c r="AE620" s="344" t="str">
        <f t="shared" ca="1" si="69"/>
        <v>Vencida</v>
      </c>
      <c r="AF620" s="358" t="str">
        <f t="shared" si="65"/>
        <v>No aplica</v>
      </c>
      <c r="AG620" s="344"/>
      <c r="AH620" s="344"/>
      <c r="AI620" s="357"/>
      <c r="AJ620" s="344"/>
      <c r="AK620" s="358" t="str">
        <f t="shared" si="66"/>
        <v>No aplica</v>
      </c>
      <c r="AL620" s="358"/>
      <c r="AM620" s="359">
        <f t="shared" ca="1" si="67"/>
        <v>0</v>
      </c>
      <c r="AN620" s="357"/>
      <c r="AO620" s="357"/>
      <c r="AP620" s="360"/>
      <c r="AQ620" s="361" t="str">
        <f>+_xlfn.XLOOKUP(B620,'BD 2025-06-14'!$A$1:$A$700,'BD 2025-06-14'!$B$1:$B$700)</f>
        <v>RINCON ANGULO CLAUDIA MARCELA</v>
      </c>
    </row>
    <row r="621" spans="1:43" ht="30.75" customHeight="1" x14ac:dyDescent="0.25">
      <c r="A621" s="353">
        <v>612</v>
      </c>
      <c r="B621" s="354">
        <v>1144091717</v>
      </c>
      <c r="C621" s="357" t="s">
        <v>1303</v>
      </c>
      <c r="D621" s="344" t="str">
        <f>IFERROR(VLOOKUP(B621,#REF!,6,0),"ACTIVO")</f>
        <v>ACTIVO</v>
      </c>
      <c r="E621" s="344">
        <v>45139</v>
      </c>
      <c r="F621" s="344" t="str">
        <f>IFERROR(VLOOKUP(B621,#REF!,5,0),"")</f>
        <v/>
      </c>
      <c r="G621" s="344">
        <v>35331</v>
      </c>
      <c r="H621" s="356">
        <f t="shared" ca="1" si="63"/>
        <v>29.518855427006976</v>
      </c>
      <c r="I621" s="357" t="s">
        <v>768</v>
      </c>
      <c r="J621" s="357" t="s">
        <v>1304</v>
      </c>
      <c r="K621" s="355" t="s">
        <v>1131</v>
      </c>
      <c r="L621" s="355" t="s">
        <v>196</v>
      </c>
      <c r="M621" s="355" t="s">
        <v>90</v>
      </c>
      <c r="N621" s="357" t="s">
        <v>764</v>
      </c>
      <c r="O621" s="357" t="s">
        <v>764</v>
      </c>
      <c r="P621" s="357" t="s">
        <v>721</v>
      </c>
      <c r="Q621" s="357"/>
      <c r="R621" s="357"/>
      <c r="S621" s="357"/>
      <c r="T621" s="357"/>
      <c r="U621" s="357"/>
      <c r="V621" s="357"/>
      <c r="W621" s="357"/>
      <c r="X621" s="357"/>
      <c r="Y621" s="357"/>
      <c r="Z621" s="357"/>
      <c r="AA621" s="344"/>
      <c r="AB621" s="344" t="str">
        <f t="shared" ca="1" si="68"/>
        <v>Vencida</v>
      </c>
      <c r="AC621" s="358" t="str">
        <f t="shared" si="64"/>
        <v>No aplica</v>
      </c>
      <c r="AD621" s="344"/>
      <c r="AE621" s="344" t="str">
        <f t="shared" ca="1" si="69"/>
        <v>Vencida</v>
      </c>
      <c r="AF621" s="358" t="str">
        <f t="shared" si="65"/>
        <v>No aplica</v>
      </c>
      <c r="AG621" s="344"/>
      <c r="AH621" s="344"/>
      <c r="AI621" s="357"/>
      <c r="AJ621" s="344"/>
      <c r="AK621" s="358" t="str">
        <f t="shared" si="66"/>
        <v>No aplica</v>
      </c>
      <c r="AL621" s="358"/>
      <c r="AM621" s="359">
        <f t="shared" ca="1" si="67"/>
        <v>0</v>
      </c>
      <c r="AN621" s="357"/>
      <c r="AO621" s="357"/>
      <c r="AP621" s="360"/>
      <c r="AQ621" s="361" t="str">
        <f>+_xlfn.XLOOKUP(B621,'BD 2025-06-14'!$A$1:$A$700,'BD 2025-06-14'!$B$1:$B$700)</f>
        <v>PINILLO OROBIO MAYERLINE</v>
      </c>
    </row>
    <row r="622" spans="1:43" ht="30.75" customHeight="1" x14ac:dyDescent="0.25">
      <c r="A622" s="353">
        <v>613</v>
      </c>
      <c r="B622" s="354">
        <v>38603157</v>
      </c>
      <c r="C622" s="357" t="s">
        <v>1322</v>
      </c>
      <c r="D622" s="344" t="str">
        <f>IFERROR(VLOOKUP(B622,#REF!,6,0),"ACTIVO")</f>
        <v>ACTIVO</v>
      </c>
      <c r="E622" s="344">
        <v>45146</v>
      </c>
      <c r="F622" s="344" t="str">
        <f>IFERROR(VLOOKUP(B622,#REF!,5,0),"")</f>
        <v/>
      </c>
      <c r="G622" s="344">
        <v>30334</v>
      </c>
      <c r="H622" s="356">
        <f t="shared" ca="1" si="63"/>
        <v>43.200547570157426</v>
      </c>
      <c r="I622" s="357" t="s">
        <v>768</v>
      </c>
      <c r="J622" s="357" t="s">
        <v>1323</v>
      </c>
      <c r="K622" s="355" t="s">
        <v>1131</v>
      </c>
      <c r="L622" s="355" t="s">
        <v>196</v>
      </c>
      <c r="M622" s="355" t="s">
        <v>90</v>
      </c>
      <c r="N622" s="357" t="s">
        <v>764</v>
      </c>
      <c r="O622" s="357" t="s">
        <v>764</v>
      </c>
      <c r="P622" s="357" t="s">
        <v>721</v>
      </c>
      <c r="Q622" s="357"/>
      <c r="R622" s="357"/>
      <c r="S622" s="357"/>
      <c r="T622" s="357"/>
      <c r="U622" s="357"/>
      <c r="V622" s="357"/>
      <c r="W622" s="357"/>
      <c r="X622" s="357"/>
      <c r="Y622" s="357"/>
      <c r="Z622" s="357"/>
      <c r="AA622" s="344"/>
      <c r="AB622" s="344" t="str">
        <f t="shared" ca="1" si="68"/>
        <v>Vencida</v>
      </c>
      <c r="AC622" s="358" t="str">
        <f t="shared" si="64"/>
        <v>No aplica</v>
      </c>
      <c r="AD622" s="344"/>
      <c r="AE622" s="344" t="str">
        <f t="shared" ca="1" si="69"/>
        <v>Vencida</v>
      </c>
      <c r="AF622" s="358" t="str">
        <f t="shared" si="65"/>
        <v>No aplica</v>
      </c>
      <c r="AG622" s="344"/>
      <c r="AH622" s="344"/>
      <c r="AI622" s="357"/>
      <c r="AJ622" s="344"/>
      <c r="AK622" s="358" t="str">
        <f t="shared" si="66"/>
        <v>No aplica</v>
      </c>
      <c r="AL622" s="358"/>
      <c r="AM622" s="359">
        <f t="shared" ca="1" si="67"/>
        <v>0</v>
      </c>
      <c r="AN622" s="357"/>
      <c r="AO622" s="357"/>
      <c r="AP622" s="360"/>
      <c r="AQ622" s="361" t="str">
        <f>+_xlfn.XLOOKUP(B622,'BD 2025-06-14'!$A$1:$A$700,'BD 2025-06-14'!$B$1:$B$700)</f>
        <v>RIASCOS MARTINEZ MARILIN</v>
      </c>
    </row>
    <row r="623" spans="1:43" ht="30.75" customHeight="1" x14ac:dyDescent="0.25">
      <c r="A623" s="353">
        <v>614</v>
      </c>
      <c r="B623" s="354">
        <v>1144055484</v>
      </c>
      <c r="C623" s="357" t="s">
        <v>1279</v>
      </c>
      <c r="D623" s="344" t="str">
        <f>IFERROR(VLOOKUP(B623,#REF!,6,0),"ACTIVO")</f>
        <v>ACTIVO</v>
      </c>
      <c r="E623" s="344">
        <v>45146</v>
      </c>
      <c r="F623" s="344" t="str">
        <f>IFERROR(VLOOKUP(B623,#REF!,5,0),"")</f>
        <v/>
      </c>
      <c r="G623" s="344">
        <v>33877</v>
      </c>
      <c r="H623" s="356">
        <f t="shared" ca="1" si="63"/>
        <v>33.499687108886107</v>
      </c>
      <c r="I623" s="357" t="s">
        <v>768</v>
      </c>
      <c r="J623" s="357" t="s">
        <v>1280</v>
      </c>
      <c r="K623" s="355" t="s">
        <v>1131</v>
      </c>
      <c r="L623" s="355" t="s">
        <v>196</v>
      </c>
      <c r="M623" s="355" t="s">
        <v>90</v>
      </c>
      <c r="N623" s="357" t="s">
        <v>764</v>
      </c>
      <c r="O623" s="357" t="s">
        <v>764</v>
      </c>
      <c r="P623" s="357" t="s">
        <v>721</v>
      </c>
      <c r="Q623" s="357"/>
      <c r="R623" s="357"/>
      <c r="S623" s="357"/>
      <c r="T623" s="357"/>
      <c r="U623" s="357"/>
      <c r="V623" s="357"/>
      <c r="W623" s="357"/>
      <c r="X623" s="357"/>
      <c r="Y623" s="357"/>
      <c r="Z623" s="357"/>
      <c r="AA623" s="344"/>
      <c r="AB623" s="344" t="str">
        <f t="shared" ca="1" si="68"/>
        <v>Vencida</v>
      </c>
      <c r="AC623" s="358" t="str">
        <f t="shared" si="64"/>
        <v>No aplica</v>
      </c>
      <c r="AD623" s="344"/>
      <c r="AE623" s="344" t="str">
        <f t="shared" ca="1" si="69"/>
        <v>Vencida</v>
      </c>
      <c r="AF623" s="358" t="str">
        <f t="shared" si="65"/>
        <v>No aplica</v>
      </c>
      <c r="AG623" s="344"/>
      <c r="AH623" s="344"/>
      <c r="AI623" s="357"/>
      <c r="AJ623" s="344"/>
      <c r="AK623" s="358" t="str">
        <f t="shared" si="66"/>
        <v>No aplica</v>
      </c>
      <c r="AL623" s="358"/>
      <c r="AM623" s="359">
        <f t="shared" ca="1" si="67"/>
        <v>0</v>
      </c>
      <c r="AN623" s="357"/>
      <c r="AO623" s="357"/>
      <c r="AP623" s="360"/>
      <c r="AQ623" s="361" t="str">
        <f>+_xlfn.XLOOKUP(B623,'BD 2025-06-14'!$A$1:$A$700,'BD 2025-06-14'!$B$1:$B$700)</f>
        <v>OJEDA MUNOZ FRANCIA JOHANA</v>
      </c>
    </row>
    <row r="624" spans="1:43" ht="30.75" customHeight="1" x14ac:dyDescent="0.25">
      <c r="A624" s="353">
        <v>615</v>
      </c>
      <c r="B624" s="354">
        <v>1014247594</v>
      </c>
      <c r="C624" s="357" t="s">
        <v>1243</v>
      </c>
      <c r="D624" s="344" t="str">
        <f>IFERROR(VLOOKUP(B624,#REF!,6,0),"ACTIVO")</f>
        <v>ACTIVO</v>
      </c>
      <c r="E624" s="344">
        <v>45146</v>
      </c>
      <c r="F624" s="344" t="str">
        <f>IFERROR(VLOOKUP(B624,#REF!,5,0),"")</f>
        <v/>
      </c>
      <c r="G624" s="344">
        <v>34234</v>
      </c>
      <c r="H624" s="356">
        <f t="shared" ca="1" si="63"/>
        <v>32.524239007891772</v>
      </c>
      <c r="I624" s="357" t="s">
        <v>768</v>
      </c>
      <c r="J624" s="357" t="s">
        <v>1244</v>
      </c>
      <c r="K624" s="355" t="s">
        <v>1131</v>
      </c>
      <c r="L624" s="355" t="s">
        <v>196</v>
      </c>
      <c r="M624" s="355" t="s">
        <v>90</v>
      </c>
      <c r="N624" s="357" t="s">
        <v>764</v>
      </c>
      <c r="O624" s="357" t="s">
        <v>764</v>
      </c>
      <c r="P624" s="357" t="s">
        <v>721</v>
      </c>
      <c r="Q624" s="357"/>
      <c r="R624" s="357"/>
      <c r="S624" s="357"/>
      <c r="T624" s="357"/>
      <c r="U624" s="357"/>
      <c r="V624" s="357"/>
      <c r="W624" s="357"/>
      <c r="X624" s="357"/>
      <c r="Y624" s="357"/>
      <c r="Z624" s="357"/>
      <c r="AA624" s="344"/>
      <c r="AB624" s="344" t="str">
        <f t="shared" ca="1" si="68"/>
        <v>Vencida</v>
      </c>
      <c r="AC624" s="358" t="str">
        <f t="shared" si="64"/>
        <v>No aplica</v>
      </c>
      <c r="AD624" s="344"/>
      <c r="AE624" s="344" t="str">
        <f t="shared" ca="1" si="69"/>
        <v>Vencida</v>
      </c>
      <c r="AF624" s="358" t="str">
        <f t="shared" si="65"/>
        <v>No aplica</v>
      </c>
      <c r="AG624" s="344"/>
      <c r="AH624" s="344"/>
      <c r="AI624" s="357"/>
      <c r="AJ624" s="344"/>
      <c r="AK624" s="358" t="str">
        <f t="shared" si="66"/>
        <v>No aplica</v>
      </c>
      <c r="AL624" s="358"/>
      <c r="AM624" s="359">
        <f t="shared" ca="1" si="67"/>
        <v>0</v>
      </c>
      <c r="AN624" s="357"/>
      <c r="AO624" s="357"/>
      <c r="AP624" s="360"/>
      <c r="AQ624" s="361" t="str">
        <f>+_xlfn.XLOOKUP(B624,'BD 2025-06-14'!$A$1:$A$700,'BD 2025-06-14'!$B$1:$B$700)</f>
        <v>MATEUS ARDILA ANGY SOLEY</v>
      </c>
    </row>
    <row r="625" spans="1:43" ht="30.75" customHeight="1" x14ac:dyDescent="0.25">
      <c r="A625" s="353">
        <v>616</v>
      </c>
      <c r="B625" s="354">
        <v>1002870980</v>
      </c>
      <c r="C625" s="357" t="s">
        <v>1222</v>
      </c>
      <c r="D625" s="344" t="str">
        <f>IFERROR(VLOOKUP(B625,#REF!,6,0),"ACTIVO")</f>
        <v>ACTIVO</v>
      </c>
      <c r="E625" s="344">
        <v>45146</v>
      </c>
      <c r="F625" s="344" t="str">
        <f>IFERROR(VLOOKUP(B625,#REF!,5,0),"")</f>
        <v/>
      </c>
      <c r="G625" s="344">
        <v>37595</v>
      </c>
      <c r="H625" s="356">
        <f t="shared" ca="1" si="63"/>
        <v>23.321651516810864</v>
      </c>
      <c r="I625" s="357" t="s">
        <v>768</v>
      </c>
      <c r="J625" s="357" t="s">
        <v>1223</v>
      </c>
      <c r="K625" s="355" t="s">
        <v>1131</v>
      </c>
      <c r="L625" s="355" t="s">
        <v>196</v>
      </c>
      <c r="M625" s="355" t="s">
        <v>90</v>
      </c>
      <c r="N625" s="357" t="s">
        <v>764</v>
      </c>
      <c r="O625" s="357" t="s">
        <v>764</v>
      </c>
      <c r="P625" s="357" t="s">
        <v>721</v>
      </c>
      <c r="Q625" s="357"/>
      <c r="R625" s="357"/>
      <c r="S625" s="357"/>
      <c r="T625" s="357"/>
      <c r="U625" s="357"/>
      <c r="V625" s="357"/>
      <c r="W625" s="357"/>
      <c r="X625" s="357"/>
      <c r="Y625" s="357"/>
      <c r="Z625" s="357"/>
      <c r="AA625" s="344"/>
      <c r="AB625" s="344" t="str">
        <f t="shared" ca="1" si="68"/>
        <v>Vencida</v>
      </c>
      <c r="AC625" s="358" t="str">
        <f t="shared" si="64"/>
        <v>No aplica</v>
      </c>
      <c r="AD625" s="344"/>
      <c r="AE625" s="344" t="str">
        <f t="shared" ca="1" si="69"/>
        <v>Vencida</v>
      </c>
      <c r="AF625" s="358" t="str">
        <f t="shared" si="65"/>
        <v>No aplica</v>
      </c>
      <c r="AG625" s="344"/>
      <c r="AH625" s="344"/>
      <c r="AI625" s="357"/>
      <c r="AJ625" s="344"/>
      <c r="AK625" s="358" t="str">
        <f t="shared" si="66"/>
        <v>No aplica</v>
      </c>
      <c r="AL625" s="358"/>
      <c r="AM625" s="359">
        <f t="shared" ca="1" si="67"/>
        <v>0</v>
      </c>
      <c r="AN625" s="357"/>
      <c r="AO625" s="357"/>
      <c r="AP625" s="360"/>
      <c r="AQ625" s="361" t="str">
        <f>+_xlfn.XLOOKUP(B625,'BD 2025-06-14'!$A$1:$A$700,'BD 2025-06-14'!$B$1:$B$700)</f>
        <v>LAME OROZCO FRANCY JINETH</v>
      </c>
    </row>
    <row r="626" spans="1:43" ht="30.75" customHeight="1" x14ac:dyDescent="0.25">
      <c r="A626" s="353">
        <v>617</v>
      </c>
      <c r="B626" s="354">
        <v>1143929459</v>
      </c>
      <c r="C626" s="357" t="s">
        <v>1211</v>
      </c>
      <c r="D626" s="344" t="str">
        <f>IFERROR(VLOOKUP(B626,#REF!,6,0),"ACTIVO")</f>
        <v>ACTIVO</v>
      </c>
      <c r="E626" s="344">
        <v>45146</v>
      </c>
      <c r="F626" s="344" t="str">
        <f>IFERROR(VLOOKUP(B626,#REF!,5,0),"")</f>
        <v/>
      </c>
      <c r="G626" s="344">
        <v>32876</v>
      </c>
      <c r="H626" s="356">
        <f t="shared" ca="1" si="63"/>
        <v>36.241601302353118</v>
      </c>
      <c r="I626" s="357" t="s">
        <v>768</v>
      </c>
      <c r="J626" s="357" t="s">
        <v>1212</v>
      </c>
      <c r="K626" s="355" t="s">
        <v>1131</v>
      </c>
      <c r="L626" s="355" t="s">
        <v>196</v>
      </c>
      <c r="M626" s="355" t="s">
        <v>90</v>
      </c>
      <c r="N626" s="357" t="s">
        <v>764</v>
      </c>
      <c r="O626" s="357" t="s">
        <v>764</v>
      </c>
      <c r="P626" s="357" t="s">
        <v>721</v>
      </c>
      <c r="Q626" s="357"/>
      <c r="R626" s="357"/>
      <c r="S626" s="357"/>
      <c r="T626" s="357"/>
      <c r="U626" s="357"/>
      <c r="V626" s="357"/>
      <c r="W626" s="357"/>
      <c r="X626" s="357"/>
      <c r="Y626" s="357"/>
      <c r="Z626" s="357"/>
      <c r="AA626" s="344"/>
      <c r="AB626" s="344" t="str">
        <f t="shared" ca="1" si="68"/>
        <v>Vencida</v>
      </c>
      <c r="AC626" s="358" t="str">
        <f t="shared" si="64"/>
        <v>No aplica</v>
      </c>
      <c r="AD626" s="344"/>
      <c r="AE626" s="344" t="str">
        <f t="shared" ca="1" si="69"/>
        <v>Vencida</v>
      </c>
      <c r="AF626" s="358" t="str">
        <f t="shared" si="65"/>
        <v>No aplica</v>
      </c>
      <c r="AG626" s="344"/>
      <c r="AH626" s="344"/>
      <c r="AI626" s="357"/>
      <c r="AJ626" s="344"/>
      <c r="AK626" s="358" t="str">
        <f t="shared" si="66"/>
        <v>No aplica</v>
      </c>
      <c r="AL626" s="358"/>
      <c r="AM626" s="359">
        <f t="shared" ca="1" si="67"/>
        <v>0</v>
      </c>
      <c r="AN626" s="357"/>
      <c r="AO626" s="357"/>
      <c r="AP626" s="360"/>
      <c r="AQ626" s="361" t="str">
        <f>+_xlfn.XLOOKUP(B626,'BD 2025-06-14'!$A$1:$A$700,'BD 2025-06-14'!$B$1:$B$700)</f>
        <v>HERRERA SILVA SINDY JULIETH</v>
      </c>
    </row>
    <row r="627" spans="1:43" ht="30.75" customHeight="1" x14ac:dyDescent="0.25">
      <c r="A627" s="353">
        <v>618</v>
      </c>
      <c r="B627" s="354">
        <v>1143936460</v>
      </c>
      <c r="C627" s="357" t="s">
        <v>1387</v>
      </c>
      <c r="D627" s="344" t="str">
        <f>IFERROR(VLOOKUP(B627,#REF!,6,0),"ACTIVO")</f>
        <v>ACTIVO</v>
      </c>
      <c r="E627" s="344">
        <v>45154</v>
      </c>
      <c r="F627" s="344" t="str">
        <f>IFERROR(VLOOKUP(B627,#REF!,5,0),"")</f>
        <v/>
      </c>
      <c r="G627" s="344">
        <v>33064</v>
      </c>
      <c r="H627" s="356">
        <f t="shared" ca="1" si="63"/>
        <v>35.726875832470036</v>
      </c>
      <c r="I627" s="357" t="s">
        <v>768</v>
      </c>
      <c r="J627" s="357" t="s">
        <v>1388</v>
      </c>
      <c r="K627" s="355" t="s">
        <v>1131</v>
      </c>
      <c r="L627" s="355" t="s">
        <v>196</v>
      </c>
      <c r="M627" s="355" t="s">
        <v>90</v>
      </c>
      <c r="N627" s="357" t="s">
        <v>764</v>
      </c>
      <c r="O627" s="357" t="s">
        <v>764</v>
      </c>
      <c r="P627" s="357" t="s">
        <v>721</v>
      </c>
      <c r="Q627" s="357"/>
      <c r="R627" s="357"/>
      <c r="S627" s="357"/>
      <c r="T627" s="357"/>
      <c r="U627" s="357"/>
      <c r="V627" s="357"/>
      <c r="W627" s="357"/>
      <c r="X627" s="357"/>
      <c r="Y627" s="357"/>
      <c r="Z627" s="357"/>
      <c r="AA627" s="344"/>
      <c r="AB627" s="344" t="str">
        <f t="shared" ca="1" si="68"/>
        <v>Vencida</v>
      </c>
      <c r="AC627" s="358" t="str">
        <f t="shared" si="64"/>
        <v>No aplica</v>
      </c>
      <c r="AD627" s="344"/>
      <c r="AE627" s="344" t="str">
        <f t="shared" ca="1" si="69"/>
        <v>Vencida</v>
      </c>
      <c r="AF627" s="358" t="str">
        <f t="shared" si="65"/>
        <v>No aplica</v>
      </c>
      <c r="AG627" s="344"/>
      <c r="AH627" s="344"/>
      <c r="AI627" s="357"/>
      <c r="AJ627" s="344"/>
      <c r="AK627" s="358" t="str">
        <f t="shared" si="66"/>
        <v>No aplica</v>
      </c>
      <c r="AL627" s="358"/>
      <c r="AM627" s="359">
        <f t="shared" ca="1" si="67"/>
        <v>0</v>
      </c>
      <c r="AN627" s="357"/>
      <c r="AO627" s="357"/>
      <c r="AP627" s="360"/>
      <c r="AQ627" s="361" t="str">
        <f>+_xlfn.XLOOKUP(B627,'BD 2025-06-14'!$A$1:$A$700,'BD 2025-06-14'!$B$1:$B$700)</f>
        <v>VELEZ DELGADO ANA MARIA</v>
      </c>
    </row>
    <row r="628" spans="1:43" ht="30.75" customHeight="1" x14ac:dyDescent="0.25">
      <c r="A628" s="353">
        <v>619</v>
      </c>
      <c r="B628" s="354">
        <v>1005896014</v>
      </c>
      <c r="C628" s="357" t="s">
        <v>1468</v>
      </c>
      <c r="D628" s="344" t="str">
        <f>IFERROR(VLOOKUP(B628,#REF!,6,0),"ACTIVO")</f>
        <v>ACTIVO</v>
      </c>
      <c r="E628" s="344">
        <v>45069</v>
      </c>
      <c r="F628" s="344" t="str">
        <f>IFERROR(VLOOKUP(B628,#REF!,5,0),"")</f>
        <v/>
      </c>
      <c r="G628" s="344">
        <v>37146</v>
      </c>
      <c r="H628" s="356">
        <f t="shared" ca="1" si="63"/>
        <v>24.551600673967986</v>
      </c>
      <c r="I628" s="357" t="s">
        <v>768</v>
      </c>
      <c r="J628" s="357" t="s">
        <v>4248</v>
      </c>
      <c r="K628" s="355" t="s">
        <v>1467</v>
      </c>
      <c r="L628" s="355" t="s">
        <v>196</v>
      </c>
      <c r="M628" s="355" t="s">
        <v>90</v>
      </c>
      <c r="N628" s="357" t="s">
        <v>764</v>
      </c>
      <c r="O628" s="357" t="s">
        <v>764</v>
      </c>
      <c r="P628" s="357" t="s">
        <v>721</v>
      </c>
      <c r="Q628" s="357"/>
      <c r="R628" s="357"/>
      <c r="S628" s="357"/>
      <c r="T628" s="357"/>
      <c r="U628" s="357"/>
      <c r="V628" s="357"/>
      <c r="W628" s="357"/>
      <c r="X628" s="357"/>
      <c r="Y628" s="357"/>
      <c r="Z628" s="357"/>
      <c r="AA628" s="344"/>
      <c r="AB628" s="344" t="str">
        <f t="shared" ca="1" si="68"/>
        <v>Vencida</v>
      </c>
      <c r="AC628" s="358" t="str">
        <f t="shared" si="64"/>
        <v>No aplica</v>
      </c>
      <c r="AD628" s="344"/>
      <c r="AE628" s="344" t="str">
        <f t="shared" ca="1" si="69"/>
        <v>Vencida</v>
      </c>
      <c r="AF628" s="358" t="str">
        <f t="shared" si="65"/>
        <v>No aplica</v>
      </c>
      <c r="AG628" s="344"/>
      <c r="AH628" s="344"/>
      <c r="AI628" s="357"/>
      <c r="AJ628" s="344"/>
      <c r="AK628" s="358" t="str">
        <f t="shared" si="66"/>
        <v>No aplica</v>
      </c>
      <c r="AL628" s="358"/>
      <c r="AM628" s="359">
        <f t="shared" ca="1" si="67"/>
        <v>0</v>
      </c>
      <c r="AN628" s="357"/>
      <c r="AO628" s="357"/>
      <c r="AP628" s="360"/>
      <c r="AQ628" s="361" t="str">
        <f>+_xlfn.XLOOKUP(B628,'BD 2025-06-14'!$A$1:$A$700,'BD 2025-06-14'!$B$1:$B$700)</f>
        <v>CORTES CARABALI GINA LISETH</v>
      </c>
    </row>
    <row r="629" spans="1:43" ht="30.75" customHeight="1" x14ac:dyDescent="0.25">
      <c r="A629" s="353">
        <v>620</v>
      </c>
      <c r="B629" s="354">
        <v>1076822774</v>
      </c>
      <c r="C629" s="357" t="s">
        <v>6732</v>
      </c>
      <c r="D629" s="344" t="str">
        <f>IFERROR(VLOOKUP(B629,#REF!,6,0),"ACTIVO")</f>
        <v>ACTIVO</v>
      </c>
      <c r="E629" s="344">
        <v>45733</v>
      </c>
      <c r="F629" s="344" t="str">
        <f>IFERROR(VLOOKUP(B629,#REF!,5,0),"")</f>
        <v/>
      </c>
      <c r="G629" s="344">
        <v>34458</v>
      </c>
      <c r="H629" s="356">
        <f t="shared" ca="1" si="63"/>
        <v>31.910312785198705</v>
      </c>
      <c r="I629" s="357" t="s">
        <v>768</v>
      </c>
      <c r="J629" s="357" t="s">
        <v>6733</v>
      </c>
      <c r="K629" s="355" t="s">
        <v>1467</v>
      </c>
      <c r="L629" s="355" t="s">
        <v>196</v>
      </c>
      <c r="M629" s="355" t="s">
        <v>90</v>
      </c>
      <c r="N629" s="357" t="s">
        <v>764</v>
      </c>
      <c r="O629" s="357" t="s">
        <v>764</v>
      </c>
      <c r="P629" s="357" t="s">
        <v>721</v>
      </c>
      <c r="Q629" s="357"/>
      <c r="R629" s="357"/>
      <c r="S629" s="357"/>
      <c r="T629" s="357"/>
      <c r="U629" s="357"/>
      <c r="V629" s="357"/>
      <c r="W629" s="357"/>
      <c r="X629" s="357"/>
      <c r="Y629" s="357"/>
      <c r="Z629" s="357"/>
      <c r="AA629" s="344"/>
      <c r="AB629" s="344" t="str">
        <f t="shared" ca="1" si="68"/>
        <v>Vencida</v>
      </c>
      <c r="AC629" s="358" t="str">
        <f t="shared" si="64"/>
        <v>No aplica</v>
      </c>
      <c r="AD629" s="344"/>
      <c r="AE629" s="344" t="str">
        <f t="shared" ca="1" si="69"/>
        <v>Vencida</v>
      </c>
      <c r="AF629" s="358" t="str">
        <f t="shared" si="65"/>
        <v>No aplica</v>
      </c>
      <c r="AG629" s="344"/>
      <c r="AH629" s="344"/>
      <c r="AI629" s="357"/>
      <c r="AJ629" s="344"/>
      <c r="AK629" s="358" t="str">
        <f t="shared" si="66"/>
        <v>No aplica</v>
      </c>
      <c r="AL629" s="358"/>
      <c r="AM629" s="359">
        <f t="shared" ca="1" si="67"/>
        <v>0</v>
      </c>
      <c r="AN629" s="357"/>
      <c r="AO629" s="357"/>
      <c r="AP629" s="360"/>
      <c r="AQ629" s="361" t="str">
        <f>+_xlfn.XLOOKUP(B629,'BD 2025-06-14'!$A$1:$A$700,'BD 2025-06-14'!$B$1:$B$700)</f>
        <v>IBARGUEN RAMIREZ EVERNIS</v>
      </c>
    </row>
    <row r="630" spans="1:43" ht="30.75" customHeight="1" x14ac:dyDescent="0.25">
      <c r="A630" s="353">
        <v>621</v>
      </c>
      <c r="B630" s="354">
        <v>1097036562</v>
      </c>
      <c r="C630" s="357" t="s">
        <v>6769</v>
      </c>
      <c r="D630" s="344" t="str">
        <f>IFERROR(VLOOKUP(B630,#REF!,6,0),"ACTIVO")</f>
        <v>ACTIVO</v>
      </c>
      <c r="E630" s="344">
        <v>45782</v>
      </c>
      <c r="F630" s="344" t="str">
        <f>IFERROR(VLOOKUP(B630,#REF!,5,0),"")</f>
        <v/>
      </c>
      <c r="G630" s="344">
        <v>33622</v>
      </c>
      <c r="H630" s="356">
        <f t="shared" ca="1" si="63"/>
        <v>34.197825406758447</v>
      </c>
      <c r="I630" s="357" t="s">
        <v>763</v>
      </c>
      <c r="J630" s="357" t="s">
        <v>6770</v>
      </c>
      <c r="K630" s="363" t="s">
        <v>827</v>
      </c>
      <c r="L630" s="355" t="s">
        <v>24</v>
      </c>
      <c r="M630" s="355" t="s">
        <v>19</v>
      </c>
      <c r="N630" s="357" t="s">
        <v>557</v>
      </c>
      <c r="O630" s="357" t="s">
        <v>764</v>
      </c>
      <c r="P630" s="357" t="s">
        <v>721</v>
      </c>
      <c r="Q630" s="357"/>
      <c r="R630" s="357"/>
      <c r="S630" s="357"/>
      <c r="T630" s="357"/>
      <c r="U630" s="357"/>
      <c r="V630" s="357"/>
      <c r="W630" s="357"/>
      <c r="X630" s="357"/>
      <c r="Y630" s="357"/>
      <c r="Z630" s="357"/>
      <c r="AA630" s="344"/>
      <c r="AB630" s="344" t="str">
        <f t="shared" ca="1" si="68"/>
        <v>Vencida</v>
      </c>
      <c r="AC630" s="358" t="str">
        <f t="shared" si="64"/>
        <v>No aplica</v>
      </c>
      <c r="AD630" s="344"/>
      <c r="AE630" s="344" t="str">
        <f t="shared" ca="1" si="69"/>
        <v>Vencida</v>
      </c>
      <c r="AF630" s="358" t="str">
        <f t="shared" si="65"/>
        <v>No aplica</v>
      </c>
      <c r="AG630" s="344"/>
      <c r="AH630" s="344" t="s">
        <v>2852</v>
      </c>
      <c r="AI630" s="357" t="s">
        <v>2852</v>
      </c>
      <c r="AJ630" s="344">
        <v>46346</v>
      </c>
      <c r="AK630" s="358" t="str">
        <f t="shared" si="66"/>
        <v>No aplica</v>
      </c>
      <c r="AL630" s="358"/>
      <c r="AM630" s="359">
        <f t="shared" ca="1" si="67"/>
        <v>0</v>
      </c>
      <c r="AN630" s="357"/>
      <c r="AO630" s="357"/>
      <c r="AP630" s="360"/>
      <c r="AQ630" s="361" t="str">
        <f>+_xlfn.XLOOKUP(B630,'BD 2025-06-14'!$A$1:$A$700,'BD 2025-06-14'!$B$1:$B$700)</f>
        <v>GOMEZ  OCAMPO JAIRO</v>
      </c>
    </row>
    <row r="631" spans="1:43" ht="30.75" customHeight="1" x14ac:dyDescent="0.25">
      <c r="A631" s="353">
        <v>622</v>
      </c>
      <c r="B631" s="354">
        <v>1144152376</v>
      </c>
      <c r="C631" s="357" t="s">
        <v>6772</v>
      </c>
      <c r="D631" s="344" t="str">
        <f>IFERROR(VLOOKUP(B631,#REF!,6,0),"ACTIVO")</f>
        <v>ACTIVO</v>
      </c>
      <c r="E631" s="344">
        <v>45782</v>
      </c>
      <c r="F631" s="344" t="str">
        <f>IFERROR(VLOOKUP(B631,#REF!,5,0),"")</f>
        <v/>
      </c>
      <c r="G631" s="344">
        <v>33437</v>
      </c>
      <c r="H631" s="356">
        <f t="shared" ca="1" si="63"/>
        <v>34.704996577686515</v>
      </c>
      <c r="I631" s="357" t="s">
        <v>763</v>
      </c>
      <c r="J631" s="357" t="s">
        <v>6773</v>
      </c>
      <c r="K631" s="363" t="s">
        <v>91</v>
      </c>
      <c r="L631" s="355" t="s">
        <v>92</v>
      </c>
      <c r="M631" s="355" t="s">
        <v>90</v>
      </c>
      <c r="N631" s="357" t="s">
        <v>557</v>
      </c>
      <c r="O631" s="357" t="s">
        <v>557</v>
      </c>
      <c r="P631" s="357" t="s">
        <v>437</v>
      </c>
      <c r="Q631" s="357" t="s">
        <v>6848</v>
      </c>
      <c r="R631" s="357" t="s">
        <v>435</v>
      </c>
      <c r="S631" s="357" t="s">
        <v>6849</v>
      </c>
      <c r="T631" s="357">
        <v>31850085</v>
      </c>
      <c r="U631" s="357" t="s">
        <v>6850</v>
      </c>
      <c r="V631" s="357" t="s">
        <v>6851</v>
      </c>
      <c r="W631" s="357">
        <v>2023</v>
      </c>
      <c r="X631" s="357" t="s">
        <v>1819</v>
      </c>
      <c r="Y631" s="357">
        <v>98</v>
      </c>
      <c r="Z631" s="357"/>
      <c r="AA631" s="344">
        <v>44942</v>
      </c>
      <c r="AB631" s="344" t="str">
        <f t="shared" ca="1" si="68"/>
        <v>Vencida</v>
      </c>
      <c r="AC631" s="358" t="str">
        <f t="shared" si="64"/>
        <v>Vigente</v>
      </c>
      <c r="AD631" s="344">
        <v>46039</v>
      </c>
      <c r="AE631" s="344" t="str">
        <f t="shared" ca="1" si="69"/>
        <v>Vencida</v>
      </c>
      <c r="AF631" s="358" t="str">
        <f t="shared" si="65"/>
        <v>Vigente</v>
      </c>
      <c r="AG631" s="344">
        <v>46051</v>
      </c>
      <c r="AH631" s="344" t="s">
        <v>439</v>
      </c>
      <c r="AI631" s="357" t="s">
        <v>439</v>
      </c>
      <c r="AJ631" s="344">
        <v>49375</v>
      </c>
      <c r="AK631" s="358" t="str">
        <f t="shared" si="66"/>
        <v>Vigente</v>
      </c>
      <c r="AL631" s="358"/>
      <c r="AM631" s="359">
        <f t="shared" ca="1" si="67"/>
        <v>3</v>
      </c>
      <c r="AN631" s="357"/>
      <c r="AO631" s="357"/>
      <c r="AP631" s="360"/>
      <c r="AQ631" s="361" t="str">
        <f>+_xlfn.XLOOKUP(B631,'BD 2025-06-14'!$A$1:$A$700,'BD 2025-06-14'!$B$1:$B$700)</f>
        <v>FERNANDEZ GIRALDO JOSE IVAN</v>
      </c>
    </row>
    <row r="632" spans="1:43" ht="30.75" customHeight="1" x14ac:dyDescent="0.25">
      <c r="A632" s="353">
        <v>623</v>
      </c>
      <c r="B632" s="354">
        <v>1061784710</v>
      </c>
      <c r="C632" s="357" t="s">
        <v>6774</v>
      </c>
      <c r="D632" s="344" t="str">
        <f>IFERROR(VLOOKUP(B632,#REF!,6,0),"ACTIVO")</f>
        <v>ACTIVO</v>
      </c>
      <c r="E632" s="344">
        <v>45782</v>
      </c>
      <c r="F632" s="344" t="str">
        <f>IFERROR(VLOOKUP(B632,#REF!,5,0),"")</f>
        <v/>
      </c>
      <c r="G632" s="344">
        <v>34985</v>
      </c>
      <c r="H632" s="356">
        <f t="shared" ca="1" si="63"/>
        <v>30.466803559206024</v>
      </c>
      <c r="I632" s="357" t="s">
        <v>763</v>
      </c>
      <c r="J632" s="357" t="s">
        <v>6775</v>
      </c>
      <c r="K632" s="363" t="s">
        <v>91</v>
      </c>
      <c r="L632" s="355" t="s">
        <v>92</v>
      </c>
      <c r="M632" s="355" t="s">
        <v>90</v>
      </c>
      <c r="N632" s="357" t="s">
        <v>557</v>
      </c>
      <c r="O632" s="357" t="s">
        <v>557</v>
      </c>
      <c r="P632" s="357" t="s">
        <v>437</v>
      </c>
      <c r="Q632" s="357" t="s">
        <v>6810</v>
      </c>
      <c r="R632" s="357" t="s">
        <v>435</v>
      </c>
      <c r="S632" s="357" t="s">
        <v>6811</v>
      </c>
      <c r="T632" s="357">
        <v>16761912</v>
      </c>
      <c r="U632" s="357" t="s">
        <v>6812</v>
      </c>
      <c r="V632" s="357" t="s">
        <v>6813</v>
      </c>
      <c r="W632" s="357">
        <v>2014</v>
      </c>
      <c r="X632" s="357" t="s">
        <v>1885</v>
      </c>
      <c r="Y632" s="357">
        <v>125</v>
      </c>
      <c r="Z632" s="357"/>
      <c r="AA632" s="344">
        <v>41603</v>
      </c>
      <c r="AB632" s="344" t="str">
        <f t="shared" ca="1" si="68"/>
        <v>Vigente</v>
      </c>
      <c r="AC632" s="358" t="str">
        <f t="shared" si="64"/>
        <v>Vigente</v>
      </c>
      <c r="AD632" s="344">
        <v>46362</v>
      </c>
      <c r="AE632" s="344" t="str">
        <f t="shared" ca="1" si="69"/>
        <v>Vigente</v>
      </c>
      <c r="AF632" s="358" t="str">
        <f t="shared" si="65"/>
        <v>Vigente</v>
      </c>
      <c r="AG632" s="344">
        <v>46328</v>
      </c>
      <c r="AH632" s="344" t="s">
        <v>439</v>
      </c>
      <c r="AI632" s="367" t="s">
        <v>6814</v>
      </c>
      <c r="AJ632" s="344">
        <v>49631</v>
      </c>
      <c r="AK632" s="358" t="str">
        <f t="shared" si="66"/>
        <v>Vigente</v>
      </c>
      <c r="AL632" s="358" t="s">
        <v>7104</v>
      </c>
      <c r="AM632" s="359">
        <f t="shared" ca="1" si="67"/>
        <v>4</v>
      </c>
      <c r="AN632" s="357"/>
      <c r="AO632" s="357"/>
      <c r="AP632" s="360"/>
      <c r="AQ632" s="361" t="str">
        <f>+_xlfn.XLOOKUP(B632,'BD 2025-06-14'!$A$1:$A$700,'BD 2025-06-14'!$B$1:$B$700)</f>
        <v>SOTELO ORDONEZ ADRIAN LEANDRO</v>
      </c>
    </row>
    <row r="633" spans="1:43" ht="30.75" customHeight="1" x14ac:dyDescent="0.25">
      <c r="A633" s="353">
        <v>624</v>
      </c>
      <c r="B633" s="354">
        <v>1129502437</v>
      </c>
      <c r="C633" s="357" t="s">
        <v>6776</v>
      </c>
      <c r="D633" s="344" t="str">
        <f>IFERROR(VLOOKUP(B633,#REF!,6,0),"ACTIVO")</f>
        <v>ACTIVO</v>
      </c>
      <c r="E633" s="344">
        <v>45789</v>
      </c>
      <c r="F633" s="344" t="str">
        <f>IFERROR(VLOOKUP(B633,#REF!,5,0),"")</f>
        <v/>
      </c>
      <c r="G633" s="344">
        <v>32396</v>
      </c>
      <c r="H633" s="356">
        <f t="shared" ca="1" si="63"/>
        <v>37.554440154440151</v>
      </c>
      <c r="I633" s="357" t="s">
        <v>763</v>
      </c>
      <c r="J633" s="357" t="s">
        <v>6777</v>
      </c>
      <c r="K633" s="363" t="s">
        <v>167</v>
      </c>
      <c r="L633" s="355" t="s">
        <v>159</v>
      </c>
      <c r="M633" s="355" t="s">
        <v>90</v>
      </c>
      <c r="N633" s="357" t="s">
        <v>557</v>
      </c>
      <c r="O633" s="357" t="s">
        <v>557</v>
      </c>
      <c r="P633" s="357" t="s">
        <v>437</v>
      </c>
      <c r="Q633" s="357" t="s">
        <v>6815</v>
      </c>
      <c r="R633" s="357" t="s">
        <v>436</v>
      </c>
      <c r="S633" s="357"/>
      <c r="T633" s="357"/>
      <c r="U633" s="357" t="s">
        <v>6816</v>
      </c>
      <c r="V633" s="357" t="s">
        <v>6817</v>
      </c>
      <c r="W633" s="357">
        <v>2014</v>
      </c>
      <c r="X633" s="357" t="s">
        <v>2042</v>
      </c>
      <c r="Y633" s="357">
        <v>125</v>
      </c>
      <c r="Z633" s="357"/>
      <c r="AA633" s="344">
        <v>41788</v>
      </c>
      <c r="AB633" s="344" t="str">
        <f t="shared" ca="1" si="68"/>
        <v>Vencida</v>
      </c>
      <c r="AC633" s="358" t="str">
        <f t="shared" si="64"/>
        <v>Vigente</v>
      </c>
      <c r="AD633" s="344">
        <v>46025</v>
      </c>
      <c r="AE633" s="344" t="str">
        <f t="shared" ca="1" si="69"/>
        <v>Vencida</v>
      </c>
      <c r="AF633" s="358" t="str">
        <f t="shared" si="65"/>
        <v>Vigente</v>
      </c>
      <c r="AG633" s="344">
        <v>45912</v>
      </c>
      <c r="AH633" s="344" t="s">
        <v>439</v>
      </c>
      <c r="AI633" s="357" t="s">
        <v>439</v>
      </c>
      <c r="AJ633" s="344">
        <v>49347</v>
      </c>
      <c r="AK633" s="358" t="str">
        <f t="shared" si="66"/>
        <v>Vigente</v>
      </c>
      <c r="AL633" s="358"/>
      <c r="AM633" s="359">
        <f t="shared" ca="1" si="67"/>
        <v>3</v>
      </c>
      <c r="AN633" s="357"/>
      <c r="AO633" s="357"/>
      <c r="AP633" s="360"/>
      <c r="AQ633" s="361" t="str">
        <f>+_xlfn.XLOOKUP(B633,'BD 2025-06-14'!$A$1:$A$700,'BD 2025-06-14'!$B$1:$B$700)</f>
        <v>VARGAS DELGADO JOSE MANUEL</v>
      </c>
    </row>
    <row r="634" spans="1:43" ht="30.75" customHeight="1" x14ac:dyDescent="0.25">
      <c r="A634" s="353">
        <v>625</v>
      </c>
      <c r="B634" s="354">
        <v>1110364294</v>
      </c>
      <c r="C634" s="357" t="s">
        <v>6779</v>
      </c>
      <c r="D634" s="344" t="str">
        <f>IFERROR(VLOOKUP(B634,#REF!,6,0),"ACTIVO")</f>
        <v>ACTIVO</v>
      </c>
      <c r="E634" s="344">
        <v>45782</v>
      </c>
      <c r="F634" s="344" t="str">
        <f>IFERROR(VLOOKUP(B634,#REF!,5,0),"")</f>
        <v/>
      </c>
      <c r="G634" s="344">
        <v>38320</v>
      </c>
      <c r="H634" s="356">
        <f t="shared" ca="1" si="63"/>
        <v>21.335436257588384</v>
      </c>
      <c r="I634" s="357" t="s">
        <v>768</v>
      </c>
      <c r="J634" s="357" t="s">
        <v>6780</v>
      </c>
      <c r="K634" s="355" t="s">
        <v>859</v>
      </c>
      <c r="L634" s="355" t="s">
        <v>1441</v>
      </c>
      <c r="M634" s="355" t="s">
        <v>90</v>
      </c>
      <c r="N634" s="357" t="s">
        <v>764</v>
      </c>
      <c r="O634" s="357" t="s">
        <v>764</v>
      </c>
      <c r="P634" s="357" t="s">
        <v>721</v>
      </c>
      <c r="Q634" s="357"/>
      <c r="R634" s="357"/>
      <c r="S634" s="357"/>
      <c r="T634" s="357"/>
      <c r="U634" s="357"/>
      <c r="V634" s="357"/>
      <c r="W634" s="357"/>
      <c r="X634" s="357"/>
      <c r="Y634" s="357"/>
      <c r="Z634" s="357"/>
      <c r="AA634" s="344"/>
      <c r="AB634" s="344" t="str">
        <f t="shared" ca="1" si="68"/>
        <v>Vencida</v>
      </c>
      <c r="AC634" s="358" t="str">
        <f t="shared" si="64"/>
        <v>No aplica</v>
      </c>
      <c r="AD634" s="344"/>
      <c r="AE634" s="344" t="str">
        <f t="shared" ca="1" si="69"/>
        <v>Vencida</v>
      </c>
      <c r="AF634" s="358" t="str">
        <f t="shared" si="65"/>
        <v>No aplica</v>
      </c>
      <c r="AG634" s="344"/>
      <c r="AH634" s="344"/>
      <c r="AI634" s="357"/>
      <c r="AJ634" s="344"/>
      <c r="AK634" s="358" t="str">
        <f t="shared" si="66"/>
        <v>No aplica</v>
      </c>
      <c r="AL634" s="358"/>
      <c r="AM634" s="359">
        <f t="shared" ca="1" si="67"/>
        <v>0</v>
      </c>
      <c r="AN634" s="357"/>
      <c r="AO634" s="357"/>
      <c r="AP634" s="360"/>
      <c r="AQ634" s="361" t="str">
        <f>+_xlfn.XLOOKUP(B634,'BD 2025-06-14'!$A$1:$A$700,'BD 2025-06-14'!$B$1:$B$700)</f>
        <v>RIASCOS SARRIA YANINETH SOFIA</v>
      </c>
    </row>
    <row r="635" spans="1:43" ht="30.75" customHeight="1" x14ac:dyDescent="0.25">
      <c r="A635" s="353">
        <v>626</v>
      </c>
      <c r="B635" s="354">
        <v>16848697</v>
      </c>
      <c r="C635" s="357" t="s">
        <v>6781</v>
      </c>
      <c r="D635" s="344" t="str">
        <f>IFERROR(VLOOKUP(B635,#REF!,6,0),"ACTIVO")</f>
        <v>ACTIVO</v>
      </c>
      <c r="E635" s="344">
        <v>45768</v>
      </c>
      <c r="F635" s="344" t="str">
        <f>IFERROR(VLOOKUP(B635,#REF!,5,0),"")</f>
        <v/>
      </c>
      <c r="G635" s="344">
        <v>30805</v>
      </c>
      <c r="H635" s="356">
        <f t="shared" ca="1" si="63"/>
        <v>41.910352731440213</v>
      </c>
      <c r="I635" s="357" t="s">
        <v>763</v>
      </c>
      <c r="J635" s="357" t="s">
        <v>6782</v>
      </c>
      <c r="K635" s="355" t="s">
        <v>1473</v>
      </c>
      <c r="L635" s="355" t="s">
        <v>159</v>
      </c>
      <c r="M635" s="355" t="s">
        <v>90</v>
      </c>
      <c r="N635" s="357" t="s">
        <v>764</v>
      </c>
      <c r="O635" s="357" t="s">
        <v>764</v>
      </c>
      <c r="P635" s="357" t="s">
        <v>721</v>
      </c>
      <c r="Q635" s="357"/>
      <c r="R635" s="357"/>
      <c r="S635" s="357"/>
      <c r="T635" s="357"/>
      <c r="U635" s="357"/>
      <c r="V635" s="357"/>
      <c r="W635" s="357"/>
      <c r="X635" s="357"/>
      <c r="Y635" s="357"/>
      <c r="Z635" s="357"/>
      <c r="AA635" s="344"/>
      <c r="AB635" s="344" t="str">
        <f t="shared" ca="1" si="68"/>
        <v>Vencida</v>
      </c>
      <c r="AC635" s="358" t="str">
        <f t="shared" si="64"/>
        <v>No aplica</v>
      </c>
      <c r="AD635" s="344"/>
      <c r="AE635" s="344" t="str">
        <f t="shared" ca="1" si="69"/>
        <v>Vencida</v>
      </c>
      <c r="AF635" s="358" t="str">
        <f t="shared" si="65"/>
        <v>No aplica</v>
      </c>
      <c r="AG635" s="344"/>
      <c r="AH635" s="344"/>
      <c r="AI635" s="357"/>
      <c r="AJ635" s="344"/>
      <c r="AK635" s="358" t="str">
        <f t="shared" si="66"/>
        <v>No aplica</v>
      </c>
      <c r="AL635" s="358"/>
      <c r="AM635" s="359">
        <f t="shared" ca="1" si="67"/>
        <v>0</v>
      </c>
      <c r="AN635" s="357"/>
      <c r="AO635" s="357"/>
      <c r="AP635" s="360"/>
      <c r="AQ635" s="361" t="str">
        <f>+_xlfn.XLOOKUP(B635,'BD 2025-06-14'!$A$1:$A$700,'BD 2025-06-14'!$B$1:$B$700)</f>
        <v>VELEZ ALVAREZ LUIS EDUARDO</v>
      </c>
    </row>
    <row r="636" spans="1:43" ht="30.75" customHeight="1" x14ac:dyDescent="0.25">
      <c r="A636" s="353">
        <v>627</v>
      </c>
      <c r="B636" s="354">
        <v>1107085834</v>
      </c>
      <c r="C636" s="357" t="s">
        <v>6783</v>
      </c>
      <c r="D636" s="344" t="str">
        <f>IFERROR(VLOOKUP(B636,#REF!,6,0),"ACTIVO")</f>
        <v>ACTIVO</v>
      </c>
      <c r="E636" s="344">
        <v>45768</v>
      </c>
      <c r="F636" s="344" t="str">
        <f>IFERROR(VLOOKUP(B636,#REF!,5,0),"")</f>
        <v/>
      </c>
      <c r="G636" s="344">
        <v>34625</v>
      </c>
      <c r="H636" s="356">
        <f t="shared" ca="1" si="63"/>
        <v>31.45308222019414</v>
      </c>
      <c r="I636" s="357" t="s">
        <v>763</v>
      </c>
      <c r="J636" s="357" t="s">
        <v>6784</v>
      </c>
      <c r="K636" s="363" t="s">
        <v>211</v>
      </c>
      <c r="L636" s="355" t="s">
        <v>196</v>
      </c>
      <c r="M636" s="355" t="s">
        <v>90</v>
      </c>
      <c r="N636" s="357" t="s">
        <v>557</v>
      </c>
      <c r="O636" s="357" t="s">
        <v>557</v>
      </c>
      <c r="P636" s="357" t="s">
        <v>437</v>
      </c>
      <c r="Q636" s="357" t="s">
        <v>6828</v>
      </c>
      <c r="R636" s="357" t="s">
        <v>435</v>
      </c>
      <c r="S636" s="357" t="s">
        <v>6829</v>
      </c>
      <c r="T636" s="357">
        <v>31533398</v>
      </c>
      <c r="U636" s="367" t="s">
        <v>6830</v>
      </c>
      <c r="V636" s="357" t="s">
        <v>6831</v>
      </c>
      <c r="W636" s="357">
        <v>2024</v>
      </c>
      <c r="X636" s="357" t="s">
        <v>1885</v>
      </c>
      <c r="Y636" s="357">
        <v>200</v>
      </c>
      <c r="Z636" s="357"/>
      <c r="AA636" s="344">
        <v>45188</v>
      </c>
      <c r="AB636" s="344" t="str">
        <f t="shared" ca="1" si="68"/>
        <v>Vigente</v>
      </c>
      <c r="AC636" s="358" t="str">
        <f t="shared" si="64"/>
        <v>Vigente</v>
      </c>
      <c r="AD636" s="344">
        <v>46369</v>
      </c>
      <c r="AE636" s="344" t="str">
        <f t="shared" ca="1" si="69"/>
        <v>Vencida</v>
      </c>
      <c r="AF636" s="358" t="str">
        <f t="shared" si="65"/>
        <v>Vigente</v>
      </c>
      <c r="AG636" s="344">
        <v>46007</v>
      </c>
      <c r="AH636" s="344" t="s">
        <v>439</v>
      </c>
      <c r="AI636" s="357" t="s">
        <v>439</v>
      </c>
      <c r="AJ636" s="344">
        <v>46021</v>
      </c>
      <c r="AK636" s="358" t="str">
        <f t="shared" si="66"/>
        <v>Vigente</v>
      </c>
      <c r="AL636" s="358"/>
      <c r="AM636" s="359">
        <f t="shared" ca="1" si="67"/>
        <v>3</v>
      </c>
      <c r="AN636" s="357"/>
      <c r="AO636" s="357"/>
      <c r="AP636" s="360" t="s">
        <v>7136</v>
      </c>
      <c r="AQ636" s="361" t="str">
        <f>+_xlfn.XLOOKUP(B636,'BD 2025-06-14'!$A$1:$A$700,'BD 2025-06-14'!$B$1:$B$700)</f>
        <v>CARABALI MENA KENNY JOHANY</v>
      </c>
    </row>
    <row r="637" spans="1:43" ht="30.75" customHeight="1" x14ac:dyDescent="0.25">
      <c r="A637" s="353">
        <v>628</v>
      </c>
      <c r="B637" s="354">
        <v>1116724831</v>
      </c>
      <c r="C637" s="357" t="s">
        <v>6788</v>
      </c>
      <c r="D637" s="344" t="str">
        <f>IFERROR(VLOOKUP(B637,#REF!,6,0),"ACTIVO")</f>
        <v>ACTIVO</v>
      </c>
      <c r="E637" s="344">
        <v>45789</v>
      </c>
      <c r="F637" s="344" t="str">
        <f>IFERROR(VLOOKUP(B637,#REF!,5,0),"")</f>
        <v/>
      </c>
      <c r="G637" s="344">
        <v>33574</v>
      </c>
      <c r="H637" s="356">
        <f t="shared" ca="1" si="63"/>
        <v>34.329911019849419</v>
      </c>
      <c r="I637" s="357" t="s">
        <v>763</v>
      </c>
      <c r="J637" s="357" t="s">
        <v>6789</v>
      </c>
      <c r="K637" s="363" t="s">
        <v>211</v>
      </c>
      <c r="L637" s="355" t="s">
        <v>196</v>
      </c>
      <c r="M637" s="355" t="s">
        <v>90</v>
      </c>
      <c r="N637" s="357" t="s">
        <v>557</v>
      </c>
      <c r="O637" s="357" t="s">
        <v>557</v>
      </c>
      <c r="P637" s="357" t="s">
        <v>437</v>
      </c>
      <c r="Q637" s="357" t="s">
        <v>6818</v>
      </c>
      <c r="R637" s="357" t="s">
        <v>557</v>
      </c>
      <c r="S637" s="357"/>
      <c r="T637" s="357"/>
      <c r="U637" s="357" t="s">
        <v>6819</v>
      </c>
      <c r="V637" s="357" t="s">
        <v>6820</v>
      </c>
      <c r="W637" s="357">
        <v>2019</v>
      </c>
      <c r="X637" s="357" t="s">
        <v>2139</v>
      </c>
      <c r="Y637" s="357">
        <v>112</v>
      </c>
      <c r="Z637" s="357"/>
      <c r="AA637" s="344">
        <v>43456</v>
      </c>
      <c r="AB637" s="344" t="str">
        <f t="shared" ca="1" si="68"/>
        <v>Vencida</v>
      </c>
      <c r="AC637" s="358" t="str">
        <f t="shared" si="64"/>
        <v>Vigente</v>
      </c>
      <c r="AD637" s="344">
        <v>46070</v>
      </c>
      <c r="AE637" s="344" t="str">
        <f t="shared" ca="1" si="69"/>
        <v>Vencida</v>
      </c>
      <c r="AF637" s="358" t="str">
        <f t="shared" si="65"/>
        <v>Vigente</v>
      </c>
      <c r="AG637" s="344">
        <v>46067</v>
      </c>
      <c r="AH637" s="344" t="s">
        <v>439</v>
      </c>
      <c r="AI637" s="357" t="s">
        <v>439</v>
      </c>
      <c r="AJ637" s="344">
        <v>47828</v>
      </c>
      <c r="AK637" s="358" t="str">
        <f t="shared" si="66"/>
        <v>Vigente</v>
      </c>
      <c r="AL637" s="358"/>
      <c r="AM637" s="359">
        <f t="shared" ca="1" si="67"/>
        <v>3</v>
      </c>
      <c r="AN637" s="357"/>
      <c r="AO637" s="357"/>
      <c r="AP637" s="360"/>
      <c r="AQ637" s="361" t="str">
        <f>+_xlfn.XLOOKUP(B637,'BD 2025-06-14'!$A$1:$A$700,'BD 2025-06-14'!$B$1:$B$700)</f>
        <v>SERNA SANCHEZ AYCARDO ANDRES</v>
      </c>
    </row>
    <row r="638" spans="1:43" ht="30.75" customHeight="1" x14ac:dyDescent="0.25">
      <c r="A638" s="353">
        <v>629</v>
      </c>
      <c r="B638" s="354">
        <v>1130622846</v>
      </c>
      <c r="C638" s="357" t="s">
        <v>6792</v>
      </c>
      <c r="D638" s="344" t="str">
        <f>IFERROR(VLOOKUP(B638,#REF!,6,0),"ACTIVO")</f>
        <v>ACTIVO</v>
      </c>
      <c r="E638" s="344">
        <v>45768</v>
      </c>
      <c r="F638" s="344" t="str">
        <f>IFERROR(VLOOKUP(B638,#REF!,5,0),"")</f>
        <v/>
      </c>
      <c r="G638" s="344">
        <v>32503</v>
      </c>
      <c r="H638" s="356">
        <f t="shared" ca="1" si="63"/>
        <v>37.261495261495263</v>
      </c>
      <c r="I638" s="357" t="s">
        <v>763</v>
      </c>
      <c r="J638" s="357" t="s">
        <v>6793</v>
      </c>
      <c r="K638" s="363" t="s">
        <v>345</v>
      </c>
      <c r="L638" s="355" t="s">
        <v>92</v>
      </c>
      <c r="M638" s="355" t="s">
        <v>90</v>
      </c>
      <c r="N638" s="357" t="s">
        <v>557</v>
      </c>
      <c r="O638" s="357" t="s">
        <v>557</v>
      </c>
      <c r="P638" s="357" t="s">
        <v>547</v>
      </c>
      <c r="Q638" s="357" t="s">
        <v>6827</v>
      </c>
      <c r="R638" s="357" t="s">
        <v>435</v>
      </c>
      <c r="S638" s="357" t="s">
        <v>6836</v>
      </c>
      <c r="T638" s="357">
        <v>1144029444</v>
      </c>
      <c r="U638" s="357" t="s">
        <v>6837</v>
      </c>
      <c r="V638" s="357" t="s">
        <v>6838</v>
      </c>
      <c r="W638" s="357">
        <v>2019</v>
      </c>
      <c r="X638" s="357" t="s">
        <v>3967</v>
      </c>
      <c r="Y638" s="357">
        <v>1599</v>
      </c>
      <c r="Z638" s="357"/>
      <c r="AA638" s="344">
        <v>43431</v>
      </c>
      <c r="AB638" s="344" t="str">
        <f t="shared" ca="1" si="68"/>
        <v>Vencida</v>
      </c>
      <c r="AC638" s="358" t="str">
        <f t="shared" si="64"/>
        <v>Vigente</v>
      </c>
      <c r="AD638" s="344">
        <v>46001</v>
      </c>
      <c r="AE638" s="344" t="str">
        <f t="shared" ca="1" si="69"/>
        <v>Vigente</v>
      </c>
      <c r="AF638" s="358" t="str">
        <f t="shared" si="65"/>
        <v>Vigente</v>
      </c>
      <c r="AG638" s="344">
        <v>46363</v>
      </c>
      <c r="AH638" s="344" t="s">
        <v>450</v>
      </c>
      <c r="AI638" s="367" t="s">
        <v>6821</v>
      </c>
      <c r="AJ638" s="344">
        <v>46041</v>
      </c>
      <c r="AK638" s="358" t="str">
        <f t="shared" si="66"/>
        <v>Vigente</v>
      </c>
      <c r="AL638" s="358"/>
      <c r="AM638" s="359">
        <f t="shared" ca="1" si="67"/>
        <v>4</v>
      </c>
      <c r="AN638" s="357"/>
      <c r="AO638" s="357"/>
      <c r="AP638" s="360"/>
      <c r="AQ638" s="361" t="str">
        <f>+_xlfn.XLOOKUP(B638,'BD 2025-06-14'!$A$1:$A$700,'BD 2025-06-14'!$B$1:$B$700)</f>
        <v>VALENCIA ARROYAVE FRANK ROBEIROT</v>
      </c>
    </row>
    <row r="639" spans="1:43" ht="30.75" customHeight="1" x14ac:dyDescent="0.25">
      <c r="A639" s="353">
        <v>630</v>
      </c>
      <c r="B639" s="354">
        <v>5825247</v>
      </c>
      <c r="C639" s="357" t="s">
        <v>6794</v>
      </c>
      <c r="D639" s="344" t="str">
        <f>IFERROR(VLOOKUP(B639,#REF!,6,0),"ACTIVO")</f>
        <v>ACTIVO</v>
      </c>
      <c r="E639" s="344">
        <v>45768</v>
      </c>
      <c r="F639" s="344" t="str">
        <f>IFERROR(VLOOKUP(B639,#REF!,5,0),"")</f>
        <v/>
      </c>
      <c r="G639" s="344">
        <v>29578</v>
      </c>
      <c r="H639" s="356">
        <f t="shared" ca="1" si="63"/>
        <v>45.269703500902892</v>
      </c>
      <c r="I639" s="357" t="s">
        <v>763</v>
      </c>
      <c r="J639" s="357" t="s">
        <v>6795</v>
      </c>
      <c r="K639" s="363" t="s">
        <v>351</v>
      </c>
      <c r="L639" s="355" t="s">
        <v>92</v>
      </c>
      <c r="M639" s="355" t="s">
        <v>90</v>
      </c>
      <c r="N639" s="357" t="s">
        <v>557</v>
      </c>
      <c r="O639" s="357" t="s">
        <v>557</v>
      </c>
      <c r="P639" s="357" t="s">
        <v>437</v>
      </c>
      <c r="Q639" s="357" t="s">
        <v>6839</v>
      </c>
      <c r="R639" s="357" t="s">
        <v>557</v>
      </c>
      <c r="S639" s="357"/>
      <c r="T639" s="357"/>
      <c r="U639" s="357" t="s">
        <v>6840</v>
      </c>
      <c r="V639" s="357" t="s">
        <v>6841</v>
      </c>
      <c r="W639" s="357">
        <v>2023</v>
      </c>
      <c r="X639" s="357" t="s">
        <v>1885</v>
      </c>
      <c r="Y639" s="357">
        <v>102</v>
      </c>
      <c r="Z639" s="357"/>
      <c r="AA639" s="344">
        <v>44761</v>
      </c>
      <c r="AB639" s="344" t="str">
        <f t="shared" ca="1" si="68"/>
        <v>Vencida</v>
      </c>
      <c r="AC639" s="358" t="str">
        <f t="shared" si="64"/>
        <v>Vigente</v>
      </c>
      <c r="AD639" s="344">
        <v>45932</v>
      </c>
      <c r="AE639" s="344" t="str">
        <f t="shared" ca="1" si="69"/>
        <v>Vencida</v>
      </c>
      <c r="AF639" s="358" t="str">
        <f t="shared" si="65"/>
        <v>Vigente</v>
      </c>
      <c r="AG639" s="344">
        <v>46034</v>
      </c>
      <c r="AH639" s="344" t="s">
        <v>439</v>
      </c>
      <c r="AI639" s="367" t="s">
        <v>6822</v>
      </c>
      <c r="AJ639" s="344">
        <v>49387</v>
      </c>
      <c r="AK639" s="358" t="str">
        <f t="shared" si="66"/>
        <v>Vigente</v>
      </c>
      <c r="AL639" s="358"/>
      <c r="AM639" s="359">
        <f t="shared" ca="1" si="67"/>
        <v>3</v>
      </c>
      <c r="AN639" s="357"/>
      <c r="AO639" s="357"/>
      <c r="AP639" s="360"/>
      <c r="AQ639" s="361" t="str">
        <f>+_xlfn.XLOOKUP(B639,'BD 2025-06-14'!$A$1:$A$700,'BD 2025-06-14'!$B$1:$B$700)</f>
        <v>PEREZ SERGIO ANDRES</v>
      </c>
    </row>
    <row r="640" spans="1:43" ht="30.75" customHeight="1" x14ac:dyDescent="0.25">
      <c r="A640" s="353">
        <v>631</v>
      </c>
      <c r="B640" s="369">
        <v>1112461608</v>
      </c>
      <c r="C640" s="370" t="s">
        <v>6796</v>
      </c>
      <c r="D640" s="344" t="str">
        <f>IFERROR(VLOOKUP(B640,#REF!,6,0),"ACTIVO")</f>
        <v>ACTIVO</v>
      </c>
      <c r="E640" s="371">
        <v>45782</v>
      </c>
      <c r="F640" s="344" t="str">
        <f>IFERROR(VLOOKUP(B640,#REF!,5,0),"")</f>
        <v/>
      </c>
      <c r="G640" s="371">
        <v>31764</v>
      </c>
      <c r="H640" s="356">
        <f t="shared" ca="1" si="63"/>
        <v>39.28607679465776</v>
      </c>
      <c r="I640" s="370" t="s">
        <v>763</v>
      </c>
      <c r="J640" s="370" t="s">
        <v>6797</v>
      </c>
      <c r="K640" s="363" t="s">
        <v>367</v>
      </c>
      <c r="L640" s="355" t="s">
        <v>368</v>
      </c>
      <c r="M640" s="355" t="s">
        <v>366</v>
      </c>
      <c r="N640" s="370" t="s">
        <v>557</v>
      </c>
      <c r="O640" s="370" t="s">
        <v>557</v>
      </c>
      <c r="P640" s="370" t="s">
        <v>437</v>
      </c>
      <c r="Q640" s="370" t="s">
        <v>6832</v>
      </c>
      <c r="R640" s="370" t="s">
        <v>435</v>
      </c>
      <c r="S640" s="370" t="s">
        <v>6833</v>
      </c>
      <c r="T640" s="370">
        <v>1032409020</v>
      </c>
      <c r="U640" s="370" t="s">
        <v>6834</v>
      </c>
      <c r="V640" s="370" t="s">
        <v>6835</v>
      </c>
      <c r="W640" s="370">
        <v>2016</v>
      </c>
      <c r="X640" s="370" t="s">
        <v>1986</v>
      </c>
      <c r="Y640" s="370">
        <v>99</v>
      </c>
      <c r="Z640" s="370"/>
      <c r="AA640" s="371">
        <v>42284</v>
      </c>
      <c r="AB640" s="344" t="str">
        <f t="shared" ca="1" si="68"/>
        <v>Vigente</v>
      </c>
      <c r="AC640" s="373" t="str">
        <f t="shared" si="64"/>
        <v>Vigente</v>
      </c>
      <c r="AD640" s="371">
        <v>46346</v>
      </c>
      <c r="AE640" s="344" t="str">
        <f t="shared" ca="1" si="69"/>
        <v>Vigente</v>
      </c>
      <c r="AF640" s="373" t="str">
        <f t="shared" si="65"/>
        <v>Vigente</v>
      </c>
      <c r="AG640" s="371">
        <v>46355</v>
      </c>
      <c r="AH640" s="371" t="s">
        <v>439</v>
      </c>
      <c r="AI640" s="389" t="s">
        <v>6823</v>
      </c>
      <c r="AJ640" s="371">
        <v>48830</v>
      </c>
      <c r="AK640" s="373" t="str">
        <f t="shared" si="66"/>
        <v>Vigente</v>
      </c>
      <c r="AL640" s="373"/>
      <c r="AM640" s="390">
        <f t="shared" ca="1" si="67"/>
        <v>4</v>
      </c>
      <c r="AN640" s="370"/>
      <c r="AO640" s="370"/>
      <c r="AP640" s="374"/>
      <c r="AQ640" s="361" t="str">
        <f>+_xlfn.XLOOKUP(B640,'BD 2025-06-14'!$A$1:$A$700,'BD 2025-06-14'!$B$1:$B$700)</f>
        <v>CARDENAS DAVILA OSCAR EDUARDO</v>
      </c>
    </row>
    <row r="641" spans="1:43" ht="30.75" customHeight="1" x14ac:dyDescent="0.25">
      <c r="A641" s="353">
        <v>632</v>
      </c>
      <c r="B641" s="354">
        <v>1006452323</v>
      </c>
      <c r="C641" s="357" t="s">
        <v>6866</v>
      </c>
      <c r="D641" s="344" t="str">
        <f>IFERROR(VLOOKUP(B641,#REF!,6,0),"ACTIVO")</f>
        <v>ACTIVO</v>
      </c>
      <c r="E641" s="378">
        <v>45803</v>
      </c>
      <c r="F641" s="344" t="str">
        <f>IFERROR(VLOOKUP(B641,#REF!,5,0),"")</f>
        <v/>
      </c>
      <c r="G641" s="344">
        <v>37856</v>
      </c>
      <c r="H641" s="356">
        <f t="shared" ca="1" si="63"/>
        <v>22.606433949349761</v>
      </c>
      <c r="I641" s="357" t="s">
        <v>768</v>
      </c>
      <c r="J641" s="357" t="s">
        <v>6867</v>
      </c>
      <c r="K641" s="355" t="s">
        <v>899</v>
      </c>
      <c r="L641" s="355" t="s">
        <v>85</v>
      </c>
      <c r="M641" s="355" t="s">
        <v>83</v>
      </c>
      <c r="N641" s="357" t="s">
        <v>764</v>
      </c>
      <c r="O641" s="357" t="s">
        <v>764</v>
      </c>
      <c r="P641" s="357" t="s">
        <v>721</v>
      </c>
      <c r="Q641" s="357"/>
      <c r="R641" s="357"/>
      <c r="S641" s="357"/>
      <c r="T641" s="357"/>
      <c r="U641" s="357"/>
      <c r="V641" s="357"/>
      <c r="W641" s="357"/>
      <c r="X641" s="357"/>
      <c r="Y641" s="357"/>
      <c r="Z641" s="357"/>
      <c r="AA641" s="344"/>
      <c r="AB641" s="344" t="str">
        <f t="shared" ca="1" si="68"/>
        <v>Vencida</v>
      </c>
      <c r="AC641" s="358" t="str">
        <f t="shared" si="64"/>
        <v>No aplica</v>
      </c>
      <c r="AD641" s="344"/>
      <c r="AE641" s="344" t="str">
        <f t="shared" ca="1" si="69"/>
        <v>Vencida</v>
      </c>
      <c r="AF641" s="358" t="str">
        <f t="shared" si="65"/>
        <v>No aplica</v>
      </c>
      <c r="AG641" s="344"/>
      <c r="AH641" s="344"/>
      <c r="AI641" s="357"/>
      <c r="AJ641" s="344"/>
      <c r="AK641" s="358" t="str">
        <f t="shared" si="66"/>
        <v>No aplica</v>
      </c>
      <c r="AL641" s="358"/>
      <c r="AM641" s="359">
        <f t="shared" ca="1" si="67"/>
        <v>0</v>
      </c>
      <c r="AN641" s="357"/>
      <c r="AO641" s="357"/>
      <c r="AP641" s="360"/>
      <c r="AQ641" s="361" t="str">
        <f>+_xlfn.XLOOKUP(B641,'BD 2025-06-14'!$A$1:$A$700,'BD 2025-06-14'!$B$1:$B$700)</f>
        <v>HOYOS GUERRERO MARIA SORANGELA</v>
      </c>
    </row>
    <row r="642" spans="1:43" ht="30.75" customHeight="1" x14ac:dyDescent="0.25">
      <c r="A642" s="353">
        <v>633</v>
      </c>
      <c r="B642" s="354">
        <v>1144151027</v>
      </c>
      <c r="C642" s="357" t="s">
        <v>6868</v>
      </c>
      <c r="D642" s="344" t="str">
        <f>IFERROR(VLOOKUP(B642,#REF!,6,0),"ACTIVO")</f>
        <v>ACTIVO</v>
      </c>
      <c r="E642" s="378">
        <v>45796</v>
      </c>
      <c r="F642" s="344" t="str">
        <f>IFERROR(VLOOKUP(B642,#REF!,5,0),"")</f>
        <v/>
      </c>
      <c r="G642" s="344">
        <v>33372</v>
      </c>
      <c r="H642" s="356">
        <f t="shared" ca="1" si="63"/>
        <v>34.882956878850102</v>
      </c>
      <c r="I642" s="357" t="s">
        <v>768</v>
      </c>
      <c r="J642" s="357" t="s">
        <v>6869</v>
      </c>
      <c r="K642" s="355" t="s">
        <v>899</v>
      </c>
      <c r="L642" s="355" t="s">
        <v>85</v>
      </c>
      <c r="M642" s="355" t="s">
        <v>83</v>
      </c>
      <c r="N642" s="357" t="s">
        <v>764</v>
      </c>
      <c r="O642" s="357" t="s">
        <v>764</v>
      </c>
      <c r="P642" s="357" t="s">
        <v>721</v>
      </c>
      <c r="Q642" s="357"/>
      <c r="R642" s="357"/>
      <c r="S642" s="357"/>
      <c r="T642" s="357"/>
      <c r="U642" s="357"/>
      <c r="V642" s="357"/>
      <c r="W642" s="357"/>
      <c r="X642" s="357"/>
      <c r="Y642" s="357"/>
      <c r="Z642" s="357"/>
      <c r="AA642" s="344"/>
      <c r="AB642" s="344" t="str">
        <f t="shared" ca="1" si="68"/>
        <v>Vencida</v>
      </c>
      <c r="AC642" s="358" t="str">
        <f t="shared" si="64"/>
        <v>No aplica</v>
      </c>
      <c r="AD642" s="344"/>
      <c r="AE642" s="344" t="str">
        <f t="shared" ca="1" si="69"/>
        <v>Vencida</v>
      </c>
      <c r="AF642" s="358" t="str">
        <f t="shared" si="65"/>
        <v>No aplica</v>
      </c>
      <c r="AG642" s="344"/>
      <c r="AH642" s="344"/>
      <c r="AI642" s="357"/>
      <c r="AJ642" s="344"/>
      <c r="AK642" s="358" t="str">
        <f t="shared" si="66"/>
        <v>No aplica</v>
      </c>
      <c r="AL642" s="358"/>
      <c r="AM642" s="359">
        <f t="shared" ca="1" si="67"/>
        <v>0</v>
      </c>
      <c r="AN642" s="357"/>
      <c r="AO642" s="357"/>
      <c r="AP642" s="360"/>
      <c r="AQ642" s="361" t="str">
        <f>+_xlfn.XLOOKUP(B642,'BD 2025-06-14'!$A$1:$A$700,'BD 2025-06-14'!$B$1:$B$700)</f>
        <v>OSPINA RIOS CINDY YESENIA</v>
      </c>
    </row>
    <row r="643" spans="1:43" ht="30.75" customHeight="1" x14ac:dyDescent="0.25">
      <c r="A643" s="353">
        <v>634</v>
      </c>
      <c r="B643" s="354">
        <v>29119629</v>
      </c>
      <c r="C643" s="357" t="s">
        <v>6870</v>
      </c>
      <c r="D643" s="344" t="str">
        <f>IFERROR(VLOOKUP(B643,#REF!,6,0),"ACTIVO")</f>
        <v>ACTIVO</v>
      </c>
      <c r="E643" s="378">
        <v>45803</v>
      </c>
      <c r="F643" s="344" t="str">
        <f>IFERROR(VLOOKUP(B643,#REF!,5,0),"")</f>
        <v/>
      </c>
      <c r="G643" s="344">
        <v>29042</v>
      </c>
      <c r="H643" s="356">
        <f t="shared" ca="1" si="63"/>
        <v>46.737850787132103</v>
      </c>
      <c r="I643" s="357" t="s">
        <v>768</v>
      </c>
      <c r="J643" s="357" t="s">
        <v>6871</v>
      </c>
      <c r="K643" s="363" t="s">
        <v>91</v>
      </c>
      <c r="L643" s="355" t="s">
        <v>196</v>
      </c>
      <c r="M643" s="355" t="s">
        <v>90</v>
      </c>
      <c r="N643" s="357" t="s">
        <v>557</v>
      </c>
      <c r="O643" s="357" t="s">
        <v>557</v>
      </c>
      <c r="P643" s="357" t="s">
        <v>437</v>
      </c>
      <c r="Q643" s="391" t="s">
        <v>6922</v>
      </c>
      <c r="R643" s="357" t="s">
        <v>436</v>
      </c>
      <c r="S643" s="357"/>
      <c r="T643" s="357"/>
      <c r="U643" s="357" t="s">
        <v>6928</v>
      </c>
      <c r="V643" s="357" t="s">
        <v>6929</v>
      </c>
      <c r="W643" s="357">
        <v>2008</v>
      </c>
      <c r="X643" s="357" t="s">
        <v>2878</v>
      </c>
      <c r="Y643" s="357">
        <v>109</v>
      </c>
      <c r="Z643" s="357"/>
      <c r="AA643" s="344" t="s">
        <v>6930</v>
      </c>
      <c r="AB643" s="344" t="str">
        <f t="shared" ca="1" si="68"/>
        <v>Vigente</v>
      </c>
      <c r="AC643" s="358" t="str">
        <f t="shared" si="64"/>
        <v>Vigente</v>
      </c>
      <c r="AD643" s="344">
        <v>46193</v>
      </c>
      <c r="AE643" s="344" t="str">
        <f t="shared" ca="1" si="69"/>
        <v>Vigente</v>
      </c>
      <c r="AF643" s="358" t="str">
        <f t="shared" si="65"/>
        <v>Vigente</v>
      </c>
      <c r="AG643" s="344">
        <v>46162</v>
      </c>
      <c r="AH643" s="344" t="s">
        <v>439</v>
      </c>
      <c r="AI643" s="367" t="s">
        <v>6939</v>
      </c>
      <c r="AJ643" s="344">
        <v>48703</v>
      </c>
      <c r="AK643" s="358" t="str">
        <f t="shared" si="66"/>
        <v>Vigente</v>
      </c>
      <c r="AL643" s="358"/>
      <c r="AM643" s="359">
        <f t="shared" ca="1" si="67"/>
        <v>4</v>
      </c>
      <c r="AN643" s="357"/>
      <c r="AO643" s="357"/>
      <c r="AP643" s="360"/>
      <c r="AQ643" s="361" t="str">
        <f>+_xlfn.XLOOKUP(B643,'BD 2025-06-14'!$A$1:$A$700,'BD 2025-06-14'!$B$1:$B$700)</f>
        <v>RAYO PINTO MILEYDDY</v>
      </c>
    </row>
    <row r="644" spans="1:43" ht="30.75" customHeight="1" x14ac:dyDescent="0.25">
      <c r="A644" s="353">
        <v>635</v>
      </c>
      <c r="B644" s="354">
        <v>1130659422</v>
      </c>
      <c r="C644" s="357" t="s">
        <v>6872</v>
      </c>
      <c r="D644" s="344" t="str">
        <f>IFERROR(VLOOKUP(B644,#REF!,6,0),"ACTIVO")</f>
        <v>ACTIVO</v>
      </c>
      <c r="E644" s="378">
        <v>45803</v>
      </c>
      <c r="F644" s="344" t="str">
        <f>IFERROR(VLOOKUP(B644,#REF!,5,0),"")</f>
        <v/>
      </c>
      <c r="G644" s="344">
        <v>32205</v>
      </c>
      <c r="H644" s="356">
        <f t="shared" ca="1" si="63"/>
        <v>38.077360477360472</v>
      </c>
      <c r="I644" s="357" t="s">
        <v>768</v>
      </c>
      <c r="J644" s="357" t="s">
        <v>6873</v>
      </c>
      <c r="K644" s="363" t="s">
        <v>167</v>
      </c>
      <c r="L644" s="355" t="s">
        <v>159</v>
      </c>
      <c r="M644" s="355" t="s">
        <v>90</v>
      </c>
      <c r="N644" s="357" t="s">
        <v>557</v>
      </c>
      <c r="O644" s="357" t="s">
        <v>557</v>
      </c>
      <c r="P644" s="357" t="s">
        <v>437</v>
      </c>
      <c r="Q644" s="357" t="s">
        <v>6923</v>
      </c>
      <c r="R644" s="357" t="s">
        <v>436</v>
      </c>
      <c r="S644" s="357"/>
      <c r="T644" s="357"/>
      <c r="U644" s="357" t="s">
        <v>6938</v>
      </c>
      <c r="V644" s="357" t="s">
        <v>6931</v>
      </c>
      <c r="W644" s="357">
        <v>2015</v>
      </c>
      <c r="X644" s="357" t="s">
        <v>2042</v>
      </c>
      <c r="Y644" s="357">
        <v>114</v>
      </c>
      <c r="Z644" s="357"/>
      <c r="AA644" s="344">
        <v>41918</v>
      </c>
      <c r="AB644" s="344" t="str">
        <f t="shared" ca="1" si="68"/>
        <v>Vencida</v>
      </c>
      <c r="AC644" s="358" t="str">
        <f t="shared" si="64"/>
        <v>Vigente</v>
      </c>
      <c r="AD644" s="344">
        <v>46093</v>
      </c>
      <c r="AE644" s="344" t="str">
        <f t="shared" ca="1" si="69"/>
        <v>Vencida</v>
      </c>
      <c r="AF644" s="358" t="str">
        <f t="shared" si="65"/>
        <v>Vigente</v>
      </c>
      <c r="AG644" s="344">
        <v>46076</v>
      </c>
      <c r="AH644" s="344" t="s">
        <v>439</v>
      </c>
      <c r="AI644" s="357" t="s">
        <v>439</v>
      </c>
      <c r="AJ644" s="344">
        <v>49190</v>
      </c>
      <c r="AK644" s="358" t="str">
        <f t="shared" si="66"/>
        <v>Vigente</v>
      </c>
      <c r="AL644" s="358"/>
      <c r="AM644" s="359">
        <f t="shared" ca="1" si="67"/>
        <v>3</v>
      </c>
      <c r="AN644" s="357"/>
      <c r="AO644" s="357"/>
      <c r="AP644" s="360"/>
      <c r="AQ644" s="361" t="str">
        <f>+_xlfn.XLOOKUP(B644,'BD 2025-06-14'!$A$1:$A$700,'BD 2025-06-14'!$B$1:$B$700)</f>
        <v>GUEVARA OREJUELA DIANA CAROLINA</v>
      </c>
    </row>
    <row r="645" spans="1:43" ht="30.75" customHeight="1" x14ac:dyDescent="0.25">
      <c r="A645" s="353">
        <v>636</v>
      </c>
      <c r="B645" s="354">
        <v>1143854945</v>
      </c>
      <c r="C645" s="357" t="s">
        <v>6874</v>
      </c>
      <c r="D645" s="344" t="str">
        <f>IFERROR(VLOOKUP(B645,#REF!,6,0),"ACTIVO")</f>
        <v>ACTIVO</v>
      </c>
      <c r="E645" s="378">
        <v>45817</v>
      </c>
      <c r="F645" s="344" t="str">
        <f>IFERROR(VLOOKUP(B645,#REF!,5,0),"")</f>
        <v/>
      </c>
      <c r="G645" s="344">
        <v>34488</v>
      </c>
      <c r="H645" s="356">
        <f t="shared" ca="1" si="63"/>
        <v>31.828175557952378</v>
      </c>
      <c r="I645" s="357" t="s">
        <v>768</v>
      </c>
      <c r="J645" s="366" t="s">
        <v>6875</v>
      </c>
      <c r="K645" s="355" t="s">
        <v>1131</v>
      </c>
      <c r="L645" s="355" t="s">
        <v>196</v>
      </c>
      <c r="M645" s="355" t="s">
        <v>90</v>
      </c>
      <c r="N645" s="357" t="s">
        <v>764</v>
      </c>
      <c r="O645" s="357" t="s">
        <v>764</v>
      </c>
      <c r="P645" s="357" t="s">
        <v>437</v>
      </c>
      <c r="Q645" s="357" t="s">
        <v>6974</v>
      </c>
      <c r="R645" s="357" t="s">
        <v>436</v>
      </c>
      <c r="S645" s="357"/>
      <c r="T645" s="357"/>
      <c r="U645" s="357" t="s">
        <v>6975</v>
      </c>
      <c r="V645" s="357" t="s">
        <v>6976</v>
      </c>
      <c r="W645" s="357">
        <v>2017</v>
      </c>
      <c r="X645" s="357" t="s">
        <v>2936</v>
      </c>
      <c r="Y645" s="357">
        <v>109</v>
      </c>
      <c r="Z645" s="357"/>
      <c r="AA645" s="344">
        <v>42580</v>
      </c>
      <c r="AB645" s="344" t="str">
        <f t="shared" ca="1" si="68"/>
        <v>Vencida</v>
      </c>
      <c r="AC645" s="358" t="str">
        <f t="shared" si="64"/>
        <v>Vigente</v>
      </c>
      <c r="AD645" s="344">
        <v>45757</v>
      </c>
      <c r="AE645" s="344" t="str">
        <f t="shared" ca="1" si="69"/>
        <v>Vencida</v>
      </c>
      <c r="AF645" s="358" t="str">
        <f t="shared" si="65"/>
        <v>Vigente</v>
      </c>
      <c r="AG645" s="344">
        <v>46024</v>
      </c>
      <c r="AH645" s="344"/>
      <c r="AI645" s="357"/>
      <c r="AJ645" s="344"/>
      <c r="AK645" s="358" t="str">
        <f t="shared" si="66"/>
        <v>No Vigente</v>
      </c>
      <c r="AL645" s="358"/>
      <c r="AM645" s="359">
        <f t="shared" ca="1" si="67"/>
        <v>2</v>
      </c>
      <c r="AN645" s="357"/>
      <c r="AO645" s="357"/>
      <c r="AP645" s="360"/>
      <c r="AQ645" s="361" t="str">
        <f>+_xlfn.XLOOKUP(B645,'BD 2025-06-14'!$A$1:$A$700,'BD 2025-06-14'!$B$1:$B$700)</f>
        <v>ALMANZA RIOS ANGELICA MARCELA</v>
      </c>
    </row>
    <row r="646" spans="1:43" ht="30.75" customHeight="1" x14ac:dyDescent="0.25">
      <c r="A646" s="353">
        <v>637</v>
      </c>
      <c r="B646" s="354">
        <v>1130621039</v>
      </c>
      <c r="C646" s="357" t="s">
        <v>6876</v>
      </c>
      <c r="D646" s="344" t="str">
        <f>IFERROR(VLOOKUP(B646,#REF!,6,0),"ACTIVO")</f>
        <v>ACTIVO</v>
      </c>
      <c r="E646" s="378">
        <v>45803</v>
      </c>
      <c r="F646" s="344" t="str">
        <f>IFERROR(VLOOKUP(B646,#REF!,5,0),"")</f>
        <v/>
      </c>
      <c r="G646" s="344">
        <v>32378</v>
      </c>
      <c r="H646" s="356">
        <f t="shared" ca="1" si="63"/>
        <v>37.603720603720603</v>
      </c>
      <c r="I646" s="357" t="s">
        <v>768</v>
      </c>
      <c r="J646" s="357" t="s">
        <v>6877</v>
      </c>
      <c r="K646" s="355" t="s">
        <v>1131</v>
      </c>
      <c r="L646" s="355" t="s">
        <v>196</v>
      </c>
      <c r="M646" s="355" t="s">
        <v>90</v>
      </c>
      <c r="N646" s="357" t="s">
        <v>764</v>
      </c>
      <c r="O646" s="357" t="s">
        <v>764</v>
      </c>
      <c r="P646" s="357" t="s">
        <v>721</v>
      </c>
      <c r="Q646" s="357"/>
      <c r="R646" s="357"/>
      <c r="S646" s="357"/>
      <c r="T646" s="357"/>
      <c r="U646" s="357"/>
      <c r="V646" s="357"/>
      <c r="W646" s="357"/>
      <c r="X646" s="357"/>
      <c r="Y646" s="357"/>
      <c r="Z646" s="357"/>
      <c r="AA646" s="344"/>
      <c r="AB646" s="344" t="str">
        <f t="shared" ca="1" si="68"/>
        <v>Vencida</v>
      </c>
      <c r="AC646" s="358" t="str">
        <f t="shared" si="64"/>
        <v>No aplica</v>
      </c>
      <c r="AD646" s="344"/>
      <c r="AE646" s="344" t="str">
        <f t="shared" ca="1" si="69"/>
        <v>Vencida</v>
      </c>
      <c r="AF646" s="358" t="str">
        <f t="shared" si="65"/>
        <v>No aplica</v>
      </c>
      <c r="AG646" s="344"/>
      <c r="AH646" s="344"/>
      <c r="AI646" s="357"/>
      <c r="AJ646" s="344"/>
      <c r="AK646" s="358" t="str">
        <f t="shared" si="66"/>
        <v>No aplica</v>
      </c>
      <c r="AL646" s="358"/>
      <c r="AM646" s="359">
        <f t="shared" ca="1" si="67"/>
        <v>0</v>
      </c>
      <c r="AN646" s="357"/>
      <c r="AO646" s="357"/>
      <c r="AP646" s="360"/>
      <c r="AQ646" s="361" t="str">
        <f>+_xlfn.XLOOKUP(B646,'BD 2025-06-14'!$A$1:$A$700,'BD 2025-06-14'!$B$1:$B$700)</f>
        <v>BAHOS MUNOZ ANA XIMENA</v>
      </c>
    </row>
    <row r="647" spans="1:43" ht="30.75" customHeight="1" x14ac:dyDescent="0.25">
      <c r="A647" s="353">
        <v>638</v>
      </c>
      <c r="B647" s="354">
        <v>67021355</v>
      </c>
      <c r="C647" s="357" t="s">
        <v>6878</v>
      </c>
      <c r="D647" s="344" t="str">
        <f>IFERROR(VLOOKUP(B647,#REF!,6,0),"ACTIVO")</f>
        <v>ACTIVO</v>
      </c>
      <c r="E647" s="378">
        <v>45811</v>
      </c>
      <c r="F647" s="344" t="str">
        <f>IFERROR(VLOOKUP(B647,#REF!,5,0),"")</f>
        <v/>
      </c>
      <c r="G647" s="344">
        <v>30360</v>
      </c>
      <c r="H647" s="356">
        <f t="shared" ca="1" si="63"/>
        <v>43.129363449691994</v>
      </c>
      <c r="I647" s="357" t="s">
        <v>768</v>
      </c>
      <c r="J647" s="357" t="s">
        <v>6879</v>
      </c>
      <c r="K647" s="355" t="s">
        <v>1131</v>
      </c>
      <c r="L647" s="355" t="s">
        <v>196</v>
      </c>
      <c r="M647" s="355" t="s">
        <v>90</v>
      </c>
      <c r="N647" s="357" t="s">
        <v>764</v>
      </c>
      <c r="O647" s="357" t="s">
        <v>764</v>
      </c>
      <c r="P647" s="357" t="s">
        <v>721</v>
      </c>
      <c r="Q647" s="357"/>
      <c r="R647" s="357"/>
      <c r="S647" s="357"/>
      <c r="T647" s="357"/>
      <c r="U647" s="357"/>
      <c r="V647" s="357"/>
      <c r="W647" s="357"/>
      <c r="X647" s="357"/>
      <c r="Y647" s="357"/>
      <c r="Z647" s="357"/>
      <c r="AA647" s="344"/>
      <c r="AB647" s="344" t="str">
        <f t="shared" ca="1" si="68"/>
        <v>Vencida</v>
      </c>
      <c r="AC647" s="358" t="str">
        <f t="shared" si="64"/>
        <v>No aplica</v>
      </c>
      <c r="AD647" s="344"/>
      <c r="AE647" s="344" t="str">
        <f t="shared" ca="1" si="69"/>
        <v>Vencida</v>
      </c>
      <c r="AF647" s="358" t="str">
        <f t="shared" si="65"/>
        <v>No aplica</v>
      </c>
      <c r="AG647" s="344"/>
      <c r="AH647" s="357"/>
      <c r="AI647" s="357"/>
      <c r="AJ647" s="344"/>
      <c r="AK647" s="358" t="str">
        <f t="shared" ref="AK647:AK667" si="70">+IF(P647="No tiene","No aplica",IF(AJ647&gt;$C$6,"Vigente","No Vigente"))</f>
        <v>No aplica</v>
      </c>
      <c r="AL647" s="358"/>
      <c r="AM647" s="359">
        <f t="shared" ref="AM647:AM667" ca="1" si="71">+COUNTIFS(AC647:AK647,"Vigente")</f>
        <v>0</v>
      </c>
      <c r="AN647" s="357"/>
      <c r="AO647" s="357"/>
      <c r="AP647" s="360"/>
      <c r="AQ647" s="361" t="str">
        <f>+_xlfn.XLOOKUP(B647,'BD 2025-06-14'!$A$1:$A$700,'BD 2025-06-14'!$B$1:$B$700)</f>
        <v>CAMPO PRIETO IRENE</v>
      </c>
    </row>
    <row r="648" spans="1:43" ht="30.75" customHeight="1" x14ac:dyDescent="0.25">
      <c r="A648" s="353">
        <v>639</v>
      </c>
      <c r="B648" s="354">
        <v>1130679848</v>
      </c>
      <c r="C648" s="357" t="s">
        <v>6880</v>
      </c>
      <c r="D648" s="344" t="str">
        <f>IFERROR(VLOOKUP(B648,#REF!,6,0),"ACTIVO")</f>
        <v>ACTIVO</v>
      </c>
      <c r="E648" s="378">
        <v>45803</v>
      </c>
      <c r="F648" s="344" t="str">
        <f>IFERROR(VLOOKUP(B648,#REF!,5,0),"")</f>
        <v/>
      </c>
      <c r="G648" s="344">
        <v>32075</v>
      </c>
      <c r="H648" s="356">
        <f t="shared" ca="1" si="63"/>
        <v>38.433949349760439</v>
      </c>
      <c r="I648" s="357" t="s">
        <v>768</v>
      </c>
      <c r="J648" s="357" t="s">
        <v>6881</v>
      </c>
      <c r="K648" s="355" t="s">
        <v>1131</v>
      </c>
      <c r="L648" s="355" t="s">
        <v>196</v>
      </c>
      <c r="M648" s="355" t="s">
        <v>90</v>
      </c>
      <c r="N648" s="357" t="s">
        <v>764</v>
      </c>
      <c r="O648" s="357" t="s">
        <v>764</v>
      </c>
      <c r="P648" s="357" t="s">
        <v>721</v>
      </c>
      <c r="Q648" s="357"/>
      <c r="R648" s="357"/>
      <c r="S648" s="357"/>
      <c r="T648" s="357"/>
      <c r="U648" s="357"/>
      <c r="V648" s="357"/>
      <c r="W648" s="357"/>
      <c r="X648" s="357"/>
      <c r="Y648" s="357"/>
      <c r="Z648" s="357"/>
      <c r="AA648" s="344"/>
      <c r="AB648" s="344" t="str">
        <f t="shared" ca="1" si="68"/>
        <v>Vencida</v>
      </c>
      <c r="AC648" s="358" t="str">
        <f t="shared" si="64"/>
        <v>No aplica</v>
      </c>
      <c r="AD648" s="344"/>
      <c r="AE648" s="344" t="str">
        <f t="shared" ca="1" si="69"/>
        <v>Vencida</v>
      </c>
      <c r="AF648" s="358" t="str">
        <f t="shared" si="65"/>
        <v>No aplica</v>
      </c>
      <c r="AG648" s="344"/>
      <c r="AH648" s="357"/>
      <c r="AI648" s="357"/>
      <c r="AJ648" s="344"/>
      <c r="AK648" s="358" t="str">
        <f t="shared" si="70"/>
        <v>No aplica</v>
      </c>
      <c r="AL648" s="358"/>
      <c r="AM648" s="359">
        <f t="shared" ca="1" si="71"/>
        <v>0</v>
      </c>
      <c r="AN648" s="357"/>
      <c r="AO648" s="357"/>
      <c r="AP648" s="360"/>
      <c r="AQ648" s="361" t="str">
        <f>+_xlfn.XLOOKUP(B648,'BD 2025-06-14'!$A$1:$A$700,'BD 2025-06-14'!$B$1:$B$700)</f>
        <v>CASTAÐO CASTRO MARCELA YADIRA</v>
      </c>
    </row>
    <row r="649" spans="1:43" ht="30.75" customHeight="1" x14ac:dyDescent="0.25">
      <c r="A649" s="353">
        <v>640</v>
      </c>
      <c r="B649" s="354">
        <v>1143940549</v>
      </c>
      <c r="C649" s="357" t="s">
        <v>6882</v>
      </c>
      <c r="D649" s="344" t="str">
        <f>IFERROR(VLOOKUP(B649,#REF!,6,0),"ACTIVO")</f>
        <v>ACTIVO</v>
      </c>
      <c r="E649" s="378">
        <v>45803</v>
      </c>
      <c r="F649" s="344" t="str">
        <f>IFERROR(VLOOKUP(B649,#REF!,5,0),"")</f>
        <v/>
      </c>
      <c r="G649" s="344">
        <v>33274</v>
      </c>
      <c r="H649" s="356">
        <f t="shared" ca="1" si="63"/>
        <v>35.15126625598905</v>
      </c>
      <c r="I649" s="357" t="s">
        <v>768</v>
      </c>
      <c r="J649" s="357" t="s">
        <v>6883</v>
      </c>
      <c r="K649" s="355" t="s">
        <v>1131</v>
      </c>
      <c r="L649" s="355" t="s">
        <v>196</v>
      </c>
      <c r="M649" s="355" t="s">
        <v>90</v>
      </c>
      <c r="N649" s="357" t="s">
        <v>764</v>
      </c>
      <c r="O649" s="357" t="s">
        <v>764</v>
      </c>
      <c r="P649" s="357" t="s">
        <v>721</v>
      </c>
      <c r="Q649" s="357"/>
      <c r="R649" s="357"/>
      <c r="S649" s="357"/>
      <c r="T649" s="357"/>
      <c r="U649" s="357"/>
      <c r="V649" s="357"/>
      <c r="W649" s="357"/>
      <c r="X649" s="357"/>
      <c r="Y649" s="357"/>
      <c r="Z649" s="357"/>
      <c r="AA649" s="344"/>
      <c r="AB649" s="344" t="str">
        <f t="shared" ca="1" si="68"/>
        <v>Vencida</v>
      </c>
      <c r="AC649" s="358" t="str">
        <f t="shared" si="64"/>
        <v>No aplica</v>
      </c>
      <c r="AD649" s="344"/>
      <c r="AE649" s="344" t="str">
        <f t="shared" ca="1" si="69"/>
        <v>Vencida</v>
      </c>
      <c r="AF649" s="358" t="str">
        <f t="shared" si="65"/>
        <v>No aplica</v>
      </c>
      <c r="AG649" s="344"/>
      <c r="AH649" s="357"/>
      <c r="AI649" s="357"/>
      <c r="AJ649" s="344"/>
      <c r="AK649" s="358" t="str">
        <f t="shared" si="70"/>
        <v>No aplica</v>
      </c>
      <c r="AL649" s="358"/>
      <c r="AM649" s="359">
        <f t="shared" ca="1" si="71"/>
        <v>0</v>
      </c>
      <c r="AN649" s="357"/>
      <c r="AO649" s="357"/>
      <c r="AP649" s="360"/>
      <c r="AQ649" s="361" t="str">
        <f>+_xlfn.XLOOKUP(B649,'BD 2025-06-14'!$A$1:$A$700,'BD 2025-06-14'!$B$1:$B$700)</f>
        <v>CORTES GOMEZ DANIELA</v>
      </c>
    </row>
    <row r="650" spans="1:43" ht="30.75" customHeight="1" x14ac:dyDescent="0.25">
      <c r="A650" s="353">
        <v>641</v>
      </c>
      <c r="B650" s="354">
        <v>1193380592</v>
      </c>
      <c r="C650" s="357" t="s">
        <v>6884</v>
      </c>
      <c r="D650" s="344" t="str">
        <f>IFERROR(VLOOKUP(B650,#REF!,6,0),"ACTIVO")</f>
        <v>ACTIVO</v>
      </c>
      <c r="E650" s="378">
        <v>45817</v>
      </c>
      <c r="F650" s="344" t="str">
        <f>IFERROR(VLOOKUP(B650,#REF!,5,0),"")</f>
        <v/>
      </c>
      <c r="G650" s="344">
        <v>36918</v>
      </c>
      <c r="H650" s="356">
        <f t="shared" ref="H650:H662" ca="1" si="72">+YEARFRAC(G650,TODAY(),1)</f>
        <v>25.175863521482729</v>
      </c>
      <c r="I650" s="357" t="s">
        <v>768</v>
      </c>
      <c r="J650" s="357" t="s">
        <v>6885</v>
      </c>
      <c r="K650" s="355" t="s">
        <v>1131</v>
      </c>
      <c r="L650" s="355" t="s">
        <v>196</v>
      </c>
      <c r="M650" s="355" t="s">
        <v>90</v>
      </c>
      <c r="N650" s="357" t="s">
        <v>764</v>
      </c>
      <c r="O650" s="357" t="s">
        <v>764</v>
      </c>
      <c r="P650" s="357" t="s">
        <v>721</v>
      </c>
      <c r="Q650" s="357"/>
      <c r="R650" s="357"/>
      <c r="S650" s="357"/>
      <c r="T650" s="357"/>
      <c r="U650" s="357"/>
      <c r="V650" s="357"/>
      <c r="W650" s="357"/>
      <c r="X650" s="357"/>
      <c r="Y650" s="357"/>
      <c r="Z650" s="357"/>
      <c r="AA650" s="344"/>
      <c r="AB650" s="344" t="str">
        <f t="shared" ca="1" si="68"/>
        <v>Vencida</v>
      </c>
      <c r="AC650" s="358" t="str">
        <f t="shared" ref="AC650:AC667" si="73">IF(P650="No tiene","No aplica",IF(AD650&gt;$C$6,"Vigente","No Vigente"))</f>
        <v>No aplica</v>
      </c>
      <c r="AD650" s="344"/>
      <c r="AE650" s="344" t="str">
        <f t="shared" ca="1" si="69"/>
        <v>Vencida</v>
      </c>
      <c r="AF650" s="358" t="str">
        <f t="shared" ref="AF650:AF667" si="74">+IF(P650="No tiene","No aplica",IF(AG650&gt;$C$6,"Vigente","No Vigente"))</f>
        <v>No aplica</v>
      </c>
      <c r="AG650" s="344"/>
      <c r="AH650" s="357"/>
      <c r="AI650" s="357"/>
      <c r="AJ650" s="344"/>
      <c r="AK650" s="358" t="str">
        <f t="shared" si="70"/>
        <v>No aplica</v>
      </c>
      <c r="AL650" s="358"/>
      <c r="AM650" s="359">
        <f t="shared" ca="1" si="71"/>
        <v>0</v>
      </c>
      <c r="AN650" s="357"/>
      <c r="AO650" s="357"/>
      <c r="AP650" s="360"/>
      <c r="AQ650" s="361" t="str">
        <f>+_xlfn.XLOOKUP(B650,'BD 2025-06-14'!$A$1:$A$700,'BD 2025-06-14'!$B$1:$B$700)</f>
        <v>HENAO LARA VALERIA</v>
      </c>
    </row>
    <row r="651" spans="1:43" ht="30.75" customHeight="1" x14ac:dyDescent="0.25">
      <c r="A651" s="353">
        <v>642</v>
      </c>
      <c r="B651" s="354">
        <v>67033145</v>
      </c>
      <c r="C651" s="357" t="s">
        <v>6886</v>
      </c>
      <c r="D651" s="344" t="str">
        <f>IFERROR(VLOOKUP(B651,#REF!,6,0),"ACTIVO")</f>
        <v>ACTIVO</v>
      </c>
      <c r="E651" s="378">
        <v>45811</v>
      </c>
      <c r="F651" s="344" t="str">
        <f>IFERROR(VLOOKUP(B651,#REF!,5,0),"")</f>
        <v/>
      </c>
      <c r="G651" s="344">
        <v>30987</v>
      </c>
      <c r="H651" s="356">
        <f t="shared" ca="1" si="72"/>
        <v>41.412071819686744</v>
      </c>
      <c r="I651" s="357" t="s">
        <v>768</v>
      </c>
      <c r="J651" s="357" t="s">
        <v>6887</v>
      </c>
      <c r="K651" s="355" t="s">
        <v>1131</v>
      </c>
      <c r="L651" s="355" t="s">
        <v>196</v>
      </c>
      <c r="M651" s="355" t="s">
        <v>90</v>
      </c>
      <c r="N651" s="357" t="s">
        <v>764</v>
      </c>
      <c r="O651" s="357" t="s">
        <v>764</v>
      </c>
      <c r="P651" s="357" t="s">
        <v>721</v>
      </c>
      <c r="Q651" s="357"/>
      <c r="R651" s="357"/>
      <c r="S651" s="357"/>
      <c r="T651" s="357"/>
      <c r="U651" s="357"/>
      <c r="V651" s="357"/>
      <c r="W651" s="357"/>
      <c r="X651" s="357"/>
      <c r="Y651" s="357"/>
      <c r="Z651" s="357"/>
      <c r="AA651" s="344"/>
      <c r="AB651" s="344" t="str">
        <f t="shared" ref="AB651:AB714" ca="1" si="75">IF(AD651&lt;=TODAY(),"Vencida","Vigente")</f>
        <v>Vencida</v>
      </c>
      <c r="AC651" s="358" t="str">
        <f t="shared" si="73"/>
        <v>No aplica</v>
      </c>
      <c r="AD651" s="344"/>
      <c r="AE651" s="344" t="str">
        <f t="shared" ref="AE651:AE714" ca="1" si="76">IF(AG651&lt;=TODAY(),"Vencida","Vigente")</f>
        <v>Vencida</v>
      </c>
      <c r="AF651" s="358" t="str">
        <f t="shared" si="74"/>
        <v>No aplica</v>
      </c>
      <c r="AG651" s="344"/>
      <c r="AH651" s="357"/>
      <c r="AI651" s="357"/>
      <c r="AJ651" s="344"/>
      <c r="AK651" s="358" t="str">
        <f t="shared" si="70"/>
        <v>No aplica</v>
      </c>
      <c r="AL651" s="358"/>
      <c r="AM651" s="359">
        <f t="shared" ca="1" si="71"/>
        <v>0</v>
      </c>
      <c r="AN651" s="357"/>
      <c r="AO651" s="357"/>
      <c r="AP651" s="360"/>
      <c r="AQ651" s="361" t="str">
        <f>+_xlfn.XLOOKUP(B651,'BD 2025-06-14'!$A$1:$A$700,'BD 2025-06-14'!$B$1:$B$700)</f>
        <v>JAIMES RAMIREZ YULY STELLA</v>
      </c>
    </row>
    <row r="652" spans="1:43" ht="30.75" customHeight="1" x14ac:dyDescent="0.25">
      <c r="A652" s="353">
        <v>643</v>
      </c>
      <c r="B652" s="354">
        <v>1143841067</v>
      </c>
      <c r="C652" s="357" t="s">
        <v>6888</v>
      </c>
      <c r="D652" s="344" t="str">
        <f>IFERROR(VLOOKUP(B652,#REF!,6,0),"ACTIVO")</f>
        <v>ACTIVO</v>
      </c>
      <c r="E652" s="378">
        <v>45817</v>
      </c>
      <c r="F652" s="344" t="str">
        <f>IFERROR(VLOOKUP(B652,#REF!,5,0),"")</f>
        <v/>
      </c>
      <c r="G652" s="344">
        <v>33343</v>
      </c>
      <c r="H652" s="356">
        <f t="shared" ca="1" si="72"/>
        <v>34.962354551676931</v>
      </c>
      <c r="I652" s="357" t="s">
        <v>768</v>
      </c>
      <c r="J652" s="357" t="s">
        <v>6889</v>
      </c>
      <c r="K652" s="355" t="s">
        <v>1131</v>
      </c>
      <c r="L652" s="355" t="s">
        <v>196</v>
      </c>
      <c r="M652" s="355" t="s">
        <v>90</v>
      </c>
      <c r="N652" s="357" t="s">
        <v>764</v>
      </c>
      <c r="O652" s="357" t="s">
        <v>764</v>
      </c>
      <c r="P652" s="357" t="s">
        <v>721</v>
      </c>
      <c r="Q652" s="357"/>
      <c r="R652" s="357"/>
      <c r="S652" s="357"/>
      <c r="T652" s="357"/>
      <c r="U652" s="357"/>
      <c r="V652" s="357"/>
      <c r="W652" s="357"/>
      <c r="X652" s="357"/>
      <c r="Y652" s="357"/>
      <c r="Z652" s="357"/>
      <c r="AA652" s="344"/>
      <c r="AB652" s="344" t="str">
        <f t="shared" ca="1" si="75"/>
        <v>Vencida</v>
      </c>
      <c r="AC652" s="358" t="str">
        <f t="shared" si="73"/>
        <v>No aplica</v>
      </c>
      <c r="AD652" s="344"/>
      <c r="AE652" s="344" t="str">
        <f t="shared" ca="1" si="76"/>
        <v>Vencida</v>
      </c>
      <c r="AF652" s="358" t="str">
        <f t="shared" si="74"/>
        <v>No aplica</v>
      </c>
      <c r="AG652" s="344"/>
      <c r="AH652" s="357"/>
      <c r="AI652" s="357"/>
      <c r="AJ652" s="344"/>
      <c r="AK652" s="358" t="str">
        <f t="shared" si="70"/>
        <v>No aplica</v>
      </c>
      <c r="AL652" s="358"/>
      <c r="AM652" s="359">
        <f t="shared" ca="1" si="71"/>
        <v>0</v>
      </c>
      <c r="AN652" s="357"/>
      <c r="AO652" s="357"/>
      <c r="AP652" s="360"/>
      <c r="AQ652" s="361" t="str">
        <f>+_xlfn.XLOOKUP(B652,'BD 2025-06-14'!$A$1:$A$700,'BD 2025-06-14'!$B$1:$B$700)</f>
        <v>MEJIA MONSALVE ELIZABETH</v>
      </c>
    </row>
    <row r="653" spans="1:43" ht="30.75" customHeight="1" x14ac:dyDescent="0.25">
      <c r="A653" s="353">
        <v>644</v>
      </c>
      <c r="B653" s="354">
        <v>1006008954</v>
      </c>
      <c r="C653" s="357" t="s">
        <v>6890</v>
      </c>
      <c r="D653" s="344" t="str">
        <f>IFERROR(VLOOKUP(B653,#REF!,6,0),"ACTIVO")</f>
        <v>ACTIVO</v>
      </c>
      <c r="E653" s="378">
        <v>45817</v>
      </c>
      <c r="F653" s="344" t="str">
        <f>IFERROR(VLOOKUP(B653,#REF!,5,0),"")</f>
        <v/>
      </c>
      <c r="G653" s="344">
        <v>37145</v>
      </c>
      <c r="H653" s="356">
        <f t="shared" ca="1" si="72"/>
        <v>24.554338668913228</v>
      </c>
      <c r="I653" s="357" t="s">
        <v>768</v>
      </c>
      <c r="J653" s="357" t="s">
        <v>6891</v>
      </c>
      <c r="K653" s="355" t="s">
        <v>1131</v>
      </c>
      <c r="L653" s="355" t="s">
        <v>196</v>
      </c>
      <c r="M653" s="355" t="s">
        <v>90</v>
      </c>
      <c r="N653" s="357" t="s">
        <v>764</v>
      </c>
      <c r="O653" s="357" t="s">
        <v>764</v>
      </c>
      <c r="P653" s="357" t="s">
        <v>721</v>
      </c>
      <c r="Q653" s="357"/>
      <c r="R653" s="357"/>
      <c r="S653" s="357"/>
      <c r="T653" s="357"/>
      <c r="U653" s="357"/>
      <c r="V653" s="357"/>
      <c r="W653" s="357"/>
      <c r="X653" s="357"/>
      <c r="Y653" s="357"/>
      <c r="Z653" s="357"/>
      <c r="AA653" s="344"/>
      <c r="AB653" s="344" t="str">
        <f t="shared" ca="1" si="75"/>
        <v>Vencida</v>
      </c>
      <c r="AC653" s="358" t="str">
        <f t="shared" si="73"/>
        <v>No aplica</v>
      </c>
      <c r="AD653" s="344"/>
      <c r="AE653" s="344" t="str">
        <f t="shared" ca="1" si="76"/>
        <v>Vencida</v>
      </c>
      <c r="AF653" s="358" t="str">
        <f t="shared" si="74"/>
        <v>No aplica</v>
      </c>
      <c r="AG653" s="344"/>
      <c r="AH653" s="357"/>
      <c r="AI653" s="357"/>
      <c r="AJ653" s="344"/>
      <c r="AK653" s="358" t="str">
        <f t="shared" si="70"/>
        <v>No aplica</v>
      </c>
      <c r="AL653" s="358"/>
      <c r="AM653" s="359">
        <f t="shared" ca="1" si="71"/>
        <v>0</v>
      </c>
      <c r="AN653" s="357"/>
      <c r="AO653" s="357"/>
      <c r="AP653" s="360"/>
      <c r="AQ653" s="361" t="str">
        <f>+_xlfn.XLOOKUP(B653,'BD 2025-06-14'!$A$1:$A$700,'BD 2025-06-14'!$B$1:$B$700)</f>
        <v>MEJIA VERA LEIDY VALENTINA</v>
      </c>
    </row>
    <row r="654" spans="1:43" ht="30.75" customHeight="1" x14ac:dyDescent="0.25">
      <c r="A654" s="353">
        <v>645</v>
      </c>
      <c r="B654" s="354">
        <v>1143827649</v>
      </c>
      <c r="C654" s="357" t="s">
        <v>6892</v>
      </c>
      <c r="D654" s="344" t="str">
        <f>IFERROR(VLOOKUP(B654,#REF!,6,0),"ACTIVO")</f>
        <v>ACTIVO</v>
      </c>
      <c r="E654" s="378">
        <v>45817</v>
      </c>
      <c r="F654" s="344" t="str">
        <f>IFERROR(VLOOKUP(B654,#REF!,5,0),"")</f>
        <v/>
      </c>
      <c r="G654" s="344">
        <v>32644</v>
      </c>
      <c r="H654" s="356">
        <f t="shared" ca="1" si="72"/>
        <v>36.877440737805316</v>
      </c>
      <c r="I654" s="357" t="s">
        <v>768</v>
      </c>
      <c r="J654" s="357" t="s">
        <v>6893</v>
      </c>
      <c r="K654" s="355" t="s">
        <v>1131</v>
      </c>
      <c r="L654" s="355" t="s">
        <v>196</v>
      </c>
      <c r="M654" s="355" t="s">
        <v>90</v>
      </c>
      <c r="N654" s="357" t="s">
        <v>764</v>
      </c>
      <c r="O654" s="357" t="s">
        <v>764</v>
      </c>
      <c r="P654" s="357" t="s">
        <v>721</v>
      </c>
      <c r="Q654" s="357"/>
      <c r="R654" s="357"/>
      <c r="S654" s="357"/>
      <c r="T654" s="357"/>
      <c r="U654" s="357"/>
      <c r="V654" s="357"/>
      <c r="W654" s="357"/>
      <c r="X654" s="357"/>
      <c r="Y654" s="357"/>
      <c r="Z654" s="357"/>
      <c r="AA654" s="344"/>
      <c r="AB654" s="344" t="str">
        <f t="shared" ca="1" si="75"/>
        <v>Vencida</v>
      </c>
      <c r="AC654" s="358" t="str">
        <f t="shared" si="73"/>
        <v>No aplica</v>
      </c>
      <c r="AD654" s="344"/>
      <c r="AE654" s="344" t="str">
        <f t="shared" ca="1" si="76"/>
        <v>Vencida</v>
      </c>
      <c r="AF654" s="358" t="str">
        <f t="shared" si="74"/>
        <v>No aplica</v>
      </c>
      <c r="AG654" s="344"/>
      <c r="AH654" s="357"/>
      <c r="AI654" s="357"/>
      <c r="AJ654" s="344"/>
      <c r="AK654" s="358" t="str">
        <f t="shared" si="70"/>
        <v>No aplica</v>
      </c>
      <c r="AL654" s="358"/>
      <c r="AM654" s="359">
        <f t="shared" ca="1" si="71"/>
        <v>0</v>
      </c>
      <c r="AN654" s="357"/>
      <c r="AO654" s="357"/>
      <c r="AP654" s="360"/>
      <c r="AQ654" s="361" t="str">
        <f>+_xlfn.XLOOKUP(B654,'BD 2025-06-14'!$A$1:$A$700,'BD 2025-06-14'!$B$1:$B$700)</f>
        <v>MENDOZA PENILLA VIVIANA ANDREA</v>
      </c>
    </row>
    <row r="655" spans="1:43" ht="30.75" customHeight="1" x14ac:dyDescent="0.25">
      <c r="A655" s="353">
        <v>646</v>
      </c>
      <c r="B655" s="354">
        <v>1110364428</v>
      </c>
      <c r="C655" s="357" t="s">
        <v>6894</v>
      </c>
      <c r="D655" s="344" t="str">
        <f>IFERROR(VLOOKUP(B655,#REF!,6,0),"ACTIVO")</f>
        <v>ACTIVO</v>
      </c>
      <c r="E655" s="378">
        <v>45803</v>
      </c>
      <c r="F655" s="344" t="str">
        <f>IFERROR(VLOOKUP(B655,#REF!,5,0),"")</f>
        <v/>
      </c>
      <c r="G655" s="344">
        <v>36986</v>
      </c>
      <c r="H655" s="356">
        <f t="shared" ca="1" si="72"/>
        <v>24.989679865206401</v>
      </c>
      <c r="I655" s="357" t="s">
        <v>768</v>
      </c>
      <c r="J655" s="357" t="s">
        <v>6895</v>
      </c>
      <c r="K655" s="355" t="s">
        <v>1131</v>
      </c>
      <c r="L655" s="355" t="s">
        <v>196</v>
      </c>
      <c r="M655" s="355" t="s">
        <v>90</v>
      </c>
      <c r="N655" s="357" t="s">
        <v>764</v>
      </c>
      <c r="O655" s="357" t="s">
        <v>764</v>
      </c>
      <c r="P655" s="357" t="s">
        <v>721</v>
      </c>
      <c r="Q655" s="357"/>
      <c r="R655" s="357"/>
      <c r="S655" s="357"/>
      <c r="T655" s="357"/>
      <c r="U655" s="357"/>
      <c r="V655" s="357"/>
      <c r="W655" s="357"/>
      <c r="X655" s="357"/>
      <c r="Y655" s="357"/>
      <c r="Z655" s="357"/>
      <c r="AA655" s="344"/>
      <c r="AB655" s="344" t="str">
        <f t="shared" ca="1" si="75"/>
        <v>Vencida</v>
      </c>
      <c r="AC655" s="358" t="str">
        <f t="shared" si="73"/>
        <v>No aplica</v>
      </c>
      <c r="AD655" s="344"/>
      <c r="AE655" s="344" t="str">
        <f t="shared" ca="1" si="76"/>
        <v>Vencida</v>
      </c>
      <c r="AF655" s="358" t="str">
        <f t="shared" si="74"/>
        <v>No aplica</v>
      </c>
      <c r="AG655" s="344"/>
      <c r="AH655" s="357"/>
      <c r="AI655" s="357"/>
      <c r="AJ655" s="344"/>
      <c r="AK655" s="358" t="str">
        <f t="shared" si="70"/>
        <v>No aplica</v>
      </c>
      <c r="AL655" s="358"/>
      <c r="AM655" s="359">
        <f t="shared" ca="1" si="71"/>
        <v>0</v>
      </c>
      <c r="AN655" s="357"/>
      <c r="AO655" s="357"/>
      <c r="AP655" s="360"/>
      <c r="AQ655" s="361" t="str">
        <f>+_xlfn.XLOOKUP(B655,'BD 2025-06-14'!$A$1:$A$700,'BD 2025-06-14'!$B$1:$B$700)</f>
        <v>MONTENEGRO   KELLY DAHIANA</v>
      </c>
    </row>
    <row r="656" spans="1:43" ht="30.75" customHeight="1" x14ac:dyDescent="0.25">
      <c r="A656" s="353">
        <v>647</v>
      </c>
      <c r="B656" s="354">
        <v>1143997195</v>
      </c>
      <c r="C656" s="357" t="s">
        <v>6896</v>
      </c>
      <c r="D656" s="344" t="str">
        <f>IFERROR(VLOOKUP(B656,#REF!,6,0),"ACTIVO")</f>
        <v>ACTIVO</v>
      </c>
      <c r="E656" s="378">
        <v>45803</v>
      </c>
      <c r="F656" s="344" t="str">
        <f>IFERROR(VLOOKUP(B656,#REF!,5,0),"")</f>
        <v/>
      </c>
      <c r="G656" s="344">
        <v>36440</v>
      </c>
      <c r="H656" s="356">
        <f t="shared" ca="1" si="72"/>
        <v>26.483230663928815</v>
      </c>
      <c r="I656" s="357" t="s">
        <v>768</v>
      </c>
      <c r="J656" s="357" t="s">
        <v>268</v>
      </c>
      <c r="K656" s="355" t="s">
        <v>1131</v>
      </c>
      <c r="L656" s="355" t="s">
        <v>196</v>
      </c>
      <c r="M656" s="355" t="s">
        <v>90</v>
      </c>
      <c r="N656" s="357" t="s">
        <v>764</v>
      </c>
      <c r="O656" s="357" t="s">
        <v>764</v>
      </c>
      <c r="P656" s="357" t="s">
        <v>721</v>
      </c>
      <c r="Q656" s="357"/>
      <c r="R656" s="357"/>
      <c r="S656" s="357"/>
      <c r="T656" s="357"/>
      <c r="U656" s="357"/>
      <c r="V656" s="357"/>
      <c r="W656" s="357"/>
      <c r="X656" s="357"/>
      <c r="Y656" s="357"/>
      <c r="Z656" s="357"/>
      <c r="AA656" s="344"/>
      <c r="AB656" s="344" t="str">
        <f t="shared" ca="1" si="75"/>
        <v>Vencida</v>
      </c>
      <c r="AC656" s="358" t="str">
        <f t="shared" si="73"/>
        <v>No aplica</v>
      </c>
      <c r="AD656" s="344"/>
      <c r="AE656" s="344" t="str">
        <f t="shared" ca="1" si="76"/>
        <v>Vencida</v>
      </c>
      <c r="AF656" s="358" t="str">
        <f t="shared" si="74"/>
        <v>No aplica</v>
      </c>
      <c r="AG656" s="344"/>
      <c r="AH656" s="357"/>
      <c r="AI656" s="357"/>
      <c r="AJ656" s="344"/>
      <c r="AK656" s="358" t="str">
        <f t="shared" si="70"/>
        <v>No aplica</v>
      </c>
      <c r="AL656" s="358"/>
      <c r="AM656" s="359">
        <f t="shared" ca="1" si="71"/>
        <v>0</v>
      </c>
      <c r="AN656" s="357"/>
      <c r="AO656" s="357"/>
      <c r="AP656" s="360"/>
      <c r="AQ656" s="361" t="str">
        <f>+_xlfn.XLOOKUP(B656,'BD 2025-06-14'!$A$1:$A$700,'BD 2025-06-14'!$B$1:$B$700)</f>
        <v>MUNOZ SERNA ANGELA</v>
      </c>
    </row>
    <row r="657" spans="1:43" ht="30.75" customHeight="1" x14ac:dyDescent="0.25">
      <c r="A657" s="353">
        <v>648</v>
      </c>
      <c r="B657" s="354">
        <v>1144027294</v>
      </c>
      <c r="C657" s="357" t="s">
        <v>6897</v>
      </c>
      <c r="D657" s="344" t="str">
        <f>IFERROR(VLOOKUP(B657,#REF!,6,0),"ACTIVO")</f>
        <v>ACTIVO</v>
      </c>
      <c r="E657" s="378">
        <v>45811</v>
      </c>
      <c r="F657" s="344" t="str">
        <f>IFERROR(VLOOKUP(B657,#REF!,5,0),"")</f>
        <v/>
      </c>
      <c r="G657" s="344">
        <v>32716</v>
      </c>
      <c r="H657" s="356">
        <f t="shared" ca="1" si="72"/>
        <v>36.680308379566249</v>
      </c>
      <c r="I657" s="357" t="s">
        <v>768</v>
      </c>
      <c r="J657" s="357" t="s">
        <v>6898</v>
      </c>
      <c r="K657" s="355" t="s">
        <v>1131</v>
      </c>
      <c r="L657" s="355" t="s">
        <v>196</v>
      </c>
      <c r="M657" s="355" t="s">
        <v>90</v>
      </c>
      <c r="N657" s="357" t="s">
        <v>764</v>
      </c>
      <c r="O657" s="357" t="s">
        <v>764</v>
      </c>
      <c r="P657" s="357" t="s">
        <v>721</v>
      </c>
      <c r="Q657" s="357"/>
      <c r="R657" s="357"/>
      <c r="S657" s="357"/>
      <c r="T657" s="357"/>
      <c r="U657" s="357"/>
      <c r="V657" s="357"/>
      <c r="W657" s="357"/>
      <c r="X657" s="357"/>
      <c r="Y657" s="357"/>
      <c r="Z657" s="357"/>
      <c r="AA657" s="344"/>
      <c r="AB657" s="344" t="str">
        <f t="shared" ca="1" si="75"/>
        <v>Vencida</v>
      </c>
      <c r="AC657" s="358" t="str">
        <f t="shared" si="73"/>
        <v>No aplica</v>
      </c>
      <c r="AD657" s="344"/>
      <c r="AE657" s="344" t="str">
        <f t="shared" ca="1" si="76"/>
        <v>Vencida</v>
      </c>
      <c r="AF657" s="358" t="str">
        <f t="shared" si="74"/>
        <v>No aplica</v>
      </c>
      <c r="AG657" s="344"/>
      <c r="AH657" s="357"/>
      <c r="AI657" s="357"/>
      <c r="AJ657" s="344"/>
      <c r="AK657" s="358" t="str">
        <f t="shared" si="70"/>
        <v>No aplica</v>
      </c>
      <c r="AL657" s="358"/>
      <c r="AM657" s="359">
        <f t="shared" ca="1" si="71"/>
        <v>0</v>
      </c>
      <c r="AN657" s="357"/>
      <c r="AO657" s="357"/>
      <c r="AP657" s="360"/>
      <c r="AQ657" s="361" t="str">
        <f>+_xlfn.XLOOKUP(B657,'BD 2025-06-14'!$A$1:$A$700,'BD 2025-06-14'!$B$1:$B$700)</f>
        <v>SABOGAL AGUILON MONICA</v>
      </c>
    </row>
    <row r="658" spans="1:43" ht="30.75" customHeight="1" x14ac:dyDescent="0.25">
      <c r="A658" s="353">
        <v>649</v>
      </c>
      <c r="B658" s="354">
        <v>1144060800</v>
      </c>
      <c r="C658" s="357" t="s">
        <v>6899</v>
      </c>
      <c r="D658" s="344" t="str">
        <f>IFERROR(VLOOKUP(B658,#REF!,6,0),"ACTIVO")</f>
        <v>ACTIVO</v>
      </c>
      <c r="E658" s="378">
        <v>45803</v>
      </c>
      <c r="F658" s="344" t="str">
        <f>IFERROR(VLOOKUP(B658,#REF!,5,0),"")</f>
        <v/>
      </c>
      <c r="G658" s="344">
        <v>33865</v>
      </c>
      <c r="H658" s="356">
        <f t="shared" ca="1" si="72"/>
        <v>33.532540675844807</v>
      </c>
      <c r="I658" s="357" t="s">
        <v>768</v>
      </c>
      <c r="J658" s="357" t="s">
        <v>6900</v>
      </c>
      <c r="K658" s="355" t="s">
        <v>1131</v>
      </c>
      <c r="L658" s="355" t="s">
        <v>196</v>
      </c>
      <c r="M658" s="355" t="s">
        <v>90</v>
      </c>
      <c r="N658" s="357" t="s">
        <v>764</v>
      </c>
      <c r="O658" s="357" t="s">
        <v>764</v>
      </c>
      <c r="P658" s="357" t="s">
        <v>721</v>
      </c>
      <c r="Q658" s="357"/>
      <c r="R658" s="357"/>
      <c r="S658" s="357"/>
      <c r="T658" s="357"/>
      <c r="U658" s="357"/>
      <c r="V658" s="357"/>
      <c r="W658" s="357"/>
      <c r="X658" s="357"/>
      <c r="Y658" s="357"/>
      <c r="Z658" s="357"/>
      <c r="AA658" s="344"/>
      <c r="AB658" s="344" t="str">
        <f t="shared" ca="1" si="75"/>
        <v>Vencida</v>
      </c>
      <c r="AC658" s="358" t="str">
        <f t="shared" si="73"/>
        <v>No aplica</v>
      </c>
      <c r="AD658" s="344"/>
      <c r="AE658" s="344" t="str">
        <f t="shared" ca="1" si="76"/>
        <v>Vencida</v>
      </c>
      <c r="AF658" s="358" t="str">
        <f t="shared" si="74"/>
        <v>No aplica</v>
      </c>
      <c r="AG658" s="344"/>
      <c r="AH658" s="357"/>
      <c r="AI658" s="357"/>
      <c r="AJ658" s="344"/>
      <c r="AK658" s="358" t="str">
        <f t="shared" si="70"/>
        <v>No aplica</v>
      </c>
      <c r="AL658" s="358"/>
      <c r="AM658" s="359">
        <f t="shared" ca="1" si="71"/>
        <v>0</v>
      </c>
      <c r="AN658" s="357"/>
      <c r="AO658" s="357"/>
      <c r="AP658" s="360"/>
      <c r="AQ658" s="361" t="str">
        <f>+_xlfn.XLOOKUP(B658,'BD 2025-06-14'!$A$1:$A$700,'BD 2025-06-14'!$B$1:$B$700)</f>
        <v>SALAZAR MURILLO KATERINE</v>
      </c>
    </row>
    <row r="659" spans="1:43" ht="30.75" customHeight="1" x14ac:dyDescent="0.25">
      <c r="A659" s="353">
        <v>650</v>
      </c>
      <c r="B659" s="354">
        <v>1006009128</v>
      </c>
      <c r="C659" s="357" t="s">
        <v>6901</v>
      </c>
      <c r="D659" s="344" t="str">
        <f>IFERROR(VLOOKUP(B659,#REF!,6,0),"ACTIVO")</f>
        <v>ACTIVO</v>
      </c>
      <c r="E659" s="378">
        <v>45817</v>
      </c>
      <c r="F659" s="344" t="str">
        <f>IFERROR(VLOOKUP(B659,#REF!,5,0),"")</f>
        <v/>
      </c>
      <c r="G659" s="344">
        <v>37190</v>
      </c>
      <c r="H659" s="356">
        <f t="shared" ca="1" si="72"/>
        <v>24.431128896377423</v>
      </c>
      <c r="I659" s="357" t="s">
        <v>768</v>
      </c>
      <c r="J659" s="357" t="s">
        <v>6902</v>
      </c>
      <c r="K659" s="355" t="s">
        <v>1131</v>
      </c>
      <c r="L659" s="355" t="s">
        <v>196</v>
      </c>
      <c r="M659" s="355" t="s">
        <v>90</v>
      </c>
      <c r="N659" s="357" t="s">
        <v>764</v>
      </c>
      <c r="O659" s="357" t="s">
        <v>764</v>
      </c>
      <c r="P659" s="357" t="s">
        <v>721</v>
      </c>
      <c r="Q659" s="357"/>
      <c r="R659" s="357"/>
      <c r="S659" s="357"/>
      <c r="T659" s="357"/>
      <c r="U659" s="357"/>
      <c r="V659" s="357"/>
      <c r="W659" s="357"/>
      <c r="X659" s="357"/>
      <c r="Y659" s="357"/>
      <c r="Z659" s="357"/>
      <c r="AA659" s="344"/>
      <c r="AB659" s="344" t="str">
        <f t="shared" ca="1" si="75"/>
        <v>Vencida</v>
      </c>
      <c r="AC659" s="358" t="str">
        <f t="shared" si="73"/>
        <v>No aplica</v>
      </c>
      <c r="AD659" s="344"/>
      <c r="AE659" s="344" t="str">
        <f t="shared" ca="1" si="76"/>
        <v>Vencida</v>
      </c>
      <c r="AF659" s="358" t="str">
        <f t="shared" si="74"/>
        <v>No aplica</v>
      </c>
      <c r="AG659" s="344"/>
      <c r="AH659" s="357"/>
      <c r="AI659" s="357"/>
      <c r="AJ659" s="344"/>
      <c r="AK659" s="358" t="str">
        <f t="shared" si="70"/>
        <v>No aplica</v>
      </c>
      <c r="AL659" s="358"/>
      <c r="AM659" s="359">
        <f t="shared" ca="1" si="71"/>
        <v>0</v>
      </c>
      <c r="AN659" s="357"/>
      <c r="AO659" s="357"/>
      <c r="AP659" s="360"/>
      <c r="AQ659" s="361" t="str">
        <f>+_xlfn.XLOOKUP(B659,'BD 2025-06-14'!$A$1:$A$700,'BD 2025-06-14'!$B$1:$B$700)</f>
        <v>VARELA MUNOZ STEPHANIA</v>
      </c>
    </row>
    <row r="660" spans="1:43" ht="30.75" customHeight="1" x14ac:dyDescent="0.25">
      <c r="A660" s="353">
        <v>651</v>
      </c>
      <c r="B660" s="354">
        <v>1130623009</v>
      </c>
      <c r="C660" s="357" t="s">
        <v>6904</v>
      </c>
      <c r="D660" s="344" t="str">
        <f>IFERROR(VLOOKUP(B660,#REF!,6,0),"ACTIVO")</f>
        <v>ACTIVO</v>
      </c>
      <c r="E660" s="378">
        <v>45811</v>
      </c>
      <c r="F660" s="344" t="str">
        <f>IFERROR(VLOOKUP(B660,#REF!,5,0),"")</f>
        <v/>
      </c>
      <c r="G660" s="344">
        <v>32540</v>
      </c>
      <c r="H660" s="356">
        <f t="shared" ca="1" si="72"/>
        <v>37.162187477483968</v>
      </c>
      <c r="I660" s="357" t="s">
        <v>768</v>
      </c>
      <c r="J660" s="357" t="s">
        <v>6905</v>
      </c>
      <c r="K660" s="355" t="s">
        <v>1467</v>
      </c>
      <c r="L660" s="355" t="s">
        <v>196</v>
      </c>
      <c r="M660" s="355" t="s">
        <v>90</v>
      </c>
      <c r="N660" s="357" t="s">
        <v>764</v>
      </c>
      <c r="O660" s="357" t="s">
        <v>764</v>
      </c>
      <c r="P660" s="357" t="s">
        <v>721</v>
      </c>
      <c r="Q660" s="357"/>
      <c r="R660" s="357"/>
      <c r="S660" s="357"/>
      <c r="T660" s="357"/>
      <c r="U660" s="357"/>
      <c r="V660" s="357"/>
      <c r="W660" s="357"/>
      <c r="X660" s="357"/>
      <c r="Y660" s="357"/>
      <c r="Z660" s="357"/>
      <c r="AA660" s="344"/>
      <c r="AB660" s="344" t="str">
        <f t="shared" ca="1" si="75"/>
        <v>Vencida</v>
      </c>
      <c r="AC660" s="358" t="str">
        <f t="shared" si="73"/>
        <v>No aplica</v>
      </c>
      <c r="AD660" s="344"/>
      <c r="AE660" s="344" t="str">
        <f t="shared" ca="1" si="76"/>
        <v>Vencida</v>
      </c>
      <c r="AF660" s="358" t="str">
        <f t="shared" si="74"/>
        <v>No aplica</v>
      </c>
      <c r="AG660" s="344"/>
      <c r="AH660" s="357"/>
      <c r="AI660" s="357"/>
      <c r="AJ660" s="344"/>
      <c r="AK660" s="358" t="str">
        <f t="shared" si="70"/>
        <v>No aplica</v>
      </c>
      <c r="AL660" s="358"/>
      <c r="AM660" s="359">
        <f t="shared" ca="1" si="71"/>
        <v>0</v>
      </c>
      <c r="AN660" s="357"/>
      <c r="AO660" s="357"/>
      <c r="AP660" s="360"/>
      <c r="AQ660" s="361" t="str">
        <f>+_xlfn.XLOOKUP(B660,'BD 2025-06-14'!$A$1:$A$700,'BD 2025-06-14'!$B$1:$B$700)</f>
        <v>CABEZAS MOSQUERA MARIA DEL PILAR</v>
      </c>
    </row>
    <row r="661" spans="1:43" ht="30.75" customHeight="1" x14ac:dyDescent="0.25">
      <c r="A661" s="353">
        <v>652</v>
      </c>
      <c r="B661" s="354">
        <v>1192784570</v>
      </c>
      <c r="C661" s="357" t="s">
        <v>6906</v>
      </c>
      <c r="D661" s="344" t="str">
        <f>IFERROR(VLOOKUP(B661,#REF!,6,0),"ACTIVO")</f>
        <v>ACTIVO</v>
      </c>
      <c r="E661" s="378">
        <v>45811</v>
      </c>
      <c r="F661" s="344" t="str">
        <f>IFERROR(VLOOKUP(B661,#REF!,5,0),"")</f>
        <v/>
      </c>
      <c r="G661" s="344">
        <v>36889</v>
      </c>
      <c r="H661" s="356">
        <f t="shared" ca="1" si="72"/>
        <v>25.253295477590754</v>
      </c>
      <c r="I661" s="357" t="s">
        <v>768</v>
      </c>
      <c r="J661" s="357" t="s">
        <v>6907</v>
      </c>
      <c r="K661" s="355" t="s">
        <v>1467</v>
      </c>
      <c r="L661" s="355" t="s">
        <v>196</v>
      </c>
      <c r="M661" s="355" t="s">
        <v>90</v>
      </c>
      <c r="N661" s="357" t="s">
        <v>764</v>
      </c>
      <c r="O661" s="357" t="s">
        <v>764</v>
      </c>
      <c r="P661" s="357" t="s">
        <v>721</v>
      </c>
      <c r="Q661" s="357"/>
      <c r="R661" s="357"/>
      <c r="S661" s="357"/>
      <c r="T661" s="357"/>
      <c r="U661" s="357"/>
      <c r="V661" s="357"/>
      <c r="W661" s="357"/>
      <c r="X661" s="357"/>
      <c r="Y661" s="357"/>
      <c r="Z661" s="357"/>
      <c r="AA661" s="344"/>
      <c r="AB661" s="344" t="str">
        <f t="shared" ca="1" si="75"/>
        <v>Vencida</v>
      </c>
      <c r="AC661" s="358" t="str">
        <f t="shared" si="73"/>
        <v>No aplica</v>
      </c>
      <c r="AD661" s="344"/>
      <c r="AE661" s="344" t="str">
        <f t="shared" ca="1" si="76"/>
        <v>Vencida</v>
      </c>
      <c r="AF661" s="358" t="str">
        <f t="shared" si="74"/>
        <v>No aplica</v>
      </c>
      <c r="AG661" s="344"/>
      <c r="AH661" s="357"/>
      <c r="AI661" s="357"/>
      <c r="AJ661" s="344"/>
      <c r="AK661" s="358" t="str">
        <f t="shared" si="70"/>
        <v>No aplica</v>
      </c>
      <c r="AL661" s="358"/>
      <c r="AM661" s="359">
        <f t="shared" ca="1" si="71"/>
        <v>0</v>
      </c>
      <c r="AN661" s="357"/>
      <c r="AO661" s="357"/>
      <c r="AP661" s="360"/>
      <c r="AQ661" s="361" t="str">
        <f>+_xlfn.XLOOKUP(B661,'BD 2025-06-14'!$A$1:$A$700,'BD 2025-06-14'!$B$1:$B$700)</f>
        <v>OSPINA CADAVID CLARA ISABEL</v>
      </c>
    </row>
    <row r="662" spans="1:43" ht="30.75" customHeight="1" x14ac:dyDescent="0.25">
      <c r="A662" s="353">
        <v>653</v>
      </c>
      <c r="B662" s="354">
        <v>1151967532</v>
      </c>
      <c r="C662" s="357" t="s">
        <v>6908</v>
      </c>
      <c r="D662" s="344" t="str">
        <f>IFERROR(VLOOKUP(B662,#REF!,6,0),"ACTIVO")</f>
        <v>ACTIVO</v>
      </c>
      <c r="E662" s="378">
        <v>45817</v>
      </c>
      <c r="F662" s="344" t="str">
        <f>IFERROR(VLOOKUP(B662,#REF!,5,0),"")</f>
        <v/>
      </c>
      <c r="G662" s="344">
        <v>36128</v>
      </c>
      <c r="H662" s="356">
        <f t="shared" ca="1" si="72"/>
        <v>27.338085347432024</v>
      </c>
      <c r="I662" s="357" t="s">
        <v>763</v>
      </c>
      <c r="J662" s="357" t="s">
        <v>6909</v>
      </c>
      <c r="K662" s="355" t="s">
        <v>1499</v>
      </c>
      <c r="L662" s="355" t="s">
        <v>6724</v>
      </c>
      <c r="M662" s="355" t="s">
        <v>90</v>
      </c>
      <c r="N662" s="357" t="s">
        <v>764</v>
      </c>
      <c r="O662" s="357" t="s">
        <v>764</v>
      </c>
      <c r="P662" s="357" t="s">
        <v>721</v>
      </c>
      <c r="Q662" s="357"/>
      <c r="R662" s="357"/>
      <c r="S662" s="357"/>
      <c r="T662" s="357"/>
      <c r="U662" s="357"/>
      <c r="V662" s="357"/>
      <c r="W662" s="357"/>
      <c r="X662" s="357"/>
      <c r="Y662" s="357"/>
      <c r="Z662" s="357"/>
      <c r="AA662" s="344"/>
      <c r="AB662" s="344" t="str">
        <f t="shared" ca="1" si="75"/>
        <v>Vencida</v>
      </c>
      <c r="AC662" s="358" t="str">
        <f t="shared" si="73"/>
        <v>No aplica</v>
      </c>
      <c r="AD662" s="344"/>
      <c r="AE662" s="344" t="str">
        <f t="shared" ca="1" si="76"/>
        <v>Vencida</v>
      </c>
      <c r="AF662" s="358" t="str">
        <f t="shared" si="74"/>
        <v>No aplica</v>
      </c>
      <c r="AG662" s="344"/>
      <c r="AH662" s="357"/>
      <c r="AI662" s="357"/>
      <c r="AJ662" s="344"/>
      <c r="AK662" s="358" t="str">
        <f t="shared" si="70"/>
        <v>No aplica</v>
      </c>
      <c r="AL662" s="358"/>
      <c r="AM662" s="359">
        <f t="shared" ca="1" si="71"/>
        <v>0</v>
      </c>
      <c r="AN662" s="357"/>
      <c r="AO662" s="357"/>
      <c r="AP662" s="360"/>
      <c r="AQ662" s="361" t="str">
        <f>+_xlfn.XLOOKUP(B662,'BD 2025-06-14'!$A$1:$A$700,'BD 2025-06-14'!$B$1:$B$700)</f>
        <v>VASQUEZ GARCIA BRAYAN ESTEBAN</v>
      </c>
    </row>
    <row r="663" spans="1:43" ht="30.75" customHeight="1" x14ac:dyDescent="0.25">
      <c r="A663" s="353">
        <v>654</v>
      </c>
      <c r="B663" s="354">
        <v>1017123679</v>
      </c>
      <c r="C663" s="357" t="s">
        <v>6910</v>
      </c>
      <c r="D663" s="344" t="str">
        <f>IFERROR(VLOOKUP(B663,#REF!,6,0),"ACTIVO")</f>
        <v>ACTIVO</v>
      </c>
      <c r="E663" s="378">
        <v>45811</v>
      </c>
      <c r="F663" s="344" t="str">
        <f>IFERROR(VLOOKUP(B663,#REF!,5,0),"")</f>
        <v/>
      </c>
      <c r="G663" s="344">
        <v>31446</v>
      </c>
      <c r="H663" s="356">
        <f ca="1">+YEARFRAC(G663,TODAY(),1)</f>
        <v>40.156727879799668</v>
      </c>
      <c r="I663" s="357" t="s">
        <v>768</v>
      </c>
      <c r="J663" s="357" t="s">
        <v>6911</v>
      </c>
      <c r="K663" s="363" t="s">
        <v>211</v>
      </c>
      <c r="L663" s="355" t="s">
        <v>196</v>
      </c>
      <c r="M663" s="355" t="s">
        <v>90</v>
      </c>
      <c r="N663" s="357" t="s">
        <v>557</v>
      </c>
      <c r="O663" s="357" t="s">
        <v>557</v>
      </c>
      <c r="P663" s="357" t="s">
        <v>437</v>
      </c>
      <c r="Q663" s="357" t="s">
        <v>6924</v>
      </c>
      <c r="R663" s="357" t="s">
        <v>436</v>
      </c>
      <c r="S663" s="357"/>
      <c r="T663" s="357"/>
      <c r="U663" s="357" t="s">
        <v>6932</v>
      </c>
      <c r="V663" s="357" t="s">
        <v>6933</v>
      </c>
      <c r="W663" s="357">
        <v>2018</v>
      </c>
      <c r="X663" s="357" t="s">
        <v>2878</v>
      </c>
      <c r="Y663" s="357">
        <v>113</v>
      </c>
      <c r="Z663" s="357"/>
      <c r="AA663" s="344">
        <v>43001</v>
      </c>
      <c r="AB663" s="344" t="str">
        <f t="shared" ca="1" si="75"/>
        <v>Vigente</v>
      </c>
      <c r="AC663" s="358" t="str">
        <f t="shared" si="73"/>
        <v>Vigente</v>
      </c>
      <c r="AD663" s="344">
        <v>46288</v>
      </c>
      <c r="AE663" s="344" t="str">
        <f t="shared" ca="1" si="76"/>
        <v>Vigente</v>
      </c>
      <c r="AF663" s="358" t="str">
        <f t="shared" si="74"/>
        <v>Vigente</v>
      </c>
      <c r="AG663" s="344">
        <v>46288</v>
      </c>
      <c r="AH663" s="344" t="s">
        <v>439</v>
      </c>
      <c r="AI663" s="367" t="s">
        <v>6940</v>
      </c>
      <c r="AJ663" s="344">
        <v>48745</v>
      </c>
      <c r="AK663" s="358" t="str">
        <f t="shared" si="70"/>
        <v>Vigente</v>
      </c>
      <c r="AL663" s="358"/>
      <c r="AM663" s="359">
        <f t="shared" ca="1" si="71"/>
        <v>4</v>
      </c>
      <c r="AN663" s="357"/>
      <c r="AO663" s="357"/>
      <c r="AP663" s="360"/>
      <c r="AQ663" s="361" t="str">
        <f>+_xlfn.XLOOKUP(B663,'BD 2025-06-14'!$A$1:$A$700,'BD 2025-06-14'!$B$1:$B$700)</f>
        <v>AGUIRRE OSPINA JULIETH TATIANA</v>
      </c>
    </row>
    <row r="664" spans="1:43" ht="30.75" customHeight="1" x14ac:dyDescent="0.25">
      <c r="A664" s="353">
        <v>655</v>
      </c>
      <c r="B664" s="354">
        <v>1144029621</v>
      </c>
      <c r="C664" s="357" t="s">
        <v>6912</v>
      </c>
      <c r="D664" s="344" t="str">
        <f>IFERROR(VLOOKUP(B664,#REF!,6,0),"ACTIVO")</f>
        <v>ACTIVO</v>
      </c>
      <c r="E664" s="378">
        <v>45796</v>
      </c>
      <c r="F664" s="344" t="str">
        <f>IFERROR(VLOOKUP(B664,#REF!,5,0),"")</f>
        <v/>
      </c>
      <c r="G664" s="344">
        <v>32771</v>
      </c>
      <c r="H664" s="356">
        <f ca="1">+YEARFRAC(G664,TODAY(),1)</f>
        <v>36.529721161466959</v>
      </c>
      <c r="I664" s="357" t="s">
        <v>763</v>
      </c>
      <c r="J664" s="357" t="s">
        <v>6913</v>
      </c>
      <c r="K664" s="363" t="s">
        <v>211</v>
      </c>
      <c r="L664" s="355" t="s">
        <v>196</v>
      </c>
      <c r="M664" s="355" t="s">
        <v>90</v>
      </c>
      <c r="N664" s="357" t="s">
        <v>557</v>
      </c>
      <c r="O664" s="357" t="s">
        <v>557</v>
      </c>
      <c r="P664" s="357" t="s">
        <v>437</v>
      </c>
      <c r="Q664" s="357" t="s">
        <v>6925</v>
      </c>
      <c r="R664" s="357" t="s">
        <v>436</v>
      </c>
      <c r="S664" s="357"/>
      <c r="T664" s="357"/>
      <c r="U664" s="357" t="s">
        <v>6934</v>
      </c>
      <c r="V664" s="357" t="s">
        <v>6935</v>
      </c>
      <c r="W664" s="357">
        <v>2022</v>
      </c>
      <c r="X664" s="357" t="s">
        <v>2878</v>
      </c>
      <c r="Y664" s="357">
        <v>155</v>
      </c>
      <c r="Z664" s="357"/>
      <c r="AA664" s="344">
        <v>44398</v>
      </c>
      <c r="AB664" s="344" t="str">
        <f t="shared" ca="1" si="75"/>
        <v>Vigente</v>
      </c>
      <c r="AC664" s="344" t="str">
        <f t="shared" ref="AC664" ca="1" si="77">IF(AE664&lt;=TODAY(),"Vencida","Vigente")</f>
        <v>Vigente</v>
      </c>
      <c r="AD664" s="344">
        <v>46199</v>
      </c>
      <c r="AE664" s="344" t="str">
        <f t="shared" ca="1" si="76"/>
        <v>Vigente</v>
      </c>
      <c r="AF664" s="358" t="str">
        <f t="shared" si="74"/>
        <v>Vigente</v>
      </c>
      <c r="AG664" s="344">
        <v>46223</v>
      </c>
      <c r="AH664" s="344" t="s">
        <v>439</v>
      </c>
      <c r="AI664" s="357" t="s">
        <v>439</v>
      </c>
      <c r="AJ664" s="344">
        <v>47727</v>
      </c>
      <c r="AK664" s="358" t="str">
        <f t="shared" si="70"/>
        <v>Vigente</v>
      </c>
      <c r="AL664" s="358"/>
      <c r="AM664" s="359">
        <f t="shared" ca="1" si="71"/>
        <v>4</v>
      </c>
      <c r="AN664" s="357"/>
      <c r="AO664" s="357"/>
      <c r="AP664" s="360"/>
      <c r="AQ664" s="361" t="str">
        <f>+_xlfn.XLOOKUP(B664,'BD 2025-06-14'!$A$1:$A$700,'BD 2025-06-14'!$B$1:$B$700)</f>
        <v>FAJARDO ARAGON HECTOR FABIO</v>
      </c>
    </row>
    <row r="665" spans="1:43" ht="30.75" customHeight="1" x14ac:dyDescent="0.25">
      <c r="A665" s="353">
        <v>656</v>
      </c>
      <c r="B665" s="354">
        <v>1234194356</v>
      </c>
      <c r="C665" s="357" t="s">
        <v>6914</v>
      </c>
      <c r="D665" s="344" t="str">
        <f>IFERROR(VLOOKUP(B665,#REF!,6,0),"ACTIVO")</f>
        <v>ACTIVO</v>
      </c>
      <c r="E665" s="378">
        <v>45796</v>
      </c>
      <c r="F665" s="344" t="str">
        <f>IFERROR(VLOOKUP(B665,#REF!,5,0),"")</f>
        <v/>
      </c>
      <c r="G665" s="344">
        <v>36136</v>
      </c>
      <c r="H665" s="356">
        <f ca="1">+YEARFRAC(G665,TODAY(),1)</f>
        <v>27.316182024169184</v>
      </c>
      <c r="I665" s="357" t="s">
        <v>763</v>
      </c>
      <c r="J665" s="357" t="s">
        <v>6915</v>
      </c>
      <c r="K665" s="363" t="s">
        <v>211</v>
      </c>
      <c r="L665" s="355" t="s">
        <v>196</v>
      </c>
      <c r="M665" s="355" t="s">
        <v>90</v>
      </c>
      <c r="N665" s="357" t="s">
        <v>557</v>
      </c>
      <c r="O665" s="357" t="s">
        <v>557</v>
      </c>
      <c r="P665" s="357" t="s">
        <v>437</v>
      </c>
      <c r="Q665" s="357" t="s">
        <v>6926</v>
      </c>
      <c r="R665" s="357" t="s">
        <v>436</v>
      </c>
      <c r="S665" s="357"/>
      <c r="T665" s="357"/>
      <c r="U665" s="357" t="s">
        <v>6936</v>
      </c>
      <c r="V665" s="357" t="s">
        <v>6937</v>
      </c>
      <c r="W665" s="357">
        <v>2022</v>
      </c>
      <c r="X665" s="357" t="s">
        <v>1986</v>
      </c>
      <c r="Y665" s="357">
        <v>197</v>
      </c>
      <c r="Z665" s="357"/>
      <c r="AA665" s="344">
        <v>44342</v>
      </c>
      <c r="AB665" s="344" t="str">
        <f t="shared" ca="1" si="75"/>
        <v>Vencida</v>
      </c>
      <c r="AC665" s="358" t="str">
        <f t="shared" si="73"/>
        <v>Vigente</v>
      </c>
      <c r="AD665" s="344">
        <v>45844</v>
      </c>
      <c r="AE665" s="344" t="str">
        <f t="shared" ca="1" si="76"/>
        <v>Vencida</v>
      </c>
      <c r="AF665" s="358" t="str">
        <f t="shared" si="74"/>
        <v>Vigente</v>
      </c>
      <c r="AG665" s="344">
        <v>45947</v>
      </c>
      <c r="AH665" s="357" t="s">
        <v>439</v>
      </c>
      <c r="AI665" s="367" t="s">
        <v>6941</v>
      </c>
      <c r="AJ665" s="344">
        <v>46810</v>
      </c>
      <c r="AK665" s="358" t="str">
        <f t="shared" si="70"/>
        <v>Vigente</v>
      </c>
      <c r="AL665" s="358"/>
      <c r="AM665" s="359">
        <f t="shared" ca="1" si="71"/>
        <v>3</v>
      </c>
      <c r="AN665" s="357"/>
      <c r="AO665" s="357"/>
      <c r="AP665" s="360"/>
      <c r="AQ665" s="361" t="str">
        <f>+_xlfn.XLOOKUP(B665,'BD 2025-06-14'!$A$1:$A$700,'BD 2025-06-14'!$B$1:$B$700)</f>
        <v>ROJAS LAVERDE SANTIAGO</v>
      </c>
    </row>
    <row r="666" spans="1:43" ht="30.75" customHeight="1" x14ac:dyDescent="0.25">
      <c r="A666" s="353">
        <v>657</v>
      </c>
      <c r="B666" s="354">
        <v>1144130147</v>
      </c>
      <c r="C666" s="357" t="s">
        <v>6917</v>
      </c>
      <c r="D666" s="344" t="str">
        <f>IFERROR(VLOOKUP(B666,#REF!,6,0),"ACTIVO")</f>
        <v>ACTIVO</v>
      </c>
      <c r="E666" s="378">
        <v>45796</v>
      </c>
      <c r="F666" s="344" t="str">
        <f>IFERROR(VLOOKUP(B666,#REF!,5,0),"")</f>
        <v/>
      </c>
      <c r="G666" s="344">
        <v>32774</v>
      </c>
      <c r="H666" s="356">
        <f ca="1">+YEARFRAC(G666,TODAY(),1)</f>
        <v>36.521507313207003</v>
      </c>
      <c r="I666" s="357" t="s">
        <v>763</v>
      </c>
      <c r="J666" s="357" t="s">
        <v>6918</v>
      </c>
      <c r="K666" s="363" t="s">
        <v>367</v>
      </c>
      <c r="L666" s="355" t="s">
        <v>368</v>
      </c>
      <c r="M666" s="355" t="s">
        <v>366</v>
      </c>
      <c r="N666" s="357" t="s">
        <v>557</v>
      </c>
      <c r="O666" s="357" t="s">
        <v>557</v>
      </c>
      <c r="P666" s="357" t="s">
        <v>437</v>
      </c>
      <c r="Q666" s="391" t="s">
        <v>6927</v>
      </c>
      <c r="R666" s="357" t="s">
        <v>435</v>
      </c>
      <c r="S666" s="357"/>
      <c r="T666" s="357"/>
      <c r="U666" s="357"/>
      <c r="V666" s="357"/>
      <c r="W666" s="357"/>
      <c r="X666" s="357"/>
      <c r="Y666" s="357"/>
      <c r="Z666" s="357"/>
      <c r="AA666" s="344"/>
      <c r="AB666" s="344" t="str">
        <f t="shared" ca="1" si="75"/>
        <v>Vencida</v>
      </c>
      <c r="AC666" s="358" t="str">
        <f t="shared" si="73"/>
        <v>No Vigente</v>
      </c>
      <c r="AD666" s="344"/>
      <c r="AE666" s="344" t="str">
        <f t="shared" ca="1" si="76"/>
        <v>Vencida</v>
      </c>
      <c r="AF666" s="358" t="str">
        <f t="shared" si="74"/>
        <v>No Vigente</v>
      </c>
      <c r="AG666" s="344"/>
      <c r="AH666" s="344" t="s">
        <v>439</v>
      </c>
      <c r="AI666" s="357" t="s">
        <v>439</v>
      </c>
      <c r="AJ666" s="344">
        <v>49394</v>
      </c>
      <c r="AK666" s="358" t="str">
        <f t="shared" si="70"/>
        <v>Vigente</v>
      </c>
      <c r="AL666" s="358"/>
      <c r="AM666" s="359">
        <f t="shared" ca="1" si="71"/>
        <v>1</v>
      </c>
      <c r="AN666" s="357"/>
      <c r="AO666" s="357"/>
      <c r="AP666" s="360"/>
      <c r="AQ666" s="361" t="str">
        <f>+_xlfn.XLOOKUP(B666,'BD 2025-06-14'!$A$1:$A$700,'BD 2025-06-14'!$B$1:$B$700)</f>
        <v>OSORIO PRIETO EDGAR</v>
      </c>
    </row>
    <row r="667" spans="1:43" ht="30.75" customHeight="1" x14ac:dyDescent="0.25">
      <c r="A667" s="353">
        <v>658</v>
      </c>
      <c r="B667" s="354">
        <v>1006100506</v>
      </c>
      <c r="C667" s="357" t="s">
        <v>6919</v>
      </c>
      <c r="D667" s="344" t="str">
        <f>IFERROR(VLOOKUP(B667,#REF!,6,0),"ACTIVO")</f>
        <v>ACTIVO</v>
      </c>
      <c r="E667" s="378">
        <v>45803</v>
      </c>
      <c r="F667" s="344" t="str">
        <f>IFERROR(VLOOKUP(B667,#REF!,5,0),"")</f>
        <v/>
      </c>
      <c r="G667" s="344">
        <v>37488</v>
      </c>
      <c r="H667" s="356">
        <f ca="1">+YEARFRAC(G667,TODAY(),1)</f>
        <v>23.614609571788414</v>
      </c>
      <c r="I667" s="357" t="s">
        <v>763</v>
      </c>
      <c r="J667" s="357" t="s">
        <v>6920</v>
      </c>
      <c r="K667" s="355" t="s">
        <v>859</v>
      </c>
      <c r="L667" s="355" t="s">
        <v>1541</v>
      </c>
      <c r="M667" s="355" t="s">
        <v>366</v>
      </c>
      <c r="N667" s="357" t="s">
        <v>764</v>
      </c>
      <c r="O667" s="357" t="s">
        <v>764</v>
      </c>
      <c r="P667" s="357" t="s">
        <v>721</v>
      </c>
      <c r="Q667" s="357"/>
      <c r="R667" s="357"/>
      <c r="S667" s="357"/>
      <c r="T667" s="357"/>
      <c r="U667" s="357"/>
      <c r="V667" s="357"/>
      <c r="W667" s="357"/>
      <c r="X667" s="357"/>
      <c r="Y667" s="357"/>
      <c r="Z667" s="357"/>
      <c r="AA667" s="344"/>
      <c r="AB667" s="344" t="str">
        <f t="shared" ca="1" si="75"/>
        <v>Vencida</v>
      </c>
      <c r="AC667" s="358" t="str">
        <f t="shared" si="73"/>
        <v>No aplica</v>
      </c>
      <c r="AD667" s="344"/>
      <c r="AE667" s="344" t="str">
        <f t="shared" ca="1" si="76"/>
        <v>Vencida</v>
      </c>
      <c r="AF667" s="358" t="str">
        <f t="shared" si="74"/>
        <v>No aplica</v>
      </c>
      <c r="AG667" s="344"/>
      <c r="AH667" s="357"/>
      <c r="AI667" s="357"/>
      <c r="AJ667" s="344"/>
      <c r="AK667" s="358" t="str">
        <f t="shared" si="70"/>
        <v>No aplica</v>
      </c>
      <c r="AL667" s="358"/>
      <c r="AM667" s="359">
        <f t="shared" ca="1" si="71"/>
        <v>0</v>
      </c>
      <c r="AN667" s="357"/>
      <c r="AO667" s="357"/>
      <c r="AP667" s="360"/>
      <c r="AQ667" s="361" t="str">
        <f>+_xlfn.XLOOKUP(B667,'BD 2025-06-14'!$A$1:$A$700,'BD 2025-06-14'!$B$1:$B$700)</f>
        <v>BUITRAGO MOSQUERA MOISES</v>
      </c>
    </row>
    <row r="668" spans="1:43" ht="30.75" customHeight="1" x14ac:dyDescent="0.25">
      <c r="A668" s="353">
        <v>659</v>
      </c>
      <c r="B668" s="354">
        <v>38604210</v>
      </c>
      <c r="C668" s="357" t="s">
        <v>7010</v>
      </c>
      <c r="D668" s="344" t="str">
        <f>IFERROR(VLOOKUP(B668,#REF!,6,0),"ACTIVO")</f>
        <v>ACTIVO</v>
      </c>
      <c r="E668" s="378">
        <v>45950</v>
      </c>
      <c r="F668" s="344" t="str">
        <f>IFERROR(VLOOKUP(B668,#REF!,5,0),"")</f>
        <v/>
      </c>
      <c r="G668" s="344">
        <v>30278</v>
      </c>
      <c r="H668" s="356">
        <f t="shared" ref="H668:H718" ca="1" si="78">+YEARFRAC(G668,TODAY(),1)</f>
        <v>43.354526648819665</v>
      </c>
      <c r="I668" s="357" t="s">
        <v>768</v>
      </c>
      <c r="J668" s="357"/>
      <c r="K668" s="355" t="s">
        <v>896</v>
      </c>
      <c r="L668" s="355" t="s">
        <v>878</v>
      </c>
      <c r="M668" s="355" t="s">
        <v>83</v>
      </c>
      <c r="N668" s="357" t="s">
        <v>764</v>
      </c>
      <c r="O668" s="357" t="s">
        <v>764</v>
      </c>
      <c r="P668" s="357" t="s">
        <v>721</v>
      </c>
      <c r="Q668" s="357"/>
      <c r="R668" s="357"/>
      <c r="S668" s="357"/>
      <c r="T668" s="357"/>
      <c r="U668" s="357"/>
      <c r="V668" s="357"/>
      <c r="W668" s="357"/>
      <c r="X668" s="357"/>
      <c r="Y668" s="357"/>
      <c r="Z668" s="357"/>
      <c r="AA668" s="344"/>
      <c r="AB668" s="344" t="str">
        <f t="shared" ca="1" si="75"/>
        <v>Vencida</v>
      </c>
      <c r="AC668" s="358"/>
      <c r="AD668" s="344"/>
      <c r="AE668" s="344" t="str">
        <f t="shared" ca="1" si="76"/>
        <v>Vencida</v>
      </c>
      <c r="AF668" s="358"/>
      <c r="AG668" s="344"/>
      <c r="AH668" s="357"/>
      <c r="AI668" s="357"/>
      <c r="AJ668" s="344"/>
      <c r="AK668" s="358"/>
      <c r="AL668" s="358"/>
      <c r="AM668" s="359"/>
      <c r="AN668" s="357"/>
      <c r="AO668" s="357"/>
      <c r="AP668" s="360"/>
      <c r="AQ668" s="361"/>
    </row>
    <row r="669" spans="1:43" ht="30.75" customHeight="1" x14ac:dyDescent="0.25">
      <c r="A669" s="353">
        <v>660</v>
      </c>
      <c r="B669" s="354">
        <v>1110362335</v>
      </c>
      <c r="C669" s="357" t="s">
        <v>7011</v>
      </c>
      <c r="D669" s="344" t="str">
        <f>IFERROR(VLOOKUP(B669,#REF!,6,0),"ACTIVO")</f>
        <v>ACTIVO</v>
      </c>
      <c r="E669" s="378">
        <v>45965</v>
      </c>
      <c r="F669" s="344" t="str">
        <f>IFERROR(VLOOKUP(B669,#REF!,5,0),"")</f>
        <v/>
      </c>
      <c r="G669" s="344">
        <v>38007</v>
      </c>
      <c r="H669" s="356">
        <f t="shared" ca="1" si="78"/>
        <v>22.192358052612786</v>
      </c>
      <c r="I669" s="357" t="s">
        <v>768</v>
      </c>
      <c r="J669" s="357"/>
      <c r="K669" s="355" t="s">
        <v>973</v>
      </c>
      <c r="L669" s="355" t="s">
        <v>881</v>
      </c>
      <c r="M669" s="355" t="s">
        <v>83</v>
      </c>
      <c r="N669" s="357" t="s">
        <v>764</v>
      </c>
      <c r="O669" s="357" t="s">
        <v>764</v>
      </c>
      <c r="P669" s="357" t="s">
        <v>721</v>
      </c>
      <c r="Q669" s="357"/>
      <c r="R669" s="357"/>
      <c r="S669" s="357"/>
      <c r="T669" s="357"/>
      <c r="U669" s="357"/>
      <c r="V669" s="357"/>
      <c r="W669" s="357"/>
      <c r="X669" s="357"/>
      <c r="Y669" s="357"/>
      <c r="Z669" s="357"/>
      <c r="AA669" s="344"/>
      <c r="AB669" s="344" t="str">
        <f t="shared" ca="1" si="75"/>
        <v>Vencida</v>
      </c>
      <c r="AC669" s="358"/>
      <c r="AD669" s="344"/>
      <c r="AE669" s="344" t="str">
        <f t="shared" ca="1" si="76"/>
        <v>Vencida</v>
      </c>
      <c r="AF669" s="358"/>
      <c r="AG669" s="344"/>
      <c r="AH669" s="357"/>
      <c r="AI669" s="357"/>
      <c r="AJ669" s="344"/>
      <c r="AK669" s="358"/>
      <c r="AL669" s="358"/>
      <c r="AM669" s="359"/>
      <c r="AN669" s="357"/>
      <c r="AO669" s="357"/>
      <c r="AP669" s="360"/>
      <c r="AQ669" s="361"/>
    </row>
    <row r="670" spans="1:43" ht="30.75" customHeight="1" x14ac:dyDescent="0.25">
      <c r="A670" s="353">
        <v>661</v>
      </c>
      <c r="B670" s="354">
        <v>38671634</v>
      </c>
      <c r="C670" s="357" t="s">
        <v>7012</v>
      </c>
      <c r="D670" s="344" t="str">
        <f>IFERROR(VLOOKUP(B670,#REF!,6,0),"ACTIVO")</f>
        <v>ACTIVO</v>
      </c>
      <c r="E670" s="378">
        <v>45979</v>
      </c>
      <c r="F670" s="344" t="str">
        <f>IFERROR(VLOOKUP(B670,#REF!,5,0),"")</f>
        <v/>
      </c>
      <c r="G670" s="344">
        <v>31362</v>
      </c>
      <c r="H670" s="356">
        <f t="shared" ca="1" si="78"/>
        <v>40.38735332464146</v>
      </c>
      <c r="I670" s="357" t="s">
        <v>768</v>
      </c>
      <c r="J670" s="357"/>
      <c r="K670" s="355" t="s">
        <v>91</v>
      </c>
      <c r="L670" s="355" t="s">
        <v>92</v>
      </c>
      <c r="M670" s="355" t="s">
        <v>90</v>
      </c>
      <c r="N670" s="357" t="s">
        <v>557</v>
      </c>
      <c r="O670" s="357" t="s">
        <v>557</v>
      </c>
      <c r="P670" s="357" t="s">
        <v>437</v>
      </c>
      <c r="Q670" s="357" t="s">
        <v>7122</v>
      </c>
      <c r="R670" s="357" t="s">
        <v>436</v>
      </c>
      <c r="S670" s="357"/>
      <c r="T670" s="357"/>
      <c r="U670" s="357" t="s">
        <v>7123</v>
      </c>
      <c r="V670" s="357" t="s">
        <v>7124</v>
      </c>
      <c r="W670" s="357">
        <v>2022</v>
      </c>
      <c r="X670" s="357" t="s">
        <v>3069</v>
      </c>
      <c r="Y670" s="357">
        <v>124</v>
      </c>
      <c r="Z670" s="357"/>
      <c r="AA670" s="344">
        <v>44421</v>
      </c>
      <c r="AB670" s="344" t="str">
        <f t="shared" ca="1" si="75"/>
        <v>Vigente</v>
      </c>
      <c r="AC670" s="358"/>
      <c r="AD670" s="344">
        <v>46260</v>
      </c>
      <c r="AE670" s="344" t="str">
        <f t="shared" ca="1" si="76"/>
        <v>Vigente</v>
      </c>
      <c r="AF670" s="358"/>
      <c r="AG670" s="344">
        <v>46287</v>
      </c>
      <c r="AH670" s="357" t="s">
        <v>439</v>
      </c>
      <c r="AI670" s="357" t="s">
        <v>439</v>
      </c>
      <c r="AJ670" s="344">
        <v>49620</v>
      </c>
      <c r="AK670" s="358"/>
      <c r="AL670" s="358"/>
      <c r="AM670" s="359"/>
      <c r="AN670" s="357"/>
      <c r="AO670" s="357"/>
      <c r="AP670" s="360"/>
      <c r="AQ670" s="361"/>
    </row>
    <row r="671" spans="1:43" ht="30.75" customHeight="1" x14ac:dyDescent="0.25">
      <c r="A671" s="353">
        <v>662</v>
      </c>
      <c r="B671" s="354">
        <v>1007442556</v>
      </c>
      <c r="C671" s="357" t="s">
        <v>7013</v>
      </c>
      <c r="D671" s="344" t="str">
        <f>IFERROR(VLOOKUP(B671,#REF!,6,0),"ACTIVO")</f>
        <v>ACTIVO</v>
      </c>
      <c r="E671" s="378">
        <v>45894</v>
      </c>
      <c r="F671" s="344" t="str">
        <f>IFERROR(VLOOKUP(B671,#REF!,5,0),"")</f>
        <v/>
      </c>
      <c r="G671" s="344">
        <v>37054</v>
      </c>
      <c r="H671" s="356">
        <f t="shared" ca="1" si="78"/>
        <v>24.803496208930078</v>
      </c>
      <c r="I671" s="357" t="s">
        <v>768</v>
      </c>
      <c r="J671" s="357"/>
      <c r="K671" s="355" t="s">
        <v>91</v>
      </c>
      <c r="L671" s="355" t="s">
        <v>92</v>
      </c>
      <c r="M671" s="355" t="s">
        <v>90</v>
      </c>
      <c r="N671" s="357" t="s">
        <v>557</v>
      </c>
      <c r="O671" s="357" t="s">
        <v>557</v>
      </c>
      <c r="P671" s="357" t="s">
        <v>437</v>
      </c>
      <c r="Q671" s="357" t="s">
        <v>7152</v>
      </c>
      <c r="R671" s="357" t="s">
        <v>436</v>
      </c>
      <c r="S671" s="357"/>
      <c r="T671" s="357"/>
      <c r="U671" s="357" t="s">
        <v>7153</v>
      </c>
      <c r="V671" s="357" t="s">
        <v>7154</v>
      </c>
      <c r="W671" s="357">
        <v>2019</v>
      </c>
      <c r="X671" s="357" t="s">
        <v>2042</v>
      </c>
      <c r="Y671" s="357">
        <v>124</v>
      </c>
      <c r="Z671" s="357"/>
      <c r="AA671" s="344">
        <v>43498</v>
      </c>
      <c r="AB671" s="344" t="str">
        <f t="shared" ca="1" si="75"/>
        <v>Vencida</v>
      </c>
      <c r="AC671" s="358"/>
      <c r="AD671" s="344">
        <v>46064</v>
      </c>
      <c r="AE671" s="344" t="str">
        <f t="shared" ca="1" si="76"/>
        <v>Vencida</v>
      </c>
      <c r="AF671" s="358"/>
      <c r="AG671" s="344">
        <v>46067</v>
      </c>
      <c r="AH671" s="357" t="s">
        <v>439</v>
      </c>
      <c r="AI671" s="357" t="s">
        <v>439</v>
      </c>
      <c r="AJ671" s="344">
        <v>49082</v>
      </c>
      <c r="AK671" s="358" t="str">
        <f t="shared" ref="AK671" si="79">+IF(P671="No tiene","No aplica",IF(AJ671&gt;$C$6,"Vigente","No Vigente"))</f>
        <v>Vigente</v>
      </c>
      <c r="AL671" s="358" t="s">
        <v>7104</v>
      </c>
      <c r="AM671" s="359"/>
      <c r="AN671" s="357"/>
      <c r="AO671" s="357"/>
      <c r="AP671" s="360"/>
      <c r="AQ671" s="361"/>
    </row>
    <row r="672" spans="1:43" ht="30.75" customHeight="1" x14ac:dyDescent="0.25">
      <c r="A672" s="353">
        <v>663</v>
      </c>
      <c r="B672" s="354">
        <v>16929407</v>
      </c>
      <c r="C672" s="357" t="s">
        <v>7014</v>
      </c>
      <c r="D672" s="344" t="str">
        <f>IFERROR(VLOOKUP(B672,#REF!,6,0),"ACTIVO")</f>
        <v>ACTIVO</v>
      </c>
      <c r="E672" s="378">
        <v>45950</v>
      </c>
      <c r="F672" s="344" t="str">
        <f>IFERROR(VLOOKUP(B672,#REF!,5,0),"")</f>
        <v/>
      </c>
      <c r="G672" s="344">
        <v>29776</v>
      </c>
      <c r="H672" s="356">
        <f t="shared" ca="1" si="78"/>
        <v>44.729599428605439</v>
      </c>
      <c r="I672" s="357" t="s">
        <v>763</v>
      </c>
      <c r="J672" s="357"/>
      <c r="K672" s="355" t="s">
        <v>91</v>
      </c>
      <c r="L672" s="355" t="s">
        <v>92</v>
      </c>
      <c r="M672" s="355" t="s">
        <v>90</v>
      </c>
      <c r="N672" s="357" t="s">
        <v>557</v>
      </c>
      <c r="O672" s="357" t="s">
        <v>557</v>
      </c>
      <c r="P672" s="357" t="s">
        <v>437</v>
      </c>
      <c r="Q672" s="357" t="s">
        <v>7074</v>
      </c>
      <c r="R672" s="357" t="s">
        <v>435</v>
      </c>
      <c r="S672" s="357" t="s">
        <v>7075</v>
      </c>
      <c r="T672" s="357">
        <v>31904601</v>
      </c>
      <c r="U672" s="357" t="s">
        <v>7076</v>
      </c>
      <c r="V672" s="357" t="s">
        <v>7077</v>
      </c>
      <c r="W672" s="357">
        <v>2017</v>
      </c>
      <c r="X672" s="357" t="s">
        <v>1807</v>
      </c>
      <c r="Y672" s="357">
        <v>181</v>
      </c>
      <c r="Z672" s="357"/>
      <c r="AA672" s="344">
        <v>42725</v>
      </c>
      <c r="AB672" s="344" t="str">
        <f t="shared" ca="1" si="75"/>
        <v>Vencida</v>
      </c>
      <c r="AC672" s="358"/>
      <c r="AD672" s="344">
        <v>46101</v>
      </c>
      <c r="AE672" s="344" t="str">
        <f t="shared" ca="1" si="76"/>
        <v>Vencida</v>
      </c>
      <c r="AF672" s="358"/>
      <c r="AG672" s="344">
        <v>46100</v>
      </c>
      <c r="AH672" s="357" t="s">
        <v>439</v>
      </c>
      <c r="AI672" s="367" t="s">
        <v>7078</v>
      </c>
      <c r="AJ672" s="344">
        <v>49373</v>
      </c>
      <c r="AK672" s="358"/>
      <c r="AL672" s="358"/>
      <c r="AM672" s="359"/>
      <c r="AN672" s="357"/>
      <c r="AO672" s="357"/>
      <c r="AP672" s="360"/>
      <c r="AQ672" s="361"/>
    </row>
    <row r="673" spans="1:43" ht="30.75" customHeight="1" x14ac:dyDescent="0.25">
      <c r="A673" s="353">
        <v>664</v>
      </c>
      <c r="B673" s="354">
        <v>1118288032</v>
      </c>
      <c r="C673" s="357" t="s">
        <v>7015</v>
      </c>
      <c r="D673" s="344" t="str">
        <f>IFERROR(VLOOKUP(B673,#REF!,6,0),"ACTIVO")</f>
        <v>ACTIVO</v>
      </c>
      <c r="E673" s="378">
        <v>45873</v>
      </c>
      <c r="F673" s="344" t="str">
        <f>IFERROR(VLOOKUP(B673,#REF!,5,0),"")</f>
        <v/>
      </c>
      <c r="G673" s="344">
        <v>32129</v>
      </c>
      <c r="H673" s="356">
        <f t="shared" ca="1" si="78"/>
        <v>38.286105407255306</v>
      </c>
      <c r="I673" s="357" t="s">
        <v>763</v>
      </c>
      <c r="J673" s="357"/>
      <c r="K673" s="355" t="s">
        <v>91</v>
      </c>
      <c r="L673" s="355" t="s">
        <v>92</v>
      </c>
      <c r="M673" s="355" t="s">
        <v>90</v>
      </c>
      <c r="N673" s="357" t="s">
        <v>557</v>
      </c>
      <c r="O673" s="357" t="s">
        <v>557</v>
      </c>
      <c r="P673" s="357" t="s">
        <v>437</v>
      </c>
      <c r="Q673" s="357" t="s">
        <v>7083</v>
      </c>
      <c r="R673" s="357" t="s">
        <v>436</v>
      </c>
      <c r="S673" s="357"/>
      <c r="T673" s="357"/>
      <c r="U673" s="357" t="s">
        <v>7084</v>
      </c>
      <c r="V673" s="357" t="s">
        <v>7085</v>
      </c>
      <c r="W673" s="357">
        <v>2023</v>
      </c>
      <c r="X673" s="357" t="s">
        <v>3069</v>
      </c>
      <c r="Y673" s="357">
        <v>124</v>
      </c>
      <c r="Z673" s="357"/>
      <c r="AA673" s="344">
        <v>45206</v>
      </c>
      <c r="AB673" s="344" t="str">
        <f t="shared" ca="1" si="75"/>
        <v>Vigente</v>
      </c>
      <c r="AC673" s="358"/>
      <c r="AD673" s="344">
        <v>46301</v>
      </c>
      <c r="AE673" s="344" t="str">
        <f t="shared" ca="1" si="76"/>
        <v>Vigente</v>
      </c>
      <c r="AF673" s="358"/>
      <c r="AG673" s="344">
        <v>46301</v>
      </c>
      <c r="AH673" s="357" t="s">
        <v>439</v>
      </c>
      <c r="AI673" s="357" t="s">
        <v>439</v>
      </c>
      <c r="AJ673" s="344">
        <v>48575</v>
      </c>
      <c r="AK673" s="358"/>
      <c r="AL673" s="358"/>
      <c r="AM673" s="359"/>
      <c r="AN673" s="357"/>
      <c r="AO673" s="357"/>
      <c r="AP673" s="360"/>
      <c r="AQ673" s="361"/>
    </row>
    <row r="674" spans="1:43" ht="30.75" customHeight="1" x14ac:dyDescent="0.25">
      <c r="A674" s="353">
        <v>665</v>
      </c>
      <c r="B674" s="354">
        <v>94070282</v>
      </c>
      <c r="C674" s="357" t="s">
        <v>7016</v>
      </c>
      <c r="D674" s="344" t="str">
        <f>IFERROR(VLOOKUP(B674,#REF!,6,0),"ACTIVO")</f>
        <v>ACTIVO</v>
      </c>
      <c r="E674" s="378">
        <v>45957</v>
      </c>
      <c r="F674" s="344" t="str">
        <f>IFERROR(VLOOKUP(B674,#REF!,5,0),"")</f>
        <v/>
      </c>
      <c r="G674" s="344">
        <v>30218</v>
      </c>
      <c r="H674" s="356">
        <f t="shared" ca="1" si="78"/>
        <v>43.51880019469457</v>
      </c>
      <c r="I674" s="357" t="s">
        <v>763</v>
      </c>
      <c r="J674" s="357"/>
      <c r="K674" s="355" t="s">
        <v>26</v>
      </c>
      <c r="L674" s="355" t="s">
        <v>159</v>
      </c>
      <c r="M674" s="355" t="s">
        <v>90</v>
      </c>
      <c r="N674" s="357" t="s">
        <v>557</v>
      </c>
      <c r="O674" s="357" t="s">
        <v>557</v>
      </c>
      <c r="P674" s="357" t="s">
        <v>437</v>
      </c>
      <c r="Q674" s="357" t="s">
        <v>7097</v>
      </c>
      <c r="R674" s="357" t="s">
        <v>436</v>
      </c>
      <c r="S674" s="357"/>
      <c r="T674" s="357"/>
      <c r="U674" s="357" t="s">
        <v>7098</v>
      </c>
      <c r="V674" s="357" t="s">
        <v>7099</v>
      </c>
      <c r="W674" s="357">
        <v>2025</v>
      </c>
      <c r="X674" s="357" t="s">
        <v>2042</v>
      </c>
      <c r="Y674" s="357"/>
      <c r="Z674" s="357"/>
      <c r="AA674" s="344">
        <v>45355</v>
      </c>
      <c r="AB674" s="344" t="str">
        <f t="shared" ca="1" si="75"/>
        <v>Vencida</v>
      </c>
      <c r="AC674" s="358"/>
      <c r="AD674" s="344">
        <v>46085</v>
      </c>
      <c r="AE674" s="344" t="str">
        <f t="shared" ca="1" si="76"/>
        <v>Vencida</v>
      </c>
      <c r="AF674" s="358"/>
      <c r="AG674" s="344">
        <v>46086</v>
      </c>
      <c r="AH674" s="357" t="s">
        <v>439</v>
      </c>
      <c r="AI674" s="367" t="s">
        <v>7100</v>
      </c>
      <c r="AJ674" s="344">
        <v>48762</v>
      </c>
      <c r="AK674" s="358"/>
      <c r="AL674" s="358"/>
      <c r="AM674" s="359"/>
      <c r="AN674" s="357"/>
      <c r="AO674" s="357"/>
      <c r="AP674" s="360"/>
      <c r="AQ674" s="361"/>
    </row>
    <row r="675" spans="1:43" ht="30.75" customHeight="1" x14ac:dyDescent="0.25">
      <c r="A675" s="353">
        <v>666</v>
      </c>
      <c r="B675" s="354">
        <v>1107523103</v>
      </c>
      <c r="C675" s="357" t="s">
        <v>7017</v>
      </c>
      <c r="D675" s="344" t="str">
        <f>IFERROR(VLOOKUP(B675,#REF!,6,0),"ACTIVO")</f>
        <v>ACTIVO</v>
      </c>
      <c r="E675" s="378">
        <v>45908</v>
      </c>
      <c r="F675" s="344" t="str">
        <f>IFERROR(VLOOKUP(B675,#REF!,5,0),"")</f>
        <v/>
      </c>
      <c r="G675" s="344">
        <v>36180</v>
      </c>
      <c r="H675" s="356">
        <f t="shared" ca="1" si="78"/>
        <v>27.195071868583163</v>
      </c>
      <c r="I675" s="357" t="s">
        <v>763</v>
      </c>
      <c r="J675" s="357"/>
      <c r="K675" s="355" t="s">
        <v>1131</v>
      </c>
      <c r="L675" s="355" t="s">
        <v>196</v>
      </c>
      <c r="M675" s="355" t="s">
        <v>90</v>
      </c>
      <c r="N675" s="357" t="s">
        <v>764</v>
      </c>
      <c r="O675" s="357" t="s">
        <v>764</v>
      </c>
      <c r="P675" s="357" t="s">
        <v>721</v>
      </c>
      <c r="Q675" s="357"/>
      <c r="R675" s="357"/>
      <c r="S675" s="357"/>
      <c r="T675" s="357"/>
      <c r="U675" s="357"/>
      <c r="V675" s="357"/>
      <c r="W675" s="357"/>
      <c r="X675" s="357"/>
      <c r="Y675" s="357"/>
      <c r="Z675" s="357"/>
      <c r="AA675" s="344"/>
      <c r="AB675" s="344" t="str">
        <f t="shared" ca="1" si="75"/>
        <v>Vencida</v>
      </c>
      <c r="AC675" s="358"/>
      <c r="AD675" s="344"/>
      <c r="AE675" s="344" t="str">
        <f t="shared" ca="1" si="76"/>
        <v>Vencida</v>
      </c>
      <c r="AF675" s="358"/>
      <c r="AG675" s="344"/>
      <c r="AH675" s="357"/>
      <c r="AI675" s="357"/>
      <c r="AJ675" s="344"/>
      <c r="AK675" s="358"/>
      <c r="AL675" s="358"/>
      <c r="AM675" s="359"/>
      <c r="AN675" s="357"/>
      <c r="AO675" s="357"/>
      <c r="AP675" s="360"/>
      <c r="AQ675" s="361"/>
    </row>
    <row r="676" spans="1:43" ht="30.75" customHeight="1" x14ac:dyDescent="0.25">
      <c r="A676" s="353">
        <v>667</v>
      </c>
      <c r="B676" s="354">
        <v>1143966717</v>
      </c>
      <c r="C676" s="357" t="s">
        <v>7018</v>
      </c>
      <c r="D676" s="344" t="str">
        <f>IFERROR(VLOOKUP(B676,#REF!,6,0),"ACTIVO")</f>
        <v>ACTIVO</v>
      </c>
      <c r="E676" s="378">
        <v>45936</v>
      </c>
      <c r="F676" s="344" t="str">
        <f>IFERROR(VLOOKUP(B676,#REF!,5,0),"")</f>
        <v/>
      </c>
      <c r="G676" s="344">
        <v>34541</v>
      </c>
      <c r="H676" s="356">
        <f t="shared" ca="1" si="78"/>
        <v>31.683066456483861</v>
      </c>
      <c r="I676" s="357" t="s">
        <v>768</v>
      </c>
      <c r="J676" s="357"/>
      <c r="K676" s="355" t="s">
        <v>1131</v>
      </c>
      <c r="L676" s="355" t="s">
        <v>196</v>
      </c>
      <c r="M676" s="355" t="s">
        <v>90</v>
      </c>
      <c r="N676" s="357" t="s">
        <v>764</v>
      </c>
      <c r="O676" s="357" t="s">
        <v>764</v>
      </c>
      <c r="P676" s="357" t="s">
        <v>721</v>
      </c>
      <c r="Q676" s="357"/>
      <c r="R676" s="357"/>
      <c r="S676" s="357"/>
      <c r="T676" s="357"/>
      <c r="U676" s="357"/>
      <c r="V676" s="357"/>
      <c r="W676" s="357"/>
      <c r="X676" s="357"/>
      <c r="Y676" s="357"/>
      <c r="Z676" s="357"/>
      <c r="AA676" s="344"/>
      <c r="AB676" s="344" t="str">
        <f t="shared" ca="1" si="75"/>
        <v>Vencida</v>
      </c>
      <c r="AC676" s="358"/>
      <c r="AD676" s="344"/>
      <c r="AE676" s="344" t="str">
        <f t="shared" ca="1" si="76"/>
        <v>Vencida</v>
      </c>
      <c r="AF676" s="358"/>
      <c r="AG676" s="344"/>
      <c r="AH676" s="357"/>
      <c r="AI676" s="357"/>
      <c r="AJ676" s="344"/>
      <c r="AK676" s="358"/>
      <c r="AL676" s="358"/>
      <c r="AM676" s="359"/>
      <c r="AN676" s="357"/>
      <c r="AO676" s="357"/>
      <c r="AP676" s="360"/>
      <c r="AQ676" s="361"/>
    </row>
    <row r="677" spans="1:43" ht="30.75" customHeight="1" x14ac:dyDescent="0.25">
      <c r="A677" s="353">
        <v>668</v>
      </c>
      <c r="B677" s="354">
        <v>67038181</v>
      </c>
      <c r="C677" s="357" t="s">
        <v>7019</v>
      </c>
      <c r="D677" s="344" t="str">
        <f>IFERROR(VLOOKUP(B677,#REF!,6,0),"ACTIVO")</f>
        <v>ACTIVO</v>
      </c>
      <c r="E677" s="378">
        <v>45908</v>
      </c>
      <c r="F677" s="344" t="str">
        <f>IFERROR(VLOOKUP(B677,#REF!,5,0),"")</f>
        <v/>
      </c>
      <c r="G677" s="344">
        <v>31116</v>
      </c>
      <c r="H677" s="356">
        <f t="shared" ca="1" si="78"/>
        <v>41.060886571056059</v>
      </c>
      <c r="I677" s="357" t="s">
        <v>768</v>
      </c>
      <c r="J677" s="357"/>
      <c r="K677" s="355" t="s">
        <v>1131</v>
      </c>
      <c r="L677" s="355" t="s">
        <v>196</v>
      </c>
      <c r="M677" s="355" t="s">
        <v>90</v>
      </c>
      <c r="N677" s="357" t="s">
        <v>764</v>
      </c>
      <c r="O677" s="357" t="s">
        <v>764</v>
      </c>
      <c r="P677" s="357" t="s">
        <v>721</v>
      </c>
      <c r="Q677" s="357"/>
      <c r="R677" s="357"/>
      <c r="S677" s="357"/>
      <c r="T677" s="357"/>
      <c r="U677" s="357"/>
      <c r="V677" s="357"/>
      <c r="W677" s="357"/>
      <c r="X677" s="357"/>
      <c r="Y677" s="357"/>
      <c r="Z677" s="357"/>
      <c r="AA677" s="344"/>
      <c r="AB677" s="344" t="str">
        <f t="shared" ca="1" si="75"/>
        <v>Vencida</v>
      </c>
      <c r="AC677" s="358"/>
      <c r="AD677" s="344"/>
      <c r="AE677" s="344" t="str">
        <f t="shared" ca="1" si="76"/>
        <v>Vencida</v>
      </c>
      <c r="AF677" s="358"/>
      <c r="AG677" s="344"/>
      <c r="AH677" s="357"/>
      <c r="AI677" s="357"/>
      <c r="AJ677" s="344"/>
      <c r="AK677" s="358"/>
      <c r="AL677" s="358"/>
      <c r="AM677" s="359"/>
      <c r="AN677" s="357"/>
      <c r="AO677" s="357"/>
      <c r="AP677" s="360"/>
      <c r="AQ677" s="361"/>
    </row>
    <row r="678" spans="1:43" ht="30.75" customHeight="1" x14ac:dyDescent="0.25">
      <c r="A678" s="353">
        <v>669</v>
      </c>
      <c r="B678" s="354">
        <v>1005966349</v>
      </c>
      <c r="C678" s="357" t="s">
        <v>7020</v>
      </c>
      <c r="D678" s="344" t="str">
        <f>IFERROR(VLOOKUP(B678,#REF!,6,0),"ACTIVO")</f>
        <v>ACTIVO</v>
      </c>
      <c r="E678" s="378">
        <v>45888</v>
      </c>
      <c r="F678" s="344" t="str">
        <f>IFERROR(VLOOKUP(B678,#REF!,5,0),"")</f>
        <v/>
      </c>
      <c r="G678" s="344">
        <v>37265</v>
      </c>
      <c r="H678" s="356">
        <f t="shared" ca="1" si="78"/>
        <v>24.225167013470593</v>
      </c>
      <c r="I678" s="357" t="s">
        <v>768</v>
      </c>
      <c r="J678" s="357"/>
      <c r="K678" s="355" t="s">
        <v>1131</v>
      </c>
      <c r="L678" s="355" t="s">
        <v>196</v>
      </c>
      <c r="M678" s="355" t="s">
        <v>90</v>
      </c>
      <c r="N678" s="357" t="s">
        <v>764</v>
      </c>
      <c r="O678" s="357" t="s">
        <v>764</v>
      </c>
      <c r="P678" s="357" t="s">
        <v>721</v>
      </c>
      <c r="Q678" s="357"/>
      <c r="R678" s="357"/>
      <c r="S678" s="357"/>
      <c r="T678" s="357"/>
      <c r="U678" s="357"/>
      <c r="V678" s="357"/>
      <c r="W678" s="357"/>
      <c r="X678" s="357"/>
      <c r="Y678" s="357"/>
      <c r="Z678" s="357"/>
      <c r="AA678" s="344"/>
      <c r="AB678" s="344" t="str">
        <f t="shared" ca="1" si="75"/>
        <v>Vencida</v>
      </c>
      <c r="AC678" s="358"/>
      <c r="AD678" s="344"/>
      <c r="AE678" s="344" t="str">
        <f t="shared" ca="1" si="76"/>
        <v>Vencida</v>
      </c>
      <c r="AF678" s="358"/>
      <c r="AG678" s="344"/>
      <c r="AH678" s="357"/>
      <c r="AI678" s="357"/>
      <c r="AJ678" s="344"/>
      <c r="AK678" s="358"/>
      <c r="AL678" s="358"/>
      <c r="AM678" s="359"/>
      <c r="AN678" s="357"/>
      <c r="AO678" s="357"/>
      <c r="AP678" s="360"/>
      <c r="AQ678" s="361"/>
    </row>
    <row r="679" spans="1:43" ht="30.75" customHeight="1" x14ac:dyDescent="0.25">
      <c r="A679" s="353">
        <v>670</v>
      </c>
      <c r="B679" s="354">
        <v>1111678574</v>
      </c>
      <c r="C679" s="357" t="s">
        <v>7021</v>
      </c>
      <c r="D679" s="344" t="str">
        <f>IFERROR(VLOOKUP(B679,#REF!,6,0),"ACTIVO")</f>
        <v>ACTIVO</v>
      </c>
      <c r="E679" s="378">
        <v>45854</v>
      </c>
      <c r="F679" s="344" t="str">
        <f>IFERROR(VLOOKUP(B679,#REF!,5,0),"")</f>
        <v/>
      </c>
      <c r="G679" s="344">
        <v>38504</v>
      </c>
      <c r="H679" s="356">
        <f t="shared" ca="1" si="78"/>
        <v>20.833602986932171</v>
      </c>
      <c r="I679" s="357" t="s">
        <v>768</v>
      </c>
      <c r="J679" s="357"/>
      <c r="K679" s="355" t="s">
        <v>1131</v>
      </c>
      <c r="L679" s="355" t="s">
        <v>196</v>
      </c>
      <c r="M679" s="355" t="s">
        <v>90</v>
      </c>
      <c r="N679" s="357" t="s">
        <v>764</v>
      </c>
      <c r="O679" s="357" t="s">
        <v>764</v>
      </c>
      <c r="P679" s="357" t="s">
        <v>721</v>
      </c>
      <c r="Q679" s="357"/>
      <c r="R679" s="357"/>
      <c r="S679" s="357"/>
      <c r="T679" s="357"/>
      <c r="U679" s="357"/>
      <c r="V679" s="357"/>
      <c r="W679" s="357"/>
      <c r="X679" s="357"/>
      <c r="Y679" s="357"/>
      <c r="Z679" s="357"/>
      <c r="AA679" s="344"/>
      <c r="AB679" s="344" t="str">
        <f t="shared" ca="1" si="75"/>
        <v>Vencida</v>
      </c>
      <c r="AC679" s="358"/>
      <c r="AD679" s="344"/>
      <c r="AE679" s="344" t="str">
        <f t="shared" ca="1" si="76"/>
        <v>Vencida</v>
      </c>
      <c r="AF679" s="358"/>
      <c r="AG679" s="344"/>
      <c r="AH679" s="357"/>
      <c r="AI679" s="357"/>
      <c r="AJ679" s="344"/>
      <c r="AK679" s="358"/>
      <c r="AL679" s="358"/>
      <c r="AM679" s="359"/>
      <c r="AN679" s="357"/>
      <c r="AO679" s="357"/>
      <c r="AP679" s="360"/>
      <c r="AQ679" s="361"/>
    </row>
    <row r="680" spans="1:43" ht="30.75" customHeight="1" x14ac:dyDescent="0.25">
      <c r="A680" s="353">
        <v>671</v>
      </c>
      <c r="B680" s="354">
        <v>1111802989</v>
      </c>
      <c r="C680" s="357" t="s">
        <v>7022</v>
      </c>
      <c r="D680" s="344" t="str">
        <f>IFERROR(VLOOKUP(B680,#REF!,6,0),"ACTIVO")</f>
        <v>ACTIVO</v>
      </c>
      <c r="E680" s="378">
        <v>45854</v>
      </c>
      <c r="F680" s="344" t="str">
        <f>IFERROR(VLOOKUP(B680,#REF!,5,0),"")</f>
        <v/>
      </c>
      <c r="G680" s="344">
        <v>34792</v>
      </c>
      <c r="H680" s="356">
        <f t="shared" ca="1" si="78"/>
        <v>30.99520876112252</v>
      </c>
      <c r="I680" s="357" t="s">
        <v>768</v>
      </c>
      <c r="J680" s="357"/>
      <c r="K680" s="355" t="s">
        <v>1131</v>
      </c>
      <c r="L680" s="355" t="s">
        <v>196</v>
      </c>
      <c r="M680" s="355" t="s">
        <v>90</v>
      </c>
      <c r="N680" s="357" t="s">
        <v>764</v>
      </c>
      <c r="O680" s="357" t="s">
        <v>764</v>
      </c>
      <c r="P680" s="357" t="s">
        <v>721</v>
      </c>
      <c r="Q680" s="357"/>
      <c r="R680" s="357"/>
      <c r="S680" s="357"/>
      <c r="T680" s="357"/>
      <c r="U680" s="357"/>
      <c r="V680" s="357"/>
      <c r="W680" s="357"/>
      <c r="X680" s="357"/>
      <c r="Y680" s="357"/>
      <c r="Z680" s="357"/>
      <c r="AA680" s="344"/>
      <c r="AB680" s="344" t="str">
        <f t="shared" ca="1" si="75"/>
        <v>Vencida</v>
      </c>
      <c r="AC680" s="358"/>
      <c r="AD680" s="344"/>
      <c r="AE680" s="344" t="str">
        <f t="shared" ca="1" si="76"/>
        <v>Vencida</v>
      </c>
      <c r="AF680" s="358"/>
      <c r="AG680" s="344"/>
      <c r="AH680" s="357"/>
      <c r="AI680" s="357"/>
      <c r="AJ680" s="344"/>
      <c r="AK680" s="358"/>
      <c r="AL680" s="358"/>
      <c r="AM680" s="359"/>
      <c r="AN680" s="357"/>
      <c r="AO680" s="357"/>
      <c r="AP680" s="360"/>
      <c r="AQ680" s="361"/>
    </row>
    <row r="681" spans="1:43" ht="30.75" customHeight="1" x14ac:dyDescent="0.25">
      <c r="A681" s="353">
        <v>672</v>
      </c>
      <c r="B681" s="354">
        <v>1144149303</v>
      </c>
      <c r="C681" s="357" t="s">
        <v>7023</v>
      </c>
      <c r="D681" s="344" t="str">
        <f>IFERROR(VLOOKUP(B681,#REF!,6,0),"ACTIVO")</f>
        <v>ACTIVO</v>
      </c>
      <c r="E681" s="378">
        <v>45854</v>
      </c>
      <c r="F681" s="344" t="str">
        <f>IFERROR(VLOOKUP(B681,#REF!,5,0),"")</f>
        <v/>
      </c>
      <c r="G681" s="344">
        <v>33373</v>
      </c>
      <c r="H681" s="356">
        <f t="shared" ca="1" si="78"/>
        <v>34.880219028062967</v>
      </c>
      <c r="I681" s="357" t="s">
        <v>768</v>
      </c>
      <c r="J681" s="357"/>
      <c r="K681" s="355" t="s">
        <v>1131</v>
      </c>
      <c r="L681" s="355" t="s">
        <v>196</v>
      </c>
      <c r="M681" s="355" t="s">
        <v>90</v>
      </c>
      <c r="N681" s="357" t="s">
        <v>764</v>
      </c>
      <c r="O681" s="357" t="s">
        <v>764</v>
      </c>
      <c r="P681" s="357" t="s">
        <v>721</v>
      </c>
      <c r="Q681" s="357"/>
      <c r="R681" s="357"/>
      <c r="S681" s="357"/>
      <c r="T681" s="357"/>
      <c r="U681" s="357"/>
      <c r="V681" s="357"/>
      <c r="W681" s="357"/>
      <c r="X681" s="357"/>
      <c r="Y681" s="357"/>
      <c r="Z681" s="357"/>
      <c r="AA681" s="344"/>
      <c r="AB681" s="344" t="str">
        <f t="shared" ca="1" si="75"/>
        <v>Vencida</v>
      </c>
      <c r="AC681" s="358"/>
      <c r="AD681" s="344"/>
      <c r="AE681" s="344" t="str">
        <f t="shared" ca="1" si="76"/>
        <v>Vencida</v>
      </c>
      <c r="AF681" s="358"/>
      <c r="AG681" s="344"/>
      <c r="AH681" s="357"/>
      <c r="AI681" s="357"/>
      <c r="AJ681" s="344"/>
      <c r="AK681" s="358"/>
      <c r="AL681" s="358"/>
      <c r="AM681" s="359"/>
      <c r="AN681" s="357"/>
      <c r="AO681" s="357"/>
      <c r="AP681" s="360"/>
      <c r="AQ681" s="361"/>
    </row>
    <row r="682" spans="1:43" ht="30.75" customHeight="1" x14ac:dyDescent="0.25">
      <c r="A682" s="353">
        <v>673</v>
      </c>
      <c r="B682" s="354">
        <v>38551839</v>
      </c>
      <c r="C682" s="357" t="s">
        <v>7024</v>
      </c>
      <c r="D682" s="344" t="str">
        <f>IFERROR(VLOOKUP(B682,#REF!,6,0),"ACTIVO")</f>
        <v>ACTIVO</v>
      </c>
      <c r="E682" s="378">
        <v>45908</v>
      </c>
      <c r="F682" s="344" t="str">
        <f>IFERROR(VLOOKUP(B682,#REF!,5,0),"")</f>
        <v/>
      </c>
      <c r="G682" s="344">
        <v>29837</v>
      </c>
      <c r="H682" s="356">
        <f t="shared" ca="1" si="78"/>
        <v>44.562585560383312</v>
      </c>
      <c r="I682" s="357" t="s">
        <v>768</v>
      </c>
      <c r="J682" s="357"/>
      <c r="K682" s="355" t="s">
        <v>1131</v>
      </c>
      <c r="L682" s="355" t="s">
        <v>196</v>
      </c>
      <c r="M682" s="355" t="s">
        <v>90</v>
      </c>
      <c r="N682" s="357" t="s">
        <v>764</v>
      </c>
      <c r="O682" s="357" t="s">
        <v>764</v>
      </c>
      <c r="P682" s="357" t="s">
        <v>721</v>
      </c>
      <c r="Q682" s="357"/>
      <c r="R682" s="357"/>
      <c r="S682" s="357"/>
      <c r="T682" s="357"/>
      <c r="U682" s="357"/>
      <c r="V682" s="357"/>
      <c r="W682" s="357"/>
      <c r="X682" s="357"/>
      <c r="Y682" s="357"/>
      <c r="Z682" s="357"/>
      <c r="AA682" s="344"/>
      <c r="AB682" s="344" t="str">
        <f t="shared" ca="1" si="75"/>
        <v>Vencida</v>
      </c>
      <c r="AC682" s="358"/>
      <c r="AD682" s="344"/>
      <c r="AE682" s="344" t="str">
        <f t="shared" ca="1" si="76"/>
        <v>Vencida</v>
      </c>
      <c r="AF682" s="358"/>
      <c r="AG682" s="344"/>
      <c r="AH682" s="357"/>
      <c r="AI682" s="357"/>
      <c r="AJ682" s="344"/>
      <c r="AK682" s="358"/>
      <c r="AL682" s="358"/>
      <c r="AM682" s="359"/>
      <c r="AN682" s="357"/>
      <c r="AO682" s="357"/>
      <c r="AP682" s="360"/>
      <c r="AQ682" s="361"/>
    </row>
    <row r="683" spans="1:43" ht="30.75" customHeight="1" x14ac:dyDescent="0.25">
      <c r="A683" s="353">
        <v>674</v>
      </c>
      <c r="B683" s="354">
        <v>1144162046</v>
      </c>
      <c r="C683" s="357" t="s">
        <v>7025</v>
      </c>
      <c r="D683" s="344" t="str">
        <f>IFERROR(VLOOKUP(B683,#REF!,6,0),"ACTIVO")</f>
        <v>ACTIVO</v>
      </c>
      <c r="E683" s="378">
        <v>45854</v>
      </c>
      <c r="F683" s="344" t="str">
        <f>IFERROR(VLOOKUP(B683,#REF!,5,0),"")</f>
        <v/>
      </c>
      <c r="G683" s="344">
        <v>33727</v>
      </c>
      <c r="H683" s="356">
        <f t="shared" ca="1" si="78"/>
        <v>33.910356695869837</v>
      </c>
      <c r="I683" s="357" t="s">
        <v>768</v>
      </c>
      <c r="J683" s="357"/>
      <c r="K683" s="355" t="s">
        <v>1131</v>
      </c>
      <c r="L683" s="355" t="s">
        <v>196</v>
      </c>
      <c r="M683" s="355" t="s">
        <v>90</v>
      </c>
      <c r="N683" s="357" t="s">
        <v>764</v>
      </c>
      <c r="O683" s="357" t="s">
        <v>764</v>
      </c>
      <c r="P683" s="357" t="s">
        <v>721</v>
      </c>
      <c r="Q683" s="357"/>
      <c r="R683" s="357"/>
      <c r="S683" s="357"/>
      <c r="T683" s="357"/>
      <c r="U683" s="357"/>
      <c r="V683" s="357"/>
      <c r="W683" s="357"/>
      <c r="X683" s="357"/>
      <c r="Y683" s="357"/>
      <c r="Z683" s="357"/>
      <c r="AA683" s="344"/>
      <c r="AB683" s="344" t="str">
        <f t="shared" ca="1" si="75"/>
        <v>Vencida</v>
      </c>
      <c r="AC683" s="358"/>
      <c r="AD683" s="344"/>
      <c r="AE683" s="344" t="str">
        <f t="shared" ca="1" si="76"/>
        <v>Vencida</v>
      </c>
      <c r="AF683" s="358"/>
      <c r="AG683" s="344"/>
      <c r="AH683" s="357"/>
      <c r="AI683" s="357"/>
      <c r="AJ683" s="344"/>
      <c r="AK683" s="358"/>
      <c r="AL683" s="358"/>
      <c r="AM683" s="359"/>
      <c r="AN683" s="357"/>
      <c r="AO683" s="357"/>
      <c r="AP683" s="360"/>
      <c r="AQ683" s="361"/>
    </row>
    <row r="684" spans="1:43" ht="30.75" customHeight="1" x14ac:dyDescent="0.25">
      <c r="A684" s="353">
        <v>675</v>
      </c>
      <c r="B684" s="354">
        <v>1143825522</v>
      </c>
      <c r="C684" s="357" t="s">
        <v>7026</v>
      </c>
      <c r="D684" s="344" t="str">
        <f>IFERROR(VLOOKUP(B684,#REF!,6,0),"ACTIVO")</f>
        <v>ACTIVO</v>
      </c>
      <c r="E684" s="378">
        <v>45873</v>
      </c>
      <c r="F684" s="344" t="str">
        <f>IFERROR(VLOOKUP(B684,#REF!,5,0),"")</f>
        <v/>
      </c>
      <c r="G684" s="344">
        <v>32653</v>
      </c>
      <c r="H684" s="356">
        <f t="shared" ca="1" si="78"/>
        <v>36.852799193025433</v>
      </c>
      <c r="I684" s="357" t="s">
        <v>768</v>
      </c>
      <c r="J684" s="357"/>
      <c r="K684" s="355" t="s">
        <v>1131</v>
      </c>
      <c r="L684" s="355" t="s">
        <v>196</v>
      </c>
      <c r="M684" s="355" t="s">
        <v>90</v>
      </c>
      <c r="N684" s="357" t="s">
        <v>764</v>
      </c>
      <c r="O684" s="357" t="s">
        <v>764</v>
      </c>
      <c r="P684" s="357" t="s">
        <v>721</v>
      </c>
      <c r="Q684" s="357"/>
      <c r="R684" s="357"/>
      <c r="S684" s="357"/>
      <c r="T684" s="357"/>
      <c r="U684" s="357"/>
      <c r="V684" s="357"/>
      <c r="W684" s="357"/>
      <c r="X684" s="357"/>
      <c r="Y684" s="357"/>
      <c r="Z684" s="357"/>
      <c r="AA684" s="344"/>
      <c r="AB684" s="344" t="str">
        <f t="shared" ca="1" si="75"/>
        <v>Vencida</v>
      </c>
      <c r="AC684" s="358"/>
      <c r="AD684" s="344"/>
      <c r="AE684" s="344" t="str">
        <f t="shared" ca="1" si="76"/>
        <v>Vencida</v>
      </c>
      <c r="AF684" s="358"/>
      <c r="AG684" s="344"/>
      <c r="AH684" s="357"/>
      <c r="AI684" s="357"/>
      <c r="AJ684" s="344"/>
      <c r="AK684" s="358"/>
      <c r="AL684" s="358"/>
      <c r="AM684" s="359"/>
      <c r="AN684" s="357"/>
      <c r="AO684" s="357"/>
      <c r="AP684" s="360"/>
      <c r="AQ684" s="361"/>
    </row>
    <row r="685" spans="1:43" ht="30.75" customHeight="1" x14ac:dyDescent="0.25">
      <c r="A685" s="353">
        <v>676</v>
      </c>
      <c r="B685" s="354">
        <v>1130631350</v>
      </c>
      <c r="C685" s="357" t="s">
        <v>7027</v>
      </c>
      <c r="D685" s="344" t="str">
        <f>IFERROR(VLOOKUP(B685,#REF!,6,0),"ACTIVO")</f>
        <v>ACTIVO</v>
      </c>
      <c r="E685" s="378">
        <v>45854</v>
      </c>
      <c r="F685" s="344" t="str">
        <f>IFERROR(VLOOKUP(B685,#REF!,5,0),"")</f>
        <v/>
      </c>
      <c r="G685" s="344">
        <v>31812</v>
      </c>
      <c r="H685" s="356">
        <f t="shared" ca="1" si="78"/>
        <v>39.154004106776178</v>
      </c>
      <c r="I685" s="357" t="s">
        <v>768</v>
      </c>
      <c r="J685" s="357"/>
      <c r="K685" s="355" t="s">
        <v>1131</v>
      </c>
      <c r="L685" s="355" t="s">
        <v>196</v>
      </c>
      <c r="M685" s="355" t="s">
        <v>90</v>
      </c>
      <c r="N685" s="357" t="s">
        <v>764</v>
      </c>
      <c r="O685" s="357" t="s">
        <v>764</v>
      </c>
      <c r="P685" s="357" t="s">
        <v>721</v>
      </c>
      <c r="Q685" s="357"/>
      <c r="R685" s="357"/>
      <c r="S685" s="357"/>
      <c r="T685" s="357"/>
      <c r="U685" s="357"/>
      <c r="V685" s="357"/>
      <c r="W685" s="357"/>
      <c r="X685" s="357"/>
      <c r="Y685" s="357"/>
      <c r="Z685" s="357"/>
      <c r="AA685" s="344"/>
      <c r="AB685" s="344" t="str">
        <f t="shared" ca="1" si="75"/>
        <v>Vencida</v>
      </c>
      <c r="AC685" s="358"/>
      <c r="AD685" s="344"/>
      <c r="AE685" s="344" t="str">
        <f t="shared" ca="1" si="76"/>
        <v>Vencida</v>
      </c>
      <c r="AF685" s="358"/>
      <c r="AG685" s="344"/>
      <c r="AH685" s="357"/>
      <c r="AI685" s="357"/>
      <c r="AJ685" s="344"/>
      <c r="AK685" s="358"/>
      <c r="AL685" s="358"/>
      <c r="AM685" s="359"/>
      <c r="AN685" s="357"/>
      <c r="AO685" s="357"/>
      <c r="AP685" s="360"/>
      <c r="AQ685" s="361"/>
    </row>
    <row r="686" spans="1:43" ht="30.75" customHeight="1" x14ac:dyDescent="0.25">
      <c r="A686" s="353">
        <v>677</v>
      </c>
      <c r="B686" s="354">
        <v>1116279226</v>
      </c>
      <c r="C686" s="357" t="s">
        <v>7028</v>
      </c>
      <c r="D686" s="344" t="str">
        <f>IFERROR(VLOOKUP(B686,#REF!,6,0),"ACTIVO")</f>
        <v>ACTIVO</v>
      </c>
      <c r="E686" s="378">
        <v>45894</v>
      </c>
      <c r="F686" s="344" t="str">
        <f>IFERROR(VLOOKUP(B686,#REF!,5,0),"")</f>
        <v/>
      </c>
      <c r="G686" s="344">
        <v>35912</v>
      </c>
      <c r="H686" s="356">
        <f t="shared" ca="1" si="78"/>
        <v>27.9294750755287</v>
      </c>
      <c r="I686" s="357" t="s">
        <v>768</v>
      </c>
      <c r="J686" s="357"/>
      <c r="K686" s="355" t="s">
        <v>1131</v>
      </c>
      <c r="L686" s="355" t="s">
        <v>196</v>
      </c>
      <c r="M686" s="355" t="s">
        <v>90</v>
      </c>
      <c r="N686" s="357" t="s">
        <v>764</v>
      </c>
      <c r="O686" s="357" t="s">
        <v>764</v>
      </c>
      <c r="P686" s="357" t="s">
        <v>721</v>
      </c>
      <c r="Q686" s="357"/>
      <c r="R686" s="357"/>
      <c r="S686" s="357"/>
      <c r="T686" s="357"/>
      <c r="U686" s="357"/>
      <c r="V686" s="357"/>
      <c r="W686" s="357"/>
      <c r="X686" s="357"/>
      <c r="Y686" s="357"/>
      <c r="Z686" s="357"/>
      <c r="AA686" s="344"/>
      <c r="AB686" s="344" t="str">
        <f t="shared" ca="1" si="75"/>
        <v>Vencida</v>
      </c>
      <c r="AC686" s="358"/>
      <c r="AD686" s="344"/>
      <c r="AE686" s="344" t="str">
        <f t="shared" ca="1" si="76"/>
        <v>Vencida</v>
      </c>
      <c r="AF686" s="358"/>
      <c r="AG686" s="344"/>
      <c r="AH686" s="357"/>
      <c r="AI686" s="357"/>
      <c r="AJ686" s="344"/>
      <c r="AK686" s="358"/>
      <c r="AL686" s="358"/>
      <c r="AM686" s="359"/>
      <c r="AN686" s="357"/>
      <c r="AO686" s="357"/>
      <c r="AP686" s="360"/>
      <c r="AQ686" s="361"/>
    </row>
    <row r="687" spans="1:43" ht="30.75" customHeight="1" x14ac:dyDescent="0.25">
      <c r="A687" s="353">
        <v>678</v>
      </c>
      <c r="B687" s="354">
        <v>1143982009</v>
      </c>
      <c r="C687" s="357" t="s">
        <v>7029</v>
      </c>
      <c r="D687" s="344" t="str">
        <f>IFERROR(VLOOKUP(B687,#REF!,6,0),"ACTIVO")</f>
        <v>ACTIVO</v>
      </c>
      <c r="E687" s="378">
        <v>45936</v>
      </c>
      <c r="F687" s="344" t="str">
        <f>IFERROR(VLOOKUP(B687,#REF!,5,0),"")</f>
        <v/>
      </c>
      <c r="G687" s="344">
        <v>35239</v>
      </c>
      <c r="H687" s="356">
        <f t="shared" ca="1" si="78"/>
        <v>29.77073213812594</v>
      </c>
      <c r="I687" s="357" t="s">
        <v>768</v>
      </c>
      <c r="J687" s="357"/>
      <c r="K687" s="355" t="s">
        <v>1131</v>
      </c>
      <c r="L687" s="355" t="s">
        <v>196</v>
      </c>
      <c r="M687" s="355" t="s">
        <v>90</v>
      </c>
      <c r="N687" s="357" t="s">
        <v>764</v>
      </c>
      <c r="O687" s="357" t="s">
        <v>764</v>
      </c>
      <c r="P687" s="357" t="s">
        <v>721</v>
      </c>
      <c r="Q687" s="357"/>
      <c r="R687" s="357"/>
      <c r="S687" s="357"/>
      <c r="T687" s="357"/>
      <c r="U687" s="357"/>
      <c r="V687" s="357"/>
      <c r="W687" s="357"/>
      <c r="X687" s="357"/>
      <c r="Y687" s="357"/>
      <c r="Z687" s="357"/>
      <c r="AA687" s="344"/>
      <c r="AB687" s="344" t="str">
        <f t="shared" ca="1" si="75"/>
        <v>Vencida</v>
      </c>
      <c r="AC687" s="358"/>
      <c r="AD687" s="344"/>
      <c r="AE687" s="344" t="str">
        <f t="shared" ca="1" si="76"/>
        <v>Vencida</v>
      </c>
      <c r="AF687" s="358"/>
      <c r="AG687" s="344"/>
      <c r="AH687" s="357"/>
      <c r="AI687" s="357"/>
      <c r="AJ687" s="344"/>
      <c r="AK687" s="358"/>
      <c r="AL687" s="358"/>
      <c r="AM687" s="359"/>
      <c r="AN687" s="357"/>
      <c r="AO687" s="357"/>
      <c r="AP687" s="360"/>
      <c r="AQ687" s="361"/>
    </row>
    <row r="688" spans="1:43" ht="30.75" customHeight="1" x14ac:dyDescent="0.25">
      <c r="A688" s="353">
        <v>679</v>
      </c>
      <c r="B688" s="354">
        <v>1111744831</v>
      </c>
      <c r="C688" s="357" t="s">
        <v>7030</v>
      </c>
      <c r="D688" s="344" t="str">
        <f>IFERROR(VLOOKUP(B688,#REF!,6,0),"ACTIVO")</f>
        <v>ACTIVO</v>
      </c>
      <c r="E688" s="378">
        <v>45923</v>
      </c>
      <c r="F688" s="344" t="str">
        <f>IFERROR(VLOOKUP(B688,#REF!,5,0),"")</f>
        <v/>
      </c>
      <c r="G688" s="344">
        <v>31572</v>
      </c>
      <c r="H688" s="356">
        <f t="shared" ca="1" si="78"/>
        <v>39.811752921535891</v>
      </c>
      <c r="I688" s="357" t="s">
        <v>768</v>
      </c>
      <c r="J688" s="357"/>
      <c r="K688" s="355" t="s">
        <v>1131</v>
      </c>
      <c r="L688" s="355" t="s">
        <v>196</v>
      </c>
      <c r="M688" s="355" t="s">
        <v>90</v>
      </c>
      <c r="N688" s="357" t="s">
        <v>764</v>
      </c>
      <c r="O688" s="357" t="s">
        <v>764</v>
      </c>
      <c r="P688" s="357" t="s">
        <v>721</v>
      </c>
      <c r="Q688" s="357"/>
      <c r="R688" s="357"/>
      <c r="S688" s="357"/>
      <c r="T688" s="357"/>
      <c r="U688" s="357"/>
      <c r="V688" s="357"/>
      <c r="W688" s="357"/>
      <c r="X688" s="357"/>
      <c r="Y688" s="357"/>
      <c r="Z688" s="357"/>
      <c r="AA688" s="344"/>
      <c r="AB688" s="344" t="str">
        <f t="shared" ca="1" si="75"/>
        <v>Vencida</v>
      </c>
      <c r="AC688" s="358"/>
      <c r="AD688" s="344"/>
      <c r="AE688" s="344" t="str">
        <f t="shared" ca="1" si="76"/>
        <v>Vencida</v>
      </c>
      <c r="AF688" s="358"/>
      <c r="AG688" s="344"/>
      <c r="AH688" s="357"/>
      <c r="AI688" s="357"/>
      <c r="AJ688" s="344"/>
      <c r="AK688" s="358"/>
      <c r="AL688" s="358"/>
      <c r="AM688" s="359"/>
      <c r="AN688" s="357"/>
      <c r="AO688" s="357"/>
      <c r="AP688" s="360"/>
      <c r="AQ688" s="361"/>
    </row>
    <row r="689" spans="1:43" ht="30.75" customHeight="1" x14ac:dyDescent="0.25">
      <c r="A689" s="353">
        <v>680</v>
      </c>
      <c r="B689" s="354">
        <v>34610259</v>
      </c>
      <c r="C689" s="357" t="s">
        <v>7031</v>
      </c>
      <c r="D689" s="344" t="str">
        <f>IFERROR(VLOOKUP(B689,#REF!,6,0),"ACTIVO")</f>
        <v>ACTIVO</v>
      </c>
      <c r="E689" s="378">
        <v>45908</v>
      </c>
      <c r="F689" s="344" t="str">
        <f>IFERROR(VLOOKUP(B689,#REF!,5,0),"")</f>
        <v/>
      </c>
      <c r="G689" s="344">
        <v>29686</v>
      </c>
      <c r="H689" s="356">
        <f t="shared" ca="1" si="78"/>
        <v>44.976013332539729</v>
      </c>
      <c r="I689" s="357" t="s">
        <v>768</v>
      </c>
      <c r="J689" s="357"/>
      <c r="K689" s="355" t="s">
        <v>1131</v>
      </c>
      <c r="L689" s="355" t="s">
        <v>196</v>
      </c>
      <c r="M689" s="355" t="s">
        <v>90</v>
      </c>
      <c r="N689" s="357" t="s">
        <v>764</v>
      </c>
      <c r="O689" s="357" t="s">
        <v>764</v>
      </c>
      <c r="P689" s="357" t="s">
        <v>721</v>
      </c>
      <c r="Q689" s="357"/>
      <c r="R689" s="357"/>
      <c r="S689" s="357"/>
      <c r="T689" s="357"/>
      <c r="U689" s="357"/>
      <c r="V689" s="357"/>
      <c r="W689" s="357"/>
      <c r="X689" s="357"/>
      <c r="Y689" s="357"/>
      <c r="Z689" s="357"/>
      <c r="AA689" s="344"/>
      <c r="AB689" s="344" t="str">
        <f t="shared" ca="1" si="75"/>
        <v>Vencida</v>
      </c>
      <c r="AC689" s="358"/>
      <c r="AD689" s="344"/>
      <c r="AE689" s="344" t="str">
        <f t="shared" ca="1" si="76"/>
        <v>Vencida</v>
      </c>
      <c r="AF689" s="358"/>
      <c r="AG689" s="344"/>
      <c r="AH689" s="357"/>
      <c r="AI689" s="357"/>
      <c r="AJ689" s="344"/>
      <c r="AK689" s="358"/>
      <c r="AL689" s="358"/>
      <c r="AM689" s="359"/>
      <c r="AN689" s="357"/>
      <c r="AO689" s="357"/>
      <c r="AP689" s="360"/>
      <c r="AQ689" s="361"/>
    </row>
    <row r="690" spans="1:43" ht="30.75" customHeight="1" x14ac:dyDescent="0.25">
      <c r="A690" s="353">
        <v>681</v>
      </c>
      <c r="B690" s="354">
        <v>1006178882</v>
      </c>
      <c r="C690" s="357" t="s">
        <v>7033</v>
      </c>
      <c r="D690" s="344" t="str">
        <f>IFERROR(VLOOKUP(B690,#REF!,6,0),"ACTIVO")</f>
        <v>ACTIVO</v>
      </c>
      <c r="E690" s="378">
        <v>45854</v>
      </c>
      <c r="F690" s="344" t="str">
        <f>IFERROR(VLOOKUP(B690,#REF!,5,0),"")</f>
        <v/>
      </c>
      <c r="G690" s="344">
        <v>36582</v>
      </c>
      <c r="H690" s="356">
        <f t="shared" ca="1" si="78"/>
        <v>26.093794362198338</v>
      </c>
      <c r="I690" s="357" t="s">
        <v>768</v>
      </c>
      <c r="J690" s="357"/>
      <c r="K690" s="355" t="s">
        <v>7032</v>
      </c>
      <c r="L690" s="355" t="s">
        <v>92</v>
      </c>
      <c r="M690" s="355" t="s">
        <v>90</v>
      </c>
      <c r="N690" s="357" t="s">
        <v>764</v>
      </c>
      <c r="O690" s="357" t="s">
        <v>764</v>
      </c>
      <c r="P690" s="357" t="s">
        <v>721</v>
      </c>
      <c r="Q690" s="357"/>
      <c r="R690" s="357"/>
      <c r="S690" s="357"/>
      <c r="T690" s="357"/>
      <c r="U690" s="357"/>
      <c r="V690" s="357"/>
      <c r="W690" s="357"/>
      <c r="X690" s="357"/>
      <c r="Y690" s="357"/>
      <c r="Z690" s="357"/>
      <c r="AA690" s="344"/>
      <c r="AB690" s="344" t="str">
        <f t="shared" ca="1" si="75"/>
        <v>Vencida</v>
      </c>
      <c r="AC690" s="358"/>
      <c r="AD690" s="344"/>
      <c r="AE690" s="344" t="str">
        <f t="shared" ca="1" si="76"/>
        <v>Vencida</v>
      </c>
      <c r="AF690" s="358"/>
      <c r="AG690" s="344"/>
      <c r="AH690" s="357"/>
      <c r="AI690" s="357"/>
      <c r="AJ690" s="344"/>
      <c r="AK690" s="358"/>
      <c r="AL690" s="358"/>
      <c r="AM690" s="359"/>
      <c r="AN690" s="357"/>
      <c r="AO690" s="357"/>
      <c r="AP690" s="360"/>
      <c r="AQ690" s="361"/>
    </row>
    <row r="691" spans="1:43" ht="30.75" customHeight="1" x14ac:dyDescent="0.25">
      <c r="A691" s="353">
        <v>682</v>
      </c>
      <c r="B691" s="354">
        <v>1113690322</v>
      </c>
      <c r="C691" s="357" t="s">
        <v>7034</v>
      </c>
      <c r="D691" s="344" t="str">
        <f>IFERROR(VLOOKUP(B691,#REF!,6,0),"ACTIVO")</f>
        <v>ACTIVO</v>
      </c>
      <c r="E691" s="378">
        <v>45971</v>
      </c>
      <c r="F691" s="344" t="str">
        <f>IFERROR(VLOOKUP(B691,#REF!,5,0),"")</f>
        <v/>
      </c>
      <c r="G691" s="344">
        <v>35696</v>
      </c>
      <c r="H691" s="356">
        <f t="shared" ca="1" si="78"/>
        <v>28.521493109427762</v>
      </c>
      <c r="I691" s="357" t="s">
        <v>768</v>
      </c>
      <c r="J691" s="357"/>
      <c r="K691" s="355" t="s">
        <v>7032</v>
      </c>
      <c r="L691" s="355" t="s">
        <v>92</v>
      </c>
      <c r="M691" s="355" t="s">
        <v>90</v>
      </c>
      <c r="N691" s="357" t="s">
        <v>764</v>
      </c>
      <c r="O691" s="357" t="s">
        <v>764</v>
      </c>
      <c r="P691" s="357" t="s">
        <v>721</v>
      </c>
      <c r="Q691" s="357"/>
      <c r="R691" s="357"/>
      <c r="S691" s="357"/>
      <c r="T691" s="357"/>
      <c r="U691" s="357"/>
      <c r="V691" s="357"/>
      <c r="W691" s="357"/>
      <c r="X691" s="357"/>
      <c r="Y691" s="357"/>
      <c r="Z691" s="357"/>
      <c r="AA691" s="344"/>
      <c r="AB691" s="344" t="str">
        <f t="shared" ca="1" si="75"/>
        <v>Vencida</v>
      </c>
      <c r="AC691" s="358"/>
      <c r="AD691" s="344"/>
      <c r="AE691" s="344" t="str">
        <f t="shared" ca="1" si="76"/>
        <v>Vencida</v>
      </c>
      <c r="AF691" s="358"/>
      <c r="AG691" s="344"/>
      <c r="AH691" s="357"/>
      <c r="AI691" s="357"/>
      <c r="AJ691" s="344"/>
      <c r="AK691" s="358"/>
      <c r="AL691" s="358"/>
      <c r="AM691" s="359"/>
      <c r="AN691" s="357"/>
      <c r="AO691" s="357"/>
      <c r="AP691" s="360"/>
      <c r="AQ691" s="361"/>
    </row>
    <row r="692" spans="1:43" ht="30.75" customHeight="1" x14ac:dyDescent="0.25">
      <c r="A692" s="353">
        <v>683</v>
      </c>
      <c r="B692" s="354">
        <v>1144137089</v>
      </c>
      <c r="C692" s="357" t="s">
        <v>7036</v>
      </c>
      <c r="D692" s="344" t="str">
        <f>IFERROR(VLOOKUP(B692,#REF!,6,0),"ACTIVO")</f>
        <v>ACTIVO</v>
      </c>
      <c r="E692" s="378">
        <v>45894</v>
      </c>
      <c r="F692" s="344" t="str">
        <f>IFERROR(VLOOKUP(B692,#REF!,5,0),"")</f>
        <v/>
      </c>
      <c r="G692" s="344">
        <v>32983</v>
      </c>
      <c r="H692" s="356">
        <f t="shared" ca="1" si="78"/>
        <v>35.948645848749443</v>
      </c>
      <c r="I692" s="357" t="s">
        <v>768</v>
      </c>
      <c r="J692" s="357"/>
      <c r="K692" s="355" t="s">
        <v>7035</v>
      </c>
      <c r="L692" s="355" t="s">
        <v>6724</v>
      </c>
      <c r="M692" s="355" t="s">
        <v>90</v>
      </c>
      <c r="N692" s="357" t="s">
        <v>764</v>
      </c>
      <c r="O692" s="357" t="s">
        <v>764</v>
      </c>
      <c r="P692" s="357" t="s">
        <v>721</v>
      </c>
      <c r="Q692" s="357"/>
      <c r="R692" s="357"/>
      <c r="S692" s="357"/>
      <c r="T692" s="357"/>
      <c r="U692" s="357"/>
      <c r="V692" s="357"/>
      <c r="W692" s="357"/>
      <c r="X692" s="357"/>
      <c r="Y692" s="357"/>
      <c r="Z692" s="357"/>
      <c r="AA692" s="344"/>
      <c r="AB692" s="344" t="str">
        <f t="shared" ca="1" si="75"/>
        <v>Vencida</v>
      </c>
      <c r="AC692" s="358"/>
      <c r="AD692" s="344"/>
      <c r="AE692" s="344" t="str">
        <f t="shared" ca="1" si="76"/>
        <v>Vencida</v>
      </c>
      <c r="AF692" s="358"/>
      <c r="AG692" s="344"/>
      <c r="AH692" s="357"/>
      <c r="AI692" s="357"/>
      <c r="AJ692" s="344"/>
      <c r="AK692" s="358"/>
      <c r="AL692" s="358"/>
      <c r="AM692" s="359"/>
      <c r="AN692" s="357"/>
      <c r="AO692" s="357"/>
      <c r="AP692" s="360"/>
      <c r="AQ692" s="361"/>
    </row>
    <row r="693" spans="1:43" ht="30.75" customHeight="1" x14ac:dyDescent="0.25">
      <c r="A693" s="353">
        <v>684</v>
      </c>
      <c r="B693" s="354">
        <v>1113620590</v>
      </c>
      <c r="C693" s="357" t="s">
        <v>7037</v>
      </c>
      <c r="D693" s="344" t="str">
        <f>IFERROR(VLOOKUP(B693,#REF!,6,0),"ACTIVO")</f>
        <v>ACTIVO</v>
      </c>
      <c r="E693" s="378">
        <v>45971</v>
      </c>
      <c r="F693" s="344" t="str">
        <f>IFERROR(VLOOKUP(B693,#REF!,5,0),"")</f>
        <v/>
      </c>
      <c r="G693" s="344">
        <v>31506</v>
      </c>
      <c r="H693" s="356">
        <f t="shared" ca="1" si="78"/>
        <v>39.992454090150247</v>
      </c>
      <c r="I693" s="357" t="s">
        <v>763</v>
      </c>
      <c r="J693" s="357"/>
      <c r="K693" s="355" t="s">
        <v>7038</v>
      </c>
      <c r="L693" s="355" t="s">
        <v>6724</v>
      </c>
      <c r="M693" s="355" t="s">
        <v>90</v>
      </c>
      <c r="N693" s="357" t="s">
        <v>764</v>
      </c>
      <c r="O693" s="357" t="s">
        <v>764</v>
      </c>
      <c r="P693" s="357" t="s">
        <v>721</v>
      </c>
      <c r="Q693" s="357"/>
      <c r="R693" s="357"/>
      <c r="S693" s="357"/>
      <c r="T693" s="357"/>
      <c r="U693" s="357"/>
      <c r="V693" s="357"/>
      <c r="W693" s="357"/>
      <c r="X693" s="357"/>
      <c r="Y693" s="357"/>
      <c r="Z693" s="357"/>
      <c r="AA693" s="344"/>
      <c r="AB693" s="344" t="str">
        <f t="shared" ca="1" si="75"/>
        <v>Vencida</v>
      </c>
      <c r="AC693" s="358"/>
      <c r="AD693" s="344"/>
      <c r="AE693" s="344" t="str">
        <f t="shared" ca="1" si="76"/>
        <v>Vencida</v>
      </c>
      <c r="AF693" s="358"/>
      <c r="AG693" s="344"/>
      <c r="AH693" s="357"/>
      <c r="AI693" s="357"/>
      <c r="AJ693" s="344"/>
      <c r="AK693" s="358"/>
      <c r="AL693" s="358"/>
      <c r="AM693" s="359"/>
      <c r="AN693" s="357"/>
      <c r="AO693" s="357"/>
      <c r="AP693" s="360"/>
      <c r="AQ693" s="361"/>
    </row>
    <row r="694" spans="1:43" ht="30.75" customHeight="1" x14ac:dyDescent="0.25">
      <c r="A694" s="353">
        <v>685</v>
      </c>
      <c r="B694" s="354">
        <v>1080833232</v>
      </c>
      <c r="C694" s="357" t="s">
        <v>7039</v>
      </c>
      <c r="D694" s="344" t="str">
        <f>IFERROR(VLOOKUP(B694,#REF!,6,0),"ACTIVO")</f>
        <v>ACTIVO</v>
      </c>
      <c r="E694" s="378">
        <v>45839</v>
      </c>
      <c r="F694" s="344" t="str">
        <f>IFERROR(VLOOKUP(B694,#REF!,5,0),"")</f>
        <v/>
      </c>
      <c r="G694" s="344">
        <v>38468</v>
      </c>
      <c r="H694" s="356">
        <f t="shared" ca="1" si="78"/>
        <v>20.932171748599874</v>
      </c>
      <c r="I694" s="357" t="s">
        <v>768</v>
      </c>
      <c r="J694" s="357"/>
      <c r="K694" s="355" t="s">
        <v>859</v>
      </c>
      <c r="L694" s="355" t="s">
        <v>159</v>
      </c>
      <c r="M694" s="355" t="s">
        <v>90</v>
      </c>
      <c r="N694" s="357" t="s">
        <v>764</v>
      </c>
      <c r="O694" s="357" t="s">
        <v>764</v>
      </c>
      <c r="P694" s="357" t="s">
        <v>721</v>
      </c>
      <c r="Q694" s="357"/>
      <c r="R694" s="357"/>
      <c r="S694" s="357"/>
      <c r="T694" s="357"/>
      <c r="U694" s="357"/>
      <c r="V694" s="357"/>
      <c r="W694" s="357"/>
      <c r="X694" s="357"/>
      <c r="Y694" s="357"/>
      <c r="Z694" s="357"/>
      <c r="AA694" s="344"/>
      <c r="AB694" s="344" t="str">
        <f t="shared" ca="1" si="75"/>
        <v>Vencida</v>
      </c>
      <c r="AC694" s="358"/>
      <c r="AD694" s="344"/>
      <c r="AE694" s="344" t="str">
        <f t="shared" ca="1" si="76"/>
        <v>Vencida</v>
      </c>
      <c r="AF694" s="358"/>
      <c r="AG694" s="344"/>
      <c r="AH694" s="357"/>
      <c r="AI694" s="357"/>
      <c r="AJ694" s="344"/>
      <c r="AK694" s="358"/>
      <c r="AL694" s="358"/>
      <c r="AM694" s="359"/>
      <c r="AN694" s="357"/>
      <c r="AO694" s="357"/>
      <c r="AP694" s="360"/>
      <c r="AQ694" s="361"/>
    </row>
    <row r="695" spans="1:43" ht="30.75" customHeight="1" x14ac:dyDescent="0.25">
      <c r="A695" s="353">
        <v>686</v>
      </c>
      <c r="B695" s="354">
        <v>1144042288</v>
      </c>
      <c r="C695" s="357" t="s">
        <v>7040</v>
      </c>
      <c r="D695" s="344" t="str">
        <f>IFERROR(VLOOKUP(B695,#REF!,6,0),"ACTIVO")</f>
        <v>ACTIVO</v>
      </c>
      <c r="E695" s="378">
        <v>45957</v>
      </c>
      <c r="F695" s="344" t="str">
        <f>IFERROR(VLOOKUP(B695,#REF!,5,0),"")</f>
        <v/>
      </c>
      <c r="G695" s="344">
        <v>33280</v>
      </c>
      <c r="H695" s="356">
        <f t="shared" ca="1" si="78"/>
        <v>35.134839151266256</v>
      </c>
      <c r="I695" s="357" t="s">
        <v>768</v>
      </c>
      <c r="J695" s="357"/>
      <c r="K695" s="355" t="s">
        <v>1467</v>
      </c>
      <c r="L695" s="355" t="s">
        <v>196</v>
      </c>
      <c r="M695" s="355" t="s">
        <v>90</v>
      </c>
      <c r="N695" s="357" t="s">
        <v>764</v>
      </c>
      <c r="O695" s="357" t="s">
        <v>557</v>
      </c>
      <c r="P695" s="357" t="s">
        <v>437</v>
      </c>
      <c r="Q695" s="357"/>
      <c r="R695" s="357"/>
      <c r="S695" s="357"/>
      <c r="T695" s="357"/>
      <c r="U695" s="357"/>
      <c r="V695" s="357"/>
      <c r="W695" s="357"/>
      <c r="X695" s="357"/>
      <c r="Y695" s="357"/>
      <c r="Z695" s="357"/>
      <c r="AA695" s="344"/>
      <c r="AB695" s="344" t="str">
        <f t="shared" ca="1" si="75"/>
        <v>Vencida</v>
      </c>
      <c r="AC695" s="358"/>
      <c r="AD695" s="344"/>
      <c r="AE695" s="344" t="str">
        <f t="shared" ca="1" si="76"/>
        <v>Vencida</v>
      </c>
      <c r="AF695" s="358"/>
      <c r="AG695" s="344"/>
      <c r="AH695" s="357"/>
      <c r="AI695" s="357"/>
      <c r="AJ695" s="344"/>
      <c r="AK695" s="358"/>
      <c r="AL695" s="358"/>
      <c r="AM695" s="359"/>
      <c r="AN695" s="357"/>
      <c r="AO695" s="357"/>
      <c r="AP695" s="360"/>
      <c r="AQ695" s="361"/>
    </row>
    <row r="696" spans="1:43" ht="30.75" customHeight="1" x14ac:dyDescent="0.25">
      <c r="A696" s="353">
        <v>687</v>
      </c>
      <c r="B696" s="354">
        <v>1144043097</v>
      </c>
      <c r="C696" s="357" t="s">
        <v>7041</v>
      </c>
      <c r="D696" s="344" t="str">
        <f>IFERROR(VLOOKUP(B696,#REF!,6,0),"ACTIVO")</f>
        <v>ACTIVO</v>
      </c>
      <c r="E696" s="378">
        <v>45979</v>
      </c>
      <c r="F696" s="344" t="str">
        <f>IFERROR(VLOOKUP(B696,#REF!,5,0),"")</f>
        <v/>
      </c>
      <c r="G696" s="344">
        <v>33212</v>
      </c>
      <c r="H696" s="356">
        <f t="shared" ca="1" si="78"/>
        <v>35.321666420008881</v>
      </c>
      <c r="I696" s="357" t="s">
        <v>768</v>
      </c>
      <c r="J696" s="357"/>
      <c r="K696" s="355" t="s">
        <v>1467</v>
      </c>
      <c r="L696" s="355" t="s">
        <v>196</v>
      </c>
      <c r="M696" s="355" t="s">
        <v>90</v>
      </c>
      <c r="N696" s="357" t="s">
        <v>764</v>
      </c>
      <c r="O696" s="357" t="s">
        <v>557</v>
      </c>
      <c r="P696" s="357" t="s">
        <v>437</v>
      </c>
      <c r="Q696" s="357"/>
      <c r="R696" s="357"/>
      <c r="S696" s="357"/>
      <c r="T696" s="357"/>
      <c r="U696" s="357"/>
      <c r="V696" s="357"/>
      <c r="W696" s="357"/>
      <c r="X696" s="357"/>
      <c r="Y696" s="357"/>
      <c r="Z696" s="357"/>
      <c r="AA696" s="344"/>
      <c r="AB696" s="344" t="str">
        <f t="shared" ca="1" si="75"/>
        <v>Vencida</v>
      </c>
      <c r="AC696" s="358"/>
      <c r="AD696" s="344"/>
      <c r="AE696" s="344" t="str">
        <f t="shared" ca="1" si="76"/>
        <v>Vencida</v>
      </c>
      <c r="AF696" s="358"/>
      <c r="AG696" s="344"/>
      <c r="AH696" s="357"/>
      <c r="AI696" s="357"/>
      <c r="AJ696" s="344"/>
      <c r="AK696" s="358"/>
      <c r="AL696" s="358"/>
      <c r="AM696" s="359"/>
      <c r="AN696" s="357"/>
      <c r="AO696" s="357"/>
      <c r="AP696" s="360"/>
      <c r="AQ696" s="361"/>
    </row>
    <row r="697" spans="1:43" ht="30.75" customHeight="1" x14ac:dyDescent="0.25">
      <c r="A697" s="353">
        <v>688</v>
      </c>
      <c r="B697" s="354">
        <v>1144159265</v>
      </c>
      <c r="C697" s="357" t="s">
        <v>7042</v>
      </c>
      <c r="D697" s="344" t="str">
        <f>IFERROR(VLOOKUP(B697,#REF!,6,0),"ACTIVO")</f>
        <v>ACTIVO</v>
      </c>
      <c r="E697" s="378">
        <v>45965</v>
      </c>
      <c r="F697" s="344" t="str">
        <f>IFERROR(VLOOKUP(B697,#REF!,5,0),"")</f>
        <v/>
      </c>
      <c r="G697" s="344">
        <v>33767</v>
      </c>
      <c r="H697" s="356">
        <f t="shared" ca="1" si="78"/>
        <v>33.800844806007511</v>
      </c>
      <c r="I697" s="357" t="s">
        <v>768</v>
      </c>
      <c r="J697" s="357"/>
      <c r="K697" s="355" t="s">
        <v>1473</v>
      </c>
      <c r="L697" s="355" t="s">
        <v>159</v>
      </c>
      <c r="M697" s="355" t="s">
        <v>90</v>
      </c>
      <c r="N697" s="357" t="s">
        <v>764</v>
      </c>
      <c r="O697" s="357" t="s">
        <v>764</v>
      </c>
      <c r="P697" s="357" t="s">
        <v>721</v>
      </c>
      <c r="Q697" s="357"/>
      <c r="R697" s="357"/>
      <c r="S697" s="357"/>
      <c r="T697" s="357"/>
      <c r="U697" s="357"/>
      <c r="V697" s="357"/>
      <c r="W697" s="357"/>
      <c r="X697" s="357"/>
      <c r="Y697" s="357"/>
      <c r="Z697" s="357"/>
      <c r="AA697" s="344"/>
      <c r="AB697" s="344" t="str">
        <f t="shared" ca="1" si="75"/>
        <v>Vencida</v>
      </c>
      <c r="AC697" s="358"/>
      <c r="AD697" s="344"/>
      <c r="AE697" s="344" t="str">
        <f t="shared" ca="1" si="76"/>
        <v>Vencida</v>
      </c>
      <c r="AF697" s="358"/>
      <c r="AG697" s="344"/>
      <c r="AH697" s="357"/>
      <c r="AI697" s="357"/>
      <c r="AJ697" s="344"/>
      <c r="AK697" s="358"/>
      <c r="AL697" s="358"/>
      <c r="AM697" s="359"/>
      <c r="AN697" s="357"/>
      <c r="AO697" s="357"/>
      <c r="AP697" s="360"/>
      <c r="AQ697" s="361"/>
    </row>
    <row r="698" spans="1:43" ht="30.75" customHeight="1" x14ac:dyDescent="0.25">
      <c r="A698" s="353">
        <v>689</v>
      </c>
      <c r="B698" s="354">
        <v>1112471709</v>
      </c>
      <c r="C698" s="357" t="s">
        <v>7043</v>
      </c>
      <c r="D698" s="344" t="str">
        <f>IFERROR(VLOOKUP(B698,#REF!,6,0),"ACTIVO")</f>
        <v>ACTIVO</v>
      </c>
      <c r="E698" s="378">
        <v>45923</v>
      </c>
      <c r="F698" s="344" t="str">
        <f>IFERROR(VLOOKUP(B698,#REF!,5,0),"")</f>
        <v/>
      </c>
      <c r="G698" s="344">
        <v>33253</v>
      </c>
      <c r="H698" s="356">
        <f t="shared" ca="1" si="78"/>
        <v>35.208761122518823</v>
      </c>
      <c r="I698" s="357" t="s">
        <v>768</v>
      </c>
      <c r="J698" s="357"/>
      <c r="K698" s="355" t="s">
        <v>1473</v>
      </c>
      <c r="L698" s="355" t="s">
        <v>159</v>
      </c>
      <c r="M698" s="355" t="s">
        <v>90</v>
      </c>
      <c r="N698" s="357" t="s">
        <v>764</v>
      </c>
      <c r="O698" s="357" t="s">
        <v>764</v>
      </c>
      <c r="P698" s="357" t="s">
        <v>721</v>
      </c>
      <c r="Q698" s="357"/>
      <c r="R698" s="357"/>
      <c r="S698" s="357"/>
      <c r="T698" s="357"/>
      <c r="U698" s="357"/>
      <c r="V698" s="357"/>
      <c r="W698" s="357"/>
      <c r="X698" s="357"/>
      <c r="Y698" s="357"/>
      <c r="Z698" s="357"/>
      <c r="AA698" s="344"/>
      <c r="AB698" s="344" t="str">
        <f t="shared" ca="1" si="75"/>
        <v>Vencida</v>
      </c>
      <c r="AC698" s="358"/>
      <c r="AD698" s="344"/>
      <c r="AE698" s="344" t="str">
        <f t="shared" ca="1" si="76"/>
        <v>Vencida</v>
      </c>
      <c r="AF698" s="358"/>
      <c r="AG698" s="344"/>
      <c r="AH698" s="357"/>
      <c r="AI698" s="357"/>
      <c r="AJ698" s="344"/>
      <c r="AK698" s="358"/>
      <c r="AL698" s="358"/>
      <c r="AM698" s="359"/>
      <c r="AN698" s="357"/>
      <c r="AO698" s="357"/>
      <c r="AP698" s="360"/>
      <c r="AQ698" s="361"/>
    </row>
    <row r="699" spans="1:43" ht="30.75" customHeight="1" x14ac:dyDescent="0.25">
      <c r="A699" s="353">
        <v>690</v>
      </c>
      <c r="B699" s="354">
        <v>34446348</v>
      </c>
      <c r="C699" s="357" t="s">
        <v>7044</v>
      </c>
      <c r="D699" s="344" t="str">
        <f>IFERROR(VLOOKUP(B699,#REF!,6,0),"ACTIVO")</f>
        <v>ACTIVO</v>
      </c>
      <c r="E699" s="378">
        <v>45888</v>
      </c>
      <c r="F699" s="344" t="str">
        <f>IFERROR(VLOOKUP(B699,#REF!,5,0),"")</f>
        <v/>
      </c>
      <c r="G699" s="344">
        <v>31001</v>
      </c>
      <c r="H699" s="356">
        <f t="shared" ca="1" si="78"/>
        <v>41.373742518782628</v>
      </c>
      <c r="I699" s="357" t="s">
        <v>768</v>
      </c>
      <c r="J699" s="357"/>
      <c r="K699" s="355" t="s">
        <v>1473</v>
      </c>
      <c r="L699" s="355" t="s">
        <v>159</v>
      </c>
      <c r="M699" s="355" t="s">
        <v>90</v>
      </c>
      <c r="N699" s="357" t="s">
        <v>764</v>
      </c>
      <c r="O699" s="357" t="s">
        <v>764</v>
      </c>
      <c r="P699" s="357" t="s">
        <v>721</v>
      </c>
      <c r="Q699" s="357"/>
      <c r="R699" s="357"/>
      <c r="S699" s="357"/>
      <c r="T699" s="357"/>
      <c r="U699" s="357"/>
      <c r="V699" s="357"/>
      <c r="W699" s="357"/>
      <c r="X699" s="357"/>
      <c r="Y699" s="357"/>
      <c r="Z699" s="357"/>
      <c r="AA699" s="344"/>
      <c r="AB699" s="344" t="str">
        <f t="shared" ca="1" si="75"/>
        <v>Vencida</v>
      </c>
      <c r="AC699" s="358"/>
      <c r="AD699" s="344"/>
      <c r="AE699" s="344" t="str">
        <f t="shared" ca="1" si="76"/>
        <v>Vencida</v>
      </c>
      <c r="AF699" s="358"/>
      <c r="AG699" s="344"/>
      <c r="AH699" s="357"/>
      <c r="AI699" s="357"/>
      <c r="AJ699" s="344"/>
      <c r="AK699" s="358"/>
      <c r="AL699" s="358"/>
      <c r="AM699" s="359"/>
      <c r="AN699" s="357"/>
      <c r="AO699" s="357"/>
      <c r="AP699" s="360"/>
      <c r="AQ699" s="361"/>
    </row>
    <row r="700" spans="1:43" ht="30.75" customHeight="1" x14ac:dyDescent="0.25">
      <c r="A700" s="353">
        <v>691</v>
      </c>
      <c r="B700" s="354">
        <v>1006050823</v>
      </c>
      <c r="C700" s="357" t="s">
        <v>7045</v>
      </c>
      <c r="D700" s="344" t="str">
        <f>IFERROR(VLOOKUP(B700,#REF!,6,0),"ACTIVO")</f>
        <v>ACTIVO</v>
      </c>
      <c r="E700" s="378">
        <v>45894</v>
      </c>
      <c r="F700" s="344" t="str">
        <f>IFERROR(VLOOKUP(B700,#REF!,5,0),"")</f>
        <v/>
      </c>
      <c r="G700" s="344">
        <v>36813</v>
      </c>
      <c r="H700" s="356">
        <f t="shared" ca="1" si="78"/>
        <v>25.461366862705336</v>
      </c>
      <c r="I700" s="357" t="s">
        <v>768</v>
      </c>
      <c r="J700" s="357"/>
      <c r="K700" s="355" t="s">
        <v>1473</v>
      </c>
      <c r="L700" s="355" t="s">
        <v>159</v>
      </c>
      <c r="M700" s="355" t="s">
        <v>90</v>
      </c>
      <c r="N700" s="357" t="s">
        <v>764</v>
      </c>
      <c r="O700" s="357" t="s">
        <v>764</v>
      </c>
      <c r="P700" s="357" t="s">
        <v>721</v>
      </c>
      <c r="Q700" s="357"/>
      <c r="R700" s="357"/>
      <c r="S700" s="357"/>
      <c r="T700" s="357"/>
      <c r="U700" s="357"/>
      <c r="V700" s="357"/>
      <c r="W700" s="357"/>
      <c r="X700" s="357"/>
      <c r="Y700" s="357"/>
      <c r="Z700" s="357"/>
      <c r="AA700" s="344"/>
      <c r="AB700" s="344" t="str">
        <f t="shared" ca="1" si="75"/>
        <v>Vencida</v>
      </c>
      <c r="AC700" s="358"/>
      <c r="AD700" s="344"/>
      <c r="AE700" s="344" t="str">
        <f t="shared" ca="1" si="76"/>
        <v>Vencida</v>
      </c>
      <c r="AF700" s="358"/>
      <c r="AG700" s="344"/>
      <c r="AH700" s="357"/>
      <c r="AI700" s="357"/>
      <c r="AJ700" s="344"/>
      <c r="AK700" s="358"/>
      <c r="AL700" s="358"/>
      <c r="AM700" s="359"/>
      <c r="AN700" s="357"/>
      <c r="AO700" s="357"/>
      <c r="AP700" s="360"/>
      <c r="AQ700" s="361"/>
    </row>
    <row r="701" spans="1:43" ht="30.75" customHeight="1" x14ac:dyDescent="0.25">
      <c r="A701" s="353">
        <v>692</v>
      </c>
      <c r="B701" s="354">
        <v>13568770</v>
      </c>
      <c r="C701" s="357" t="s">
        <v>7046</v>
      </c>
      <c r="D701" s="344" t="str">
        <f>IFERROR(VLOOKUP(B701,#REF!,6,0),"ACTIVO")</f>
        <v>ACTIVO</v>
      </c>
      <c r="E701" s="378">
        <v>45985</v>
      </c>
      <c r="F701" s="344" t="str">
        <f>IFERROR(VLOOKUP(B701,#REF!,5,0),"")</f>
        <v/>
      </c>
      <c r="G701" s="344">
        <v>30809</v>
      </c>
      <c r="H701" s="356">
        <f t="shared" ca="1" si="78"/>
        <v>41.899401502610466</v>
      </c>
      <c r="I701" s="357" t="s">
        <v>763</v>
      </c>
      <c r="J701" s="357"/>
      <c r="K701" s="355" t="s">
        <v>211</v>
      </c>
      <c r="L701" s="355" t="s">
        <v>196</v>
      </c>
      <c r="M701" s="355" t="s">
        <v>90</v>
      </c>
      <c r="N701" s="357" t="s">
        <v>557</v>
      </c>
      <c r="O701" s="357" t="s">
        <v>557</v>
      </c>
      <c r="P701" s="357" t="s">
        <v>437</v>
      </c>
      <c r="Q701" s="357" t="s">
        <v>7079</v>
      </c>
      <c r="R701" s="357" t="s">
        <v>435</v>
      </c>
      <c r="S701" s="357" t="s">
        <v>7080</v>
      </c>
      <c r="T701" s="357">
        <v>1053771495</v>
      </c>
      <c r="U701" s="357" t="s">
        <v>7081</v>
      </c>
      <c r="V701" s="357" t="s">
        <v>7082</v>
      </c>
      <c r="W701" s="357">
        <v>2015</v>
      </c>
      <c r="X701" s="357" t="s">
        <v>3503</v>
      </c>
      <c r="Y701" s="357">
        <v>124</v>
      </c>
      <c r="Z701" s="357"/>
      <c r="AA701" s="344">
        <v>41940</v>
      </c>
      <c r="AB701" s="344" t="str">
        <f t="shared" ca="1" si="75"/>
        <v>Vencida</v>
      </c>
      <c r="AC701" s="358"/>
      <c r="AD701" s="344">
        <v>46053</v>
      </c>
      <c r="AE701" s="344" t="str">
        <f t="shared" ca="1" si="76"/>
        <v>Vencida</v>
      </c>
      <c r="AF701" s="358"/>
      <c r="AG701" s="344">
        <v>46051</v>
      </c>
      <c r="AH701" s="357" t="s">
        <v>439</v>
      </c>
      <c r="AI701" s="357" t="s">
        <v>439</v>
      </c>
      <c r="AJ701" s="344">
        <v>48784</v>
      </c>
      <c r="AK701" s="358"/>
      <c r="AL701" s="358"/>
      <c r="AM701" s="359"/>
      <c r="AN701" s="357"/>
      <c r="AO701" s="357"/>
      <c r="AP701" s="360"/>
      <c r="AQ701" s="361"/>
    </row>
    <row r="702" spans="1:43" ht="30.75" customHeight="1" x14ac:dyDescent="0.25">
      <c r="A702" s="353">
        <v>693</v>
      </c>
      <c r="B702" s="354">
        <v>14839373</v>
      </c>
      <c r="C702" s="357" t="s">
        <v>7047</v>
      </c>
      <c r="D702" s="344" t="str">
        <f>IFERROR(VLOOKUP(B702,#REF!,6,0),"ACTIVO")</f>
        <v>ACTIVO</v>
      </c>
      <c r="E702" s="378">
        <v>45923</v>
      </c>
      <c r="F702" s="344" t="str">
        <f>IFERROR(VLOOKUP(B702,#REF!,5,0),"")</f>
        <v/>
      </c>
      <c r="G702" s="344">
        <v>29432</v>
      </c>
      <c r="H702" s="356">
        <f t="shared" ca="1" si="78"/>
        <v>45.669423894681657</v>
      </c>
      <c r="I702" s="357" t="s">
        <v>763</v>
      </c>
      <c r="J702" s="357"/>
      <c r="K702" s="355" t="s">
        <v>211</v>
      </c>
      <c r="L702" s="355" t="s">
        <v>196</v>
      </c>
      <c r="M702" s="355" t="s">
        <v>90</v>
      </c>
      <c r="N702" s="357" t="s">
        <v>557</v>
      </c>
      <c r="O702" s="357" t="s">
        <v>557</v>
      </c>
      <c r="P702" s="357" t="s">
        <v>437</v>
      </c>
      <c r="Q702" s="357" t="s">
        <v>7109</v>
      </c>
      <c r="R702" s="357" t="s">
        <v>435</v>
      </c>
      <c r="S702" s="357" t="s">
        <v>7110</v>
      </c>
      <c r="T702" s="357">
        <v>1061755655</v>
      </c>
      <c r="U702" s="357" t="s">
        <v>7111</v>
      </c>
      <c r="V702" s="357" t="s">
        <v>7112</v>
      </c>
      <c r="W702" s="357">
        <v>2019</v>
      </c>
      <c r="X702" s="357" t="s">
        <v>1912</v>
      </c>
      <c r="Y702" s="357">
        <v>134</v>
      </c>
      <c r="Z702" s="357"/>
      <c r="AA702" s="344">
        <v>43196</v>
      </c>
      <c r="AB702" s="344" t="str">
        <f t="shared" ca="1" si="75"/>
        <v>Vigente</v>
      </c>
      <c r="AC702" s="358"/>
      <c r="AD702" s="344">
        <v>46325</v>
      </c>
      <c r="AE702" s="344" t="str">
        <f t="shared" ca="1" si="76"/>
        <v>Vigente</v>
      </c>
      <c r="AF702" s="358"/>
      <c r="AG702" s="344">
        <v>46324</v>
      </c>
      <c r="AH702" s="357" t="s">
        <v>439</v>
      </c>
      <c r="AI702" s="367" t="s">
        <v>7114</v>
      </c>
      <c r="AJ702" s="344">
        <v>48800</v>
      </c>
      <c r="AK702" s="358"/>
      <c r="AL702" s="358" t="s">
        <v>7113</v>
      </c>
      <c r="AM702" s="359"/>
      <c r="AN702" s="357"/>
      <c r="AO702" s="357"/>
      <c r="AP702" s="360"/>
      <c r="AQ702" s="361"/>
    </row>
    <row r="703" spans="1:43" ht="30.75" customHeight="1" x14ac:dyDescent="0.25">
      <c r="A703" s="353">
        <v>694</v>
      </c>
      <c r="B703" s="354">
        <v>1143991542</v>
      </c>
      <c r="C703" s="357" t="s">
        <v>7048</v>
      </c>
      <c r="D703" s="344" t="str">
        <f>IFERROR(VLOOKUP(B703,#REF!,6,0),"ACTIVO")</f>
        <v>ACTIVO</v>
      </c>
      <c r="E703" s="378">
        <v>45965</v>
      </c>
      <c r="F703" s="344" t="str">
        <f>IFERROR(VLOOKUP(B703,#REF!,5,0),"")</f>
        <v/>
      </c>
      <c r="G703" s="344">
        <v>35854</v>
      </c>
      <c r="H703" s="356">
        <f t="shared" ca="1" si="78"/>
        <v>28.088274169184292</v>
      </c>
      <c r="I703" s="357" t="s">
        <v>763</v>
      </c>
      <c r="J703" s="357"/>
      <c r="K703" s="355" t="s">
        <v>211</v>
      </c>
      <c r="L703" s="355" t="s">
        <v>196</v>
      </c>
      <c r="M703" s="355" t="s">
        <v>90</v>
      </c>
      <c r="N703" s="357" t="s">
        <v>557</v>
      </c>
      <c r="O703" s="357" t="s">
        <v>557</v>
      </c>
      <c r="P703" s="357" t="s">
        <v>437</v>
      </c>
      <c r="Q703" s="357" t="s">
        <v>7115</v>
      </c>
      <c r="R703" s="357" t="s">
        <v>436</v>
      </c>
      <c r="S703" s="357"/>
      <c r="T703" s="357"/>
      <c r="U703" s="357" t="s">
        <v>7116</v>
      </c>
      <c r="V703" s="357" t="s">
        <v>7117</v>
      </c>
      <c r="W703" s="357">
        <v>2022</v>
      </c>
      <c r="X703" s="357" t="s">
        <v>3069</v>
      </c>
      <c r="Y703" s="357">
        <v>124</v>
      </c>
      <c r="Z703" s="357"/>
      <c r="AA703" s="344">
        <v>44378</v>
      </c>
      <c r="AB703" s="344" t="str">
        <f t="shared" ca="1" si="75"/>
        <v>Vigente</v>
      </c>
      <c r="AC703" s="358"/>
      <c r="AD703" s="344">
        <v>46301</v>
      </c>
      <c r="AE703" s="344" t="str">
        <f t="shared" ca="1" si="76"/>
        <v>Vencida</v>
      </c>
      <c r="AF703" s="358"/>
      <c r="AG703" s="344">
        <v>46011</v>
      </c>
      <c r="AH703" s="357" t="s">
        <v>439</v>
      </c>
      <c r="AI703" s="367" t="s">
        <v>7118</v>
      </c>
      <c r="AJ703" s="344">
        <v>47223</v>
      </c>
      <c r="AK703" s="358"/>
      <c r="AL703" s="358"/>
      <c r="AM703" s="359"/>
      <c r="AN703" s="357"/>
      <c r="AO703" s="357"/>
      <c r="AP703" s="360"/>
      <c r="AQ703" s="361"/>
    </row>
    <row r="704" spans="1:43" ht="30.75" customHeight="1" x14ac:dyDescent="0.25">
      <c r="A704" s="353">
        <v>695</v>
      </c>
      <c r="B704" s="354">
        <v>94269989</v>
      </c>
      <c r="C704" s="357" t="s">
        <v>7049</v>
      </c>
      <c r="D704" s="344" t="str">
        <f>IFERROR(VLOOKUP(B704,#REF!,6,0),"ACTIVO")</f>
        <v>ACTIVO</v>
      </c>
      <c r="E704" s="378">
        <v>45946</v>
      </c>
      <c r="F704" s="344" t="str">
        <f>IFERROR(VLOOKUP(B704,#REF!,5,0),"")</f>
        <v/>
      </c>
      <c r="G704" s="344">
        <v>30467</v>
      </c>
      <c r="H704" s="356">
        <f t="shared" ca="1" si="78"/>
        <v>42.836413415468854</v>
      </c>
      <c r="I704" s="357" t="s">
        <v>763</v>
      </c>
      <c r="J704" s="357"/>
      <c r="K704" s="355" t="s">
        <v>211</v>
      </c>
      <c r="L704" s="355" t="s">
        <v>196</v>
      </c>
      <c r="M704" s="355" t="s">
        <v>90</v>
      </c>
      <c r="N704" s="357" t="s">
        <v>557</v>
      </c>
      <c r="O704" s="357" t="s">
        <v>557</v>
      </c>
      <c r="P704" s="357" t="s">
        <v>437</v>
      </c>
      <c r="Q704" s="357" t="s">
        <v>7086</v>
      </c>
      <c r="R704" s="357" t="s">
        <v>436</v>
      </c>
      <c r="S704" s="357"/>
      <c r="T704" s="357"/>
      <c r="U704" s="357" t="s">
        <v>7087</v>
      </c>
      <c r="V704" s="357" t="s">
        <v>7088</v>
      </c>
      <c r="W704" s="357">
        <v>2026</v>
      </c>
      <c r="X704" s="357" t="s">
        <v>1807</v>
      </c>
      <c r="Y704" s="357">
        <v>124</v>
      </c>
      <c r="Z704" s="357"/>
      <c r="AA704" s="344">
        <v>45864</v>
      </c>
      <c r="AB704" s="344" t="str">
        <f t="shared" ca="1" si="75"/>
        <v>Vigente</v>
      </c>
      <c r="AC704" s="358"/>
      <c r="AD704" s="344">
        <v>46594</v>
      </c>
      <c r="AE704" s="344" t="str">
        <f t="shared" ca="1" si="76"/>
        <v>Vigente</v>
      </c>
      <c r="AF704" s="358"/>
      <c r="AG704" s="344">
        <v>46227</v>
      </c>
      <c r="AH704" s="357" t="s">
        <v>439</v>
      </c>
      <c r="AI704" s="367" t="s">
        <v>7089</v>
      </c>
      <c r="AJ704" s="344">
        <v>49005</v>
      </c>
      <c r="AK704" s="358"/>
      <c r="AL704" s="358"/>
      <c r="AM704" s="359"/>
      <c r="AN704" s="357"/>
      <c r="AO704" s="357"/>
      <c r="AP704" s="360" t="s">
        <v>2243</v>
      </c>
      <c r="AQ704" s="361"/>
    </row>
    <row r="705" spans="1:43" ht="30.75" customHeight="1" x14ac:dyDescent="0.25">
      <c r="A705" s="353">
        <v>696</v>
      </c>
      <c r="B705" s="354">
        <v>14637145</v>
      </c>
      <c r="C705" s="357" t="s">
        <v>7050</v>
      </c>
      <c r="D705" s="344" t="str">
        <f>IFERROR(VLOOKUP(B705,#REF!,6,0),"ACTIVO")</f>
        <v>ACTIVO</v>
      </c>
      <c r="E705" s="378">
        <v>45894</v>
      </c>
      <c r="F705" s="344" t="str">
        <f>IFERROR(VLOOKUP(B705,#REF!,5,0),"")</f>
        <v/>
      </c>
      <c r="G705" s="344">
        <v>30816</v>
      </c>
      <c r="H705" s="356">
        <f t="shared" ca="1" si="78"/>
        <v>41.880236852158411</v>
      </c>
      <c r="I705" s="357" t="s">
        <v>763</v>
      </c>
      <c r="J705" s="357"/>
      <c r="K705" s="355" t="s">
        <v>211</v>
      </c>
      <c r="L705" s="355" t="s">
        <v>196</v>
      </c>
      <c r="M705" s="355" t="s">
        <v>90</v>
      </c>
      <c r="N705" s="357" t="s">
        <v>557</v>
      </c>
      <c r="O705" s="357" t="s">
        <v>557</v>
      </c>
      <c r="P705" s="357" t="s">
        <v>437</v>
      </c>
      <c r="Q705" s="357" t="s">
        <v>7175</v>
      </c>
      <c r="R705" s="357" t="s">
        <v>436</v>
      </c>
      <c r="S705" s="357"/>
      <c r="T705" s="357"/>
      <c r="U705" s="357" t="s">
        <v>7176</v>
      </c>
      <c r="V705" s="357" t="s">
        <v>7177</v>
      </c>
      <c r="W705" s="357">
        <v>2016</v>
      </c>
      <c r="X705" s="357" t="s">
        <v>1912</v>
      </c>
      <c r="Y705" s="357">
        <v>124</v>
      </c>
      <c r="Z705" s="357"/>
      <c r="AA705" s="344">
        <v>42544</v>
      </c>
      <c r="AB705" s="344" t="str">
        <f t="shared" ca="1" si="75"/>
        <v>Vencida</v>
      </c>
      <c r="AC705" s="358"/>
      <c r="AD705" s="344">
        <v>46054</v>
      </c>
      <c r="AE705" s="344" t="str">
        <f t="shared" ca="1" si="76"/>
        <v>Vigente</v>
      </c>
      <c r="AF705" s="358"/>
      <c r="AG705" s="344">
        <v>46260</v>
      </c>
      <c r="AH705" s="357" t="s">
        <v>439</v>
      </c>
      <c r="AI705" s="357" t="s">
        <v>439</v>
      </c>
      <c r="AJ705" s="344">
        <v>48045</v>
      </c>
      <c r="AK705" s="358"/>
      <c r="AL705" s="358"/>
      <c r="AM705" s="359"/>
      <c r="AN705" s="357"/>
      <c r="AO705" s="357"/>
      <c r="AP705" s="360"/>
      <c r="AQ705" s="361"/>
    </row>
    <row r="706" spans="1:43" ht="30.75" customHeight="1" x14ac:dyDescent="0.25">
      <c r="A706" s="353">
        <v>697</v>
      </c>
      <c r="B706" s="354">
        <v>29707051</v>
      </c>
      <c r="C706" s="357" t="s">
        <v>7051</v>
      </c>
      <c r="D706" s="344" t="str">
        <f>IFERROR(VLOOKUP(B706,#REF!,6,0),"ACTIVO")</f>
        <v>ACTIVO</v>
      </c>
      <c r="E706" s="378">
        <v>45916</v>
      </c>
      <c r="F706" s="344" t="str">
        <f>IFERROR(VLOOKUP(B706,#REF!,5,0),"")</f>
        <v/>
      </c>
      <c r="G706" s="344">
        <v>30843</v>
      </c>
      <c r="H706" s="356">
        <f t="shared" ca="1" si="78"/>
        <v>41.806316057557623</v>
      </c>
      <c r="I706" s="357" t="s">
        <v>768</v>
      </c>
      <c r="J706" s="357"/>
      <c r="K706" s="355" t="s">
        <v>211</v>
      </c>
      <c r="L706" s="355" t="s">
        <v>196</v>
      </c>
      <c r="M706" s="355" t="s">
        <v>90</v>
      </c>
      <c r="N706" s="357" t="s">
        <v>557</v>
      </c>
      <c r="O706" s="357" t="s">
        <v>557</v>
      </c>
      <c r="P706" s="357" t="s">
        <v>437</v>
      </c>
      <c r="Q706" s="357" t="s">
        <v>7119</v>
      </c>
      <c r="R706" s="357" t="s">
        <v>436</v>
      </c>
      <c r="S706" s="357"/>
      <c r="T706" s="357"/>
      <c r="U706" s="357" t="s">
        <v>7120</v>
      </c>
      <c r="V706" s="357" t="s">
        <v>7121</v>
      </c>
      <c r="W706" s="357">
        <v>2018</v>
      </c>
      <c r="X706" s="357" t="s">
        <v>3069</v>
      </c>
      <c r="Y706" s="357">
        <v>97</v>
      </c>
      <c r="Z706" s="357"/>
      <c r="AA706" s="344">
        <v>43122</v>
      </c>
      <c r="AB706" s="344" t="str">
        <f t="shared" ca="1" si="75"/>
        <v>Vencida</v>
      </c>
      <c r="AC706" s="358"/>
      <c r="AD706" s="344">
        <v>46065</v>
      </c>
      <c r="AE706" s="344" t="str">
        <f t="shared" ca="1" si="76"/>
        <v>Vencida</v>
      </c>
      <c r="AF706" s="358"/>
      <c r="AG706" s="344">
        <v>46051</v>
      </c>
      <c r="AH706" s="357" t="s">
        <v>439</v>
      </c>
      <c r="AI706" s="357" t="s">
        <v>439</v>
      </c>
      <c r="AJ706" s="344">
        <v>46250</v>
      </c>
      <c r="AK706" s="358"/>
      <c r="AL706" s="358"/>
      <c r="AM706" s="359"/>
      <c r="AN706" s="357"/>
      <c r="AO706" s="357"/>
      <c r="AP706" s="360"/>
      <c r="AQ706" s="361"/>
    </row>
    <row r="707" spans="1:43" ht="30.75" customHeight="1" x14ac:dyDescent="0.25">
      <c r="A707" s="353">
        <v>698</v>
      </c>
      <c r="B707" s="354">
        <v>94498471</v>
      </c>
      <c r="C707" s="357" t="s">
        <v>7052</v>
      </c>
      <c r="D707" s="344" t="str">
        <f>IFERROR(VLOOKUP(B707,#REF!,6,0),"ACTIVO")</f>
        <v>ACTIVO</v>
      </c>
      <c r="E707" s="378">
        <v>45916</v>
      </c>
      <c r="F707" s="344" t="str">
        <f>IFERROR(VLOOKUP(B707,#REF!,5,0),"")</f>
        <v/>
      </c>
      <c r="G707" s="344">
        <v>28030</v>
      </c>
      <c r="H707" s="356">
        <f t="shared" ca="1" si="78"/>
        <v>49.507891346360317</v>
      </c>
      <c r="I707" s="357" t="s">
        <v>763</v>
      </c>
      <c r="J707" s="357"/>
      <c r="K707" s="355" t="s">
        <v>211</v>
      </c>
      <c r="L707" s="355" t="s">
        <v>196</v>
      </c>
      <c r="M707" s="355" t="s">
        <v>90</v>
      </c>
      <c r="N707" s="357" t="s">
        <v>557</v>
      </c>
      <c r="O707" s="357" t="s">
        <v>557</v>
      </c>
      <c r="P707" s="357" t="s">
        <v>437</v>
      </c>
      <c r="Q707" s="357" t="s">
        <v>7090</v>
      </c>
      <c r="R707" s="357" t="s">
        <v>435</v>
      </c>
      <c r="S707" s="357" t="s">
        <v>7091</v>
      </c>
      <c r="T707" s="357">
        <v>1045676490</v>
      </c>
      <c r="U707" s="357" t="s">
        <v>7092</v>
      </c>
      <c r="V707" s="357" t="s">
        <v>7093</v>
      </c>
      <c r="W707" s="357">
        <v>2015</v>
      </c>
      <c r="X707" s="357" t="s">
        <v>1986</v>
      </c>
      <c r="Y707" s="357">
        <v>99</v>
      </c>
      <c r="Z707" s="357"/>
      <c r="AA707" s="344">
        <v>41872</v>
      </c>
      <c r="AB707" s="344" t="str">
        <f t="shared" ca="1" si="75"/>
        <v>Vigente</v>
      </c>
      <c r="AC707" s="358"/>
      <c r="AD707" s="344">
        <v>46367</v>
      </c>
      <c r="AE707" s="344" t="str">
        <f t="shared" ca="1" si="76"/>
        <v>Vigente</v>
      </c>
      <c r="AF707" s="358"/>
      <c r="AG707" s="344">
        <v>46189</v>
      </c>
      <c r="AH707" s="357" t="s">
        <v>439</v>
      </c>
      <c r="AI707" s="367" t="s">
        <v>7095</v>
      </c>
      <c r="AJ707" s="344">
        <v>48428</v>
      </c>
      <c r="AK707" s="358"/>
      <c r="AL707" s="358"/>
      <c r="AM707" s="359"/>
      <c r="AN707" s="357"/>
      <c r="AO707" s="357"/>
      <c r="AP707" s="360"/>
      <c r="AQ707" s="361"/>
    </row>
    <row r="708" spans="1:43" ht="30.75" customHeight="1" x14ac:dyDescent="0.25">
      <c r="A708" s="353">
        <v>699</v>
      </c>
      <c r="B708" s="354">
        <v>1062282728</v>
      </c>
      <c r="C708" s="357" t="s">
        <v>7053</v>
      </c>
      <c r="D708" s="344" t="str">
        <f>IFERROR(VLOOKUP(B708,#REF!,6,0),"ACTIVO")</f>
        <v>ACTIVO</v>
      </c>
      <c r="E708" s="378">
        <v>45965</v>
      </c>
      <c r="F708" s="344" t="str">
        <f>IFERROR(VLOOKUP(B708,#REF!,5,0),"")</f>
        <v/>
      </c>
      <c r="G708" s="344">
        <v>32051</v>
      </c>
      <c r="H708" s="356">
        <f t="shared" ca="1" si="78"/>
        <v>38.499657768651609</v>
      </c>
      <c r="I708" s="357" t="s">
        <v>768</v>
      </c>
      <c r="J708" s="357"/>
      <c r="K708" s="355" t="s">
        <v>211</v>
      </c>
      <c r="L708" s="355" t="s">
        <v>196</v>
      </c>
      <c r="M708" s="355" t="s">
        <v>90</v>
      </c>
      <c r="N708" s="357" t="s">
        <v>557</v>
      </c>
      <c r="O708" s="357" t="s">
        <v>557</v>
      </c>
      <c r="P708" s="357" t="s">
        <v>437</v>
      </c>
      <c r="Q708" s="357" t="s">
        <v>7101</v>
      </c>
      <c r="R708" s="357" t="s">
        <v>436</v>
      </c>
      <c r="S708" s="357"/>
      <c r="T708" s="357"/>
      <c r="U708" s="357" t="s">
        <v>7102</v>
      </c>
      <c r="V708" s="357" t="s">
        <v>7103</v>
      </c>
      <c r="W708" s="357">
        <v>2015</v>
      </c>
      <c r="X708" s="357" t="s">
        <v>3503</v>
      </c>
      <c r="Y708" s="357">
        <v>107</v>
      </c>
      <c r="Z708" s="357"/>
      <c r="AA708" s="344">
        <v>41795</v>
      </c>
      <c r="AB708" s="344" t="str">
        <f t="shared" ca="1" si="75"/>
        <v>Vigente</v>
      </c>
      <c r="AC708" s="358"/>
      <c r="AD708" s="344">
        <v>46188</v>
      </c>
      <c r="AE708" s="344" t="str">
        <f t="shared" ca="1" si="76"/>
        <v>Vigente</v>
      </c>
      <c r="AF708" s="358"/>
      <c r="AG708" s="344">
        <v>46186</v>
      </c>
      <c r="AH708" s="357" t="s">
        <v>439</v>
      </c>
      <c r="AI708" s="367" t="s">
        <v>7105</v>
      </c>
      <c r="AJ708" s="344">
        <v>49112</v>
      </c>
      <c r="AK708" s="358"/>
      <c r="AL708" s="358" t="s">
        <v>7104</v>
      </c>
      <c r="AM708" s="359"/>
      <c r="AN708" s="357"/>
      <c r="AO708" s="357"/>
      <c r="AP708" s="360"/>
      <c r="AQ708" s="361"/>
    </row>
    <row r="709" spans="1:43" ht="30.75" customHeight="1" x14ac:dyDescent="0.25">
      <c r="A709" s="353">
        <v>700</v>
      </c>
      <c r="B709" s="354">
        <v>1130677119</v>
      </c>
      <c r="C709" s="357" t="s">
        <v>7054</v>
      </c>
      <c r="D709" s="344" t="str">
        <f>IFERROR(VLOOKUP(B709,#REF!,6,0),"ACTIVO")</f>
        <v>ACTIVO</v>
      </c>
      <c r="E709" s="378">
        <v>45936</v>
      </c>
      <c r="F709" s="344" t="str">
        <f>IFERROR(VLOOKUP(B709,#REF!,5,0),"")</f>
        <v/>
      </c>
      <c r="G709" s="344">
        <v>32294</v>
      </c>
      <c r="H709" s="356">
        <f t="shared" ca="1" si="78"/>
        <v>37.833696033696029</v>
      </c>
      <c r="I709" s="357" t="s">
        <v>763</v>
      </c>
      <c r="J709" s="357"/>
      <c r="K709" s="355" t="s">
        <v>211</v>
      </c>
      <c r="L709" s="355" t="s">
        <v>196</v>
      </c>
      <c r="M709" s="355" t="s">
        <v>90</v>
      </c>
      <c r="N709" s="357" t="s">
        <v>557</v>
      </c>
      <c r="O709" s="357" t="s">
        <v>557</v>
      </c>
      <c r="P709" s="357" t="s">
        <v>437</v>
      </c>
      <c r="Q709" s="357" t="s">
        <v>7125</v>
      </c>
      <c r="R709" s="357" t="s">
        <v>436</v>
      </c>
      <c r="S709" s="357"/>
      <c r="T709" s="357"/>
      <c r="U709" s="357" t="s">
        <v>7126</v>
      </c>
      <c r="V709" s="357" t="s">
        <v>7127</v>
      </c>
      <c r="W709" s="357">
        <v>2025</v>
      </c>
      <c r="X709" s="357" t="s">
        <v>1986</v>
      </c>
      <c r="Y709" s="357">
        <v>197</v>
      </c>
      <c r="Z709" s="357"/>
      <c r="AA709" s="344">
        <v>45538</v>
      </c>
      <c r="AB709" s="344" t="str">
        <f t="shared" ca="1" si="75"/>
        <v>Vigente</v>
      </c>
      <c r="AC709" s="358"/>
      <c r="AD709" s="344">
        <v>46268</v>
      </c>
      <c r="AE709" s="344" t="str">
        <f t="shared" ca="1" si="76"/>
        <v>Vigente</v>
      </c>
      <c r="AF709" s="358"/>
      <c r="AG709" s="344">
        <v>46267</v>
      </c>
      <c r="AH709" s="357" t="s">
        <v>439</v>
      </c>
      <c r="AI709" s="357" t="s">
        <v>439</v>
      </c>
      <c r="AJ709" s="344">
        <v>47363</v>
      </c>
      <c r="AK709" s="358"/>
      <c r="AL709" s="358"/>
      <c r="AM709" s="359"/>
      <c r="AN709" s="357"/>
      <c r="AO709" s="357"/>
      <c r="AP709" s="360"/>
      <c r="AQ709" s="361"/>
    </row>
    <row r="710" spans="1:43" ht="30.75" customHeight="1" x14ac:dyDescent="0.25">
      <c r="A710" s="353">
        <v>701</v>
      </c>
      <c r="B710" s="354">
        <v>1130643344</v>
      </c>
      <c r="C710" s="357" t="s">
        <v>7055</v>
      </c>
      <c r="D710" s="344" t="str">
        <f>IFERROR(VLOOKUP(B710,#REF!,6,0),"ACTIVO")</f>
        <v>ACTIVO</v>
      </c>
      <c r="E710" s="378">
        <v>45916</v>
      </c>
      <c r="F710" s="344" t="str">
        <f>IFERROR(VLOOKUP(B710,#REF!,5,0),"")</f>
        <v/>
      </c>
      <c r="G710" s="344">
        <v>32275</v>
      </c>
      <c r="H710" s="356">
        <f t="shared" ca="1" si="78"/>
        <v>37.885714285714286</v>
      </c>
      <c r="I710" s="357" t="s">
        <v>763</v>
      </c>
      <c r="J710" s="357"/>
      <c r="K710" s="355" t="s">
        <v>211</v>
      </c>
      <c r="L710" s="355" t="s">
        <v>196</v>
      </c>
      <c r="M710" s="355" t="s">
        <v>90</v>
      </c>
      <c r="N710" s="357" t="s">
        <v>557</v>
      </c>
      <c r="O710" s="357" t="s">
        <v>557</v>
      </c>
      <c r="P710" s="357" t="s">
        <v>437</v>
      </c>
      <c r="Q710" s="357" t="s">
        <v>7191</v>
      </c>
      <c r="R710" s="357" t="s">
        <v>436</v>
      </c>
      <c r="S710" s="357"/>
      <c r="T710" s="357"/>
      <c r="U710" s="357" t="s">
        <v>7192</v>
      </c>
      <c r="V710" s="357" t="s">
        <v>7193</v>
      </c>
      <c r="W710" s="357">
        <v>2017</v>
      </c>
      <c r="X710" s="357" t="s">
        <v>1807</v>
      </c>
      <c r="Y710" s="357">
        <v>124</v>
      </c>
      <c r="Z710" s="357"/>
      <c r="AA710" s="344">
        <v>42613</v>
      </c>
      <c r="AB710" s="344" t="str">
        <f t="shared" ca="1" si="75"/>
        <v>Vigente</v>
      </c>
      <c r="AC710" s="358"/>
      <c r="AD710" s="344">
        <v>46300</v>
      </c>
      <c r="AE710" s="344" t="str">
        <f t="shared" ca="1" si="76"/>
        <v>Vigente</v>
      </c>
      <c r="AF710" s="358"/>
      <c r="AG710" s="344">
        <v>46299</v>
      </c>
      <c r="AH710" s="357" t="s">
        <v>439</v>
      </c>
      <c r="AI710" s="357" t="s">
        <v>439</v>
      </c>
      <c r="AJ710" s="344">
        <v>46849</v>
      </c>
      <c r="AK710" s="358"/>
      <c r="AL710" s="358"/>
      <c r="AM710" s="359"/>
      <c r="AN710" s="357"/>
      <c r="AO710" s="357"/>
      <c r="AP710" s="360"/>
      <c r="AQ710" s="361"/>
    </row>
    <row r="711" spans="1:43" ht="30.75" customHeight="1" x14ac:dyDescent="0.25">
      <c r="A711" s="353">
        <v>702</v>
      </c>
      <c r="B711" s="354">
        <v>1112298502</v>
      </c>
      <c r="C711" s="357" t="s">
        <v>7056</v>
      </c>
      <c r="D711" s="344" t="str">
        <f>IFERROR(VLOOKUP(B711,#REF!,6,0),"ACTIVO")</f>
        <v>ACTIVO</v>
      </c>
      <c r="E711" s="378">
        <v>45971</v>
      </c>
      <c r="F711" s="344" t="str">
        <f>IFERROR(VLOOKUP(B711,#REF!,5,0),"")</f>
        <v/>
      </c>
      <c r="G711" s="344">
        <v>31723</v>
      </c>
      <c r="H711" s="356">
        <f t="shared" ca="1" si="78"/>
        <v>39.398330550918196</v>
      </c>
      <c r="I711" s="357" t="s">
        <v>763</v>
      </c>
      <c r="J711" s="357"/>
      <c r="K711" s="355" t="s">
        <v>351</v>
      </c>
      <c r="L711" s="355" t="s">
        <v>92</v>
      </c>
      <c r="M711" s="355" t="s">
        <v>90</v>
      </c>
      <c r="N711" s="357" t="s">
        <v>557</v>
      </c>
      <c r="O711" s="357" t="s">
        <v>557</v>
      </c>
      <c r="P711" s="357" t="s">
        <v>437</v>
      </c>
      <c r="Q711" s="357" t="s">
        <v>7165</v>
      </c>
      <c r="R711" s="357" t="s">
        <v>435</v>
      </c>
      <c r="S711" s="357" t="s">
        <v>7166</v>
      </c>
      <c r="T711" s="357">
        <v>38460922</v>
      </c>
      <c r="U711" s="357" t="s">
        <v>7167</v>
      </c>
      <c r="V711" s="357" t="s">
        <v>7168</v>
      </c>
      <c r="W711" s="357">
        <v>2003</v>
      </c>
      <c r="X711" s="357" t="s">
        <v>2936</v>
      </c>
      <c r="Y711" s="357">
        <v>100</v>
      </c>
      <c r="Z711" s="357"/>
      <c r="AA711" s="344">
        <v>37778</v>
      </c>
      <c r="AB711" s="344" t="str">
        <f t="shared" ca="1" si="75"/>
        <v>Vigente</v>
      </c>
      <c r="AC711" s="358"/>
      <c r="AD711" s="344">
        <v>46167</v>
      </c>
      <c r="AE711" s="344" t="str">
        <f t="shared" ca="1" si="76"/>
        <v>Vigente</v>
      </c>
      <c r="AF711" s="358"/>
      <c r="AG711" s="344">
        <v>46165</v>
      </c>
      <c r="AH711" s="357" t="s">
        <v>439</v>
      </c>
      <c r="AI711" s="367" t="s">
        <v>7169</v>
      </c>
      <c r="AJ711" s="344">
        <v>48421</v>
      </c>
      <c r="AK711" s="358"/>
      <c r="AL711" s="358" t="s">
        <v>7104</v>
      </c>
      <c r="AM711" s="359"/>
      <c r="AN711" s="357"/>
      <c r="AO711" s="357"/>
      <c r="AP711" s="360"/>
      <c r="AQ711" s="361"/>
    </row>
    <row r="712" spans="1:43" ht="30.75" customHeight="1" x14ac:dyDescent="0.25">
      <c r="A712" s="353">
        <v>703</v>
      </c>
      <c r="B712" s="354">
        <v>1144175267</v>
      </c>
      <c r="C712" s="357" t="s">
        <v>7057</v>
      </c>
      <c r="D712" s="344" t="str">
        <f>IFERROR(VLOOKUP(B712,#REF!,6,0),"ACTIVO")</f>
        <v>ACTIVO</v>
      </c>
      <c r="E712" s="378">
        <v>45880</v>
      </c>
      <c r="F712" s="344" t="str">
        <f>IFERROR(VLOOKUP(B712,#REF!,5,0),"")</f>
        <v/>
      </c>
      <c r="G712" s="344">
        <v>34373</v>
      </c>
      <c r="H712" s="356">
        <f t="shared" ca="1" si="78"/>
        <v>32.143034929063305</v>
      </c>
      <c r="I712" s="357" t="s">
        <v>763</v>
      </c>
      <c r="J712" s="357"/>
      <c r="K712" s="355" t="s">
        <v>367</v>
      </c>
      <c r="L712" s="355" t="s">
        <v>368</v>
      </c>
      <c r="M712" s="355" t="s">
        <v>366</v>
      </c>
      <c r="N712" s="357" t="s">
        <v>557</v>
      </c>
      <c r="O712" s="357" t="s">
        <v>557</v>
      </c>
      <c r="P712" s="357" t="s">
        <v>437</v>
      </c>
      <c r="Q712" s="357" t="s">
        <v>7106</v>
      </c>
      <c r="R712" s="357" t="s">
        <v>436</v>
      </c>
      <c r="S712" s="357"/>
      <c r="T712" s="357"/>
      <c r="U712" s="357" t="s">
        <v>7107</v>
      </c>
      <c r="V712" s="357" t="s">
        <v>7108</v>
      </c>
      <c r="W712" s="357">
        <v>2022</v>
      </c>
      <c r="X712" s="357" t="s">
        <v>2936</v>
      </c>
      <c r="Y712" s="357">
        <v>124</v>
      </c>
      <c r="Z712" s="357"/>
      <c r="AA712" s="344">
        <v>44558</v>
      </c>
      <c r="AB712" s="344" t="str">
        <f t="shared" ca="1" si="75"/>
        <v>Vigente</v>
      </c>
      <c r="AC712" s="358"/>
      <c r="AD712" s="344">
        <v>46206</v>
      </c>
      <c r="AE712" s="344" t="str">
        <f t="shared" ca="1" si="76"/>
        <v>Vigente</v>
      </c>
      <c r="AF712" s="358"/>
      <c r="AG712" s="344">
        <v>46205</v>
      </c>
      <c r="AH712" s="357" t="s">
        <v>439</v>
      </c>
      <c r="AI712" s="357" t="s">
        <v>439</v>
      </c>
      <c r="AJ712" s="344">
        <v>46832</v>
      </c>
      <c r="AK712" s="358"/>
      <c r="AL712" s="358"/>
      <c r="AM712" s="359"/>
      <c r="AN712" s="357"/>
      <c r="AO712" s="357"/>
      <c r="AP712" s="360"/>
      <c r="AQ712" s="361"/>
    </row>
    <row r="713" spans="1:43" ht="30.75" customHeight="1" x14ac:dyDescent="0.25">
      <c r="A713" s="353">
        <v>704</v>
      </c>
      <c r="B713" s="354">
        <v>1192896599</v>
      </c>
      <c r="C713" s="357" t="s">
        <v>7058</v>
      </c>
      <c r="D713" s="344" t="str">
        <f>IFERROR(VLOOKUP(B713,#REF!,6,0),"ACTIVO")</f>
        <v>ACTIVO</v>
      </c>
      <c r="E713" s="378">
        <v>45985</v>
      </c>
      <c r="F713" s="344" t="str">
        <f>IFERROR(VLOOKUP(B713,#REF!,5,0),"")</f>
        <v/>
      </c>
      <c r="G713" s="344">
        <v>37100</v>
      </c>
      <c r="H713" s="356">
        <f t="shared" ca="1" si="78"/>
        <v>24.67754844144903</v>
      </c>
      <c r="I713" s="357" t="s">
        <v>763</v>
      </c>
      <c r="J713" s="357"/>
      <c r="K713" s="355" t="s">
        <v>859</v>
      </c>
      <c r="L713" s="355" t="s">
        <v>4607</v>
      </c>
      <c r="M713" s="355" t="s">
        <v>366</v>
      </c>
      <c r="N713" s="357" t="s">
        <v>764</v>
      </c>
      <c r="O713" s="357" t="s">
        <v>764</v>
      </c>
      <c r="P713" s="357" t="s">
        <v>721</v>
      </c>
      <c r="Q713" s="357"/>
      <c r="R713" s="357"/>
      <c r="S713" s="357"/>
      <c r="T713" s="357"/>
      <c r="U713" s="357"/>
      <c r="V713" s="357"/>
      <c r="W713" s="357"/>
      <c r="X713" s="357"/>
      <c r="Y713" s="357"/>
      <c r="Z713" s="357"/>
      <c r="AA713" s="344"/>
      <c r="AB713" s="344" t="str">
        <f t="shared" ca="1" si="75"/>
        <v>Vencida</v>
      </c>
      <c r="AC713" s="358"/>
      <c r="AD713" s="344"/>
      <c r="AE713" s="344" t="str">
        <f t="shared" ca="1" si="76"/>
        <v>Vencida</v>
      </c>
      <c r="AF713" s="358"/>
      <c r="AG713" s="344"/>
      <c r="AH713" s="357"/>
      <c r="AI713" s="357"/>
      <c r="AJ713" s="344"/>
      <c r="AK713" s="358"/>
      <c r="AL713" s="358"/>
      <c r="AM713" s="359"/>
      <c r="AN713" s="357"/>
      <c r="AO713" s="357"/>
      <c r="AP713" s="360"/>
      <c r="AQ713" s="361"/>
    </row>
    <row r="714" spans="1:43" ht="30.75" customHeight="1" x14ac:dyDescent="0.25">
      <c r="A714" s="353">
        <v>705</v>
      </c>
      <c r="B714" s="354">
        <v>1005967753</v>
      </c>
      <c r="C714" s="357" t="s">
        <v>7059</v>
      </c>
      <c r="D714" s="344" t="str">
        <f>IFERROR(VLOOKUP(B714,#REF!,6,0),"ACTIVO")</f>
        <v>ACTIVO</v>
      </c>
      <c r="E714" s="378">
        <v>45946</v>
      </c>
      <c r="F714" s="344" t="str">
        <f>IFERROR(VLOOKUP(B714,#REF!,5,0),"")</f>
        <v/>
      </c>
      <c r="G714" s="344">
        <v>37647</v>
      </c>
      <c r="H714" s="356">
        <f t="shared" ca="1" si="78"/>
        <v>23.178644763860369</v>
      </c>
      <c r="I714" s="357" t="s">
        <v>763</v>
      </c>
      <c r="J714" s="357"/>
      <c r="K714" s="355" t="s">
        <v>859</v>
      </c>
      <c r="L714" s="355" t="s">
        <v>4607</v>
      </c>
      <c r="M714" s="355" t="s">
        <v>366</v>
      </c>
      <c r="N714" s="357" t="s">
        <v>764</v>
      </c>
      <c r="O714" s="357" t="s">
        <v>764</v>
      </c>
      <c r="P714" s="357" t="s">
        <v>721</v>
      </c>
      <c r="Q714" s="357"/>
      <c r="R714" s="357"/>
      <c r="S714" s="357"/>
      <c r="T714" s="357"/>
      <c r="U714" s="357"/>
      <c r="V714" s="357"/>
      <c r="W714" s="357"/>
      <c r="X714" s="357"/>
      <c r="Y714" s="357"/>
      <c r="Z714" s="357"/>
      <c r="AA714" s="344"/>
      <c r="AB714" s="344" t="str">
        <f t="shared" ca="1" si="75"/>
        <v>Vencida</v>
      </c>
      <c r="AC714" s="358"/>
      <c r="AD714" s="344"/>
      <c r="AE714" s="344" t="str">
        <f t="shared" ca="1" si="76"/>
        <v>Vencida</v>
      </c>
      <c r="AF714" s="358"/>
      <c r="AG714" s="344"/>
      <c r="AH714" s="357"/>
      <c r="AI714" s="357"/>
      <c r="AJ714" s="344"/>
      <c r="AK714" s="358"/>
      <c r="AL714" s="358"/>
      <c r="AM714" s="359"/>
      <c r="AN714" s="357"/>
      <c r="AO714" s="357"/>
      <c r="AP714" s="360"/>
      <c r="AQ714" s="361"/>
    </row>
    <row r="715" spans="1:43" ht="30.75" customHeight="1" x14ac:dyDescent="0.25">
      <c r="A715" s="353">
        <v>706</v>
      </c>
      <c r="B715" s="354">
        <v>1006100791</v>
      </c>
      <c r="C715" s="357" t="s">
        <v>7060</v>
      </c>
      <c r="D715" s="344" t="str">
        <f>IFERROR(VLOOKUP(B715,#REF!,6,0),"ACTIVO")</f>
        <v>ACTIVO</v>
      </c>
      <c r="E715" s="378">
        <v>45860</v>
      </c>
      <c r="F715" s="344" t="str">
        <f>IFERROR(VLOOKUP(B715,#REF!,5,0),"")</f>
        <v/>
      </c>
      <c r="G715" s="344">
        <v>37518</v>
      </c>
      <c r="H715" s="356">
        <f t="shared" ca="1" si="78"/>
        <v>23.532471799364799</v>
      </c>
      <c r="I715" s="357" t="s">
        <v>763</v>
      </c>
      <c r="J715" s="357"/>
      <c r="K715" s="355" t="s">
        <v>859</v>
      </c>
      <c r="L715" s="355" t="s">
        <v>4607</v>
      </c>
      <c r="M715" s="355" t="s">
        <v>366</v>
      </c>
      <c r="N715" s="357" t="s">
        <v>764</v>
      </c>
      <c r="O715" s="357" t="s">
        <v>764</v>
      </c>
      <c r="P715" s="357" t="s">
        <v>721</v>
      </c>
      <c r="Q715" s="357"/>
      <c r="R715" s="357"/>
      <c r="S715" s="357"/>
      <c r="T715" s="357"/>
      <c r="U715" s="357"/>
      <c r="V715" s="357"/>
      <c r="W715" s="357"/>
      <c r="X715" s="357"/>
      <c r="Y715" s="357"/>
      <c r="Z715" s="357"/>
      <c r="AA715" s="344"/>
      <c r="AB715" s="344" t="str">
        <f t="shared" ref="AB715:AB718" ca="1" si="80">IF(AD715&lt;=TODAY(),"Vencida","Vigente")</f>
        <v>Vencida</v>
      </c>
      <c r="AC715" s="358"/>
      <c r="AD715" s="344"/>
      <c r="AE715" s="344" t="str">
        <f t="shared" ref="AE715:AE718" ca="1" si="81">IF(AG715&lt;=TODAY(),"Vencida","Vigente")</f>
        <v>Vencida</v>
      </c>
      <c r="AF715" s="358"/>
      <c r="AG715" s="344"/>
      <c r="AH715" s="357"/>
      <c r="AI715" s="357"/>
      <c r="AJ715" s="344"/>
      <c r="AK715" s="358"/>
      <c r="AL715" s="358"/>
      <c r="AM715" s="359"/>
      <c r="AN715" s="357"/>
      <c r="AO715" s="357"/>
      <c r="AP715" s="360"/>
      <c r="AQ715" s="361"/>
    </row>
    <row r="716" spans="1:43" ht="30.75" customHeight="1" x14ac:dyDescent="0.25">
      <c r="A716" s="353">
        <v>707</v>
      </c>
      <c r="B716" s="354">
        <v>1006351495</v>
      </c>
      <c r="C716" s="357" t="s">
        <v>7061</v>
      </c>
      <c r="D716" s="344" t="str">
        <f>IFERROR(VLOOKUP(B716,#REF!,6,0),"ACTIVO")</f>
        <v>ACTIVO</v>
      </c>
      <c r="E716" s="378">
        <v>45860</v>
      </c>
      <c r="F716" s="344" t="str">
        <f>IFERROR(VLOOKUP(B716,#REF!,5,0),"")</f>
        <v/>
      </c>
      <c r="G716" s="344">
        <v>37339</v>
      </c>
      <c r="H716" s="356">
        <f t="shared" ca="1" si="78"/>
        <v>24.022560508159017</v>
      </c>
      <c r="I716" s="357" t="s">
        <v>763</v>
      </c>
      <c r="J716" s="357"/>
      <c r="K716" s="355" t="s">
        <v>859</v>
      </c>
      <c r="L716" s="355" t="s">
        <v>4607</v>
      </c>
      <c r="M716" s="355" t="s">
        <v>366</v>
      </c>
      <c r="N716" s="357" t="s">
        <v>764</v>
      </c>
      <c r="O716" s="357" t="s">
        <v>764</v>
      </c>
      <c r="P716" s="357" t="s">
        <v>721</v>
      </c>
      <c r="Q716" s="357"/>
      <c r="R716" s="357"/>
      <c r="S716" s="357"/>
      <c r="T716" s="357"/>
      <c r="U716" s="357"/>
      <c r="V716" s="357"/>
      <c r="W716" s="357"/>
      <c r="X716" s="357"/>
      <c r="Y716" s="357"/>
      <c r="Z716" s="357"/>
      <c r="AA716" s="344"/>
      <c r="AB716" s="344" t="str">
        <f t="shared" ca="1" si="80"/>
        <v>Vencida</v>
      </c>
      <c r="AC716" s="358"/>
      <c r="AD716" s="344"/>
      <c r="AE716" s="344" t="str">
        <f t="shared" ca="1" si="81"/>
        <v>Vencida</v>
      </c>
      <c r="AF716" s="358"/>
      <c r="AG716" s="344"/>
      <c r="AH716" s="357"/>
      <c r="AI716" s="357"/>
      <c r="AJ716" s="344"/>
      <c r="AK716" s="358"/>
      <c r="AL716" s="358"/>
      <c r="AM716" s="359"/>
      <c r="AN716" s="357"/>
      <c r="AO716" s="357"/>
      <c r="AP716" s="360"/>
      <c r="AQ716" s="361"/>
    </row>
    <row r="717" spans="1:43" ht="30.75" customHeight="1" x14ac:dyDescent="0.25">
      <c r="A717" s="353">
        <v>708</v>
      </c>
      <c r="B717" s="354">
        <v>1111750808</v>
      </c>
      <c r="C717" s="357" t="s">
        <v>7062</v>
      </c>
      <c r="D717" s="344" t="str">
        <f>IFERROR(VLOOKUP(B717,#REF!,6,0),"ACTIVO")</f>
        <v>ACTIVO</v>
      </c>
      <c r="E717" s="378">
        <v>45971</v>
      </c>
      <c r="F717" s="344" t="str">
        <f>IFERROR(VLOOKUP(B717,#REF!,5,0),"")</f>
        <v/>
      </c>
      <c r="G717" s="344">
        <v>31682</v>
      </c>
      <c r="H717" s="356">
        <f t="shared" ca="1" si="78"/>
        <v>39.510584307178632</v>
      </c>
      <c r="I717" s="357" t="s">
        <v>763</v>
      </c>
      <c r="J717" s="357"/>
      <c r="K717" s="355" t="s">
        <v>29</v>
      </c>
      <c r="L717" s="355" t="s">
        <v>24</v>
      </c>
      <c r="M717" s="355" t="s">
        <v>1644</v>
      </c>
      <c r="N717" s="357" t="s">
        <v>557</v>
      </c>
      <c r="O717" s="357" t="s">
        <v>557</v>
      </c>
      <c r="P717" s="357" t="s">
        <v>437</v>
      </c>
      <c r="Q717" s="357" t="s">
        <v>7128</v>
      </c>
      <c r="R717" s="357" t="s">
        <v>436</v>
      </c>
      <c r="S717" s="357"/>
      <c r="T717" s="357"/>
      <c r="U717" s="357" t="s">
        <v>7129</v>
      </c>
      <c r="V717" s="357" t="s">
        <v>7130</v>
      </c>
      <c r="W717" s="357">
        <v>2026</v>
      </c>
      <c r="X717" s="357" t="s">
        <v>3941</v>
      </c>
      <c r="Y717" s="357">
        <v>149</v>
      </c>
      <c r="Z717" s="357"/>
      <c r="AA717" s="344">
        <v>45701</v>
      </c>
      <c r="AB717" s="344" t="str">
        <f t="shared" ca="1" si="80"/>
        <v>Vigente</v>
      </c>
      <c r="AC717" s="358"/>
      <c r="AD717" s="344">
        <v>46431</v>
      </c>
      <c r="AE717" s="344" t="str">
        <f t="shared" ca="1" si="81"/>
        <v>Vencida</v>
      </c>
      <c r="AF717" s="358"/>
      <c r="AG717" s="344">
        <v>46064</v>
      </c>
      <c r="AH717" s="357" t="s">
        <v>439</v>
      </c>
      <c r="AI717" s="367" t="s">
        <v>7131</v>
      </c>
      <c r="AJ717" s="344">
        <v>49436</v>
      </c>
      <c r="AK717" s="358"/>
      <c r="AL717" s="358"/>
      <c r="AM717" s="359"/>
      <c r="AN717" s="357"/>
      <c r="AO717" s="357"/>
      <c r="AP717" s="360"/>
      <c r="AQ717" s="361"/>
    </row>
    <row r="718" spans="1:43" ht="30.75" customHeight="1" x14ac:dyDescent="0.25">
      <c r="A718" s="353">
        <v>709</v>
      </c>
      <c r="B718" s="354">
        <v>1091884686</v>
      </c>
      <c r="C718" s="357" t="s">
        <v>7063</v>
      </c>
      <c r="D718" s="344" t="str">
        <f>IFERROR(VLOOKUP(B718,#REF!,6,0),"ACTIVO")</f>
        <v>ACTIVO</v>
      </c>
      <c r="E718" s="378">
        <v>45839</v>
      </c>
      <c r="F718" s="344" t="str">
        <f>IFERROR(VLOOKUP(B718,#REF!,5,0),"")</f>
        <v/>
      </c>
      <c r="G718" s="344">
        <v>38488</v>
      </c>
      <c r="H718" s="356">
        <f t="shared" ca="1" si="78"/>
        <v>20.877411325451149</v>
      </c>
      <c r="I718" s="357" t="s">
        <v>768</v>
      </c>
      <c r="J718" s="357"/>
      <c r="K718" s="355" t="s">
        <v>859</v>
      </c>
      <c r="L718" s="355" t="s">
        <v>776</v>
      </c>
      <c r="M718" s="355" t="s">
        <v>1644</v>
      </c>
      <c r="N718" s="357" t="s">
        <v>764</v>
      </c>
      <c r="O718" s="357" t="s">
        <v>764</v>
      </c>
      <c r="P718" s="357" t="s">
        <v>721</v>
      </c>
      <c r="Q718" s="357"/>
      <c r="R718" s="357"/>
      <c r="S718" s="357"/>
      <c r="T718" s="357"/>
      <c r="U718" s="357"/>
      <c r="V718" s="357"/>
      <c r="W718" s="357"/>
      <c r="X718" s="357"/>
      <c r="Y718" s="357"/>
      <c r="Z718" s="357"/>
      <c r="AA718" s="344"/>
      <c r="AB718" s="344" t="str">
        <f t="shared" ca="1" si="80"/>
        <v>Vencida</v>
      </c>
      <c r="AC718" s="358"/>
      <c r="AD718" s="344"/>
      <c r="AE718" s="344" t="str">
        <f t="shared" ca="1" si="81"/>
        <v>Vencida</v>
      </c>
      <c r="AF718" s="358"/>
      <c r="AG718" s="344"/>
      <c r="AH718" s="357"/>
      <c r="AI718" s="357"/>
      <c r="AJ718" s="344"/>
      <c r="AK718" s="358"/>
      <c r="AL718" s="358"/>
      <c r="AM718" s="359"/>
      <c r="AN718" s="357"/>
      <c r="AO718" s="357"/>
      <c r="AP718" s="360"/>
      <c r="AQ718" s="361"/>
    </row>
  </sheetData>
  <sheetProtection sort="0" autoFilter="0"/>
  <autoFilter ref="A9:AQ718" xr:uid="{B221E962-65DF-45C0-A35F-2C416BFD85B9}"/>
  <mergeCells count="39">
    <mergeCell ref="D8:D9"/>
    <mergeCell ref="D1:AN4"/>
    <mergeCell ref="AB8:AD8"/>
    <mergeCell ref="AE8:AG8"/>
    <mergeCell ref="AP8:AP9"/>
    <mergeCell ref="AH8:AK8"/>
    <mergeCell ref="AM8:AM9"/>
    <mergeCell ref="AN8:AN9"/>
    <mergeCell ref="AO8:AO9"/>
    <mergeCell ref="L8:L9"/>
    <mergeCell ref="AA8:AA9"/>
    <mergeCell ref="O8:O9"/>
    <mergeCell ref="P8:P9"/>
    <mergeCell ref="Q8:Q9"/>
    <mergeCell ref="R8:R9"/>
    <mergeCell ref="S8:T8"/>
    <mergeCell ref="B1:C4"/>
    <mergeCell ref="AO1:AP1"/>
    <mergeCell ref="AO3:AP3"/>
    <mergeCell ref="AO4:AP4"/>
    <mergeCell ref="B8:B9"/>
    <mergeCell ref="C8:C9"/>
    <mergeCell ref="E8:E9"/>
    <mergeCell ref="F8:F9"/>
    <mergeCell ref="G8:G9"/>
    <mergeCell ref="H8:H9"/>
    <mergeCell ref="I8:I9"/>
    <mergeCell ref="J8:J9"/>
    <mergeCell ref="U8:U9"/>
    <mergeCell ref="V8:V9"/>
    <mergeCell ref="W8:W9"/>
    <mergeCell ref="X8:X9"/>
    <mergeCell ref="K8:K9"/>
    <mergeCell ref="Z8:Z9"/>
    <mergeCell ref="N8:N9"/>
    <mergeCell ref="AQ8:AQ9"/>
    <mergeCell ref="M8:M9"/>
    <mergeCell ref="Y8:Y9"/>
    <mergeCell ref="AL8:AL9"/>
  </mergeCells>
  <conditionalFormatting sqref="B10:B718">
    <cfRule type="duplicateValues" dxfId="66" priority="3"/>
  </conditionalFormatting>
  <conditionalFormatting sqref="AB10:AB718 AE10:AE718 AB664:AC664">
    <cfRule type="containsText" dxfId="65" priority="4" operator="containsText" text="Vigente">
      <formula>NOT(ISERROR(SEARCH("Vigente",AB10)))</formula>
    </cfRule>
    <cfRule type="containsText" dxfId="64" priority="5" operator="containsText" text="Vencida">
      <formula>NOT(ISERROR(SEARCH("Vencida",AB10)))</formula>
    </cfRule>
  </conditionalFormatting>
  <conditionalFormatting sqref="AC10:AC663 AC665:AC718">
    <cfRule type="containsText" dxfId="63" priority="12" operator="containsText" text="No Vigente">
      <formula>NOT(ISERROR(SEARCH(("No Vigente"),(AC10))))</formula>
    </cfRule>
    <cfRule type="containsText" dxfId="62" priority="13" operator="containsText" text="Vigente">
      <formula>NOT(ISERROR(SEARCH(("Vigente"),(AC10))))</formula>
    </cfRule>
    <cfRule type="containsBlanks" dxfId="61" priority="14">
      <formula>LEN(TRIM(AC10))=0</formula>
    </cfRule>
  </conditionalFormatting>
  <conditionalFormatting sqref="AF10:AF718">
    <cfRule type="containsText" dxfId="60" priority="9" operator="containsText" text="No Vigente">
      <formula>NOT(ISERROR(SEARCH(("No Vigente"),(AF10))))</formula>
    </cfRule>
    <cfRule type="containsText" dxfId="59" priority="10" operator="containsText" text="Vigente">
      <formula>NOT(ISERROR(SEARCH(("Vigente"),(AF10))))</formula>
    </cfRule>
    <cfRule type="containsBlanks" dxfId="58" priority="11">
      <formula>LEN(TRIM(AF10))=0</formula>
    </cfRule>
  </conditionalFormatting>
  <conditionalFormatting sqref="AG672">
    <cfRule type="containsText" dxfId="57" priority="1" operator="containsText" text="Vigente">
      <formula>NOT(ISERROR(SEARCH("Vigente",AG672)))</formula>
    </cfRule>
    <cfRule type="containsText" dxfId="56" priority="2" operator="containsText" text="Vencida">
      <formula>NOT(ISERROR(SEARCH("Vencida",AG672)))</formula>
    </cfRule>
  </conditionalFormatting>
  <conditionalFormatting sqref="AK10:AL718">
    <cfRule type="containsText" dxfId="55" priority="6" operator="containsText" text="No Vigente">
      <formula>NOT(ISERROR(SEARCH(("No Vigente"),(AK10))))</formula>
    </cfRule>
    <cfRule type="containsText" dxfId="54" priority="7" operator="containsText" text="Vigente">
      <formula>NOT(ISERROR(SEARCH(("Vigente"),(AK10))))</formula>
    </cfRule>
    <cfRule type="containsBlanks" dxfId="53" priority="8">
      <formula>LEN(TRIM(AK10))=0</formula>
    </cfRule>
  </conditionalFormatting>
  <hyperlinks>
    <hyperlink ref="J305" r:id="rId1" xr:uid="{4B6FBEBE-BE06-41A1-89C2-F4AF0E7119C0}"/>
    <hyperlink ref="J439" r:id="rId2" xr:uid="{0DD29902-ABCC-4551-B0E4-77435A9A34C0}"/>
    <hyperlink ref="J430" r:id="rId3" xr:uid="{A4EE681B-5C18-45B8-8BF1-0504D7369454}"/>
    <hyperlink ref="J68" r:id="rId4" xr:uid="{4DCD2A55-68AE-4933-AD20-84DDFD1CFF5E}"/>
    <hyperlink ref="J415" r:id="rId5" xr:uid="{712EABE2-2B3B-4741-B482-43177783FE78}"/>
    <hyperlink ref="J100" r:id="rId6" xr:uid="{8C43DD1B-E9E1-44A9-BE95-F3818AE8CD71}"/>
    <hyperlink ref="J482" r:id="rId7" xr:uid="{624719A0-590C-419B-A5EB-600B755B246F}"/>
    <hyperlink ref="J431" r:id="rId8" xr:uid="{5B422A4C-6E7E-46B0-93EC-F86B8CBC6CA5}"/>
    <hyperlink ref="J473" r:id="rId9" xr:uid="{0957A261-7C33-4248-8A4E-25498F5CE997}"/>
    <hyperlink ref="J349" r:id="rId10" xr:uid="{437075B5-FFD9-49B2-BB2E-47F19F1B6738}"/>
    <hyperlink ref="J365" r:id="rId11" xr:uid="{4AFF7A4A-BBFF-4413-8119-A747842F2C57}"/>
    <hyperlink ref="J114" r:id="rId12" xr:uid="{6BE1CAEB-C2FB-41C1-9865-F68C35FC2423}"/>
    <hyperlink ref="J74" r:id="rId13" xr:uid="{864C95AC-A981-4152-BD97-88A18A9DA668}"/>
    <hyperlink ref="J445" r:id="rId14" xr:uid="{5EF4C0A0-84CC-4EAE-BDA3-87DACFDCE181}"/>
    <hyperlink ref="J436" r:id="rId15" xr:uid="{C1B1AC7C-888F-4F91-9123-BABC8FB1E7C2}"/>
    <hyperlink ref="J419" r:id="rId16" xr:uid="{8826B4E4-3D15-4585-85BC-821337FEF4C0}"/>
    <hyperlink ref="J109" r:id="rId17" xr:uid="{9B11AB45-27D8-49BB-8921-0D319D7D93DB}"/>
    <hyperlink ref="J437" r:id="rId18" xr:uid="{1F3019E7-B538-4B41-8030-068CC24ED313}"/>
    <hyperlink ref="J290" r:id="rId19" xr:uid="{49DB3DEF-9365-4B32-90CA-10D9AB8712B8}"/>
    <hyperlink ref="J420" r:id="rId20" xr:uid="{D845851B-6A67-448A-A0C6-7935745875B3}"/>
    <hyperlink ref="J326" r:id="rId21" xr:uid="{D8DAF2D6-6333-4D8B-8F6D-5BBB37096C67}"/>
    <hyperlink ref="J469" r:id="rId22" xr:uid="{5A1C64A6-5349-4AC8-97B8-F314E1F23552}"/>
    <hyperlink ref="J361" r:id="rId23" xr:uid="{0B74BA0E-30CC-4826-BEC1-11A7B0099228}"/>
    <hyperlink ref="J483" r:id="rId24" xr:uid="{E56BCCD2-C501-4E10-8126-180DF0143373}"/>
    <hyperlink ref="J494" r:id="rId25" xr:uid="{CDDCB2EB-535F-4004-9262-38AB5AE1367C}"/>
    <hyperlink ref="J159" r:id="rId26" xr:uid="{822FBF25-299E-4E8A-B195-E8D7A5409D15}"/>
    <hyperlink ref="J478" r:id="rId27" xr:uid="{CE006852-974C-4A6D-A4F4-CFD47D424B28}"/>
    <hyperlink ref="J427" r:id="rId28" xr:uid="{06E1CA33-0990-4FF6-AC04-4F5EB5E9554B}"/>
    <hyperlink ref="J306" r:id="rId29" xr:uid="{822C25D1-5CA5-4D55-A067-BC1DAF0937C1}"/>
    <hyperlink ref="J96" r:id="rId30" xr:uid="{30B572F1-C5F6-4941-A2F3-F70744027D3E}"/>
    <hyperlink ref="J443" r:id="rId31" xr:uid="{9E00A507-FB79-4484-996A-413EDC72A64B}"/>
    <hyperlink ref="J499" r:id="rId32" xr:uid="{FE5A0605-EC1A-4123-97B1-C1F783AC7837}"/>
    <hyperlink ref="J475" r:id="rId33" xr:uid="{C75F060D-FE10-4089-BB7D-334FBC251A3E}"/>
    <hyperlink ref="J70" r:id="rId34" xr:uid="{154361C0-5D23-4C60-B305-1B45C0ECDC34}"/>
    <hyperlink ref="J479" r:id="rId35" xr:uid="{33021726-2171-43C1-A67F-7D356DF3C46B}"/>
    <hyperlink ref="J142" r:id="rId36" xr:uid="{68F57158-37AE-4AB8-AA17-F5226BC0FA65}"/>
    <hyperlink ref="J369" r:id="rId37" xr:uid="{0B01B177-C36D-4033-A70F-B9951CCEA2EE}"/>
    <hyperlink ref="J79" r:id="rId38" xr:uid="{5638090E-AC57-464E-BAA1-5BD9B0574319}"/>
    <hyperlink ref="J451" r:id="rId39" xr:uid="{BDDB24E2-969A-4696-9525-874E499D7B67}"/>
    <hyperlink ref="J444" r:id="rId40" xr:uid="{94772B92-C351-4F40-BB66-3690CE884A84}"/>
    <hyperlink ref="J102" r:id="rId41" xr:uid="{EE7E1EB1-810F-4578-A608-7EA9A9FD1393}"/>
    <hyperlink ref="J512" r:id="rId42" xr:uid="{F4CAE1ED-23A8-4CA9-93F3-7F7E9E622DCC}"/>
    <hyperlink ref="J462" r:id="rId43" xr:uid="{C3670493-15BC-4B1A-ADDA-FB8567DE18FB}"/>
    <hyperlink ref="J25" r:id="rId44" xr:uid="{3AFC129D-16BE-4F4C-B507-0F21C5A15723}"/>
    <hyperlink ref="J468" r:id="rId45" xr:uid="{79AAD120-370C-4B1B-A528-AC928ED0ACEB}"/>
    <hyperlink ref="J332" r:id="rId46" xr:uid="{DD0D6A60-5B89-46DA-82B0-0864A4BD0F13}"/>
    <hyperlink ref="J108" r:id="rId47" xr:uid="{6DFEED27-8CAF-4DE3-9611-F2D9F78054A3}"/>
    <hyperlink ref="J416" r:id="rId48" xr:uid="{298956A6-1C03-4850-9A2B-62A3C6A43485}"/>
    <hyperlink ref="J504" r:id="rId49" xr:uid="{056B2232-1CDA-4470-895F-9A43F43FB877}"/>
    <hyperlink ref="J453" r:id="rId50" xr:uid="{329462AA-2A5E-459C-AA2E-17A0A289621E}"/>
    <hyperlink ref="J505" r:id="rId51" xr:uid="{8F884861-EBA6-4B11-BE1C-87320C37438F}"/>
    <hyperlink ref="J104" r:id="rId52" xr:uid="{53A19C56-0911-4092-8E36-183395D826E2}"/>
    <hyperlink ref="J350" r:id="rId53" xr:uid="{B6BF6B76-0248-4591-8ACD-B4055DF4027E}"/>
    <hyperlink ref="J115" r:id="rId54" xr:uid="{8CD60260-1172-4E9E-B5D6-095332F75E83}"/>
    <hyperlink ref="J645" r:id="rId55" xr:uid="{8A816C5C-72F3-42EF-A470-38E17DF15F93}"/>
    <hyperlink ref="J454" r:id="rId56" xr:uid="{B50319C4-BEF1-4FBE-8C2C-6221E629BCD3}"/>
  </hyperlinks>
  <pageMargins left="0.7" right="0.7" top="0.75" bottom="0.75" header="0.3" footer="0.3"/>
  <pageSetup orientation="portrait" r:id="rId57"/>
  <drawing r:id="rId58"/>
  <legacyDrawing r:id="rId59"/>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845460-E774-4430-AA00-29247FCBE51B}">
  <dimension ref="A1:NA409"/>
  <sheetViews>
    <sheetView showGridLines="0" topLeftCell="U2" zoomScale="80" zoomScaleNormal="80" workbookViewId="0">
      <pane ySplit="2" topLeftCell="A379" activePane="bottomLeft" state="frozen"/>
      <selection activeCell="Y2" sqref="Y2"/>
      <selection pane="bottomLeft" activeCell="AB2" sqref="AB2"/>
    </sheetView>
  </sheetViews>
  <sheetFormatPr baseColWidth="10" defaultColWidth="14.42578125" defaultRowHeight="15" customHeight="1" x14ac:dyDescent="0.25"/>
  <cols>
    <col min="1" max="3" width="4.7109375" customWidth="1"/>
    <col min="4" max="4" width="16.28515625" customWidth="1"/>
    <col min="5" max="5" width="41.5703125" customWidth="1"/>
    <col min="6" max="6" width="26" customWidth="1"/>
    <col min="7" max="7" width="18.7109375" customWidth="1"/>
    <col min="8" max="8" width="21.42578125" customWidth="1"/>
    <col min="9" max="9" width="13" customWidth="1"/>
    <col min="10" max="10" width="14.5703125" customWidth="1"/>
    <col min="11" max="11" width="55.140625" customWidth="1"/>
    <col min="12" max="12" width="19.85546875" customWidth="1"/>
    <col min="13" max="13" width="17.85546875" customWidth="1"/>
    <col min="14" max="14" width="17.42578125" customWidth="1"/>
    <col min="15" max="17" width="38.5703125" customWidth="1"/>
    <col min="18" max="18" width="38.5703125" style="252" customWidth="1"/>
    <col min="19" max="19" width="38.5703125" customWidth="1"/>
    <col min="20" max="20" width="11.85546875" customWidth="1"/>
    <col min="21" max="21" width="14.42578125" customWidth="1"/>
    <col min="22" max="22" width="14.7109375" customWidth="1"/>
    <col min="23" max="23" width="25.7109375" customWidth="1"/>
    <col min="24" max="24" width="30.5703125" customWidth="1"/>
    <col min="25" max="27" width="14.7109375" customWidth="1"/>
    <col min="28" max="28" width="23.28515625" customWidth="1"/>
    <col min="29" max="30" width="16.5703125" customWidth="1"/>
    <col min="31" max="31" width="20.28515625" customWidth="1"/>
    <col min="32" max="32" width="39.140625" customWidth="1"/>
    <col min="33" max="33" width="16.28515625" customWidth="1"/>
    <col min="34" max="39" width="15.7109375" customWidth="1"/>
    <col min="40" max="40" width="14" bestFit="1" customWidth="1"/>
    <col min="41" max="42" width="15.7109375" customWidth="1"/>
    <col min="43" max="43" width="17.5703125" customWidth="1"/>
    <col min="44" max="44" width="15.7109375" customWidth="1"/>
    <col min="45" max="45" width="33.85546875" customWidth="1"/>
    <col min="46" max="46" width="27" customWidth="1"/>
    <col min="47" max="47" width="71.28515625" style="5" customWidth="1"/>
    <col min="48" max="55" width="62.140625" customWidth="1"/>
    <col min="56" max="56" width="84.7109375" customWidth="1"/>
    <col min="57" max="85" width="11.42578125" customWidth="1"/>
  </cols>
  <sheetData>
    <row r="1" spans="1:81" ht="53.25" hidden="1" customHeight="1" x14ac:dyDescent="0.25">
      <c r="A1" s="8" t="s">
        <v>1775</v>
      </c>
      <c r="B1" s="8"/>
      <c r="C1" s="8"/>
      <c r="D1" s="8"/>
      <c r="E1" s="8"/>
      <c r="F1" s="8"/>
      <c r="G1" s="8"/>
      <c r="H1" s="8"/>
      <c r="I1" s="8"/>
      <c r="J1" s="8"/>
      <c r="K1" s="8"/>
      <c r="L1" s="8"/>
      <c r="M1" s="8"/>
      <c r="N1" s="8"/>
      <c r="O1" s="8"/>
      <c r="P1" s="8"/>
      <c r="Q1" s="8"/>
      <c r="R1" s="9"/>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10"/>
      <c r="BE1" s="10"/>
      <c r="BF1" s="10"/>
      <c r="BG1" s="10"/>
      <c r="BH1" s="10"/>
      <c r="BI1" s="10"/>
      <c r="BJ1" s="10"/>
      <c r="BK1" s="10"/>
      <c r="BL1" s="10"/>
      <c r="BM1" s="10"/>
      <c r="BN1" s="10"/>
      <c r="BO1" s="10"/>
      <c r="BP1" s="10"/>
      <c r="BQ1" s="10"/>
      <c r="BR1" s="10"/>
      <c r="BS1" s="10"/>
      <c r="BT1" s="10"/>
      <c r="BU1" s="10"/>
      <c r="BV1" s="10"/>
      <c r="BW1" s="10"/>
      <c r="BX1" s="10"/>
      <c r="BY1" s="10"/>
      <c r="BZ1" s="10"/>
      <c r="CA1" s="10"/>
      <c r="CB1" s="10"/>
      <c r="CC1" s="11">
        <f ca="1">TODAY()</f>
        <v>46113</v>
      </c>
    </row>
    <row r="2" spans="1:81" ht="47.25" customHeight="1" x14ac:dyDescent="0.25">
      <c r="A2" s="12" t="s">
        <v>1776</v>
      </c>
      <c r="B2" s="12"/>
      <c r="C2" s="12"/>
      <c r="D2" s="6" t="s">
        <v>13</v>
      </c>
      <c r="E2" s="6" t="s">
        <v>1</v>
      </c>
      <c r="F2" s="7" t="s">
        <v>1755</v>
      </c>
      <c r="G2" s="7" t="s">
        <v>1757</v>
      </c>
      <c r="H2" s="7" t="s">
        <v>1777</v>
      </c>
      <c r="I2" s="7" t="s">
        <v>1756</v>
      </c>
      <c r="J2" s="7" t="s">
        <v>1778</v>
      </c>
      <c r="K2" s="6" t="s">
        <v>4</v>
      </c>
      <c r="L2" s="6" t="s">
        <v>3</v>
      </c>
      <c r="M2" s="7" t="s">
        <v>1779</v>
      </c>
      <c r="N2" s="7" t="s">
        <v>1780</v>
      </c>
      <c r="O2" s="7" t="s">
        <v>1781</v>
      </c>
      <c r="P2" s="7" t="s">
        <v>1782</v>
      </c>
      <c r="Q2" s="7" t="s">
        <v>16</v>
      </c>
      <c r="R2" s="13" t="s">
        <v>1783</v>
      </c>
      <c r="S2" s="7" t="s">
        <v>1784</v>
      </c>
      <c r="T2" s="484" t="s">
        <v>1785</v>
      </c>
      <c r="U2" s="487"/>
      <c r="V2" s="6" t="s">
        <v>7</v>
      </c>
      <c r="W2" s="6" t="s">
        <v>1764</v>
      </c>
      <c r="X2" s="6" t="s">
        <v>1765</v>
      </c>
      <c r="Y2" s="6" t="s">
        <v>1766</v>
      </c>
      <c r="Z2" s="6" t="s">
        <v>1767</v>
      </c>
      <c r="AA2" s="7" t="s">
        <v>1768</v>
      </c>
      <c r="AB2" s="7" t="s">
        <v>1786</v>
      </c>
      <c r="AC2" s="7" t="s">
        <v>1769</v>
      </c>
      <c r="AD2" s="7" t="s">
        <v>6</v>
      </c>
      <c r="AE2" s="6" t="s">
        <v>8</v>
      </c>
      <c r="AF2" s="488" t="s">
        <v>9</v>
      </c>
      <c r="AG2" s="486"/>
      <c r="AH2" s="484" t="s">
        <v>1787</v>
      </c>
      <c r="AI2" s="486"/>
      <c r="AJ2" s="484" t="s">
        <v>10</v>
      </c>
      <c r="AK2" s="485"/>
      <c r="AL2" s="486"/>
      <c r="AM2" s="484" t="s">
        <v>11</v>
      </c>
      <c r="AN2" s="485"/>
      <c r="AO2" s="486"/>
      <c r="AP2" s="484" t="s">
        <v>12</v>
      </c>
      <c r="AQ2" s="485"/>
      <c r="AR2" s="486"/>
      <c r="AS2" s="7" t="s">
        <v>1788</v>
      </c>
      <c r="AT2" s="7" t="s">
        <v>1770</v>
      </c>
      <c r="AU2" s="7" t="s">
        <v>1771</v>
      </c>
      <c r="AV2" s="7" t="s">
        <v>1789</v>
      </c>
      <c r="AW2" s="7" t="s">
        <v>1790</v>
      </c>
      <c r="AX2" s="7" t="s">
        <v>1791</v>
      </c>
      <c r="AY2" s="7" t="s">
        <v>1792</v>
      </c>
      <c r="AZ2" s="7" t="s">
        <v>1793</v>
      </c>
      <c r="BA2" s="7" t="s">
        <v>1794</v>
      </c>
      <c r="BB2" s="7" t="s">
        <v>1795</v>
      </c>
      <c r="BC2" s="7" t="s">
        <v>1796</v>
      </c>
      <c r="BD2" s="7" t="s">
        <v>720</v>
      </c>
      <c r="BE2" s="14"/>
      <c r="BF2" s="14"/>
      <c r="BG2" s="14"/>
      <c r="BH2" s="14"/>
      <c r="BI2" s="14"/>
      <c r="BJ2" s="14"/>
      <c r="BK2" s="14"/>
      <c r="BL2" s="14"/>
      <c r="BM2" s="14"/>
      <c r="BN2" s="14"/>
      <c r="BO2" s="14"/>
      <c r="BP2" s="14"/>
      <c r="BQ2" s="14"/>
      <c r="BR2" s="14"/>
      <c r="BS2" s="14"/>
      <c r="BT2" s="14"/>
      <c r="BU2" s="14"/>
      <c r="BV2" s="14"/>
      <c r="BW2" s="14"/>
      <c r="BX2" s="14"/>
      <c r="BY2" s="14"/>
      <c r="BZ2" s="14"/>
      <c r="CA2" s="14"/>
      <c r="CB2" s="14"/>
      <c r="CC2" s="14"/>
    </row>
    <row r="3" spans="1:81" ht="30" customHeight="1" x14ac:dyDescent="0.25">
      <c r="A3" s="15"/>
      <c r="B3" s="15"/>
      <c r="C3" s="15"/>
      <c r="D3" s="16"/>
      <c r="E3" s="16"/>
      <c r="F3" s="17"/>
      <c r="G3" s="17"/>
      <c r="H3" s="17"/>
      <c r="I3" s="17"/>
      <c r="J3" s="17"/>
      <c r="K3" s="16"/>
      <c r="L3" s="18"/>
      <c r="M3" s="17"/>
      <c r="N3" s="18"/>
      <c r="O3" s="17"/>
      <c r="P3" s="17"/>
      <c r="Q3" s="17"/>
      <c r="R3" s="19"/>
      <c r="S3" s="17"/>
      <c r="T3" s="20" t="s">
        <v>1797</v>
      </c>
      <c r="U3" s="20" t="s">
        <v>1798</v>
      </c>
      <c r="V3" s="16"/>
      <c r="W3" s="18"/>
      <c r="X3" s="18"/>
      <c r="Y3" s="18"/>
      <c r="Z3" s="18"/>
      <c r="AA3" s="18"/>
      <c r="AB3" s="17"/>
      <c r="AC3" s="17"/>
      <c r="AD3" s="17"/>
      <c r="AE3" s="16"/>
      <c r="AF3" s="16" t="s">
        <v>1</v>
      </c>
      <c r="AG3" s="16" t="s">
        <v>13</v>
      </c>
      <c r="AH3" s="20" t="s">
        <v>11</v>
      </c>
      <c r="AI3" s="20" t="s">
        <v>757</v>
      </c>
      <c r="AJ3" s="20" t="s">
        <v>14</v>
      </c>
      <c r="AK3" s="20" t="s">
        <v>15</v>
      </c>
      <c r="AL3" s="21" t="s">
        <v>1799</v>
      </c>
      <c r="AM3" s="20" t="s">
        <v>14</v>
      </c>
      <c r="AN3" s="20" t="s">
        <v>15</v>
      </c>
      <c r="AO3" s="21" t="s">
        <v>1799</v>
      </c>
      <c r="AP3" s="20" t="s">
        <v>17</v>
      </c>
      <c r="AQ3" s="20" t="s">
        <v>15</v>
      </c>
      <c r="AR3" s="20" t="s">
        <v>14</v>
      </c>
      <c r="AS3" s="17"/>
      <c r="AT3" s="17"/>
      <c r="AU3" s="17"/>
      <c r="AV3" s="17"/>
      <c r="AW3" s="17"/>
      <c r="AX3" s="17"/>
      <c r="AY3" s="17"/>
      <c r="AZ3" s="17"/>
      <c r="BA3" s="17"/>
      <c r="BB3" s="17"/>
      <c r="BC3" s="17"/>
      <c r="BD3" s="17"/>
      <c r="BE3" s="10"/>
      <c r="BF3" s="10"/>
      <c r="BG3" s="10"/>
      <c r="BH3" s="10"/>
      <c r="BI3" s="10"/>
      <c r="BJ3" s="10"/>
      <c r="BK3" s="10"/>
      <c r="BL3" s="10"/>
      <c r="BM3" s="10"/>
      <c r="BN3" s="10"/>
      <c r="BO3" s="10"/>
      <c r="BP3" s="10"/>
      <c r="BQ3" s="10"/>
      <c r="BR3" s="10"/>
      <c r="BS3" s="10"/>
      <c r="BT3" s="10"/>
      <c r="BU3" s="10"/>
      <c r="BV3" s="10"/>
      <c r="BW3" s="10"/>
      <c r="BX3" s="10"/>
      <c r="BY3" s="10"/>
      <c r="BZ3" s="10"/>
      <c r="CA3" s="10"/>
      <c r="CB3" s="10"/>
      <c r="CC3" s="10"/>
    </row>
    <row r="4" spans="1:81" ht="19.5" customHeight="1" x14ac:dyDescent="0.25">
      <c r="A4" s="22">
        <v>1</v>
      </c>
      <c r="B4" s="22"/>
      <c r="C4" s="22"/>
      <c r="D4" s="23">
        <v>84451541</v>
      </c>
      <c r="E4" s="23" t="s">
        <v>1800</v>
      </c>
      <c r="F4" s="24">
        <v>30248</v>
      </c>
      <c r="G4" s="25" t="s">
        <v>1801</v>
      </c>
      <c r="H4" s="26"/>
      <c r="I4" s="25">
        <f t="shared" ref="I4:I67" ca="1" si="0">(CC$1-F4)/365</f>
        <v>43.465753424657535</v>
      </c>
      <c r="J4" s="26"/>
      <c r="K4" s="23" t="s">
        <v>1802</v>
      </c>
      <c r="L4" s="23" t="s">
        <v>1803</v>
      </c>
      <c r="M4" s="24">
        <v>45006</v>
      </c>
      <c r="N4" s="25">
        <f t="shared" ref="N4:N67" ca="1" si="1">(CC$1-M4)/365</f>
        <v>3.032876712328767</v>
      </c>
      <c r="O4" s="27">
        <v>3052967867</v>
      </c>
      <c r="P4" s="27"/>
      <c r="Q4" s="27"/>
      <c r="R4" s="28"/>
      <c r="S4" s="27"/>
      <c r="T4" s="27"/>
      <c r="U4" s="27"/>
      <c r="V4" s="29" t="s">
        <v>1804</v>
      </c>
      <c r="W4" s="27" t="s">
        <v>1805</v>
      </c>
      <c r="X4" s="27" t="s">
        <v>1806</v>
      </c>
      <c r="Y4" s="29">
        <v>2016</v>
      </c>
      <c r="Z4" s="29" t="s">
        <v>1807</v>
      </c>
      <c r="AA4" s="29">
        <v>125</v>
      </c>
      <c r="AB4" s="30"/>
      <c r="AC4" s="28">
        <v>42298</v>
      </c>
      <c r="AD4" s="29" t="s">
        <v>437</v>
      </c>
      <c r="AE4" s="29" t="s">
        <v>436</v>
      </c>
      <c r="AF4" s="29"/>
      <c r="AG4" s="23"/>
      <c r="AH4" s="31">
        <v>0.5</v>
      </c>
      <c r="AI4" s="31">
        <v>1</v>
      </c>
      <c r="AJ4" s="23" t="str">
        <f ca="1">IF(AK4&gt;TODAY(),"Vigente","No Vigente")</f>
        <v>No Vigente</v>
      </c>
      <c r="AK4" s="24">
        <f>(AL4+365)</f>
        <v>45340</v>
      </c>
      <c r="AL4" s="32">
        <v>44975</v>
      </c>
      <c r="AM4" s="23" t="str">
        <f ca="1">IF(AN4&gt;TODAY(),"Vigente","No Vigente")</f>
        <v>No Vigente</v>
      </c>
      <c r="AN4" s="24">
        <f>(AO4+365)</f>
        <v>45333</v>
      </c>
      <c r="AO4" s="32">
        <v>44968</v>
      </c>
      <c r="AP4" s="24" t="s">
        <v>439</v>
      </c>
      <c r="AQ4" s="24">
        <v>45972</v>
      </c>
      <c r="AR4" s="23" t="str">
        <f t="shared" ref="AR4:AR67" ca="1" si="2">IF(AQ4&gt;TODAY(),"Vigente","No Vigente")</f>
        <v>No Vigente</v>
      </c>
      <c r="AS4" s="23"/>
      <c r="AT4" s="23"/>
      <c r="AU4" s="23"/>
      <c r="AV4" s="23"/>
      <c r="AW4" s="33"/>
      <c r="AX4" s="33"/>
      <c r="AY4" s="33"/>
      <c r="AZ4" s="33"/>
      <c r="BA4" s="33"/>
      <c r="BB4" s="33"/>
      <c r="BC4" s="34" t="s">
        <v>1808</v>
      </c>
      <c r="BD4" s="23" t="s">
        <v>1809</v>
      </c>
      <c r="BE4" s="10"/>
      <c r="BF4" s="10"/>
      <c r="BG4" s="10"/>
      <c r="BH4" s="10"/>
      <c r="BI4" s="10"/>
      <c r="BJ4" s="10"/>
      <c r="BK4" s="10"/>
      <c r="BL4" s="10"/>
      <c r="BM4" s="10"/>
      <c r="BN4" s="10"/>
      <c r="BO4" s="10"/>
      <c r="BP4" s="10"/>
      <c r="BQ4" s="10"/>
      <c r="BR4" s="10"/>
      <c r="BS4" s="10"/>
      <c r="BT4" s="10"/>
      <c r="BU4" s="10"/>
      <c r="BV4" s="10"/>
      <c r="BW4" s="10"/>
      <c r="BX4" s="10"/>
      <c r="BY4" s="10"/>
      <c r="BZ4" s="10"/>
      <c r="CA4" s="10"/>
      <c r="CB4" s="10"/>
      <c r="CC4" s="10"/>
    </row>
    <row r="5" spans="1:81" ht="19.5" customHeight="1" x14ac:dyDescent="0.25">
      <c r="A5" s="22">
        <v>2</v>
      </c>
      <c r="B5" s="22"/>
      <c r="C5" s="22"/>
      <c r="D5" s="35">
        <v>1005943971</v>
      </c>
      <c r="E5" s="35" t="s">
        <v>1810</v>
      </c>
      <c r="F5" s="36">
        <v>35204</v>
      </c>
      <c r="G5" s="37" t="s">
        <v>1801</v>
      </c>
      <c r="H5" s="38" t="s">
        <v>1811</v>
      </c>
      <c r="I5" s="39">
        <f t="shared" ca="1" si="0"/>
        <v>29.887671232876713</v>
      </c>
      <c r="J5" s="40" t="s">
        <v>1812</v>
      </c>
      <c r="K5" s="35" t="s">
        <v>1813</v>
      </c>
      <c r="L5" s="35" t="s">
        <v>1803</v>
      </c>
      <c r="M5" s="36">
        <v>44062</v>
      </c>
      <c r="N5" s="39">
        <f t="shared" ca="1" si="1"/>
        <v>5.6191780821917812</v>
      </c>
      <c r="O5" s="41" t="s">
        <v>1814</v>
      </c>
      <c r="P5" s="41" t="s">
        <v>1815</v>
      </c>
      <c r="Q5" s="41" t="s">
        <v>439</v>
      </c>
      <c r="R5" s="42">
        <v>47094</v>
      </c>
      <c r="S5" s="41" t="s">
        <v>755</v>
      </c>
      <c r="T5" s="41">
        <v>0</v>
      </c>
      <c r="U5" s="41">
        <v>0</v>
      </c>
      <c r="V5" s="43" t="s">
        <v>1816</v>
      </c>
      <c r="W5" s="43" t="s">
        <v>1817</v>
      </c>
      <c r="X5" s="43" t="s">
        <v>1818</v>
      </c>
      <c r="Y5" s="43">
        <v>2018</v>
      </c>
      <c r="Z5" s="43" t="s">
        <v>1819</v>
      </c>
      <c r="AA5" s="43">
        <v>125</v>
      </c>
      <c r="AB5" s="44"/>
      <c r="AC5" s="45">
        <v>43375</v>
      </c>
      <c r="AD5" s="43" t="s">
        <v>437</v>
      </c>
      <c r="AE5" s="43" t="s">
        <v>436</v>
      </c>
      <c r="AF5" s="43"/>
      <c r="AG5" s="35"/>
      <c r="AH5" s="46">
        <v>0.5</v>
      </c>
      <c r="AI5" s="46">
        <v>1</v>
      </c>
      <c r="AJ5" s="35" t="s">
        <v>755</v>
      </c>
      <c r="AK5" s="36">
        <v>45453</v>
      </c>
      <c r="AL5" s="32">
        <v>45087</v>
      </c>
      <c r="AM5" s="35" t="s">
        <v>755</v>
      </c>
      <c r="AN5" s="35" t="s">
        <v>1820</v>
      </c>
      <c r="AO5" s="32">
        <v>45215</v>
      </c>
      <c r="AP5" s="36" t="s">
        <v>439</v>
      </c>
      <c r="AQ5" s="36">
        <v>47094</v>
      </c>
      <c r="AR5" s="35" t="str">
        <f t="shared" ca="1" si="2"/>
        <v>Vigente</v>
      </c>
      <c r="AS5" s="35"/>
      <c r="AT5" s="35"/>
      <c r="AU5" s="35" t="s">
        <v>1821</v>
      </c>
      <c r="AV5" s="35" t="s">
        <v>1822</v>
      </c>
      <c r="AW5" s="40" t="s">
        <v>435</v>
      </c>
      <c r="AX5" s="40"/>
      <c r="AY5" s="40"/>
      <c r="AZ5" s="40"/>
      <c r="BA5" s="40"/>
      <c r="BB5" s="40"/>
      <c r="BC5" s="47" t="s">
        <v>1809</v>
      </c>
      <c r="BD5" s="35" t="s">
        <v>1809</v>
      </c>
      <c r="BE5" s="10"/>
      <c r="BF5" s="10"/>
      <c r="BG5" s="10"/>
      <c r="BH5" s="10"/>
      <c r="BI5" s="10"/>
      <c r="BJ5" s="10"/>
      <c r="BK5" s="10"/>
      <c r="BL5" s="10"/>
      <c r="BM5" s="10"/>
      <c r="BN5" s="10"/>
      <c r="BO5" s="10"/>
      <c r="BP5" s="10"/>
      <c r="BQ5" s="10"/>
      <c r="BR5" s="10"/>
      <c r="BS5" s="10"/>
      <c r="BT5" s="10"/>
      <c r="BU5" s="10"/>
      <c r="BV5" s="10"/>
      <c r="BW5" s="10"/>
      <c r="BX5" s="10"/>
      <c r="BY5" s="10"/>
      <c r="BZ5" s="10"/>
      <c r="CA5" s="10"/>
      <c r="CB5" s="10"/>
      <c r="CC5" s="10"/>
    </row>
    <row r="6" spans="1:81" ht="43.5" customHeight="1" x14ac:dyDescent="0.25">
      <c r="A6" s="22">
        <v>3</v>
      </c>
      <c r="B6" s="22"/>
      <c r="C6" s="22"/>
      <c r="D6" s="48">
        <v>16722977</v>
      </c>
      <c r="E6" s="49" t="s">
        <v>1823</v>
      </c>
      <c r="F6" s="50">
        <v>23966</v>
      </c>
      <c r="G6" s="51" t="s">
        <v>1801</v>
      </c>
      <c r="H6" s="52" t="s">
        <v>1824</v>
      </c>
      <c r="I6" s="51">
        <f t="shared" ca="1" si="0"/>
        <v>60.676712328767124</v>
      </c>
      <c r="J6" s="53" t="s">
        <v>1825</v>
      </c>
      <c r="K6" s="48" t="s">
        <v>1826</v>
      </c>
      <c r="L6" s="48" t="s">
        <v>1827</v>
      </c>
      <c r="M6" s="54">
        <v>38874</v>
      </c>
      <c r="N6" s="51">
        <f t="shared" ca="1" si="1"/>
        <v>19.832876712328765</v>
      </c>
      <c r="O6" s="55" t="s">
        <v>1828</v>
      </c>
      <c r="P6" s="55" t="s">
        <v>1815</v>
      </c>
      <c r="Q6" s="55" t="s">
        <v>439</v>
      </c>
      <c r="R6" s="54">
        <v>45097</v>
      </c>
      <c r="S6" s="55" t="s">
        <v>1829</v>
      </c>
      <c r="T6" s="55">
        <v>2</v>
      </c>
      <c r="U6" s="55"/>
      <c r="V6" s="48" t="s">
        <v>1830</v>
      </c>
      <c r="W6" s="48" t="s">
        <v>1831</v>
      </c>
      <c r="X6" s="48" t="s">
        <v>1832</v>
      </c>
      <c r="Y6" s="48">
        <v>2017</v>
      </c>
      <c r="Z6" s="48" t="s">
        <v>1819</v>
      </c>
      <c r="AA6" s="48">
        <v>98</v>
      </c>
      <c r="AB6" s="53"/>
      <c r="AC6" s="56">
        <v>42812</v>
      </c>
      <c r="AD6" s="48" t="s">
        <v>437</v>
      </c>
      <c r="AE6" s="48" t="s">
        <v>534</v>
      </c>
      <c r="AF6" s="48"/>
      <c r="AG6" s="22"/>
      <c r="AH6" s="22" t="s">
        <v>861</v>
      </c>
      <c r="AI6" s="22" t="s">
        <v>861</v>
      </c>
      <c r="AJ6" s="22" t="str">
        <f t="shared" ref="AJ6:AJ13" ca="1" si="3">IF(AK6&gt;TODAY(),"Vigente","No Vigente")</f>
        <v>No Vigente</v>
      </c>
      <c r="AK6" s="57">
        <v>45955</v>
      </c>
      <c r="AL6" s="58">
        <v>45590</v>
      </c>
      <c r="AM6" s="22" t="str">
        <f ca="1">IF(AN6&gt;TODAY(),"Vigente","No Vigente")</f>
        <v>No Vigente</v>
      </c>
      <c r="AN6" s="57">
        <v>45951</v>
      </c>
      <c r="AO6" s="58">
        <v>45587</v>
      </c>
      <c r="AP6" s="22" t="s">
        <v>439</v>
      </c>
      <c r="AQ6" s="57">
        <v>45097</v>
      </c>
      <c r="AR6" s="22" t="str">
        <f t="shared" ca="1" si="2"/>
        <v>No Vigente</v>
      </c>
      <c r="AS6" s="22"/>
      <c r="AT6" s="22"/>
      <c r="AU6" s="22" t="s">
        <v>436</v>
      </c>
      <c r="AV6" s="22" t="s">
        <v>1833</v>
      </c>
      <c r="AW6" s="59" t="s">
        <v>1834</v>
      </c>
      <c r="AX6" s="59"/>
      <c r="AY6" s="59"/>
      <c r="AZ6" s="59"/>
      <c r="BA6" s="59"/>
      <c r="BB6" s="59"/>
      <c r="BC6" s="60" t="s">
        <v>1835</v>
      </c>
      <c r="BD6" s="22" t="s">
        <v>1836</v>
      </c>
      <c r="BE6" s="10"/>
      <c r="BF6" s="10"/>
      <c r="BG6" s="10"/>
      <c r="BH6" s="10"/>
      <c r="BI6" s="10"/>
      <c r="BJ6" s="10"/>
      <c r="BK6" s="10"/>
      <c r="BL6" s="10"/>
      <c r="BM6" s="10"/>
      <c r="BN6" s="10"/>
      <c r="BO6" s="10"/>
      <c r="BP6" s="10"/>
      <c r="BQ6" s="10"/>
      <c r="BR6" s="10"/>
      <c r="BS6" s="10"/>
      <c r="BT6" s="10"/>
      <c r="BU6" s="10"/>
      <c r="BV6" s="10"/>
      <c r="BW6" s="10"/>
      <c r="BX6" s="10"/>
      <c r="BY6" s="10"/>
      <c r="BZ6" s="10"/>
      <c r="CA6" s="10"/>
      <c r="CB6" s="10"/>
      <c r="CC6" s="10"/>
    </row>
    <row r="7" spans="1:81" ht="19.5" customHeight="1" x14ac:dyDescent="0.25">
      <c r="A7" s="22">
        <v>4</v>
      </c>
      <c r="B7" s="22"/>
      <c r="C7" s="22"/>
      <c r="D7" s="48">
        <v>71185148</v>
      </c>
      <c r="E7" s="48" t="s">
        <v>1837</v>
      </c>
      <c r="F7" s="57">
        <v>24353</v>
      </c>
      <c r="G7" s="51" t="s">
        <v>1801</v>
      </c>
      <c r="H7" s="61" t="s">
        <v>1838</v>
      </c>
      <c r="I7" s="51">
        <f t="shared" ca="1" si="0"/>
        <v>59.61643835616438</v>
      </c>
      <c r="J7" s="62" t="s">
        <v>1839</v>
      </c>
      <c r="K7" s="63" t="s">
        <v>1840</v>
      </c>
      <c r="L7" s="22" t="s">
        <v>1803</v>
      </c>
      <c r="M7" s="57">
        <v>39470</v>
      </c>
      <c r="N7" s="51">
        <f t="shared" ca="1" si="1"/>
        <v>18.2</v>
      </c>
      <c r="O7" s="55" t="s">
        <v>1841</v>
      </c>
      <c r="P7" s="55" t="s">
        <v>1815</v>
      </c>
      <c r="Q7" s="55" t="s">
        <v>439</v>
      </c>
      <c r="R7" s="54">
        <v>45097</v>
      </c>
      <c r="S7" s="55" t="s">
        <v>1829</v>
      </c>
      <c r="T7" s="55">
        <v>0</v>
      </c>
      <c r="U7" s="55">
        <v>0</v>
      </c>
      <c r="V7" s="48"/>
      <c r="W7" s="48"/>
      <c r="X7" s="48"/>
      <c r="Y7" s="48"/>
      <c r="Z7" s="48"/>
      <c r="AA7" s="48"/>
      <c r="AB7" s="62"/>
      <c r="AC7" s="48"/>
      <c r="AD7" s="48" t="s">
        <v>437</v>
      </c>
      <c r="AE7" s="48"/>
      <c r="AF7" s="48"/>
      <c r="AG7" s="22"/>
      <c r="AH7" s="22" t="s">
        <v>861</v>
      </c>
      <c r="AI7" s="22" t="s">
        <v>861</v>
      </c>
      <c r="AJ7" s="22" t="str">
        <f t="shared" ca="1" si="3"/>
        <v>No Vigente</v>
      </c>
      <c r="AK7" s="57">
        <f>(AL7+365)</f>
        <v>365</v>
      </c>
      <c r="AL7" s="58"/>
      <c r="AM7" s="22" t="str">
        <f ca="1">IF(AN7&gt;TODAY(),"Vigente","No Vigente")</f>
        <v>No Vigente</v>
      </c>
      <c r="AN7" s="57">
        <f>(AO7+365)</f>
        <v>365</v>
      </c>
      <c r="AO7" s="58"/>
      <c r="AP7" s="57"/>
      <c r="AQ7" s="57">
        <v>45097</v>
      </c>
      <c r="AR7" s="22" t="str">
        <f t="shared" ca="1" si="2"/>
        <v>No Vigente</v>
      </c>
      <c r="AS7" s="22"/>
      <c r="AT7" s="22"/>
      <c r="AU7" s="22"/>
      <c r="AV7" s="22"/>
      <c r="AW7" s="64"/>
      <c r="AX7" s="64"/>
      <c r="AY7" s="64"/>
      <c r="AZ7" s="64"/>
      <c r="BA7" s="64"/>
      <c r="BB7" s="64"/>
      <c r="BC7" s="65" t="s">
        <v>1835</v>
      </c>
      <c r="BD7" s="22" t="s">
        <v>1836</v>
      </c>
      <c r="BE7" s="66"/>
      <c r="BF7" s="66"/>
      <c r="BG7" s="66"/>
      <c r="BH7" s="66"/>
      <c r="BI7" s="66"/>
      <c r="BJ7" s="66"/>
      <c r="BK7" s="66"/>
      <c r="BL7" s="66"/>
      <c r="BM7" s="66"/>
      <c r="BN7" s="66"/>
      <c r="BO7" s="66"/>
      <c r="BP7" s="66"/>
      <c r="BQ7" s="66"/>
      <c r="BR7" s="66"/>
      <c r="BS7" s="66"/>
      <c r="BT7" s="66"/>
      <c r="BU7" s="66"/>
      <c r="BV7" s="66"/>
      <c r="BW7" s="66"/>
      <c r="BX7" s="66"/>
      <c r="BY7" s="66"/>
      <c r="BZ7" s="66"/>
      <c r="CA7" s="66"/>
      <c r="CB7" s="66"/>
      <c r="CC7" s="66"/>
    </row>
    <row r="8" spans="1:81" ht="19.5" customHeight="1" x14ac:dyDescent="0.25">
      <c r="A8" s="22">
        <v>5</v>
      </c>
      <c r="B8" s="22"/>
      <c r="C8" s="22"/>
      <c r="D8" s="22">
        <v>1112476996</v>
      </c>
      <c r="E8" s="67" t="s">
        <v>1842</v>
      </c>
      <c r="F8" s="57">
        <v>33886</v>
      </c>
      <c r="G8" s="51" t="s">
        <v>1843</v>
      </c>
      <c r="H8" s="68" t="s">
        <v>1811</v>
      </c>
      <c r="I8" s="51">
        <f t="shared" ca="1" si="0"/>
        <v>33.4986301369863</v>
      </c>
      <c r="J8" s="69" t="s">
        <v>1844</v>
      </c>
      <c r="K8" s="48" t="s">
        <v>1845</v>
      </c>
      <c r="L8" s="48" t="s">
        <v>1846</v>
      </c>
      <c r="M8" s="57">
        <v>43587</v>
      </c>
      <c r="N8" s="51">
        <f t="shared" ca="1" si="1"/>
        <v>6.9205479452054792</v>
      </c>
      <c r="O8" s="55" t="s">
        <v>1847</v>
      </c>
      <c r="P8" s="55" t="s">
        <v>1815</v>
      </c>
      <c r="Q8" s="55" t="s">
        <v>439</v>
      </c>
      <c r="R8" s="54">
        <v>47902</v>
      </c>
      <c r="S8" s="55" t="s">
        <v>755</v>
      </c>
      <c r="T8" s="22">
        <v>0</v>
      </c>
      <c r="U8" s="57"/>
      <c r="V8" s="48" t="s">
        <v>1848</v>
      </c>
      <c r="W8" s="48" t="s">
        <v>1849</v>
      </c>
      <c r="X8" s="48" t="s">
        <v>1850</v>
      </c>
      <c r="Y8" s="48">
        <v>2020</v>
      </c>
      <c r="Z8" s="48" t="s">
        <v>1807</v>
      </c>
      <c r="AA8" s="48">
        <v>124</v>
      </c>
      <c r="AB8" s="70"/>
      <c r="AC8" s="54">
        <v>43811</v>
      </c>
      <c r="AD8" s="48" t="s">
        <v>437</v>
      </c>
      <c r="AE8" s="48" t="s">
        <v>557</v>
      </c>
      <c r="AF8" s="48"/>
      <c r="AG8" s="22"/>
      <c r="AH8" s="22" t="s">
        <v>861</v>
      </c>
      <c r="AI8" s="22" t="s">
        <v>861</v>
      </c>
      <c r="AJ8" s="22" t="str">
        <f t="shared" ca="1" si="3"/>
        <v>No Vigente</v>
      </c>
      <c r="AK8" s="57">
        <v>45820</v>
      </c>
      <c r="AL8" s="58">
        <v>45455</v>
      </c>
      <c r="AM8" s="22" t="str">
        <f ca="1">IF(AN8&gt;TODAY(),"Vigente","No Vigente")</f>
        <v>No Vigente</v>
      </c>
      <c r="AN8" s="57">
        <v>45784</v>
      </c>
      <c r="AO8" s="58">
        <v>45420</v>
      </c>
      <c r="AP8" s="57" t="s">
        <v>439</v>
      </c>
      <c r="AQ8" s="57">
        <v>47902</v>
      </c>
      <c r="AR8" s="22" t="str">
        <f t="shared" ca="1" si="2"/>
        <v>Vigente</v>
      </c>
      <c r="AS8" s="48"/>
      <c r="AT8" s="48"/>
      <c r="AU8" s="48" t="s">
        <v>1851</v>
      </c>
      <c r="AV8" s="22"/>
      <c r="AW8" s="69"/>
      <c r="AX8" s="69"/>
      <c r="AY8" s="69"/>
      <c r="AZ8" s="69"/>
      <c r="BA8" s="69"/>
      <c r="BB8" s="69"/>
      <c r="BC8" s="71" t="s">
        <v>1852</v>
      </c>
      <c r="BD8" s="22" t="s">
        <v>1853</v>
      </c>
      <c r="BE8" s="10"/>
      <c r="BF8" s="10"/>
      <c r="BG8" s="10"/>
      <c r="BH8" s="10"/>
      <c r="BI8" s="10"/>
      <c r="BJ8" s="10"/>
      <c r="BK8" s="10"/>
      <c r="BL8" s="10"/>
      <c r="BM8" s="10"/>
      <c r="BN8" s="10"/>
      <c r="BO8" s="10"/>
      <c r="BP8" s="10"/>
      <c r="BQ8" s="10"/>
      <c r="BR8" s="10"/>
      <c r="BS8" s="10"/>
      <c r="BT8" s="10"/>
      <c r="BU8" s="10"/>
      <c r="BV8" s="10"/>
      <c r="BW8" s="10"/>
      <c r="BX8" s="10"/>
      <c r="BY8" s="10"/>
      <c r="BZ8" s="10"/>
      <c r="CA8" s="10"/>
      <c r="CB8" s="10"/>
      <c r="CC8" s="10"/>
    </row>
    <row r="9" spans="1:81" ht="34.5" customHeight="1" x14ac:dyDescent="0.25">
      <c r="A9" s="22">
        <v>6</v>
      </c>
      <c r="B9" s="22"/>
      <c r="C9" s="22"/>
      <c r="D9" s="23">
        <v>94521502</v>
      </c>
      <c r="E9" s="23" t="s">
        <v>1854</v>
      </c>
      <c r="F9" s="24">
        <v>28706</v>
      </c>
      <c r="G9" s="25" t="s">
        <v>1801</v>
      </c>
      <c r="H9" s="72"/>
      <c r="I9" s="73">
        <f t="shared" ca="1" si="0"/>
        <v>47.69041095890411</v>
      </c>
      <c r="J9" s="74"/>
      <c r="K9" s="25" t="s">
        <v>1855</v>
      </c>
      <c r="L9" s="73" t="s">
        <v>1803</v>
      </c>
      <c r="M9" s="75">
        <v>44572</v>
      </c>
      <c r="N9" s="73">
        <f t="shared" ca="1" si="1"/>
        <v>4.2219178082191782</v>
      </c>
      <c r="O9" s="76" t="s">
        <v>1856</v>
      </c>
      <c r="P9" s="23" t="s">
        <v>1815</v>
      </c>
      <c r="Q9" s="25" t="s">
        <v>439</v>
      </c>
      <c r="R9" s="28">
        <v>46926</v>
      </c>
      <c r="S9" s="76" t="s">
        <v>755</v>
      </c>
      <c r="T9" s="76">
        <v>0</v>
      </c>
      <c r="U9" s="76">
        <v>0</v>
      </c>
      <c r="V9" s="76" t="s">
        <v>1857</v>
      </c>
      <c r="W9" s="76" t="s">
        <v>1858</v>
      </c>
      <c r="X9" s="76" t="s">
        <v>1859</v>
      </c>
      <c r="Y9" s="76">
        <v>2023</v>
      </c>
      <c r="Z9" s="29" t="s">
        <v>1819</v>
      </c>
      <c r="AA9" s="27">
        <v>98</v>
      </c>
      <c r="AB9" s="77"/>
      <c r="AC9" s="28">
        <v>44842</v>
      </c>
      <c r="AD9" s="29" t="s">
        <v>437</v>
      </c>
      <c r="AE9" s="29" t="s">
        <v>436</v>
      </c>
      <c r="AF9" s="23"/>
      <c r="AG9" s="28"/>
      <c r="AH9" s="78">
        <v>0.5</v>
      </c>
      <c r="AI9" s="78">
        <v>1</v>
      </c>
      <c r="AJ9" s="23" t="str">
        <f t="shared" ca="1" si="3"/>
        <v>No Vigente</v>
      </c>
      <c r="AK9" s="24">
        <v>45879</v>
      </c>
      <c r="AL9" s="79">
        <v>45207</v>
      </c>
      <c r="AM9" s="23" t="s">
        <v>755</v>
      </c>
      <c r="AN9" s="24">
        <f>(AO9+365)</f>
        <v>45572</v>
      </c>
      <c r="AO9" s="80">
        <v>45207</v>
      </c>
      <c r="AP9" s="24" t="s">
        <v>439</v>
      </c>
      <c r="AQ9" s="24">
        <v>46926</v>
      </c>
      <c r="AR9" s="24" t="str">
        <f t="shared" ca="1" si="2"/>
        <v>Vigente</v>
      </c>
      <c r="AS9" s="24"/>
      <c r="AT9" s="24"/>
      <c r="AU9" s="23" t="s">
        <v>1860</v>
      </c>
      <c r="AV9" s="23"/>
      <c r="AW9" s="69"/>
      <c r="AX9" s="69"/>
      <c r="AY9" s="69"/>
      <c r="AZ9" s="69"/>
      <c r="BA9" s="69"/>
      <c r="BB9" s="69"/>
      <c r="BC9" s="81" t="s">
        <v>1861</v>
      </c>
      <c r="BD9" s="23" t="s">
        <v>1809</v>
      </c>
      <c r="BE9" s="82"/>
      <c r="BF9" s="82"/>
      <c r="BG9" s="82"/>
      <c r="BH9" s="82"/>
      <c r="BI9" s="82"/>
      <c r="BJ9" s="82"/>
      <c r="BK9" s="82"/>
      <c r="BL9" s="82"/>
      <c r="BM9" s="82"/>
      <c r="BN9" s="82"/>
      <c r="BO9" s="82"/>
      <c r="BP9" s="82"/>
      <c r="BQ9" s="82"/>
      <c r="BR9" s="82"/>
      <c r="BS9" s="82"/>
      <c r="BT9" s="82"/>
      <c r="BU9" s="82"/>
      <c r="BV9" s="82"/>
      <c r="BW9" s="82"/>
      <c r="BX9" s="82"/>
      <c r="BY9" s="82"/>
      <c r="BZ9" s="82"/>
      <c r="CA9" s="82"/>
      <c r="CB9" s="82"/>
      <c r="CC9" s="82"/>
    </row>
    <row r="10" spans="1:81" ht="19.5" customHeight="1" x14ac:dyDescent="0.25">
      <c r="A10" s="22">
        <v>7</v>
      </c>
      <c r="B10" s="22"/>
      <c r="C10" s="22"/>
      <c r="D10" s="22">
        <v>1007544618</v>
      </c>
      <c r="E10" s="22" t="s">
        <v>1862</v>
      </c>
      <c r="F10" s="57">
        <v>37128</v>
      </c>
      <c r="G10" s="51" t="s">
        <v>1801</v>
      </c>
      <c r="H10" s="83"/>
      <c r="I10" s="51">
        <f t="shared" ca="1" si="0"/>
        <v>24.616438356164384</v>
      </c>
      <c r="J10" s="84"/>
      <c r="K10" s="63" t="s">
        <v>1863</v>
      </c>
      <c r="L10" s="22" t="s">
        <v>1803</v>
      </c>
      <c r="M10" s="57">
        <v>44702</v>
      </c>
      <c r="N10" s="51">
        <f t="shared" ca="1" si="1"/>
        <v>3.8657534246575342</v>
      </c>
      <c r="O10" s="55" t="s">
        <v>1864</v>
      </c>
      <c r="P10" s="55" t="s">
        <v>1815</v>
      </c>
      <c r="Q10" s="55" t="s">
        <v>439</v>
      </c>
      <c r="R10" s="54">
        <v>44313</v>
      </c>
      <c r="S10" s="55" t="s">
        <v>755</v>
      </c>
      <c r="T10" s="55">
        <v>0</v>
      </c>
      <c r="U10" s="22">
        <v>0</v>
      </c>
      <c r="V10" s="48" t="s">
        <v>550</v>
      </c>
      <c r="W10" s="48" t="s">
        <v>1865</v>
      </c>
      <c r="X10" s="48" t="s">
        <v>1866</v>
      </c>
      <c r="Y10" s="48">
        <v>2023</v>
      </c>
      <c r="Z10" s="48" t="s">
        <v>1867</v>
      </c>
      <c r="AA10" s="48">
        <v>124</v>
      </c>
      <c r="AB10" s="70"/>
      <c r="AC10" s="54">
        <v>44624</v>
      </c>
      <c r="AD10" s="48" t="s">
        <v>437</v>
      </c>
      <c r="AE10" s="48" t="s">
        <v>436</v>
      </c>
      <c r="AF10" s="48"/>
      <c r="AG10" s="22"/>
      <c r="AH10" s="85">
        <v>0.5</v>
      </c>
      <c r="AI10" s="85">
        <v>1</v>
      </c>
      <c r="AJ10" s="22" t="str">
        <f t="shared" ca="1" si="3"/>
        <v>No Vigente</v>
      </c>
      <c r="AK10" s="57">
        <v>45720</v>
      </c>
      <c r="AL10" s="86">
        <v>45355</v>
      </c>
      <c r="AM10" s="22" t="s">
        <v>755</v>
      </c>
      <c r="AN10" s="57">
        <v>45719</v>
      </c>
      <c r="AO10" s="58">
        <v>45353</v>
      </c>
      <c r="AP10" s="57" t="s">
        <v>439</v>
      </c>
      <c r="AQ10" s="57">
        <v>47965</v>
      </c>
      <c r="AR10" s="22" t="str">
        <f t="shared" ca="1" si="2"/>
        <v>Vigente</v>
      </c>
      <c r="AS10" s="22"/>
      <c r="AT10" s="22"/>
      <c r="AU10" s="22" t="s">
        <v>1860</v>
      </c>
      <c r="AV10" s="22"/>
      <c r="AW10" s="69"/>
      <c r="AX10" s="69"/>
      <c r="AY10" s="69"/>
      <c r="AZ10" s="69"/>
      <c r="BA10" s="69"/>
      <c r="BB10" s="69"/>
      <c r="BC10" s="71"/>
      <c r="BD10" s="22"/>
      <c r="BE10" s="10"/>
      <c r="BF10" s="10"/>
      <c r="BG10" s="10"/>
      <c r="BH10" s="10"/>
      <c r="BI10" s="10"/>
      <c r="BJ10" s="10"/>
      <c r="BK10" s="10"/>
      <c r="BL10" s="10"/>
      <c r="BM10" s="10"/>
      <c r="BN10" s="10"/>
      <c r="BO10" s="10"/>
      <c r="BP10" s="10"/>
      <c r="BQ10" s="10"/>
      <c r="BR10" s="10"/>
      <c r="BS10" s="10"/>
      <c r="BT10" s="10"/>
      <c r="BU10" s="10"/>
      <c r="BV10" s="10"/>
      <c r="BW10" s="10"/>
      <c r="BX10" s="10"/>
      <c r="BY10" s="10"/>
      <c r="BZ10" s="10"/>
      <c r="CA10" s="10"/>
      <c r="CB10" s="10"/>
      <c r="CC10" s="10"/>
    </row>
    <row r="11" spans="1:81" ht="19.5" customHeight="1" x14ac:dyDescent="0.25">
      <c r="A11" s="22">
        <v>8</v>
      </c>
      <c r="B11" s="22"/>
      <c r="C11" s="22"/>
      <c r="D11" s="48">
        <v>14637323</v>
      </c>
      <c r="E11" s="48" t="s">
        <v>1868</v>
      </c>
      <c r="F11" s="57">
        <v>30854</v>
      </c>
      <c r="G11" s="51" t="s">
        <v>1801</v>
      </c>
      <c r="H11" s="68" t="s">
        <v>1869</v>
      </c>
      <c r="I11" s="51">
        <f t="shared" ca="1" si="0"/>
        <v>41.805479452054797</v>
      </c>
      <c r="J11" s="70" t="s">
        <v>1870</v>
      </c>
      <c r="K11" s="48" t="s">
        <v>1845</v>
      </c>
      <c r="L11" s="48" t="s">
        <v>1846</v>
      </c>
      <c r="M11" s="57">
        <v>39517</v>
      </c>
      <c r="N11" s="51">
        <f t="shared" ca="1" si="1"/>
        <v>18.07123287671233</v>
      </c>
      <c r="O11" s="55" t="s">
        <v>1871</v>
      </c>
      <c r="P11" s="55" t="s">
        <v>1815</v>
      </c>
      <c r="Q11" s="55" t="s">
        <v>1872</v>
      </c>
      <c r="R11" s="54" t="s">
        <v>1873</v>
      </c>
      <c r="S11" s="55" t="s">
        <v>755</v>
      </c>
      <c r="T11" s="55">
        <v>0</v>
      </c>
      <c r="U11" s="22">
        <v>0</v>
      </c>
      <c r="V11" s="48" t="s">
        <v>1874</v>
      </c>
      <c r="W11" s="48" t="s">
        <v>1875</v>
      </c>
      <c r="X11" s="48" t="s">
        <v>1876</v>
      </c>
      <c r="Y11" s="48">
        <v>2019</v>
      </c>
      <c r="Z11" s="48" t="s">
        <v>1867</v>
      </c>
      <c r="AA11" s="48">
        <v>149</v>
      </c>
      <c r="AB11" s="70"/>
      <c r="AC11" s="54">
        <v>43475</v>
      </c>
      <c r="AD11" s="48" t="s">
        <v>437</v>
      </c>
      <c r="AE11" s="48" t="s">
        <v>435</v>
      </c>
      <c r="AF11" s="48" t="s">
        <v>1877</v>
      </c>
      <c r="AG11" s="22">
        <v>31307215</v>
      </c>
      <c r="AH11" s="85">
        <v>0.5</v>
      </c>
      <c r="AI11" s="85">
        <v>1</v>
      </c>
      <c r="AJ11" s="22" t="str">
        <f t="shared" ca="1" si="3"/>
        <v>No Vigente</v>
      </c>
      <c r="AK11" s="57">
        <v>45682</v>
      </c>
      <c r="AL11" s="58">
        <v>45316</v>
      </c>
      <c r="AM11" s="22" t="str">
        <f ca="1">IF(AN11&gt;TODAY(),"Vigente","No Vigente")</f>
        <v>No Vigente</v>
      </c>
      <c r="AN11" s="57">
        <f>(AO11+365)</f>
        <v>45669</v>
      </c>
      <c r="AO11" s="58">
        <v>45304</v>
      </c>
      <c r="AP11" s="57" t="s">
        <v>439</v>
      </c>
      <c r="AQ11" s="57">
        <v>48947</v>
      </c>
      <c r="AR11" s="22" t="str">
        <f t="shared" ca="1" si="2"/>
        <v>Vigente</v>
      </c>
      <c r="AS11" s="48"/>
      <c r="AT11" s="48"/>
      <c r="AU11" s="48" t="s">
        <v>1851</v>
      </c>
      <c r="AV11" s="22"/>
      <c r="AW11" s="69"/>
      <c r="AX11" s="69"/>
      <c r="AY11" s="69"/>
      <c r="AZ11" s="69"/>
      <c r="BA11" s="69"/>
      <c r="BB11" s="69"/>
      <c r="BC11" s="71" t="s">
        <v>1878</v>
      </c>
      <c r="BD11" s="22" t="s">
        <v>1853</v>
      </c>
      <c r="BE11" s="10"/>
      <c r="BF11" s="10"/>
      <c r="BG11" s="10"/>
      <c r="BH11" s="10"/>
      <c r="BI11" s="10"/>
      <c r="BJ11" s="10"/>
      <c r="BK11" s="10"/>
      <c r="BL11" s="10"/>
      <c r="BM11" s="10"/>
      <c r="BN11" s="10"/>
      <c r="BO11" s="10"/>
      <c r="BP11" s="10"/>
      <c r="BQ11" s="10"/>
      <c r="BR11" s="10"/>
      <c r="BS11" s="10"/>
      <c r="BT11" s="10"/>
      <c r="BU11" s="10"/>
      <c r="BV11" s="10"/>
      <c r="BW11" s="10"/>
      <c r="BX11" s="10"/>
      <c r="BY11" s="10"/>
      <c r="BZ11" s="10"/>
      <c r="CA11" s="10"/>
      <c r="CB11" s="10"/>
      <c r="CC11" s="10"/>
    </row>
    <row r="12" spans="1:81" ht="19.5" customHeight="1" x14ac:dyDescent="0.25">
      <c r="A12" s="22">
        <v>9</v>
      </c>
      <c r="B12" s="22"/>
      <c r="C12" s="22"/>
      <c r="D12" s="23">
        <v>1085549105</v>
      </c>
      <c r="E12" s="23" t="s">
        <v>1879</v>
      </c>
      <c r="F12" s="24">
        <v>35383</v>
      </c>
      <c r="G12" s="25" t="s">
        <v>1801</v>
      </c>
      <c r="H12" s="83"/>
      <c r="I12" s="25">
        <f t="shared" ca="1" si="0"/>
        <v>29.397260273972602</v>
      </c>
      <c r="J12" s="69" t="s">
        <v>1825</v>
      </c>
      <c r="K12" s="23" t="s">
        <v>1880</v>
      </c>
      <c r="L12" s="23" t="s">
        <v>1846</v>
      </c>
      <c r="M12" s="24">
        <v>44886</v>
      </c>
      <c r="N12" s="25">
        <f t="shared" ca="1" si="1"/>
        <v>3.3616438356164382</v>
      </c>
      <c r="O12" s="29" t="s">
        <v>1881</v>
      </c>
      <c r="P12" s="29" t="s">
        <v>1815</v>
      </c>
      <c r="Q12" s="29" t="s">
        <v>439</v>
      </c>
      <c r="R12" s="28">
        <v>47436</v>
      </c>
      <c r="S12" s="29" t="s">
        <v>755</v>
      </c>
      <c r="T12" s="27">
        <v>0</v>
      </c>
      <c r="U12" s="23">
        <v>0</v>
      </c>
      <c r="V12" s="29" t="s">
        <v>1882</v>
      </c>
      <c r="W12" s="29" t="s">
        <v>1883</v>
      </c>
      <c r="X12" s="29" t="s">
        <v>1884</v>
      </c>
      <c r="Y12" s="29">
        <v>2020</v>
      </c>
      <c r="Z12" s="29" t="s">
        <v>1885</v>
      </c>
      <c r="AA12" s="29">
        <v>124</v>
      </c>
      <c r="AB12" s="70"/>
      <c r="AC12" s="28">
        <v>43803</v>
      </c>
      <c r="AD12" s="28" t="s">
        <v>437</v>
      </c>
      <c r="AE12" s="29" t="s">
        <v>436</v>
      </c>
      <c r="AF12" s="29"/>
      <c r="AG12" s="23"/>
      <c r="AH12" s="31">
        <v>0.5</v>
      </c>
      <c r="AI12" s="31">
        <v>1</v>
      </c>
      <c r="AJ12" s="23" t="str">
        <f t="shared" ca="1" si="3"/>
        <v>No Vigente</v>
      </c>
      <c r="AK12" s="24">
        <v>45762</v>
      </c>
      <c r="AL12" s="87">
        <v>45000</v>
      </c>
      <c r="AM12" s="23" t="s">
        <v>755</v>
      </c>
      <c r="AN12" s="24">
        <v>45647</v>
      </c>
      <c r="AO12" s="32">
        <v>45282</v>
      </c>
      <c r="AP12" s="24" t="s">
        <v>439</v>
      </c>
      <c r="AQ12" s="24">
        <v>47436</v>
      </c>
      <c r="AR12" s="23" t="str">
        <f t="shared" ca="1" si="2"/>
        <v>Vigente</v>
      </c>
      <c r="AS12" s="29"/>
      <c r="AT12" s="29"/>
      <c r="AU12" s="29" t="s">
        <v>1860</v>
      </c>
      <c r="AV12" s="23"/>
      <c r="AW12" s="69"/>
      <c r="AX12" s="69"/>
      <c r="AY12" s="69"/>
      <c r="AZ12" s="69"/>
      <c r="BA12" s="69"/>
      <c r="BB12" s="69"/>
      <c r="BC12" s="88"/>
      <c r="BD12" s="23" t="s">
        <v>1809</v>
      </c>
      <c r="BE12" s="10"/>
      <c r="BF12" s="10"/>
      <c r="BG12" s="10"/>
      <c r="BH12" s="10"/>
      <c r="BI12" s="10"/>
      <c r="BJ12" s="10"/>
      <c r="BK12" s="10"/>
      <c r="BL12" s="10"/>
      <c r="BM12" s="10"/>
      <c r="BN12" s="10"/>
      <c r="BO12" s="10"/>
      <c r="BP12" s="10"/>
      <c r="BQ12" s="10"/>
      <c r="BR12" s="10"/>
      <c r="BS12" s="10"/>
      <c r="BT12" s="10"/>
      <c r="BU12" s="10"/>
      <c r="BV12" s="10"/>
      <c r="BW12" s="10"/>
      <c r="BX12" s="10"/>
      <c r="BY12" s="10"/>
      <c r="BZ12" s="10"/>
      <c r="CA12" s="10"/>
      <c r="CB12" s="10"/>
      <c r="CC12" s="10"/>
    </row>
    <row r="13" spans="1:81" ht="27.75" customHeight="1" x14ac:dyDescent="0.25">
      <c r="A13" s="22">
        <v>10</v>
      </c>
      <c r="B13" s="22"/>
      <c r="C13" s="22"/>
      <c r="D13" s="48">
        <v>2518120</v>
      </c>
      <c r="E13" s="67" t="s">
        <v>1886</v>
      </c>
      <c r="F13" s="57">
        <v>24197</v>
      </c>
      <c r="G13" s="51" t="s">
        <v>1801</v>
      </c>
      <c r="H13" s="83"/>
      <c r="I13" s="51">
        <f t="shared" ca="1" si="0"/>
        <v>60.043835616438358</v>
      </c>
      <c r="J13" s="70" t="s">
        <v>1839</v>
      </c>
      <c r="K13" s="48" t="s">
        <v>1845</v>
      </c>
      <c r="L13" s="48" t="s">
        <v>1846</v>
      </c>
      <c r="M13" s="57">
        <v>39476</v>
      </c>
      <c r="N13" s="51">
        <f t="shared" ca="1" si="1"/>
        <v>18.183561643835617</v>
      </c>
      <c r="O13" s="55" t="s">
        <v>1887</v>
      </c>
      <c r="P13" s="55" t="s">
        <v>1815</v>
      </c>
      <c r="Q13" s="55" t="s">
        <v>439</v>
      </c>
      <c r="R13" s="54">
        <v>45454</v>
      </c>
      <c r="S13" s="55" t="s">
        <v>755</v>
      </c>
      <c r="T13" s="55">
        <v>0</v>
      </c>
      <c r="U13" s="22">
        <v>0</v>
      </c>
      <c r="V13" s="48" t="s">
        <v>1888</v>
      </c>
      <c r="W13" s="48" t="s">
        <v>1889</v>
      </c>
      <c r="X13" s="48" t="s">
        <v>1890</v>
      </c>
      <c r="Y13" s="48">
        <v>2022</v>
      </c>
      <c r="Z13" s="48" t="s">
        <v>1885</v>
      </c>
      <c r="AA13" s="48">
        <v>125</v>
      </c>
      <c r="AB13" s="70"/>
      <c r="AC13" s="54">
        <v>44433</v>
      </c>
      <c r="AD13" s="54" t="s">
        <v>437</v>
      </c>
      <c r="AE13" s="48" t="s">
        <v>436</v>
      </c>
      <c r="AF13" s="48"/>
      <c r="AG13" s="22"/>
      <c r="AH13" s="85">
        <v>0.5</v>
      </c>
      <c r="AI13" s="85">
        <v>1</v>
      </c>
      <c r="AJ13" s="22" t="str">
        <f t="shared" ca="1" si="3"/>
        <v>No Vigente</v>
      </c>
      <c r="AK13" s="57">
        <v>45901</v>
      </c>
      <c r="AL13" s="86">
        <v>45536</v>
      </c>
      <c r="AM13" s="22" t="str">
        <f t="shared" ref="AM13:AM76" ca="1" si="4">IF(AN13&gt;TODAY(),"Vigente","No Vigente")</f>
        <v>No Vigente</v>
      </c>
      <c r="AN13" s="57">
        <v>45898</v>
      </c>
      <c r="AO13" s="58">
        <v>45534</v>
      </c>
      <c r="AP13" s="57" t="s">
        <v>439</v>
      </c>
      <c r="AQ13" s="57">
        <v>45454</v>
      </c>
      <c r="AR13" s="22" t="str">
        <f t="shared" ca="1" si="2"/>
        <v>No Vigente</v>
      </c>
      <c r="AS13" s="48"/>
      <c r="AT13" s="48"/>
      <c r="AU13" s="48" t="s">
        <v>1860</v>
      </c>
      <c r="AV13" s="22"/>
      <c r="AW13" s="69"/>
      <c r="AX13" s="69"/>
      <c r="AY13" s="69"/>
      <c r="AZ13" s="69"/>
      <c r="BA13" s="69"/>
      <c r="BB13" s="69"/>
      <c r="BC13" s="89" t="s">
        <v>1891</v>
      </c>
      <c r="BD13" s="22" t="s">
        <v>1853</v>
      </c>
      <c r="BE13" s="10"/>
      <c r="BF13" s="10"/>
      <c r="BG13" s="10"/>
      <c r="BH13" s="10"/>
      <c r="BI13" s="10"/>
      <c r="BJ13" s="10"/>
      <c r="BK13" s="10"/>
      <c r="BL13" s="10"/>
      <c r="BM13" s="10"/>
      <c r="BN13" s="10"/>
      <c r="BO13" s="10"/>
      <c r="BP13" s="10"/>
      <c r="BQ13" s="10"/>
      <c r="BR13" s="10"/>
      <c r="BS13" s="10"/>
      <c r="BT13" s="10"/>
      <c r="BU13" s="10"/>
      <c r="BV13" s="10"/>
      <c r="BW13" s="10"/>
      <c r="BX13" s="10"/>
      <c r="BY13" s="10"/>
      <c r="BZ13" s="10"/>
      <c r="CA13" s="10"/>
      <c r="CB13" s="10"/>
      <c r="CC13" s="10"/>
    </row>
    <row r="14" spans="1:81" ht="30.75" customHeight="1" x14ac:dyDescent="0.25">
      <c r="A14" s="22">
        <v>11</v>
      </c>
      <c r="B14" s="22"/>
      <c r="C14" s="22"/>
      <c r="D14" s="22">
        <v>16926534</v>
      </c>
      <c r="E14" s="22" t="s">
        <v>1892</v>
      </c>
      <c r="F14" s="57">
        <v>29457</v>
      </c>
      <c r="G14" s="51" t="s">
        <v>1801</v>
      </c>
      <c r="H14" s="68" t="s">
        <v>1893</v>
      </c>
      <c r="I14" s="51">
        <f t="shared" ca="1" si="0"/>
        <v>45.632876712328766</v>
      </c>
      <c r="J14" s="69" t="s">
        <v>1839</v>
      </c>
      <c r="K14" s="22" t="s">
        <v>1894</v>
      </c>
      <c r="L14" s="22" t="s">
        <v>1895</v>
      </c>
      <c r="M14" s="57">
        <v>44175</v>
      </c>
      <c r="N14" s="51">
        <f t="shared" ca="1" si="1"/>
        <v>5.3095890410958901</v>
      </c>
      <c r="O14" s="55">
        <v>3113313059</v>
      </c>
      <c r="P14" s="55" t="s">
        <v>1896</v>
      </c>
      <c r="Q14" s="55" t="s">
        <v>444</v>
      </c>
      <c r="R14" s="54">
        <v>46096</v>
      </c>
      <c r="S14" s="55" t="s">
        <v>755</v>
      </c>
      <c r="T14" s="22">
        <v>0</v>
      </c>
      <c r="U14" s="22">
        <v>0</v>
      </c>
      <c r="V14" s="48" t="s">
        <v>443</v>
      </c>
      <c r="W14" s="48" t="s">
        <v>1897</v>
      </c>
      <c r="X14" s="48" t="s">
        <v>1898</v>
      </c>
      <c r="Y14" s="48">
        <v>2017</v>
      </c>
      <c r="Z14" s="48" t="s">
        <v>1885</v>
      </c>
      <c r="AA14" s="48">
        <v>149</v>
      </c>
      <c r="AB14" s="70"/>
      <c r="AC14" s="54">
        <v>42803</v>
      </c>
      <c r="AD14" s="48" t="s">
        <v>437</v>
      </c>
      <c r="AE14" s="48" t="s">
        <v>436</v>
      </c>
      <c r="AF14" s="48"/>
      <c r="AG14" s="22"/>
      <c r="AH14" s="22" t="s">
        <v>861</v>
      </c>
      <c r="AI14" s="22" t="s">
        <v>861</v>
      </c>
      <c r="AJ14" s="22" t="s">
        <v>755</v>
      </c>
      <c r="AK14" s="57">
        <v>45725</v>
      </c>
      <c r="AL14" s="58">
        <v>45360</v>
      </c>
      <c r="AM14" s="22" t="str">
        <f t="shared" ca="1" si="4"/>
        <v>No Vigente</v>
      </c>
      <c r="AN14" s="57">
        <v>45724</v>
      </c>
      <c r="AO14" s="58">
        <v>45360</v>
      </c>
      <c r="AP14" s="22" t="s">
        <v>444</v>
      </c>
      <c r="AQ14" s="57">
        <v>46096</v>
      </c>
      <c r="AR14" s="22" t="str">
        <f t="shared" ca="1" si="2"/>
        <v>No Vigente</v>
      </c>
      <c r="AS14" s="22"/>
      <c r="AT14" s="22"/>
      <c r="AU14" s="22" t="s">
        <v>1860</v>
      </c>
      <c r="AV14" s="22"/>
      <c r="AW14" s="69"/>
      <c r="AX14" s="69"/>
      <c r="AY14" s="69"/>
      <c r="AZ14" s="69"/>
      <c r="BA14" s="69"/>
      <c r="BB14" s="69"/>
      <c r="BC14" s="89" t="s">
        <v>1899</v>
      </c>
      <c r="BD14" s="22" t="s">
        <v>1853</v>
      </c>
      <c r="BE14" s="10"/>
      <c r="BF14" s="10"/>
      <c r="BG14" s="10"/>
      <c r="BH14" s="10"/>
      <c r="BI14" s="10"/>
      <c r="BJ14" s="10"/>
      <c r="BK14" s="10"/>
      <c r="BL14" s="10"/>
      <c r="BM14" s="10"/>
      <c r="BN14" s="10"/>
      <c r="BO14" s="10"/>
      <c r="BP14" s="10"/>
      <c r="BQ14" s="10"/>
      <c r="BR14" s="10"/>
      <c r="BS14" s="10"/>
      <c r="BT14" s="10"/>
      <c r="BU14" s="10"/>
      <c r="BV14" s="10"/>
      <c r="BW14" s="10"/>
      <c r="BX14" s="10"/>
      <c r="BY14" s="10"/>
      <c r="BZ14" s="10"/>
      <c r="CA14" s="10"/>
      <c r="CB14" s="10"/>
      <c r="CC14" s="10"/>
    </row>
    <row r="15" spans="1:81" ht="19.5" customHeight="1" x14ac:dyDescent="0.25">
      <c r="A15" s="22">
        <v>12</v>
      </c>
      <c r="B15" s="22"/>
      <c r="C15" s="22"/>
      <c r="D15" s="22">
        <v>1130654473</v>
      </c>
      <c r="E15" s="22" t="s">
        <v>1900</v>
      </c>
      <c r="F15" s="57">
        <v>32026</v>
      </c>
      <c r="G15" s="51" t="s">
        <v>1801</v>
      </c>
      <c r="H15" s="83"/>
      <c r="I15" s="51">
        <f t="shared" ca="1" si="0"/>
        <v>38.594520547945208</v>
      </c>
      <c r="J15" s="84"/>
      <c r="K15" s="48" t="s">
        <v>1845</v>
      </c>
      <c r="L15" s="48" t="s">
        <v>1846</v>
      </c>
      <c r="M15" s="57">
        <v>44991</v>
      </c>
      <c r="N15" s="51">
        <f t="shared" ca="1" si="1"/>
        <v>3.0739726027397261</v>
      </c>
      <c r="O15" s="55">
        <v>3186827854</v>
      </c>
      <c r="P15" s="55" t="s">
        <v>1815</v>
      </c>
      <c r="Q15" s="55" t="s">
        <v>439</v>
      </c>
      <c r="R15" s="54">
        <v>48759</v>
      </c>
      <c r="S15" s="55" t="s">
        <v>755</v>
      </c>
      <c r="T15" s="55">
        <v>0</v>
      </c>
      <c r="U15" s="22">
        <v>0</v>
      </c>
      <c r="V15" s="48" t="s">
        <v>1901</v>
      </c>
      <c r="W15" s="48" t="s">
        <v>1902</v>
      </c>
      <c r="X15" s="48" t="s">
        <v>1903</v>
      </c>
      <c r="Y15" s="48">
        <v>2021</v>
      </c>
      <c r="Z15" s="48" t="s">
        <v>1867</v>
      </c>
      <c r="AA15" s="48">
        <v>124</v>
      </c>
      <c r="AB15" s="70"/>
      <c r="AC15" s="54">
        <v>44153</v>
      </c>
      <c r="AD15" s="48" t="s">
        <v>437</v>
      </c>
      <c r="AE15" s="48" t="s">
        <v>436</v>
      </c>
      <c r="AF15" s="48"/>
      <c r="AG15" s="22"/>
      <c r="AH15" s="85">
        <v>0.5</v>
      </c>
      <c r="AI15" s="85">
        <v>1</v>
      </c>
      <c r="AJ15" s="22" t="str">
        <f t="shared" ref="AJ15:AJ78" ca="1" si="5">IF(AK15&gt;TODAY(),"Vigente","No Vigente")</f>
        <v>Vigente</v>
      </c>
      <c r="AK15" s="22" t="s">
        <v>1904</v>
      </c>
      <c r="AL15" s="58">
        <v>45248</v>
      </c>
      <c r="AM15" s="22" t="str">
        <f t="shared" ca="1" si="4"/>
        <v>No Vigente</v>
      </c>
      <c r="AN15" s="57">
        <v>45614</v>
      </c>
      <c r="AO15" s="58">
        <v>45249</v>
      </c>
      <c r="AP15" s="57" t="s">
        <v>439</v>
      </c>
      <c r="AQ15" s="57">
        <v>48759</v>
      </c>
      <c r="AR15" s="22" t="str">
        <f t="shared" ca="1" si="2"/>
        <v>Vigente</v>
      </c>
      <c r="AS15" s="48"/>
      <c r="AT15" s="48"/>
      <c r="AU15" s="48" t="s">
        <v>1860</v>
      </c>
      <c r="AV15" s="22"/>
      <c r="AW15" s="69"/>
      <c r="AX15" s="69"/>
      <c r="AY15" s="69"/>
      <c r="AZ15" s="69"/>
      <c r="BA15" s="69"/>
      <c r="BB15" s="69"/>
      <c r="BC15" s="71"/>
      <c r="BD15" s="22" t="s">
        <v>1853</v>
      </c>
      <c r="BE15" s="10"/>
      <c r="BF15" s="10"/>
      <c r="BG15" s="10"/>
      <c r="BH15" s="10"/>
      <c r="BI15" s="10"/>
      <c r="BJ15" s="10"/>
      <c r="BK15" s="10"/>
      <c r="BL15" s="10"/>
      <c r="BM15" s="10"/>
      <c r="BN15" s="10"/>
      <c r="BO15" s="10"/>
      <c r="BP15" s="10"/>
      <c r="BQ15" s="10"/>
      <c r="BR15" s="10"/>
      <c r="BS15" s="10"/>
      <c r="BT15" s="10"/>
      <c r="BU15" s="10"/>
      <c r="BV15" s="10"/>
      <c r="BW15" s="10"/>
      <c r="BX15" s="10"/>
      <c r="BY15" s="10"/>
      <c r="BZ15" s="10"/>
      <c r="CA15" s="10"/>
      <c r="CB15" s="10"/>
      <c r="CC15" s="10"/>
    </row>
    <row r="16" spans="1:81" ht="39" customHeight="1" x14ac:dyDescent="0.25">
      <c r="A16" s="22">
        <v>13</v>
      </c>
      <c r="B16" s="22"/>
      <c r="C16" s="22"/>
      <c r="D16" s="22">
        <v>1144126097</v>
      </c>
      <c r="E16" s="22" t="s">
        <v>1905</v>
      </c>
      <c r="F16" s="90">
        <v>32757</v>
      </c>
      <c r="G16" s="51" t="s">
        <v>1801</v>
      </c>
      <c r="H16" s="83"/>
      <c r="I16" s="51">
        <f t="shared" ca="1" si="0"/>
        <v>36.591780821917808</v>
      </c>
      <c r="J16" s="69" t="s">
        <v>1839</v>
      </c>
      <c r="K16" s="63" t="s">
        <v>1840</v>
      </c>
      <c r="L16" s="22" t="s">
        <v>1803</v>
      </c>
      <c r="M16" s="57">
        <v>38914</v>
      </c>
      <c r="N16" s="51">
        <f t="shared" ca="1" si="1"/>
        <v>19.723287671232878</v>
      </c>
      <c r="O16" s="55" t="s">
        <v>1906</v>
      </c>
      <c r="P16" s="55" t="s">
        <v>1907</v>
      </c>
      <c r="Q16" s="55" t="s">
        <v>1908</v>
      </c>
      <c r="R16" s="54" t="s">
        <v>1909</v>
      </c>
      <c r="S16" s="55" t="s">
        <v>755</v>
      </c>
      <c r="T16" s="55">
        <v>0</v>
      </c>
      <c r="U16" s="22">
        <v>0</v>
      </c>
      <c r="V16" s="48" t="s">
        <v>610</v>
      </c>
      <c r="W16" s="48" t="s">
        <v>1910</v>
      </c>
      <c r="X16" s="48" t="s">
        <v>1911</v>
      </c>
      <c r="Y16" s="48">
        <v>2017</v>
      </c>
      <c r="Z16" s="48" t="s">
        <v>1912</v>
      </c>
      <c r="AA16" s="48">
        <v>99</v>
      </c>
      <c r="AB16" s="70"/>
      <c r="AC16" s="91" t="s">
        <v>1913</v>
      </c>
      <c r="AD16" s="48" t="s">
        <v>437</v>
      </c>
      <c r="AE16" s="48" t="s">
        <v>435</v>
      </c>
      <c r="AF16" s="48" t="s">
        <v>611</v>
      </c>
      <c r="AG16" s="22">
        <v>29113571</v>
      </c>
      <c r="AH16" s="85">
        <v>0.25</v>
      </c>
      <c r="AI16" s="85">
        <v>0.5</v>
      </c>
      <c r="AJ16" s="22" t="str">
        <f t="shared" ca="1" si="5"/>
        <v>No Vigente</v>
      </c>
      <c r="AK16" s="57">
        <v>45707</v>
      </c>
      <c r="AL16" s="92">
        <v>45341</v>
      </c>
      <c r="AM16" s="22" t="str">
        <f t="shared" ca="1" si="4"/>
        <v>No Vigente</v>
      </c>
      <c r="AN16" s="57">
        <f>(AO16+365)</f>
        <v>45725</v>
      </c>
      <c r="AO16" s="92">
        <v>45360</v>
      </c>
      <c r="AP16" s="22" t="s">
        <v>480</v>
      </c>
      <c r="AQ16" s="55" t="s">
        <v>1909</v>
      </c>
      <c r="AR16" s="22" t="str">
        <f t="shared" ca="1" si="2"/>
        <v>Vigente</v>
      </c>
      <c r="AS16" s="22"/>
      <c r="AT16" s="22"/>
      <c r="AU16" s="48" t="s">
        <v>1860</v>
      </c>
      <c r="AV16" s="22"/>
      <c r="AW16" s="69"/>
      <c r="AX16" s="69"/>
      <c r="AY16" s="69"/>
      <c r="AZ16" s="69"/>
      <c r="BA16" s="69"/>
      <c r="BB16" s="69"/>
      <c r="BC16" s="71"/>
      <c r="BD16" s="22" t="s">
        <v>1853</v>
      </c>
      <c r="BE16" s="10"/>
      <c r="BF16" s="10"/>
      <c r="BG16" s="10"/>
      <c r="BH16" s="10"/>
      <c r="BI16" s="10"/>
      <c r="BJ16" s="10"/>
      <c r="BK16" s="10"/>
      <c r="BL16" s="10"/>
      <c r="BM16" s="10"/>
      <c r="BN16" s="10"/>
      <c r="BO16" s="10"/>
      <c r="BP16" s="10"/>
      <c r="BQ16" s="10"/>
      <c r="BR16" s="10"/>
      <c r="BS16" s="10"/>
      <c r="BT16" s="10"/>
      <c r="BU16" s="10"/>
      <c r="BV16" s="10"/>
      <c r="BW16" s="10"/>
      <c r="BX16" s="10"/>
      <c r="BY16" s="10"/>
      <c r="BZ16" s="10"/>
      <c r="CA16" s="10"/>
      <c r="CB16" s="10"/>
      <c r="CC16" s="10"/>
    </row>
    <row r="17" spans="1:56" ht="58.5" customHeight="1" x14ac:dyDescent="0.25">
      <c r="A17" s="22">
        <v>14</v>
      </c>
      <c r="B17" s="22"/>
      <c r="C17" s="22"/>
      <c r="D17" s="22">
        <v>16721232</v>
      </c>
      <c r="E17" s="67" t="s">
        <v>1914</v>
      </c>
      <c r="F17" s="57">
        <v>24113</v>
      </c>
      <c r="G17" s="51" t="s">
        <v>1801</v>
      </c>
      <c r="H17" s="68" t="s">
        <v>1915</v>
      </c>
      <c r="I17" s="51">
        <f t="shared" ca="1" si="0"/>
        <v>60.273972602739725</v>
      </c>
      <c r="J17" s="69" t="s">
        <v>1839</v>
      </c>
      <c r="K17" s="22" t="s">
        <v>1916</v>
      </c>
      <c r="L17" s="22" t="s">
        <v>1803</v>
      </c>
      <c r="M17" s="57">
        <v>38877</v>
      </c>
      <c r="N17" s="51">
        <f t="shared" ca="1" si="1"/>
        <v>19.824657534246576</v>
      </c>
      <c r="O17" s="55" t="s">
        <v>1917</v>
      </c>
      <c r="P17" s="55" t="s">
        <v>1815</v>
      </c>
      <c r="Q17" s="55" t="s">
        <v>439</v>
      </c>
      <c r="R17" s="54">
        <v>48043</v>
      </c>
      <c r="S17" s="55" t="s">
        <v>755</v>
      </c>
      <c r="T17" s="48">
        <v>0</v>
      </c>
      <c r="U17" s="22">
        <v>0</v>
      </c>
      <c r="V17" s="48" t="s">
        <v>1918</v>
      </c>
      <c r="W17" s="48" t="s">
        <v>1919</v>
      </c>
      <c r="X17" s="48" t="s">
        <v>1920</v>
      </c>
      <c r="Y17" s="48">
        <v>2013</v>
      </c>
      <c r="Z17" s="48" t="s">
        <v>1807</v>
      </c>
      <c r="AA17" s="48">
        <v>124</v>
      </c>
      <c r="AB17" s="70"/>
      <c r="AC17" s="54">
        <v>41038</v>
      </c>
      <c r="AD17" s="48" t="s">
        <v>437</v>
      </c>
      <c r="AE17" s="48" t="s">
        <v>435</v>
      </c>
      <c r="AF17" s="48" t="s">
        <v>1921</v>
      </c>
      <c r="AG17" s="22">
        <v>1112470502</v>
      </c>
      <c r="AH17" s="22" t="s">
        <v>861</v>
      </c>
      <c r="AI17" s="22" t="s">
        <v>861</v>
      </c>
      <c r="AJ17" s="22" t="str">
        <f t="shared" ca="1" si="5"/>
        <v>No Vigente</v>
      </c>
      <c r="AK17" s="57">
        <v>45574</v>
      </c>
      <c r="AL17" s="58">
        <v>45208</v>
      </c>
      <c r="AM17" s="22" t="str">
        <f t="shared" ca="1" si="4"/>
        <v>No Vigente</v>
      </c>
      <c r="AN17" s="57">
        <v>45714</v>
      </c>
      <c r="AO17" s="58">
        <v>45349</v>
      </c>
      <c r="AP17" s="57" t="s">
        <v>439</v>
      </c>
      <c r="AQ17" s="57">
        <v>48043</v>
      </c>
      <c r="AR17" s="22" t="str">
        <f t="shared" ca="1" si="2"/>
        <v>Vigente</v>
      </c>
      <c r="AS17" s="48"/>
      <c r="AT17" s="48"/>
      <c r="AU17" s="48" t="s">
        <v>1860</v>
      </c>
      <c r="AV17" s="22"/>
      <c r="AW17" s="69"/>
      <c r="AX17" s="69"/>
      <c r="AY17" s="69"/>
      <c r="AZ17" s="69"/>
      <c r="BA17" s="69"/>
      <c r="BB17" s="69"/>
      <c r="BC17" s="71"/>
      <c r="BD17" s="22" t="s">
        <v>1853</v>
      </c>
    </row>
    <row r="18" spans="1:56" ht="49.5" customHeight="1" x14ac:dyDescent="0.25">
      <c r="A18" s="22">
        <v>15</v>
      </c>
      <c r="B18" s="22"/>
      <c r="C18" s="22"/>
      <c r="D18" s="22">
        <v>16797984</v>
      </c>
      <c r="E18" s="22" t="s">
        <v>1922</v>
      </c>
      <c r="F18" s="57">
        <v>26291</v>
      </c>
      <c r="G18" s="51" t="s">
        <v>1801</v>
      </c>
      <c r="H18" s="68" t="s">
        <v>1923</v>
      </c>
      <c r="I18" s="51">
        <f t="shared" ca="1" si="0"/>
        <v>54.30684931506849</v>
      </c>
      <c r="J18" s="69" t="s">
        <v>1839</v>
      </c>
      <c r="K18" s="22" t="s">
        <v>1894</v>
      </c>
      <c r="L18" s="22" t="s">
        <v>1895</v>
      </c>
      <c r="M18" s="57">
        <v>42816</v>
      </c>
      <c r="N18" s="51">
        <f t="shared" ca="1" si="1"/>
        <v>9.0328767123287665</v>
      </c>
      <c r="O18" s="55" t="s">
        <v>1924</v>
      </c>
      <c r="P18" s="55" t="s">
        <v>1815</v>
      </c>
      <c r="Q18" s="55" t="s">
        <v>439</v>
      </c>
      <c r="R18" s="54">
        <v>48788</v>
      </c>
      <c r="S18" s="55" t="s">
        <v>755</v>
      </c>
      <c r="T18" s="55">
        <v>0</v>
      </c>
      <c r="U18" s="22">
        <v>0</v>
      </c>
      <c r="V18" s="48" t="s">
        <v>445</v>
      </c>
      <c r="W18" s="48" t="s">
        <v>1925</v>
      </c>
      <c r="X18" s="48" t="s">
        <v>1926</v>
      </c>
      <c r="Y18" s="48">
        <v>2015</v>
      </c>
      <c r="Z18" s="48" t="s">
        <v>1927</v>
      </c>
      <c r="AA18" s="48">
        <v>153</v>
      </c>
      <c r="AB18" s="70"/>
      <c r="AC18" s="54">
        <v>41885</v>
      </c>
      <c r="AD18" s="54" t="s">
        <v>437</v>
      </c>
      <c r="AE18" s="48" t="s">
        <v>435</v>
      </c>
      <c r="AF18" s="48" t="s">
        <v>446</v>
      </c>
      <c r="AG18" s="22">
        <v>31220075</v>
      </c>
      <c r="AH18" s="85">
        <v>0.5</v>
      </c>
      <c r="AI18" s="85">
        <v>1</v>
      </c>
      <c r="AJ18" s="22" t="str">
        <f t="shared" ca="1" si="5"/>
        <v>No Vigente</v>
      </c>
      <c r="AK18" s="57">
        <f>(AL18+365)</f>
        <v>45821</v>
      </c>
      <c r="AL18" s="58">
        <v>45456</v>
      </c>
      <c r="AM18" s="22" t="str">
        <f t="shared" ca="1" si="4"/>
        <v>No Vigente</v>
      </c>
      <c r="AN18" s="57">
        <f>(AO18+365)</f>
        <v>45916</v>
      </c>
      <c r="AO18" s="58">
        <v>45551</v>
      </c>
      <c r="AP18" s="57" t="s">
        <v>439</v>
      </c>
      <c r="AQ18" s="57">
        <v>48788</v>
      </c>
      <c r="AR18" s="22" t="str">
        <f t="shared" ca="1" si="2"/>
        <v>Vigente</v>
      </c>
      <c r="AS18" s="22"/>
      <c r="AT18" s="22"/>
      <c r="AU18" s="48" t="s">
        <v>1860</v>
      </c>
      <c r="AV18" s="22"/>
      <c r="AW18" s="69"/>
      <c r="AX18" s="69"/>
      <c r="AY18" s="69"/>
      <c r="AZ18" s="69"/>
      <c r="BA18" s="69"/>
      <c r="BB18" s="69"/>
      <c r="BC18" s="71"/>
      <c r="BD18" s="22" t="s">
        <v>1853</v>
      </c>
    </row>
    <row r="19" spans="1:56" ht="19.5" customHeight="1" x14ac:dyDescent="0.25">
      <c r="A19" s="22">
        <v>16</v>
      </c>
      <c r="B19" s="22"/>
      <c r="C19" s="22"/>
      <c r="D19" s="23">
        <v>1143838364</v>
      </c>
      <c r="E19" s="23" t="s">
        <v>1928</v>
      </c>
      <c r="F19" s="24">
        <v>33408</v>
      </c>
      <c r="G19" s="25" t="s">
        <v>1801</v>
      </c>
      <c r="H19" s="83"/>
      <c r="I19" s="25">
        <f t="shared" ca="1" si="0"/>
        <v>34.80821917808219</v>
      </c>
      <c r="J19" s="84"/>
      <c r="K19" s="76" t="s">
        <v>1929</v>
      </c>
      <c r="L19" s="23" t="s">
        <v>1803</v>
      </c>
      <c r="M19" s="24">
        <v>45006</v>
      </c>
      <c r="N19" s="25">
        <f t="shared" ca="1" si="1"/>
        <v>3.032876712328767</v>
      </c>
      <c r="O19" s="27">
        <v>3042174916</v>
      </c>
      <c r="P19" s="27"/>
      <c r="Q19" s="27"/>
      <c r="R19" s="28"/>
      <c r="S19" s="27"/>
      <c r="T19" s="27"/>
      <c r="U19" s="24"/>
      <c r="V19" s="29" t="s">
        <v>1930</v>
      </c>
      <c r="W19" s="29" t="s">
        <v>1931</v>
      </c>
      <c r="X19" s="29" t="s">
        <v>1932</v>
      </c>
      <c r="Y19" s="29">
        <v>2024</v>
      </c>
      <c r="Z19" s="29" t="s">
        <v>1927</v>
      </c>
      <c r="AA19" s="29">
        <v>114</v>
      </c>
      <c r="AB19" s="93"/>
      <c r="AC19" s="28">
        <v>44972</v>
      </c>
      <c r="AD19" s="28" t="s">
        <v>437</v>
      </c>
      <c r="AE19" s="29" t="s">
        <v>436</v>
      </c>
      <c r="AF19" s="29"/>
      <c r="AG19" s="23"/>
      <c r="AH19" s="31">
        <v>0.5</v>
      </c>
      <c r="AI19" s="31">
        <v>1</v>
      </c>
      <c r="AJ19" s="23" t="str">
        <f t="shared" ca="1" si="5"/>
        <v>No Vigente</v>
      </c>
      <c r="AK19" s="24">
        <f>(AL19+365)</f>
        <v>45337</v>
      </c>
      <c r="AL19" s="32">
        <v>44972</v>
      </c>
      <c r="AM19" s="23" t="str">
        <f t="shared" ca="1" si="4"/>
        <v>No Vigente</v>
      </c>
      <c r="AN19" s="24">
        <f>(AO19+365)</f>
        <v>45337</v>
      </c>
      <c r="AO19" s="32">
        <v>44972</v>
      </c>
      <c r="AP19" s="24" t="s">
        <v>439</v>
      </c>
      <c r="AQ19" s="24">
        <v>48616</v>
      </c>
      <c r="AR19" s="23" t="str">
        <f t="shared" ca="1" si="2"/>
        <v>Vigente</v>
      </c>
      <c r="AS19" s="23"/>
      <c r="AT19" s="23"/>
      <c r="AU19" s="23" t="s">
        <v>1851</v>
      </c>
      <c r="AV19" s="23"/>
      <c r="AW19" s="84"/>
      <c r="AX19" s="84"/>
      <c r="AY19" s="84"/>
      <c r="AZ19" s="84"/>
      <c r="BA19" s="84"/>
      <c r="BB19" s="84"/>
      <c r="BC19" s="94"/>
      <c r="BD19" s="23" t="s">
        <v>1809</v>
      </c>
    </row>
    <row r="20" spans="1:56" ht="19.5" customHeight="1" x14ac:dyDescent="0.25">
      <c r="A20" s="22">
        <v>17</v>
      </c>
      <c r="B20" s="22"/>
      <c r="C20" s="22"/>
      <c r="D20" s="22">
        <v>1144176714</v>
      </c>
      <c r="E20" s="22" t="s">
        <v>1933</v>
      </c>
      <c r="F20" s="57">
        <v>34368</v>
      </c>
      <c r="G20" s="51" t="s">
        <v>1801</v>
      </c>
      <c r="H20" s="83"/>
      <c r="I20" s="51">
        <f t="shared" ca="1" si="0"/>
        <v>32.178082191780824</v>
      </c>
      <c r="J20" s="69" t="s">
        <v>1839</v>
      </c>
      <c r="K20" s="63" t="s">
        <v>1934</v>
      </c>
      <c r="L20" s="22" t="s">
        <v>1803</v>
      </c>
      <c r="M20" s="57">
        <v>44474</v>
      </c>
      <c r="N20" s="51">
        <f t="shared" ca="1" si="1"/>
        <v>4.4904109589041097</v>
      </c>
      <c r="O20" s="55" t="s">
        <v>1935</v>
      </c>
      <c r="P20" s="55" t="s">
        <v>1815</v>
      </c>
      <c r="Q20" s="55" t="s">
        <v>439</v>
      </c>
      <c r="R20" s="54">
        <v>45644</v>
      </c>
      <c r="S20" s="55" t="s">
        <v>755</v>
      </c>
      <c r="T20" s="55">
        <v>0</v>
      </c>
      <c r="U20" s="22">
        <v>0</v>
      </c>
      <c r="V20" s="48" t="s">
        <v>1936</v>
      </c>
      <c r="W20" s="48" t="s">
        <v>1937</v>
      </c>
      <c r="X20" s="48" t="s">
        <v>1938</v>
      </c>
      <c r="Y20" s="48">
        <v>2017</v>
      </c>
      <c r="Z20" s="48" t="s">
        <v>1867</v>
      </c>
      <c r="AA20" s="48">
        <v>162</v>
      </c>
      <c r="AB20" s="70"/>
      <c r="AC20" s="54">
        <v>42891</v>
      </c>
      <c r="AD20" s="54" t="s">
        <v>437</v>
      </c>
      <c r="AE20" s="48" t="s">
        <v>435</v>
      </c>
      <c r="AF20" s="48" t="s">
        <v>1939</v>
      </c>
      <c r="AG20" s="22">
        <v>31904462</v>
      </c>
      <c r="AH20" s="85">
        <v>0.5</v>
      </c>
      <c r="AI20" s="85">
        <v>1</v>
      </c>
      <c r="AJ20" s="22" t="str">
        <f t="shared" ca="1" si="5"/>
        <v>No Vigente</v>
      </c>
      <c r="AK20" s="57">
        <v>45639</v>
      </c>
      <c r="AL20" s="58">
        <v>45273</v>
      </c>
      <c r="AM20" s="22" t="str">
        <f t="shared" ca="1" si="4"/>
        <v>No Vigente</v>
      </c>
      <c r="AN20" s="57">
        <v>45582</v>
      </c>
      <c r="AO20" s="58">
        <v>45217</v>
      </c>
      <c r="AP20" s="57" t="s">
        <v>439</v>
      </c>
      <c r="AQ20" s="57">
        <v>45644</v>
      </c>
      <c r="AR20" s="22" t="str">
        <f t="shared" ca="1" si="2"/>
        <v>No Vigente</v>
      </c>
      <c r="AS20" s="22"/>
      <c r="AT20" s="22"/>
      <c r="AU20" s="48" t="s">
        <v>1860</v>
      </c>
      <c r="AV20" s="22"/>
      <c r="AW20" s="69"/>
      <c r="AX20" s="69"/>
      <c r="AY20" s="69"/>
      <c r="AZ20" s="69"/>
      <c r="BA20" s="69"/>
      <c r="BB20" s="69"/>
      <c r="BC20" s="71"/>
      <c r="BD20" s="22" t="s">
        <v>1853</v>
      </c>
    </row>
    <row r="21" spans="1:56" ht="37.5" customHeight="1" x14ac:dyDescent="0.25">
      <c r="A21" s="22">
        <v>18</v>
      </c>
      <c r="B21" s="22"/>
      <c r="C21" s="22"/>
      <c r="D21" s="22">
        <v>1114089773</v>
      </c>
      <c r="E21" s="22" t="s">
        <v>1940</v>
      </c>
      <c r="F21" s="57">
        <v>32122</v>
      </c>
      <c r="G21" s="51" t="s">
        <v>1801</v>
      </c>
      <c r="H21" s="68" t="s">
        <v>1941</v>
      </c>
      <c r="I21" s="51">
        <f t="shared" ca="1" si="0"/>
        <v>38.331506849315069</v>
      </c>
      <c r="J21" s="69" t="s">
        <v>1812</v>
      </c>
      <c r="K21" s="48" t="s">
        <v>1845</v>
      </c>
      <c r="L21" s="48" t="s">
        <v>1846</v>
      </c>
      <c r="M21" s="57">
        <v>43328</v>
      </c>
      <c r="N21" s="51">
        <f t="shared" ca="1" si="1"/>
        <v>7.6301369863013697</v>
      </c>
      <c r="O21" s="55" t="s">
        <v>1942</v>
      </c>
      <c r="P21" s="55" t="s">
        <v>1907</v>
      </c>
      <c r="Q21" s="55" t="s">
        <v>480</v>
      </c>
      <c r="R21" s="54" t="s">
        <v>558</v>
      </c>
      <c r="S21" s="55" t="s">
        <v>755</v>
      </c>
      <c r="T21" s="55">
        <v>0</v>
      </c>
      <c r="U21" s="22">
        <v>0</v>
      </c>
      <c r="V21" s="48" t="s">
        <v>556</v>
      </c>
      <c r="W21" s="48" t="s">
        <v>1943</v>
      </c>
      <c r="X21" s="48" t="s">
        <v>1944</v>
      </c>
      <c r="Y21" s="48">
        <v>2017</v>
      </c>
      <c r="Z21" s="48" t="s">
        <v>1912</v>
      </c>
      <c r="AA21" s="48">
        <v>199</v>
      </c>
      <c r="AB21" s="70">
        <v>44143</v>
      </c>
      <c r="AC21" s="54">
        <v>42625</v>
      </c>
      <c r="AD21" s="48" t="s">
        <v>437</v>
      </c>
      <c r="AE21" s="48" t="s">
        <v>557</v>
      </c>
      <c r="AF21" s="48"/>
      <c r="AG21" s="22"/>
      <c r="AH21" s="85">
        <v>0.5</v>
      </c>
      <c r="AI21" s="85">
        <v>1</v>
      </c>
      <c r="AJ21" s="22" t="str">
        <f t="shared" ca="1" si="5"/>
        <v>No Vigente</v>
      </c>
      <c r="AK21" s="57">
        <v>45776</v>
      </c>
      <c r="AL21" s="58">
        <v>45411</v>
      </c>
      <c r="AM21" s="22" t="str">
        <f t="shared" ca="1" si="4"/>
        <v>No Vigente</v>
      </c>
      <c r="AN21" s="57">
        <v>45766</v>
      </c>
      <c r="AO21" s="58">
        <v>45402</v>
      </c>
      <c r="AP21" s="22" t="s">
        <v>480</v>
      </c>
      <c r="AQ21" s="55" t="s">
        <v>558</v>
      </c>
      <c r="AR21" s="22" t="str">
        <f t="shared" ca="1" si="2"/>
        <v>Vigente</v>
      </c>
      <c r="AS21" s="48"/>
      <c r="AT21" s="48"/>
      <c r="AU21" s="48" t="s">
        <v>1860</v>
      </c>
      <c r="AV21" s="22"/>
      <c r="AW21" s="69"/>
      <c r="AX21" s="69"/>
      <c r="AY21" s="69"/>
      <c r="AZ21" s="69"/>
      <c r="BA21" s="69"/>
      <c r="BB21" s="69"/>
      <c r="BC21" s="95" t="s">
        <v>1945</v>
      </c>
      <c r="BD21" s="22" t="s">
        <v>1853</v>
      </c>
    </row>
    <row r="22" spans="1:56" ht="19.5" customHeight="1" x14ac:dyDescent="0.25">
      <c r="A22" s="22">
        <v>19</v>
      </c>
      <c r="B22" s="22"/>
      <c r="C22" s="22"/>
      <c r="D22" s="22">
        <v>1118289579</v>
      </c>
      <c r="E22" s="67" t="s">
        <v>1946</v>
      </c>
      <c r="F22" s="57">
        <v>32216</v>
      </c>
      <c r="G22" s="51" t="s">
        <v>1801</v>
      </c>
      <c r="H22" s="68" t="s">
        <v>1915</v>
      </c>
      <c r="I22" s="51">
        <f t="shared" ca="1" si="0"/>
        <v>38.073972602739723</v>
      </c>
      <c r="J22" s="69" t="s">
        <v>1825</v>
      </c>
      <c r="K22" s="22" t="s">
        <v>1947</v>
      </c>
      <c r="L22" s="22" t="s">
        <v>1895</v>
      </c>
      <c r="M22" s="57">
        <v>40759</v>
      </c>
      <c r="N22" s="51">
        <f t="shared" ca="1" si="1"/>
        <v>14.668493150684931</v>
      </c>
      <c r="O22" s="55" t="s">
        <v>1948</v>
      </c>
      <c r="P22" s="55" t="s">
        <v>1815</v>
      </c>
      <c r="Q22" s="55" t="s">
        <v>439</v>
      </c>
      <c r="R22" s="54">
        <v>45849</v>
      </c>
      <c r="S22" s="55" t="s">
        <v>755</v>
      </c>
      <c r="T22" s="55">
        <v>0</v>
      </c>
      <c r="U22" s="22">
        <v>0</v>
      </c>
      <c r="V22" s="48" t="s">
        <v>448</v>
      </c>
      <c r="W22" s="48" t="s">
        <v>1949</v>
      </c>
      <c r="X22" s="48" t="s">
        <v>1950</v>
      </c>
      <c r="Y22" s="48">
        <v>2018</v>
      </c>
      <c r="Z22" s="48" t="s">
        <v>1885</v>
      </c>
      <c r="AA22" s="48">
        <v>99</v>
      </c>
      <c r="AB22" s="70"/>
      <c r="AC22" s="54">
        <v>42892</v>
      </c>
      <c r="AD22" s="54" t="s">
        <v>437</v>
      </c>
      <c r="AE22" s="48" t="s">
        <v>436</v>
      </c>
      <c r="AF22" s="48"/>
      <c r="AG22" s="22"/>
      <c r="AH22" s="85">
        <v>0.5</v>
      </c>
      <c r="AI22" s="85">
        <v>1</v>
      </c>
      <c r="AJ22" s="22" t="str">
        <f t="shared" ca="1" si="5"/>
        <v>No Vigente</v>
      </c>
      <c r="AK22" s="57">
        <v>45815</v>
      </c>
      <c r="AL22" s="58">
        <v>45450</v>
      </c>
      <c r="AM22" s="22" t="str">
        <f t="shared" ca="1" si="4"/>
        <v>No Vigente</v>
      </c>
      <c r="AN22" s="57">
        <v>45831</v>
      </c>
      <c r="AO22" s="58">
        <v>45467</v>
      </c>
      <c r="AP22" s="57" t="s">
        <v>439</v>
      </c>
      <c r="AQ22" s="57">
        <v>45849</v>
      </c>
      <c r="AR22" s="22" t="str">
        <f t="shared" ca="1" si="2"/>
        <v>No Vigente</v>
      </c>
      <c r="AS22" s="22"/>
      <c r="AT22" s="22"/>
      <c r="AU22" s="48" t="s">
        <v>1860</v>
      </c>
      <c r="AV22" s="22"/>
      <c r="AW22" s="69"/>
      <c r="AX22" s="69"/>
      <c r="AY22" s="69"/>
      <c r="AZ22" s="69"/>
      <c r="BA22" s="69"/>
      <c r="BB22" s="69"/>
      <c r="BC22" s="71"/>
      <c r="BD22" s="22" t="s">
        <v>1853</v>
      </c>
    </row>
    <row r="23" spans="1:56" ht="51.75" customHeight="1" x14ac:dyDescent="0.25">
      <c r="A23" s="22">
        <v>20</v>
      </c>
      <c r="B23" s="22"/>
      <c r="C23" s="22"/>
      <c r="D23" s="22">
        <v>16733826</v>
      </c>
      <c r="E23" s="67" t="s">
        <v>1951</v>
      </c>
      <c r="F23" s="57">
        <v>24453</v>
      </c>
      <c r="G23" s="51" t="s">
        <v>1801</v>
      </c>
      <c r="H23" s="68" t="s">
        <v>1952</v>
      </c>
      <c r="I23" s="51">
        <f t="shared" ca="1" si="0"/>
        <v>59.342465753424655</v>
      </c>
      <c r="J23" s="69" t="s">
        <v>1825</v>
      </c>
      <c r="K23" s="48" t="s">
        <v>1845</v>
      </c>
      <c r="L23" s="48" t="s">
        <v>1846</v>
      </c>
      <c r="M23" s="57">
        <v>39995</v>
      </c>
      <c r="N23" s="51">
        <f t="shared" ca="1" si="1"/>
        <v>16.761643835616439</v>
      </c>
      <c r="O23" s="55" t="s">
        <v>1953</v>
      </c>
      <c r="P23" s="55" t="s">
        <v>1907</v>
      </c>
      <c r="Q23" s="55" t="s">
        <v>480</v>
      </c>
      <c r="R23" s="54" t="s">
        <v>481</v>
      </c>
      <c r="S23" s="55" t="s">
        <v>1954</v>
      </c>
      <c r="T23" s="55">
        <v>0</v>
      </c>
      <c r="U23" s="22">
        <v>0</v>
      </c>
      <c r="V23" s="48" t="s">
        <v>479</v>
      </c>
      <c r="W23" s="48" t="s">
        <v>1955</v>
      </c>
      <c r="X23" s="48" t="s">
        <v>1956</v>
      </c>
      <c r="Y23" s="48">
        <v>2017</v>
      </c>
      <c r="Z23" s="48" t="s">
        <v>1885</v>
      </c>
      <c r="AA23" s="48">
        <v>144</v>
      </c>
      <c r="AB23" s="70"/>
      <c r="AC23" s="54">
        <v>42836</v>
      </c>
      <c r="AD23" s="54" t="s">
        <v>437</v>
      </c>
      <c r="AE23" s="48" t="s">
        <v>436</v>
      </c>
      <c r="AF23" s="48"/>
      <c r="AG23" s="22"/>
      <c r="AH23" s="85">
        <v>0.5</v>
      </c>
      <c r="AI23" s="85">
        <v>1</v>
      </c>
      <c r="AJ23" s="22" t="str">
        <f t="shared" ca="1" si="5"/>
        <v>No Vigente</v>
      </c>
      <c r="AK23" s="57">
        <v>45825</v>
      </c>
      <c r="AL23" s="58">
        <v>45460</v>
      </c>
      <c r="AM23" s="22" t="str">
        <f t="shared" ca="1" si="4"/>
        <v>No Vigente</v>
      </c>
      <c r="AN23" s="57">
        <v>45875</v>
      </c>
      <c r="AO23" s="58">
        <v>45511</v>
      </c>
      <c r="AP23" s="22" t="s">
        <v>480</v>
      </c>
      <c r="AQ23" s="55" t="s">
        <v>481</v>
      </c>
      <c r="AR23" s="22" t="str">
        <f t="shared" ca="1" si="2"/>
        <v>Vigente</v>
      </c>
      <c r="AS23" s="48"/>
      <c r="AT23" s="48"/>
      <c r="AU23" s="48" t="s">
        <v>1860</v>
      </c>
      <c r="AV23" s="22"/>
      <c r="AW23" s="69"/>
      <c r="AX23" s="69"/>
      <c r="AY23" s="69"/>
      <c r="AZ23" s="69"/>
      <c r="BA23" s="69"/>
      <c r="BB23" s="69"/>
      <c r="BC23" s="95" t="s">
        <v>1957</v>
      </c>
      <c r="BD23" s="22" t="s">
        <v>1853</v>
      </c>
    </row>
    <row r="24" spans="1:56" ht="19.5" customHeight="1" x14ac:dyDescent="0.25">
      <c r="A24" s="22">
        <v>21</v>
      </c>
      <c r="B24" s="22"/>
      <c r="C24" s="22"/>
      <c r="D24" s="23">
        <v>1107102033</v>
      </c>
      <c r="E24" s="23" t="s">
        <v>1958</v>
      </c>
      <c r="F24" s="24">
        <v>35326</v>
      </c>
      <c r="G24" s="25" t="s">
        <v>1801</v>
      </c>
      <c r="H24" s="68"/>
      <c r="I24" s="25">
        <f t="shared" ca="1" si="0"/>
        <v>29.553424657534247</v>
      </c>
      <c r="J24" s="69"/>
      <c r="K24" s="29" t="s">
        <v>1959</v>
      </c>
      <c r="L24" s="29" t="s">
        <v>1960</v>
      </c>
      <c r="M24" s="24">
        <v>43906</v>
      </c>
      <c r="N24" s="25">
        <f t="shared" ca="1" si="1"/>
        <v>6.0465753424657533</v>
      </c>
      <c r="O24" s="27"/>
      <c r="P24" s="27"/>
      <c r="Q24" s="27"/>
      <c r="R24" s="28"/>
      <c r="S24" s="27"/>
      <c r="T24" s="27"/>
      <c r="U24" s="24"/>
      <c r="V24" s="29"/>
      <c r="W24" s="29"/>
      <c r="X24" s="29"/>
      <c r="Y24" s="29"/>
      <c r="Z24" s="29"/>
      <c r="AA24" s="29"/>
      <c r="AB24" s="70"/>
      <c r="AC24" s="28"/>
      <c r="AD24" s="28" t="s">
        <v>437</v>
      </c>
      <c r="AE24" s="29"/>
      <c r="AF24" s="29"/>
      <c r="AG24" s="23"/>
      <c r="AH24" s="31">
        <v>0.5</v>
      </c>
      <c r="AI24" s="31">
        <v>1</v>
      </c>
      <c r="AJ24" s="23" t="str">
        <f t="shared" ca="1" si="5"/>
        <v>No Vigente</v>
      </c>
      <c r="AK24" s="24">
        <f t="shared" ref="AK24:AK87" si="6">(AL24+365)</f>
        <v>365</v>
      </c>
      <c r="AL24" s="32"/>
      <c r="AM24" s="23" t="str">
        <f t="shared" ca="1" si="4"/>
        <v>No Vigente</v>
      </c>
      <c r="AN24" s="24">
        <f t="shared" ref="AN24:AN87" si="7">(AO24+365)</f>
        <v>365</v>
      </c>
      <c r="AO24" s="32"/>
      <c r="AP24" s="24" t="s">
        <v>1961</v>
      </c>
      <c r="AQ24" s="24">
        <v>47135</v>
      </c>
      <c r="AR24" s="23" t="str">
        <f t="shared" ca="1" si="2"/>
        <v>Vigente</v>
      </c>
      <c r="AS24" s="23"/>
      <c r="AT24" s="23"/>
      <c r="AU24" s="23"/>
      <c r="AV24" s="23"/>
      <c r="AW24" s="69"/>
      <c r="AX24" s="69"/>
      <c r="AY24" s="69"/>
      <c r="AZ24" s="69"/>
      <c r="BA24" s="69"/>
      <c r="BB24" s="69"/>
      <c r="BC24" s="88"/>
      <c r="BD24" s="23" t="s">
        <v>1809</v>
      </c>
    </row>
    <row r="25" spans="1:56" ht="45.75" customHeight="1" x14ac:dyDescent="0.25">
      <c r="A25" s="22">
        <v>22</v>
      </c>
      <c r="B25" s="22"/>
      <c r="C25" s="22"/>
      <c r="D25" s="22">
        <v>1143958390</v>
      </c>
      <c r="E25" s="22" t="s">
        <v>1962</v>
      </c>
      <c r="F25" s="57">
        <v>34197</v>
      </c>
      <c r="G25" s="51" t="s">
        <v>1801</v>
      </c>
      <c r="H25" s="68"/>
      <c r="I25" s="51">
        <f t="shared" ca="1" si="0"/>
        <v>32.646575342465752</v>
      </c>
      <c r="J25" s="69"/>
      <c r="K25" s="22" t="s">
        <v>1802</v>
      </c>
      <c r="L25" s="22" t="s">
        <v>1803</v>
      </c>
      <c r="M25" s="57">
        <v>44991</v>
      </c>
      <c r="N25" s="51">
        <f t="shared" ca="1" si="1"/>
        <v>3.0739726027397261</v>
      </c>
      <c r="O25" s="55">
        <v>3187234904</v>
      </c>
      <c r="P25" s="55"/>
      <c r="Q25" s="55"/>
      <c r="R25" s="54"/>
      <c r="S25" s="55"/>
      <c r="T25" s="55"/>
      <c r="U25" s="57"/>
      <c r="V25" s="48" t="s">
        <v>482</v>
      </c>
      <c r="W25" s="48" t="s">
        <v>1963</v>
      </c>
      <c r="X25" s="48" t="s">
        <v>1964</v>
      </c>
      <c r="Y25" s="48">
        <v>2022</v>
      </c>
      <c r="Z25" s="48" t="s">
        <v>1807</v>
      </c>
      <c r="AA25" s="48">
        <v>124</v>
      </c>
      <c r="AB25" s="70"/>
      <c r="AC25" s="54">
        <v>44505</v>
      </c>
      <c r="AD25" s="54" t="s">
        <v>437</v>
      </c>
      <c r="AE25" s="48" t="s">
        <v>436</v>
      </c>
      <c r="AF25" s="48"/>
      <c r="AG25" s="22"/>
      <c r="AH25" s="85">
        <v>0.5</v>
      </c>
      <c r="AI25" s="85">
        <v>1</v>
      </c>
      <c r="AJ25" s="22" t="str">
        <f t="shared" ca="1" si="5"/>
        <v>No Vigente</v>
      </c>
      <c r="AK25" s="57">
        <f t="shared" si="6"/>
        <v>45700</v>
      </c>
      <c r="AL25" s="58">
        <v>45335</v>
      </c>
      <c r="AM25" s="22" t="str">
        <f t="shared" ca="1" si="4"/>
        <v>No Vigente</v>
      </c>
      <c r="AN25" s="57">
        <f t="shared" si="7"/>
        <v>45700</v>
      </c>
      <c r="AO25" s="58">
        <v>45335</v>
      </c>
      <c r="AP25" s="57" t="s">
        <v>439</v>
      </c>
      <c r="AQ25" s="57">
        <v>48244</v>
      </c>
      <c r="AR25" s="22" t="str">
        <f t="shared" ca="1" si="2"/>
        <v>Vigente</v>
      </c>
      <c r="AS25" s="48"/>
      <c r="AT25" s="48"/>
      <c r="AU25" s="48" t="s">
        <v>1965</v>
      </c>
      <c r="AV25" s="22"/>
      <c r="AW25" s="69"/>
      <c r="AX25" s="69"/>
      <c r="AY25" s="69"/>
      <c r="AZ25" s="69"/>
      <c r="BA25" s="69"/>
      <c r="BB25" s="69"/>
      <c r="BC25" s="71"/>
      <c r="BD25" s="22" t="s">
        <v>1966</v>
      </c>
    </row>
    <row r="26" spans="1:56" ht="19.5" customHeight="1" x14ac:dyDescent="0.25">
      <c r="A26" s="22">
        <v>23</v>
      </c>
      <c r="B26" s="22"/>
      <c r="C26" s="22"/>
      <c r="D26" s="22">
        <v>31954628</v>
      </c>
      <c r="E26" s="22" t="s">
        <v>1967</v>
      </c>
      <c r="F26" s="57"/>
      <c r="G26" s="51" t="s">
        <v>1843</v>
      </c>
      <c r="H26" s="68"/>
      <c r="I26" s="51">
        <f t="shared" ca="1" si="0"/>
        <v>126.33698630136986</v>
      </c>
      <c r="J26" s="69"/>
      <c r="K26" s="63" t="s">
        <v>1840</v>
      </c>
      <c r="L26" s="22" t="s">
        <v>1803</v>
      </c>
      <c r="M26" s="57">
        <v>39220</v>
      </c>
      <c r="N26" s="51">
        <f t="shared" ca="1" si="1"/>
        <v>18.884931506849316</v>
      </c>
      <c r="O26" s="55" t="s">
        <v>1968</v>
      </c>
      <c r="P26" s="55"/>
      <c r="Q26" s="55"/>
      <c r="R26" s="54"/>
      <c r="S26" s="55"/>
      <c r="T26" s="55"/>
      <c r="U26" s="57"/>
      <c r="V26" s="48" t="s">
        <v>560</v>
      </c>
      <c r="W26" s="48" t="s">
        <v>1969</v>
      </c>
      <c r="X26" s="48" t="s">
        <v>1970</v>
      </c>
      <c r="Y26" s="48">
        <v>2018</v>
      </c>
      <c r="Z26" s="48" t="s">
        <v>1867</v>
      </c>
      <c r="AA26" s="48">
        <v>109</v>
      </c>
      <c r="AB26" s="70"/>
      <c r="AC26" s="54">
        <v>43125</v>
      </c>
      <c r="AD26" s="48" t="s">
        <v>437</v>
      </c>
      <c r="AE26" s="48" t="s">
        <v>436</v>
      </c>
      <c r="AF26" s="48"/>
      <c r="AG26" s="22"/>
      <c r="AH26" s="85">
        <v>0.5</v>
      </c>
      <c r="AI26" s="85">
        <v>1</v>
      </c>
      <c r="AJ26" s="22" t="str">
        <f t="shared" ca="1" si="5"/>
        <v>No Vigente</v>
      </c>
      <c r="AK26" s="57">
        <f t="shared" si="6"/>
        <v>45682</v>
      </c>
      <c r="AL26" s="58">
        <v>45317</v>
      </c>
      <c r="AM26" s="22" t="str">
        <f t="shared" ca="1" si="4"/>
        <v>No Vigente</v>
      </c>
      <c r="AN26" s="57">
        <f t="shared" si="7"/>
        <v>45684</v>
      </c>
      <c r="AO26" s="58">
        <v>45319</v>
      </c>
      <c r="AP26" s="57" t="s">
        <v>439</v>
      </c>
      <c r="AQ26" s="57">
        <v>48175</v>
      </c>
      <c r="AR26" s="22" t="str">
        <f t="shared" ca="1" si="2"/>
        <v>Vigente</v>
      </c>
      <c r="AS26" s="22"/>
      <c r="AT26" s="22"/>
      <c r="AU26" s="22" t="s">
        <v>1851</v>
      </c>
      <c r="AV26" s="22"/>
      <c r="AW26" s="69"/>
      <c r="AX26" s="69"/>
      <c r="AY26" s="69"/>
      <c r="AZ26" s="69"/>
      <c r="BA26" s="69"/>
      <c r="BB26" s="69"/>
      <c r="BC26" s="71" t="s">
        <v>1971</v>
      </c>
      <c r="BD26" s="22" t="s">
        <v>1836</v>
      </c>
    </row>
    <row r="27" spans="1:56" ht="19.5" customHeight="1" x14ac:dyDescent="0.25">
      <c r="A27" s="22">
        <v>24</v>
      </c>
      <c r="B27" s="22"/>
      <c r="C27" s="22"/>
      <c r="D27" s="22">
        <v>1130651160</v>
      </c>
      <c r="E27" s="22" t="s">
        <v>1972</v>
      </c>
      <c r="F27" s="57">
        <v>44630</v>
      </c>
      <c r="G27" s="51" t="s">
        <v>1843</v>
      </c>
      <c r="H27" s="68"/>
      <c r="I27" s="51">
        <f t="shared" ca="1" si="0"/>
        <v>4.0630136986301366</v>
      </c>
      <c r="J27" s="69"/>
      <c r="K27" s="63" t="s">
        <v>1863</v>
      </c>
      <c r="L27" s="22" t="s">
        <v>1803</v>
      </c>
      <c r="M27" s="57">
        <v>44630</v>
      </c>
      <c r="N27" s="51">
        <f t="shared" ca="1" si="1"/>
        <v>4.0630136986301366</v>
      </c>
      <c r="O27" s="55" t="s">
        <v>1973</v>
      </c>
      <c r="P27" s="55"/>
      <c r="Q27" s="55"/>
      <c r="R27" s="54"/>
      <c r="S27" s="55"/>
      <c r="T27" s="55"/>
      <c r="U27" s="57"/>
      <c r="V27" s="48"/>
      <c r="W27" s="48"/>
      <c r="X27" s="48"/>
      <c r="Y27" s="48"/>
      <c r="Z27" s="48"/>
      <c r="AA27" s="48"/>
      <c r="AB27" s="70"/>
      <c r="AC27" s="48"/>
      <c r="AD27" s="48" t="s">
        <v>437</v>
      </c>
      <c r="AE27" s="48"/>
      <c r="AF27" s="48"/>
      <c r="AG27" s="22"/>
      <c r="AH27" s="85">
        <v>0.5</v>
      </c>
      <c r="AI27" s="85">
        <v>1</v>
      </c>
      <c r="AJ27" s="22" t="str">
        <f t="shared" ca="1" si="5"/>
        <v>No Vigente</v>
      </c>
      <c r="AK27" s="57">
        <f t="shared" si="6"/>
        <v>365</v>
      </c>
      <c r="AL27" s="58"/>
      <c r="AM27" s="22" t="str">
        <f t="shared" ca="1" si="4"/>
        <v>No Vigente</v>
      </c>
      <c r="AN27" s="57">
        <f t="shared" si="7"/>
        <v>365</v>
      </c>
      <c r="AO27" s="58"/>
      <c r="AP27" s="57" t="s">
        <v>543</v>
      </c>
      <c r="AQ27" s="57">
        <v>48630</v>
      </c>
      <c r="AR27" s="22" t="str">
        <f t="shared" ca="1" si="2"/>
        <v>Vigente</v>
      </c>
      <c r="AS27" s="22"/>
      <c r="AT27" s="22"/>
      <c r="AU27" s="22" t="s">
        <v>1851</v>
      </c>
      <c r="AV27" s="22"/>
      <c r="AW27" s="69"/>
      <c r="AX27" s="69"/>
      <c r="AY27" s="69"/>
      <c r="AZ27" s="69"/>
      <c r="BA27" s="69"/>
      <c r="BB27" s="69"/>
      <c r="BC27" s="96" t="s">
        <v>1974</v>
      </c>
      <c r="BD27" s="22" t="s">
        <v>1836</v>
      </c>
    </row>
    <row r="28" spans="1:56" ht="19.5" customHeight="1" x14ac:dyDescent="0.25">
      <c r="A28" s="22">
        <v>25</v>
      </c>
      <c r="B28" s="22"/>
      <c r="C28" s="22"/>
      <c r="D28" s="22">
        <v>1130588900</v>
      </c>
      <c r="E28" s="22" t="s">
        <v>1975</v>
      </c>
      <c r="F28" s="57">
        <v>31725</v>
      </c>
      <c r="G28" s="51" t="s">
        <v>1801</v>
      </c>
      <c r="H28" s="97"/>
      <c r="I28" s="51">
        <f t="shared" ca="1" si="0"/>
        <v>39.419178082191777</v>
      </c>
      <c r="J28" s="98"/>
      <c r="K28" s="63" t="s">
        <v>1976</v>
      </c>
      <c r="L28" s="22" t="s">
        <v>1803</v>
      </c>
      <c r="M28" s="57">
        <v>43314</v>
      </c>
      <c r="N28" s="51">
        <f t="shared" ca="1" si="1"/>
        <v>7.6684931506849319</v>
      </c>
      <c r="O28" s="55" t="s">
        <v>1977</v>
      </c>
      <c r="P28" s="55"/>
      <c r="Q28" s="55"/>
      <c r="R28" s="54"/>
      <c r="S28" s="55"/>
      <c r="T28" s="55"/>
      <c r="U28" s="57"/>
      <c r="V28" s="48" t="s">
        <v>634</v>
      </c>
      <c r="W28" s="48" t="s">
        <v>1978</v>
      </c>
      <c r="X28" s="48" t="s">
        <v>1979</v>
      </c>
      <c r="Y28" s="48">
        <v>2012</v>
      </c>
      <c r="Z28" s="48" t="s">
        <v>1885</v>
      </c>
      <c r="AA28" s="48">
        <v>134</v>
      </c>
      <c r="AB28" s="99"/>
      <c r="AC28" s="54">
        <v>40841</v>
      </c>
      <c r="AD28" s="48" t="s">
        <v>437</v>
      </c>
      <c r="AE28" s="48" t="s">
        <v>436</v>
      </c>
      <c r="AF28" s="48"/>
      <c r="AG28" s="22"/>
      <c r="AH28" s="85">
        <v>0.5</v>
      </c>
      <c r="AI28" s="85">
        <v>1</v>
      </c>
      <c r="AJ28" s="22" t="str">
        <f t="shared" ca="1" si="5"/>
        <v>No Vigente</v>
      </c>
      <c r="AK28" s="57">
        <f t="shared" si="6"/>
        <v>45653</v>
      </c>
      <c r="AL28" s="58">
        <v>45288</v>
      </c>
      <c r="AM28" s="22" t="str">
        <f t="shared" ca="1" si="4"/>
        <v>No Vigente</v>
      </c>
      <c r="AN28" s="57">
        <f t="shared" si="7"/>
        <v>45646</v>
      </c>
      <c r="AO28" s="58">
        <v>45281</v>
      </c>
      <c r="AP28" s="57" t="s">
        <v>439</v>
      </c>
      <c r="AQ28" s="57">
        <v>48730</v>
      </c>
      <c r="AR28" s="22" t="str">
        <f t="shared" ca="1" si="2"/>
        <v>Vigente</v>
      </c>
      <c r="AS28" s="22"/>
      <c r="AT28" s="22"/>
      <c r="AU28" s="22" t="s">
        <v>1851</v>
      </c>
      <c r="AV28" s="22"/>
      <c r="AW28" s="98"/>
      <c r="AX28" s="98"/>
      <c r="AY28" s="98"/>
      <c r="AZ28" s="98"/>
      <c r="BA28" s="98"/>
      <c r="BB28" s="98"/>
      <c r="BC28" s="100" t="s">
        <v>1980</v>
      </c>
      <c r="BD28" s="22" t="s">
        <v>1966</v>
      </c>
    </row>
    <row r="29" spans="1:56" ht="70.5" customHeight="1" x14ac:dyDescent="0.25">
      <c r="A29" s="22">
        <v>26</v>
      </c>
      <c r="B29" s="22"/>
      <c r="C29" s="22"/>
      <c r="D29" s="23">
        <v>1130586525</v>
      </c>
      <c r="E29" s="23" t="s">
        <v>1981</v>
      </c>
      <c r="F29" s="24"/>
      <c r="G29" s="25" t="s">
        <v>1801</v>
      </c>
      <c r="H29" s="68"/>
      <c r="I29" s="25">
        <f t="shared" ca="1" si="0"/>
        <v>126.33698630136986</v>
      </c>
      <c r="J29" s="69"/>
      <c r="K29" s="76" t="s">
        <v>1840</v>
      </c>
      <c r="L29" s="23" t="s">
        <v>1803</v>
      </c>
      <c r="M29" s="24">
        <v>43542</v>
      </c>
      <c r="N29" s="25">
        <f t="shared" ca="1" si="1"/>
        <v>7.043835616438356</v>
      </c>
      <c r="O29" s="27" t="s">
        <v>1982</v>
      </c>
      <c r="P29" s="27"/>
      <c r="Q29" s="27"/>
      <c r="R29" s="28"/>
      <c r="S29" s="27"/>
      <c r="T29" s="27"/>
      <c r="U29" s="24"/>
      <c r="V29" s="29" t="s">
        <v>1983</v>
      </c>
      <c r="W29" s="29" t="s">
        <v>1984</v>
      </c>
      <c r="X29" s="29" t="s">
        <v>1985</v>
      </c>
      <c r="Y29" s="29">
        <v>2017</v>
      </c>
      <c r="Z29" s="29" t="s">
        <v>1986</v>
      </c>
      <c r="AA29" s="29">
        <v>180</v>
      </c>
      <c r="AB29" s="70"/>
      <c r="AC29" s="28">
        <v>42683</v>
      </c>
      <c r="AD29" s="28" t="s">
        <v>437</v>
      </c>
      <c r="AE29" s="29" t="s">
        <v>436</v>
      </c>
      <c r="AF29" s="29"/>
      <c r="AG29" s="23"/>
      <c r="AH29" s="31">
        <v>0.25</v>
      </c>
      <c r="AI29" s="31">
        <v>0.5</v>
      </c>
      <c r="AJ29" s="23" t="str">
        <f t="shared" ca="1" si="5"/>
        <v>No Vigente</v>
      </c>
      <c r="AK29" s="24">
        <f t="shared" si="6"/>
        <v>45307</v>
      </c>
      <c r="AL29" s="32">
        <v>44942</v>
      </c>
      <c r="AM29" s="23" t="str">
        <f t="shared" ca="1" si="4"/>
        <v>No Vigente</v>
      </c>
      <c r="AN29" s="24">
        <f t="shared" si="7"/>
        <v>45667</v>
      </c>
      <c r="AO29" s="32">
        <v>45302</v>
      </c>
      <c r="AP29" s="24" t="s">
        <v>439</v>
      </c>
      <c r="AQ29" s="24">
        <v>48792</v>
      </c>
      <c r="AR29" s="23" t="str">
        <f t="shared" ca="1" si="2"/>
        <v>Vigente</v>
      </c>
      <c r="AS29" s="29"/>
      <c r="AT29" s="29"/>
      <c r="AU29" s="29" t="s">
        <v>1987</v>
      </c>
      <c r="AV29" s="23"/>
      <c r="AW29" s="69"/>
      <c r="AX29" s="69"/>
      <c r="AY29" s="69"/>
      <c r="AZ29" s="69"/>
      <c r="BA29" s="69"/>
      <c r="BB29" s="69"/>
      <c r="BC29" s="88" t="s">
        <v>1988</v>
      </c>
      <c r="BD29" s="23" t="s">
        <v>1809</v>
      </c>
    </row>
    <row r="30" spans="1:56" ht="19.5" customHeight="1" x14ac:dyDescent="0.25">
      <c r="A30" s="22">
        <v>27</v>
      </c>
      <c r="B30" s="22"/>
      <c r="C30" s="22"/>
      <c r="D30" s="22">
        <v>94521193</v>
      </c>
      <c r="E30" s="22" t="s">
        <v>1989</v>
      </c>
      <c r="F30" s="57">
        <v>28380</v>
      </c>
      <c r="G30" s="51" t="s">
        <v>1801</v>
      </c>
      <c r="H30" s="68"/>
      <c r="I30" s="51">
        <f t="shared" ca="1" si="0"/>
        <v>48.583561643835615</v>
      </c>
      <c r="J30" s="69"/>
      <c r="K30" s="22" t="s">
        <v>1916</v>
      </c>
      <c r="L30" s="22" t="s">
        <v>1803</v>
      </c>
      <c r="M30" s="57">
        <v>38875</v>
      </c>
      <c r="N30" s="51">
        <f t="shared" ca="1" si="1"/>
        <v>19.830136986301369</v>
      </c>
      <c r="O30" s="55" t="s">
        <v>1990</v>
      </c>
      <c r="P30" s="55"/>
      <c r="Q30" s="55"/>
      <c r="R30" s="54"/>
      <c r="S30" s="55"/>
      <c r="T30" s="57"/>
      <c r="U30" s="57"/>
      <c r="V30" s="48" t="s">
        <v>612</v>
      </c>
      <c r="W30" s="48" t="s">
        <v>1991</v>
      </c>
      <c r="X30" s="48" t="s">
        <v>1991</v>
      </c>
      <c r="Y30" s="48">
        <v>2007</v>
      </c>
      <c r="Z30" s="48" t="s">
        <v>1867</v>
      </c>
      <c r="AA30" s="48">
        <v>249</v>
      </c>
      <c r="AB30" s="70"/>
      <c r="AC30" s="54">
        <v>39291</v>
      </c>
      <c r="AD30" s="48" t="s">
        <v>437</v>
      </c>
      <c r="AE30" s="48" t="s">
        <v>436</v>
      </c>
      <c r="AF30" s="48"/>
      <c r="AG30" s="22"/>
      <c r="AH30" s="85">
        <v>0.5</v>
      </c>
      <c r="AI30" s="85">
        <v>1</v>
      </c>
      <c r="AJ30" s="22" t="str">
        <f t="shared" ca="1" si="5"/>
        <v>No Vigente</v>
      </c>
      <c r="AK30" s="57">
        <f t="shared" si="6"/>
        <v>45687</v>
      </c>
      <c r="AL30" s="58">
        <v>45322</v>
      </c>
      <c r="AM30" s="22" t="str">
        <f t="shared" ca="1" si="4"/>
        <v>No Vigente</v>
      </c>
      <c r="AN30" s="57">
        <f t="shared" si="7"/>
        <v>45684</v>
      </c>
      <c r="AO30" s="58">
        <v>45319</v>
      </c>
      <c r="AP30" s="57" t="s">
        <v>439</v>
      </c>
      <c r="AQ30" s="57">
        <v>45097</v>
      </c>
      <c r="AR30" s="22" t="str">
        <f t="shared" ca="1" si="2"/>
        <v>No Vigente</v>
      </c>
      <c r="AS30" s="22"/>
      <c r="AT30" s="22"/>
      <c r="AU30" s="22" t="s">
        <v>1851</v>
      </c>
      <c r="AV30" s="22"/>
      <c r="AW30" s="69"/>
      <c r="AX30" s="69"/>
      <c r="AY30" s="69"/>
      <c r="AZ30" s="69"/>
      <c r="BA30" s="69"/>
      <c r="BB30" s="69"/>
      <c r="BC30" s="71" t="s">
        <v>1992</v>
      </c>
      <c r="BD30" s="22" t="s">
        <v>1993</v>
      </c>
    </row>
    <row r="31" spans="1:56" ht="19.5" customHeight="1" x14ac:dyDescent="0.25">
      <c r="A31" s="22">
        <v>28</v>
      </c>
      <c r="B31" s="22"/>
      <c r="C31" s="22"/>
      <c r="D31" s="22">
        <v>16750197</v>
      </c>
      <c r="E31" s="49" t="s">
        <v>1994</v>
      </c>
      <c r="F31" s="57">
        <v>24869</v>
      </c>
      <c r="G31" s="51" t="s">
        <v>1801</v>
      </c>
      <c r="H31" s="68"/>
      <c r="I31" s="51">
        <f t="shared" ca="1" si="0"/>
        <v>58.202739726027396</v>
      </c>
      <c r="J31" s="69"/>
      <c r="K31" s="48" t="s">
        <v>1845</v>
      </c>
      <c r="L31" s="48" t="s">
        <v>1846</v>
      </c>
      <c r="M31" s="57">
        <v>41778</v>
      </c>
      <c r="N31" s="51">
        <f t="shared" ca="1" si="1"/>
        <v>11.876712328767123</v>
      </c>
      <c r="O31" s="55" t="s">
        <v>1995</v>
      </c>
      <c r="P31" s="55"/>
      <c r="Q31" s="55"/>
      <c r="R31" s="54"/>
      <c r="S31" s="55"/>
      <c r="T31" s="55"/>
      <c r="U31" s="57"/>
      <c r="V31" s="48" t="s">
        <v>483</v>
      </c>
      <c r="W31" s="48" t="s">
        <v>1996</v>
      </c>
      <c r="X31" s="48" t="s">
        <v>1997</v>
      </c>
      <c r="Y31" s="48">
        <v>2023</v>
      </c>
      <c r="Z31" s="48" t="s">
        <v>1998</v>
      </c>
      <c r="AA31" s="48">
        <v>149</v>
      </c>
      <c r="AB31" s="70"/>
      <c r="AC31" s="54">
        <v>44792</v>
      </c>
      <c r="AD31" s="48" t="s">
        <v>437</v>
      </c>
      <c r="AE31" s="48" t="s">
        <v>435</v>
      </c>
      <c r="AF31" s="48" t="s">
        <v>484</v>
      </c>
      <c r="AG31" s="22">
        <v>1107531579</v>
      </c>
      <c r="AH31" s="85">
        <v>0.5</v>
      </c>
      <c r="AI31" s="85">
        <v>1</v>
      </c>
      <c r="AJ31" s="22" t="str">
        <f t="shared" ca="1" si="5"/>
        <v>No Vigente</v>
      </c>
      <c r="AK31" s="57">
        <v>45890</v>
      </c>
      <c r="AL31" s="58">
        <v>45525</v>
      </c>
      <c r="AM31" s="22" t="str">
        <f t="shared" ca="1" si="4"/>
        <v>No Vigente</v>
      </c>
      <c r="AN31" s="57">
        <v>45886</v>
      </c>
      <c r="AO31" s="58">
        <v>45522</v>
      </c>
      <c r="AP31" s="57" t="s">
        <v>439</v>
      </c>
      <c r="AQ31" s="57">
        <v>48640</v>
      </c>
      <c r="AR31" s="22" t="str">
        <f t="shared" ca="1" si="2"/>
        <v>Vigente</v>
      </c>
      <c r="AS31" s="48"/>
      <c r="AT31" s="48"/>
      <c r="AU31" s="48" t="s">
        <v>1851</v>
      </c>
      <c r="AV31" s="22"/>
      <c r="AW31" s="69"/>
      <c r="AX31" s="69"/>
      <c r="AY31" s="69"/>
      <c r="AZ31" s="69"/>
      <c r="BA31" s="69"/>
      <c r="BB31" s="69"/>
      <c r="BC31" s="71" t="s">
        <v>1999</v>
      </c>
      <c r="BD31" s="22" t="s">
        <v>1966</v>
      </c>
    </row>
    <row r="32" spans="1:56" ht="19.5" customHeight="1" x14ac:dyDescent="0.25">
      <c r="A32" s="22">
        <v>29</v>
      </c>
      <c r="B32" s="22"/>
      <c r="C32" s="22"/>
      <c r="D32" s="22">
        <v>15950628</v>
      </c>
      <c r="E32" s="48" t="s">
        <v>2000</v>
      </c>
      <c r="F32" s="57">
        <v>24422</v>
      </c>
      <c r="G32" s="51" t="s">
        <v>1801</v>
      </c>
      <c r="H32" s="68"/>
      <c r="I32" s="51">
        <f t="shared" ca="1" si="0"/>
        <v>59.42739726027397</v>
      </c>
      <c r="J32" s="69"/>
      <c r="K32" s="48" t="s">
        <v>1845</v>
      </c>
      <c r="L32" s="48" t="s">
        <v>1846</v>
      </c>
      <c r="M32" s="57">
        <v>39226</v>
      </c>
      <c r="N32" s="51">
        <f t="shared" ca="1" si="1"/>
        <v>18.86849315068493</v>
      </c>
      <c r="O32" s="55" t="s">
        <v>2001</v>
      </c>
      <c r="P32" s="55"/>
      <c r="Q32" s="55"/>
      <c r="R32" s="54"/>
      <c r="S32" s="55"/>
      <c r="T32" s="55"/>
      <c r="U32" s="57"/>
      <c r="V32" s="48" t="s">
        <v>2002</v>
      </c>
      <c r="W32" s="48" t="s">
        <v>2003</v>
      </c>
      <c r="X32" s="48" t="s">
        <v>2004</v>
      </c>
      <c r="Y32" s="48">
        <v>2018</v>
      </c>
      <c r="Z32" s="48" t="s">
        <v>1927</v>
      </c>
      <c r="AA32" s="48">
        <v>125</v>
      </c>
      <c r="AB32" s="70"/>
      <c r="AC32" s="54">
        <v>43090</v>
      </c>
      <c r="AD32" s="54" t="s">
        <v>437</v>
      </c>
      <c r="AE32" s="48" t="s">
        <v>436</v>
      </c>
      <c r="AF32" s="48"/>
      <c r="AG32" s="22"/>
      <c r="AH32" s="85">
        <v>0.25</v>
      </c>
      <c r="AI32" s="85">
        <v>0.5</v>
      </c>
      <c r="AJ32" s="22" t="str">
        <f t="shared" ca="1" si="5"/>
        <v>No Vigente</v>
      </c>
      <c r="AK32" s="57">
        <f t="shared" si="6"/>
        <v>45235</v>
      </c>
      <c r="AL32" s="58">
        <v>44870</v>
      </c>
      <c r="AM32" s="22" t="str">
        <f t="shared" ca="1" si="4"/>
        <v>No Vigente</v>
      </c>
      <c r="AN32" s="57">
        <f t="shared" si="7"/>
        <v>45237</v>
      </c>
      <c r="AO32" s="58">
        <v>44872</v>
      </c>
      <c r="AP32" s="57" t="s">
        <v>439</v>
      </c>
      <c r="AQ32" s="57">
        <v>48352</v>
      </c>
      <c r="AR32" s="22" t="str">
        <f t="shared" ca="1" si="2"/>
        <v>Vigente</v>
      </c>
      <c r="AS32" s="48"/>
      <c r="AT32" s="48"/>
      <c r="AU32" s="48" t="s">
        <v>2005</v>
      </c>
      <c r="AV32" s="22"/>
      <c r="AW32" s="69"/>
      <c r="AX32" s="69"/>
      <c r="AY32" s="69"/>
      <c r="AZ32" s="69"/>
      <c r="BA32" s="69"/>
      <c r="BB32" s="69"/>
      <c r="BC32" s="96" t="s">
        <v>2006</v>
      </c>
      <c r="BD32" s="22" t="s">
        <v>2007</v>
      </c>
    </row>
    <row r="33" spans="1:56" ht="94.5" customHeight="1" x14ac:dyDescent="0.25">
      <c r="A33" s="22">
        <v>30</v>
      </c>
      <c r="B33" s="22"/>
      <c r="C33" s="22"/>
      <c r="D33" s="22">
        <v>4816989</v>
      </c>
      <c r="E33" s="22" t="s">
        <v>2008</v>
      </c>
      <c r="F33" s="57">
        <v>28180</v>
      </c>
      <c r="G33" s="51" t="s">
        <v>1801</v>
      </c>
      <c r="H33" s="68"/>
      <c r="I33" s="51">
        <f t="shared" ca="1" si="0"/>
        <v>49.131506849315066</v>
      </c>
      <c r="J33" s="69"/>
      <c r="K33" s="22" t="s">
        <v>1826</v>
      </c>
      <c r="L33" s="48" t="s">
        <v>1827</v>
      </c>
      <c r="M33" s="57">
        <v>41397</v>
      </c>
      <c r="N33" s="51">
        <f t="shared" ca="1" si="1"/>
        <v>12.920547945205479</v>
      </c>
      <c r="O33" s="55" t="s">
        <v>2009</v>
      </c>
      <c r="P33" s="55"/>
      <c r="Q33" s="55"/>
      <c r="R33" s="54"/>
      <c r="S33" s="55"/>
      <c r="T33" s="57"/>
      <c r="U33" s="57"/>
      <c r="V33" s="48" t="s">
        <v>639</v>
      </c>
      <c r="W33" s="48" t="s">
        <v>2010</v>
      </c>
      <c r="X33" s="48" t="s">
        <v>2011</v>
      </c>
      <c r="Y33" s="48">
        <v>2019</v>
      </c>
      <c r="Z33" s="48" t="s">
        <v>1885</v>
      </c>
      <c r="AA33" s="48">
        <v>100</v>
      </c>
      <c r="AB33" s="70"/>
      <c r="AC33" s="54">
        <v>43595</v>
      </c>
      <c r="AD33" s="54" t="s">
        <v>437</v>
      </c>
      <c r="AE33" s="48" t="s">
        <v>436</v>
      </c>
      <c r="AF33" s="48"/>
      <c r="AG33" s="22"/>
      <c r="AH33" s="22" t="s">
        <v>861</v>
      </c>
      <c r="AI33" s="85" t="s">
        <v>861</v>
      </c>
      <c r="AJ33" s="22" t="str">
        <f t="shared" ca="1" si="5"/>
        <v>No Vigente</v>
      </c>
      <c r="AK33" s="57">
        <f t="shared" si="6"/>
        <v>45648</v>
      </c>
      <c r="AL33" s="58">
        <v>45283</v>
      </c>
      <c r="AM33" s="22" t="str">
        <f t="shared" ca="1" si="4"/>
        <v>No Vigente</v>
      </c>
      <c r="AN33" s="57">
        <f t="shared" si="7"/>
        <v>45649</v>
      </c>
      <c r="AO33" s="58">
        <v>45284</v>
      </c>
      <c r="AP33" s="57" t="s">
        <v>439</v>
      </c>
      <c r="AQ33" s="57">
        <v>45825</v>
      </c>
      <c r="AR33" s="22" t="str">
        <f t="shared" ca="1" si="2"/>
        <v>No Vigente</v>
      </c>
      <c r="AS33" s="48"/>
      <c r="AT33" s="48"/>
      <c r="AU33" s="48" t="s">
        <v>2012</v>
      </c>
      <c r="AV33" s="48"/>
      <c r="AW33" s="70"/>
      <c r="AX33" s="70"/>
      <c r="AY33" s="70"/>
      <c r="AZ33" s="70"/>
      <c r="BA33" s="70"/>
      <c r="BB33" s="70"/>
      <c r="BC33" s="89" t="s">
        <v>2013</v>
      </c>
      <c r="BD33" s="22" t="s">
        <v>1966</v>
      </c>
    </row>
    <row r="34" spans="1:56" ht="19.5" customHeight="1" x14ac:dyDescent="0.25">
      <c r="A34" s="22">
        <v>31</v>
      </c>
      <c r="B34" s="22"/>
      <c r="C34" s="22"/>
      <c r="D34" s="22">
        <v>1005894105</v>
      </c>
      <c r="E34" s="67" t="s">
        <v>2014</v>
      </c>
      <c r="F34" s="57">
        <v>37563</v>
      </c>
      <c r="G34" s="51" t="s">
        <v>1801</v>
      </c>
      <c r="H34" s="68"/>
      <c r="I34" s="51">
        <f t="shared" ca="1" si="0"/>
        <v>23.424657534246574</v>
      </c>
      <c r="J34" s="69"/>
      <c r="K34" s="63" t="s">
        <v>2015</v>
      </c>
      <c r="L34" s="22" t="s">
        <v>1803</v>
      </c>
      <c r="M34" s="57">
        <v>44684</v>
      </c>
      <c r="N34" s="51">
        <f t="shared" ca="1" si="1"/>
        <v>3.9150684931506849</v>
      </c>
      <c r="O34" s="55" t="s">
        <v>2016</v>
      </c>
      <c r="P34" s="55"/>
      <c r="Q34" s="55"/>
      <c r="R34" s="54"/>
      <c r="S34" s="55"/>
      <c r="T34" s="55"/>
      <c r="U34" s="57">
        <v>45288</v>
      </c>
      <c r="V34" s="48" t="s">
        <v>540</v>
      </c>
      <c r="W34" s="48" t="s">
        <v>2017</v>
      </c>
      <c r="X34" s="48" t="s">
        <v>2018</v>
      </c>
      <c r="Y34" s="48">
        <v>2023</v>
      </c>
      <c r="Z34" s="48" t="s">
        <v>1819</v>
      </c>
      <c r="AA34" s="48">
        <v>98</v>
      </c>
      <c r="AB34" s="70"/>
      <c r="AC34" s="54">
        <v>44988</v>
      </c>
      <c r="AD34" s="54" t="s">
        <v>437</v>
      </c>
      <c r="AE34" s="48" t="s">
        <v>436</v>
      </c>
      <c r="AF34" s="48"/>
      <c r="AG34" s="22"/>
      <c r="AH34" s="85">
        <v>0.5</v>
      </c>
      <c r="AI34" s="85">
        <v>1</v>
      </c>
      <c r="AJ34" s="22" t="str">
        <f t="shared" ca="1" si="5"/>
        <v>Vigente</v>
      </c>
      <c r="AK34" s="57" t="s">
        <v>860</v>
      </c>
      <c r="AL34" s="58" t="s">
        <v>860</v>
      </c>
      <c r="AM34" s="22" t="str">
        <f t="shared" ca="1" si="4"/>
        <v>No Vigente</v>
      </c>
      <c r="AN34" s="57">
        <v>45717</v>
      </c>
      <c r="AO34" s="58">
        <v>45353</v>
      </c>
      <c r="AP34" s="57" t="s">
        <v>439</v>
      </c>
      <c r="AQ34" s="57">
        <v>48087</v>
      </c>
      <c r="AR34" s="22" t="str">
        <f t="shared" ca="1" si="2"/>
        <v>Vigente</v>
      </c>
      <c r="AS34" s="22"/>
      <c r="AT34" s="22"/>
      <c r="AU34" s="22" t="s">
        <v>1851</v>
      </c>
      <c r="AV34" s="22"/>
      <c r="AW34" s="69"/>
      <c r="AX34" s="69"/>
      <c r="AY34" s="69"/>
      <c r="AZ34" s="69"/>
      <c r="BA34" s="69"/>
      <c r="BB34" s="69"/>
      <c r="BC34" s="71" t="s">
        <v>2019</v>
      </c>
      <c r="BD34" s="22" t="s">
        <v>1966</v>
      </c>
    </row>
    <row r="35" spans="1:56" ht="19.5" customHeight="1" x14ac:dyDescent="0.25">
      <c r="A35" s="22">
        <v>32</v>
      </c>
      <c r="B35" s="22"/>
      <c r="C35" s="22"/>
      <c r="D35" s="22">
        <v>94525706</v>
      </c>
      <c r="E35" s="22" t="s">
        <v>2020</v>
      </c>
      <c r="F35" s="57">
        <v>28844</v>
      </c>
      <c r="G35" s="51" t="s">
        <v>1801</v>
      </c>
      <c r="H35" s="68"/>
      <c r="I35" s="51">
        <f t="shared" ca="1" si="0"/>
        <v>47.31232876712329</v>
      </c>
      <c r="J35" s="69"/>
      <c r="K35" s="48" t="s">
        <v>1845</v>
      </c>
      <c r="L35" s="48" t="s">
        <v>1846</v>
      </c>
      <c r="M35" s="57">
        <v>39476</v>
      </c>
      <c r="N35" s="51">
        <f t="shared" ca="1" si="1"/>
        <v>18.183561643835617</v>
      </c>
      <c r="O35" s="55" t="s">
        <v>2021</v>
      </c>
      <c r="P35" s="55"/>
      <c r="Q35" s="55"/>
      <c r="R35" s="54"/>
      <c r="S35" s="55"/>
      <c r="T35" s="55"/>
      <c r="U35" s="57"/>
      <c r="V35" s="48" t="s">
        <v>485</v>
      </c>
      <c r="W35" s="48" t="s">
        <v>2022</v>
      </c>
      <c r="X35" s="48" t="s">
        <v>2023</v>
      </c>
      <c r="Y35" s="48">
        <v>2016</v>
      </c>
      <c r="Z35" s="48" t="s">
        <v>1885</v>
      </c>
      <c r="AA35" s="48">
        <v>125</v>
      </c>
      <c r="AB35" s="70"/>
      <c r="AC35" s="54">
        <v>42230</v>
      </c>
      <c r="AD35" s="54" t="s">
        <v>437</v>
      </c>
      <c r="AE35" s="48" t="s">
        <v>436</v>
      </c>
      <c r="AF35" s="48"/>
      <c r="AG35" s="22"/>
      <c r="AH35" s="85">
        <v>0.5</v>
      </c>
      <c r="AI35" s="85">
        <v>1</v>
      </c>
      <c r="AJ35" s="22" t="str">
        <f t="shared" ca="1" si="5"/>
        <v>No Vigente</v>
      </c>
      <c r="AK35" s="57">
        <f t="shared" si="6"/>
        <v>45845</v>
      </c>
      <c r="AL35" s="58">
        <v>45480</v>
      </c>
      <c r="AM35" s="22" t="str">
        <f t="shared" ca="1" si="4"/>
        <v>No Vigente</v>
      </c>
      <c r="AN35" s="57">
        <f t="shared" si="7"/>
        <v>45794</v>
      </c>
      <c r="AO35" s="58">
        <v>45429</v>
      </c>
      <c r="AP35" s="57" t="s">
        <v>439</v>
      </c>
      <c r="AQ35" s="57">
        <v>48750</v>
      </c>
      <c r="AR35" s="22" t="str">
        <f t="shared" ca="1" si="2"/>
        <v>Vigente</v>
      </c>
      <c r="AS35" s="48"/>
      <c r="AT35" s="48"/>
      <c r="AU35" s="48" t="s">
        <v>1851</v>
      </c>
      <c r="AV35" s="22"/>
      <c r="AW35" s="69"/>
      <c r="AX35" s="69"/>
      <c r="AY35" s="69"/>
      <c r="AZ35" s="69"/>
      <c r="BA35" s="69"/>
      <c r="BB35" s="69"/>
      <c r="BC35" s="71" t="s">
        <v>2024</v>
      </c>
      <c r="BD35" s="22" t="s">
        <v>1853</v>
      </c>
    </row>
    <row r="36" spans="1:56" ht="19.5" customHeight="1" x14ac:dyDescent="0.25">
      <c r="A36" s="22">
        <v>33</v>
      </c>
      <c r="B36" s="22"/>
      <c r="C36" s="22"/>
      <c r="D36" s="22">
        <v>1114812714</v>
      </c>
      <c r="E36" s="22" t="s">
        <v>2025</v>
      </c>
      <c r="F36" s="57">
        <v>31031</v>
      </c>
      <c r="G36" s="51" t="s">
        <v>1801</v>
      </c>
      <c r="H36" s="68"/>
      <c r="I36" s="51">
        <f t="shared" ca="1" si="0"/>
        <v>41.320547945205476</v>
      </c>
      <c r="J36" s="69"/>
      <c r="K36" s="22" t="s">
        <v>1894</v>
      </c>
      <c r="L36" s="22" t="s">
        <v>1895</v>
      </c>
      <c r="M36" s="57">
        <v>41660</v>
      </c>
      <c r="N36" s="51">
        <f t="shared" ca="1" si="1"/>
        <v>12.2</v>
      </c>
      <c r="O36" s="55" t="s">
        <v>2026</v>
      </c>
      <c r="P36" s="55"/>
      <c r="Q36" s="55"/>
      <c r="R36" s="54"/>
      <c r="S36" s="55"/>
      <c r="T36" s="55"/>
      <c r="U36" s="57"/>
      <c r="V36" s="48" t="s">
        <v>449</v>
      </c>
      <c r="W36" s="48" t="s">
        <v>2027</v>
      </c>
      <c r="X36" s="48" t="s">
        <v>2028</v>
      </c>
      <c r="Y36" s="48">
        <v>2012</v>
      </c>
      <c r="Z36" s="48" t="s">
        <v>1867</v>
      </c>
      <c r="AA36" s="48">
        <v>125</v>
      </c>
      <c r="AB36" s="70"/>
      <c r="AC36" s="54">
        <v>41095</v>
      </c>
      <c r="AD36" s="48" t="s">
        <v>437</v>
      </c>
      <c r="AE36" s="48" t="s">
        <v>436</v>
      </c>
      <c r="AF36" s="48"/>
      <c r="AG36" s="22"/>
      <c r="AH36" s="85">
        <v>0.5</v>
      </c>
      <c r="AI36" s="85">
        <v>1</v>
      </c>
      <c r="AJ36" s="22" t="str">
        <f t="shared" ca="1" si="5"/>
        <v>No Vigente</v>
      </c>
      <c r="AK36" s="57">
        <f t="shared" si="6"/>
        <v>45801</v>
      </c>
      <c r="AL36" s="58">
        <v>45436</v>
      </c>
      <c r="AM36" s="22" t="str">
        <f t="shared" ca="1" si="4"/>
        <v>No Vigente</v>
      </c>
      <c r="AN36" s="57">
        <f t="shared" si="7"/>
        <v>45910</v>
      </c>
      <c r="AO36" s="58">
        <v>45545</v>
      </c>
      <c r="AP36" s="57" t="s">
        <v>439</v>
      </c>
      <c r="AQ36" s="57">
        <v>48626</v>
      </c>
      <c r="AR36" s="22" t="str">
        <f t="shared" ca="1" si="2"/>
        <v>Vigente</v>
      </c>
      <c r="AS36" s="22"/>
      <c r="AT36" s="22"/>
      <c r="AU36" s="22" t="s">
        <v>1851</v>
      </c>
      <c r="AV36" s="22"/>
      <c r="AW36" s="69"/>
      <c r="AX36" s="69"/>
      <c r="AY36" s="69"/>
      <c r="AZ36" s="69"/>
      <c r="BA36" s="69"/>
      <c r="BB36" s="69"/>
      <c r="BC36" s="71"/>
      <c r="BD36" s="22" t="s">
        <v>1966</v>
      </c>
    </row>
    <row r="37" spans="1:56" ht="19.5" customHeight="1" x14ac:dyDescent="0.25">
      <c r="A37" s="22">
        <v>34</v>
      </c>
      <c r="B37" s="22"/>
      <c r="C37" s="22"/>
      <c r="D37" s="22">
        <v>66920495</v>
      </c>
      <c r="E37" s="22" t="s">
        <v>2029</v>
      </c>
      <c r="F37" s="57">
        <v>27408</v>
      </c>
      <c r="G37" s="51" t="s">
        <v>1843</v>
      </c>
      <c r="H37" s="68"/>
      <c r="I37" s="51">
        <f t="shared" ca="1" si="0"/>
        <v>51.246575342465754</v>
      </c>
      <c r="J37" s="69" t="s">
        <v>1844</v>
      </c>
      <c r="K37" s="63" t="s">
        <v>1802</v>
      </c>
      <c r="L37" s="22" t="s">
        <v>1803</v>
      </c>
      <c r="M37" s="57">
        <v>44587</v>
      </c>
      <c r="N37" s="51">
        <f t="shared" ca="1" si="1"/>
        <v>4.1808219178082195</v>
      </c>
      <c r="O37" s="55" t="s">
        <v>2030</v>
      </c>
      <c r="P37" s="55"/>
      <c r="Q37" s="55"/>
      <c r="R37" s="54"/>
      <c r="S37" s="55"/>
      <c r="T37" s="55"/>
      <c r="U37" s="57"/>
      <c r="V37" s="48" t="s">
        <v>2031</v>
      </c>
      <c r="W37" s="48" t="s">
        <v>2032</v>
      </c>
      <c r="X37" s="48" t="s">
        <v>2033</v>
      </c>
      <c r="Y37" s="48">
        <v>2023</v>
      </c>
      <c r="Z37" s="48" t="s">
        <v>1819</v>
      </c>
      <c r="AA37" s="48">
        <v>98</v>
      </c>
      <c r="AB37" s="70"/>
      <c r="AC37" s="54">
        <v>44680</v>
      </c>
      <c r="AD37" s="48" t="s">
        <v>437</v>
      </c>
      <c r="AE37" s="48" t="s">
        <v>435</v>
      </c>
      <c r="AF37" s="48" t="s">
        <v>2034</v>
      </c>
      <c r="AG37" s="22">
        <v>16744158</v>
      </c>
      <c r="AH37" s="85">
        <v>0.5</v>
      </c>
      <c r="AI37" s="85">
        <v>1</v>
      </c>
      <c r="AJ37" s="22" t="str">
        <f t="shared" ca="1" si="5"/>
        <v>No Vigente</v>
      </c>
      <c r="AK37" s="57">
        <f t="shared" si="6"/>
        <v>45774</v>
      </c>
      <c r="AL37" s="58">
        <v>45409</v>
      </c>
      <c r="AM37" s="22" t="str">
        <f t="shared" ca="1" si="4"/>
        <v>No Vigente</v>
      </c>
      <c r="AN37" s="57">
        <f t="shared" si="7"/>
        <v>45776</v>
      </c>
      <c r="AO37" s="58">
        <v>45411</v>
      </c>
      <c r="AP37" s="57" t="s">
        <v>439</v>
      </c>
      <c r="AQ37" s="57">
        <v>47889</v>
      </c>
      <c r="AR37" s="22" t="str">
        <f t="shared" ca="1" si="2"/>
        <v>Vigente</v>
      </c>
      <c r="AS37" s="22"/>
      <c r="AT37" s="22"/>
      <c r="AU37" s="22"/>
      <c r="AV37" s="22"/>
      <c r="AW37" s="69"/>
      <c r="AX37" s="69"/>
      <c r="AY37" s="69"/>
      <c r="AZ37" s="69"/>
      <c r="BA37" s="69"/>
      <c r="BB37" s="69"/>
      <c r="BC37" s="71" t="s">
        <v>2035</v>
      </c>
      <c r="BD37" s="22" t="s">
        <v>1966</v>
      </c>
    </row>
    <row r="38" spans="1:56" ht="19.5" customHeight="1" x14ac:dyDescent="0.25">
      <c r="A38" s="22">
        <v>35</v>
      </c>
      <c r="B38" s="22"/>
      <c r="C38" s="22"/>
      <c r="D38" s="23">
        <v>60446946</v>
      </c>
      <c r="E38" s="23" t="s">
        <v>2036</v>
      </c>
      <c r="F38" s="24">
        <v>31194</v>
      </c>
      <c r="G38" s="25" t="s">
        <v>1843</v>
      </c>
      <c r="H38" s="101"/>
      <c r="I38" s="25">
        <f t="shared" ca="1" si="0"/>
        <v>40.873972602739727</v>
      </c>
      <c r="J38" s="102"/>
      <c r="K38" s="23" t="s">
        <v>2037</v>
      </c>
      <c r="L38" s="23" t="s">
        <v>1803</v>
      </c>
      <c r="M38" s="24">
        <v>44519</v>
      </c>
      <c r="N38" s="25">
        <f t="shared" ca="1" si="1"/>
        <v>4.3671232876712329</v>
      </c>
      <c r="O38" s="27" t="s">
        <v>2038</v>
      </c>
      <c r="P38" s="27"/>
      <c r="Q38" s="27"/>
      <c r="R38" s="28"/>
      <c r="S38" s="27"/>
      <c r="T38" s="27"/>
      <c r="U38" s="24"/>
      <c r="V38" s="29" t="s">
        <v>2039</v>
      </c>
      <c r="W38" s="29" t="s">
        <v>2040</v>
      </c>
      <c r="X38" s="29" t="s">
        <v>2041</v>
      </c>
      <c r="Y38" s="29">
        <v>2012</v>
      </c>
      <c r="Z38" s="29" t="s">
        <v>2042</v>
      </c>
      <c r="AA38" s="29">
        <v>125</v>
      </c>
      <c r="AB38" s="103">
        <v>125</v>
      </c>
      <c r="AC38" s="28">
        <v>41039</v>
      </c>
      <c r="AD38" s="28" t="s">
        <v>437</v>
      </c>
      <c r="AE38" s="29" t="s">
        <v>764</v>
      </c>
      <c r="AF38" s="29" t="s">
        <v>2043</v>
      </c>
      <c r="AG38" s="23">
        <v>65700942</v>
      </c>
      <c r="AH38" s="31">
        <v>0.5</v>
      </c>
      <c r="AI38" s="31">
        <v>1</v>
      </c>
      <c r="AJ38" s="104" t="str">
        <f t="shared" ca="1" si="5"/>
        <v>No Vigente</v>
      </c>
      <c r="AK38" s="105">
        <f t="shared" si="6"/>
        <v>45042</v>
      </c>
      <c r="AL38" s="32">
        <v>44677</v>
      </c>
      <c r="AM38" s="104" t="str">
        <f t="shared" ca="1" si="4"/>
        <v>No Vigente</v>
      </c>
      <c r="AN38" s="105">
        <f t="shared" si="7"/>
        <v>45288</v>
      </c>
      <c r="AO38" s="32">
        <v>44923</v>
      </c>
      <c r="AP38" s="24" t="s">
        <v>439</v>
      </c>
      <c r="AQ38" s="24">
        <v>46019</v>
      </c>
      <c r="AR38" s="104" t="str">
        <f t="shared" ca="1" si="2"/>
        <v>No Vigente</v>
      </c>
      <c r="AS38" s="23"/>
      <c r="AT38" s="23"/>
      <c r="AU38" s="23" t="s">
        <v>1851</v>
      </c>
      <c r="AV38" s="23"/>
      <c r="AW38" s="102"/>
      <c r="AX38" s="102"/>
      <c r="AY38" s="102"/>
      <c r="AZ38" s="102"/>
      <c r="BA38" s="102"/>
      <c r="BB38" s="102"/>
      <c r="BC38" s="88" t="s">
        <v>2044</v>
      </c>
      <c r="BD38" s="23" t="s">
        <v>1809</v>
      </c>
    </row>
    <row r="39" spans="1:56" ht="42.75" customHeight="1" x14ac:dyDescent="0.25">
      <c r="A39" s="22">
        <v>36</v>
      </c>
      <c r="B39" s="22"/>
      <c r="C39" s="22"/>
      <c r="D39" s="23">
        <v>1107093078</v>
      </c>
      <c r="E39" s="29" t="s">
        <v>2045</v>
      </c>
      <c r="F39" s="24"/>
      <c r="G39" s="25" t="s">
        <v>1801</v>
      </c>
      <c r="H39" s="68"/>
      <c r="I39" s="25">
        <f t="shared" ca="1" si="0"/>
        <v>126.33698630136986</v>
      </c>
      <c r="J39" s="69"/>
      <c r="K39" s="29" t="s">
        <v>1845</v>
      </c>
      <c r="L39" s="23" t="s">
        <v>1846</v>
      </c>
      <c r="M39" s="24">
        <v>43412</v>
      </c>
      <c r="N39" s="25">
        <f t="shared" ca="1" si="1"/>
        <v>7.4</v>
      </c>
      <c r="O39" s="27" t="s">
        <v>2046</v>
      </c>
      <c r="P39" s="27"/>
      <c r="Q39" s="27"/>
      <c r="R39" s="28"/>
      <c r="S39" s="27"/>
      <c r="T39" s="27"/>
      <c r="U39" s="24"/>
      <c r="V39" s="29" t="s">
        <v>2047</v>
      </c>
      <c r="W39" s="29" t="s">
        <v>2048</v>
      </c>
      <c r="X39" s="29" t="s">
        <v>2049</v>
      </c>
      <c r="Y39" s="29">
        <v>2022</v>
      </c>
      <c r="Z39" s="29" t="s">
        <v>1807</v>
      </c>
      <c r="AA39" s="29">
        <v>125</v>
      </c>
      <c r="AB39" s="70"/>
      <c r="AC39" s="28">
        <v>44456</v>
      </c>
      <c r="AD39" s="28" t="s">
        <v>437</v>
      </c>
      <c r="AE39" s="29" t="s">
        <v>435</v>
      </c>
      <c r="AF39" s="29" t="s">
        <v>2050</v>
      </c>
      <c r="AG39" s="23">
        <v>66847042</v>
      </c>
      <c r="AH39" s="31">
        <v>0.5</v>
      </c>
      <c r="AI39" s="31">
        <v>1</v>
      </c>
      <c r="AJ39" s="23" t="str">
        <f t="shared" ca="1" si="5"/>
        <v>No Vigente</v>
      </c>
      <c r="AK39" s="24">
        <f t="shared" si="6"/>
        <v>45555</v>
      </c>
      <c r="AL39" s="87">
        <v>45190</v>
      </c>
      <c r="AM39" s="23" t="str">
        <f t="shared" ca="1" si="4"/>
        <v>No Vigente</v>
      </c>
      <c r="AN39" s="24">
        <f t="shared" si="7"/>
        <v>45242</v>
      </c>
      <c r="AO39" s="32">
        <v>44877</v>
      </c>
      <c r="AP39" s="24" t="s">
        <v>439</v>
      </c>
      <c r="AQ39" s="24">
        <v>45406</v>
      </c>
      <c r="AR39" s="23" t="str">
        <f t="shared" ca="1" si="2"/>
        <v>No Vigente</v>
      </c>
      <c r="AS39" s="29"/>
      <c r="AT39" s="29"/>
      <c r="AU39" s="29" t="s">
        <v>2051</v>
      </c>
      <c r="AV39" s="23"/>
      <c r="AW39" s="69"/>
      <c r="AX39" s="69"/>
      <c r="AY39" s="69"/>
      <c r="AZ39" s="69"/>
      <c r="BA39" s="69"/>
      <c r="BB39" s="69"/>
      <c r="BC39" s="88" t="s">
        <v>2052</v>
      </c>
      <c r="BD39" s="23" t="s">
        <v>1809</v>
      </c>
    </row>
    <row r="40" spans="1:56" ht="19.5" customHeight="1" x14ac:dyDescent="0.25">
      <c r="A40" s="22">
        <v>37</v>
      </c>
      <c r="B40" s="22"/>
      <c r="C40" s="22"/>
      <c r="D40" s="22">
        <v>1107099179</v>
      </c>
      <c r="E40" s="22" t="s">
        <v>2053</v>
      </c>
      <c r="F40" s="57">
        <v>35222</v>
      </c>
      <c r="G40" s="51" t="s">
        <v>1801</v>
      </c>
      <c r="H40" s="68"/>
      <c r="I40" s="51">
        <f t="shared" ca="1" si="0"/>
        <v>29.838356164383562</v>
      </c>
      <c r="J40" s="69"/>
      <c r="K40" s="22" t="s">
        <v>1826</v>
      </c>
      <c r="L40" s="48" t="s">
        <v>1827</v>
      </c>
      <c r="M40" s="57">
        <v>44677</v>
      </c>
      <c r="N40" s="51">
        <f t="shared" ca="1" si="1"/>
        <v>3.9342465753424656</v>
      </c>
      <c r="O40" s="55" t="s">
        <v>2054</v>
      </c>
      <c r="P40" s="55" t="s">
        <v>1815</v>
      </c>
      <c r="Q40" s="55" t="s">
        <v>439</v>
      </c>
      <c r="R40" s="54">
        <v>48191</v>
      </c>
      <c r="S40" s="55" t="s">
        <v>755</v>
      </c>
      <c r="T40" s="55"/>
      <c r="U40" s="57"/>
      <c r="V40" s="48" t="s">
        <v>641</v>
      </c>
      <c r="W40" s="48" t="s">
        <v>2055</v>
      </c>
      <c r="X40" s="48" t="s">
        <v>2056</v>
      </c>
      <c r="Y40" s="48">
        <v>2023</v>
      </c>
      <c r="Z40" s="48" t="s">
        <v>1819</v>
      </c>
      <c r="AA40" s="48">
        <v>100</v>
      </c>
      <c r="AB40" s="70"/>
      <c r="AC40" s="54">
        <v>44827</v>
      </c>
      <c r="AD40" s="54" t="s">
        <v>437</v>
      </c>
      <c r="AE40" s="48" t="s">
        <v>436</v>
      </c>
      <c r="AF40" s="48"/>
      <c r="AG40" s="22"/>
      <c r="AH40" s="85">
        <v>0.5</v>
      </c>
      <c r="AI40" s="85">
        <v>1</v>
      </c>
      <c r="AJ40" s="22" t="str">
        <f t="shared" ca="1" si="5"/>
        <v>No Vigente</v>
      </c>
      <c r="AK40" s="57">
        <f t="shared" si="6"/>
        <v>45917</v>
      </c>
      <c r="AL40" s="86">
        <v>45552</v>
      </c>
      <c r="AM40" s="22" t="str">
        <f t="shared" ca="1" si="4"/>
        <v>No Vigente</v>
      </c>
      <c r="AN40" s="57">
        <f t="shared" si="7"/>
        <v>45933</v>
      </c>
      <c r="AO40" s="58">
        <v>45568</v>
      </c>
      <c r="AP40" s="57" t="s">
        <v>439</v>
      </c>
      <c r="AQ40" s="57">
        <v>48191</v>
      </c>
      <c r="AR40" s="22" t="str">
        <f t="shared" ca="1" si="2"/>
        <v>Vigente</v>
      </c>
      <c r="AS40" s="22"/>
      <c r="AT40" s="22"/>
      <c r="AU40" s="22" t="s">
        <v>2057</v>
      </c>
      <c r="AV40" s="22"/>
      <c r="AW40" s="69"/>
      <c r="AX40" s="69"/>
      <c r="AY40" s="69"/>
      <c r="AZ40" s="69"/>
      <c r="BA40" s="69"/>
      <c r="BB40" s="69"/>
      <c r="BC40" s="71"/>
      <c r="BD40" s="22" t="s">
        <v>2058</v>
      </c>
    </row>
    <row r="41" spans="1:56" ht="19.5" customHeight="1" x14ac:dyDescent="0.25">
      <c r="A41" s="22">
        <v>38</v>
      </c>
      <c r="B41" s="22"/>
      <c r="C41" s="22"/>
      <c r="D41" s="22">
        <v>1151963259</v>
      </c>
      <c r="E41" s="67" t="s">
        <v>2059</v>
      </c>
      <c r="F41" s="57">
        <v>35688</v>
      </c>
      <c r="G41" s="51" t="s">
        <v>1801</v>
      </c>
      <c r="H41" s="68"/>
      <c r="I41" s="51">
        <f t="shared" ca="1" si="0"/>
        <v>28.561643835616437</v>
      </c>
      <c r="J41" s="69"/>
      <c r="K41" s="63" t="s">
        <v>1929</v>
      </c>
      <c r="L41" s="22" t="s">
        <v>1803</v>
      </c>
      <c r="M41" s="57">
        <v>44068</v>
      </c>
      <c r="N41" s="51">
        <f t="shared" ca="1" si="1"/>
        <v>5.602739726027397</v>
      </c>
      <c r="O41" s="55" t="s">
        <v>2060</v>
      </c>
      <c r="P41" s="55"/>
      <c r="Q41" s="55"/>
      <c r="R41" s="54"/>
      <c r="S41" s="55"/>
      <c r="T41" s="55"/>
      <c r="U41" s="57"/>
      <c r="V41" s="48" t="s">
        <v>2061</v>
      </c>
      <c r="W41" s="48"/>
      <c r="X41" s="48" t="s">
        <v>2062</v>
      </c>
      <c r="Y41" s="48">
        <v>2008</v>
      </c>
      <c r="Z41" s="48" t="s">
        <v>2063</v>
      </c>
      <c r="AA41" s="48">
        <v>98</v>
      </c>
      <c r="AB41" s="70"/>
      <c r="AC41" s="54">
        <v>39328</v>
      </c>
      <c r="AD41" s="54" t="s">
        <v>437</v>
      </c>
      <c r="AE41" s="48" t="s">
        <v>435</v>
      </c>
      <c r="AF41" s="48" t="s">
        <v>2064</v>
      </c>
      <c r="AG41" s="22">
        <v>88256249</v>
      </c>
      <c r="AH41" s="85">
        <v>0.5</v>
      </c>
      <c r="AI41" s="85">
        <v>1</v>
      </c>
      <c r="AJ41" s="22" t="str">
        <f t="shared" ca="1" si="5"/>
        <v>No Vigente</v>
      </c>
      <c r="AK41" s="57">
        <f t="shared" si="6"/>
        <v>45554</v>
      </c>
      <c r="AL41" s="58">
        <v>45189</v>
      </c>
      <c r="AM41" s="22" t="str">
        <f t="shared" ca="1" si="4"/>
        <v>No Vigente</v>
      </c>
      <c r="AN41" s="57">
        <f t="shared" si="7"/>
        <v>45574</v>
      </c>
      <c r="AO41" s="58">
        <v>45209</v>
      </c>
      <c r="AP41" s="57" t="s">
        <v>439</v>
      </c>
      <c r="AQ41" s="57">
        <v>47342</v>
      </c>
      <c r="AR41" s="22" t="str">
        <f t="shared" ca="1" si="2"/>
        <v>Vigente</v>
      </c>
      <c r="AS41" s="22"/>
      <c r="AT41" s="22"/>
      <c r="AU41" s="22" t="s">
        <v>1851</v>
      </c>
      <c r="AV41" s="22"/>
      <c r="AW41" s="69"/>
      <c r="AX41" s="69"/>
      <c r="AY41" s="69"/>
      <c r="AZ41" s="69"/>
      <c r="BA41" s="69"/>
      <c r="BB41" s="69"/>
      <c r="BC41" s="71"/>
      <c r="BD41" s="22" t="s">
        <v>2065</v>
      </c>
    </row>
    <row r="42" spans="1:56" ht="19.5" customHeight="1" x14ac:dyDescent="0.25">
      <c r="A42" s="22">
        <v>39</v>
      </c>
      <c r="B42" s="22"/>
      <c r="C42" s="22"/>
      <c r="D42" s="23">
        <v>94455878</v>
      </c>
      <c r="E42" s="23" t="s">
        <v>2066</v>
      </c>
      <c r="F42" s="24"/>
      <c r="G42" s="25" t="s">
        <v>1801</v>
      </c>
      <c r="H42" s="68"/>
      <c r="I42" s="25">
        <f t="shared" ca="1" si="0"/>
        <v>126.33698630136986</v>
      </c>
      <c r="J42" s="69"/>
      <c r="K42" s="76" t="s">
        <v>1840</v>
      </c>
      <c r="L42" s="23" t="s">
        <v>1803</v>
      </c>
      <c r="M42" s="24">
        <v>44743</v>
      </c>
      <c r="N42" s="25">
        <f t="shared" ca="1" si="1"/>
        <v>3.7534246575342465</v>
      </c>
      <c r="O42" s="29" t="s">
        <v>2067</v>
      </c>
      <c r="P42" s="29"/>
      <c r="Q42" s="29"/>
      <c r="R42" s="28"/>
      <c r="S42" s="29"/>
      <c r="T42" s="27"/>
      <c r="U42" s="24"/>
      <c r="V42" s="29" t="s">
        <v>2068</v>
      </c>
      <c r="W42" s="29"/>
      <c r="X42" s="29"/>
      <c r="Y42" s="29">
        <v>2018</v>
      </c>
      <c r="Z42" s="29" t="s">
        <v>1927</v>
      </c>
      <c r="AA42" s="29">
        <v>250</v>
      </c>
      <c r="AB42" s="70"/>
      <c r="AC42" s="28">
        <v>43468</v>
      </c>
      <c r="AD42" s="28" t="s">
        <v>437</v>
      </c>
      <c r="AE42" s="29" t="s">
        <v>436</v>
      </c>
      <c r="AF42" s="29"/>
      <c r="AG42" s="23"/>
      <c r="AH42" s="31">
        <v>0.5</v>
      </c>
      <c r="AI42" s="31">
        <v>1</v>
      </c>
      <c r="AJ42" s="23" t="str">
        <f t="shared" ca="1" si="5"/>
        <v>No Vigente</v>
      </c>
      <c r="AK42" s="24">
        <f t="shared" si="6"/>
        <v>45314</v>
      </c>
      <c r="AL42" s="32">
        <v>44949</v>
      </c>
      <c r="AM42" s="23" t="str">
        <f t="shared" ca="1" si="4"/>
        <v>No Vigente</v>
      </c>
      <c r="AN42" s="24">
        <f t="shared" si="7"/>
        <v>45317</v>
      </c>
      <c r="AO42" s="32">
        <v>44952</v>
      </c>
      <c r="AP42" s="24" t="s">
        <v>439</v>
      </c>
      <c r="AQ42" s="24">
        <v>46736</v>
      </c>
      <c r="AR42" s="23" t="str">
        <f t="shared" ca="1" si="2"/>
        <v>Vigente</v>
      </c>
      <c r="AS42" s="23"/>
      <c r="AT42" s="23"/>
      <c r="AU42" s="23" t="s">
        <v>1851</v>
      </c>
      <c r="AV42" s="23"/>
      <c r="AW42" s="69"/>
      <c r="AX42" s="69"/>
      <c r="AY42" s="69"/>
      <c r="AZ42" s="69"/>
      <c r="BA42" s="69"/>
      <c r="BB42" s="69"/>
      <c r="BC42" s="88" t="s">
        <v>2069</v>
      </c>
      <c r="BD42" s="23" t="s">
        <v>1809</v>
      </c>
    </row>
    <row r="43" spans="1:56" ht="19.5" customHeight="1" x14ac:dyDescent="0.25">
      <c r="A43" s="22">
        <v>40</v>
      </c>
      <c r="B43" s="22"/>
      <c r="C43" s="22"/>
      <c r="D43" s="23">
        <v>1107037482</v>
      </c>
      <c r="E43" s="23" t="s">
        <v>2070</v>
      </c>
      <c r="F43" s="24"/>
      <c r="G43" s="25" t="s">
        <v>1801</v>
      </c>
      <c r="H43" s="97"/>
      <c r="I43" s="25">
        <f t="shared" ca="1" si="0"/>
        <v>126.33698630136986</v>
      </c>
      <c r="J43" s="98"/>
      <c r="K43" s="76" t="s">
        <v>1840</v>
      </c>
      <c r="L43" s="23" t="s">
        <v>1803</v>
      </c>
      <c r="M43" s="24">
        <v>44776</v>
      </c>
      <c r="N43" s="25">
        <f t="shared" ca="1" si="1"/>
        <v>3.6630136986301371</v>
      </c>
      <c r="O43" s="29" t="s">
        <v>2071</v>
      </c>
      <c r="P43" s="29"/>
      <c r="Q43" s="29"/>
      <c r="R43" s="28"/>
      <c r="S43" s="29"/>
      <c r="T43" s="27"/>
      <c r="U43" s="24"/>
      <c r="V43" s="29"/>
      <c r="W43" s="29"/>
      <c r="X43" s="29"/>
      <c r="Y43" s="29"/>
      <c r="Z43" s="29"/>
      <c r="AA43" s="29"/>
      <c r="AB43" s="99"/>
      <c r="AC43" s="28"/>
      <c r="AD43" s="28"/>
      <c r="AE43" s="29"/>
      <c r="AF43" s="29"/>
      <c r="AG43" s="23"/>
      <c r="AH43" s="31">
        <v>0.5</v>
      </c>
      <c r="AI43" s="31">
        <v>1</v>
      </c>
      <c r="AJ43" s="23" t="str">
        <f t="shared" ca="1" si="5"/>
        <v>No Vigente</v>
      </c>
      <c r="AK43" s="24">
        <f t="shared" si="6"/>
        <v>365</v>
      </c>
      <c r="AL43" s="32"/>
      <c r="AM43" s="23" t="str">
        <f t="shared" ca="1" si="4"/>
        <v>No Vigente</v>
      </c>
      <c r="AN43" s="24">
        <f t="shared" si="7"/>
        <v>365</v>
      </c>
      <c r="AO43" s="32"/>
      <c r="AP43" s="24"/>
      <c r="AQ43" s="24"/>
      <c r="AR43" s="23" t="str">
        <f t="shared" ca="1" si="2"/>
        <v>No Vigente</v>
      </c>
      <c r="AS43" s="23"/>
      <c r="AT43" s="23"/>
      <c r="AU43" s="23"/>
      <c r="AV43" s="23"/>
      <c r="AW43" s="98"/>
      <c r="AX43" s="98"/>
      <c r="AY43" s="98"/>
      <c r="AZ43" s="98"/>
      <c r="BA43" s="98"/>
      <c r="BB43" s="98"/>
      <c r="BC43" s="47"/>
      <c r="BD43" s="23" t="s">
        <v>1809</v>
      </c>
    </row>
    <row r="44" spans="1:56" ht="19.5" customHeight="1" x14ac:dyDescent="0.25">
      <c r="A44" s="22">
        <v>41</v>
      </c>
      <c r="B44" s="22"/>
      <c r="C44" s="22"/>
      <c r="D44" s="22">
        <v>67021671</v>
      </c>
      <c r="E44" s="22" t="s">
        <v>2072</v>
      </c>
      <c r="F44" s="57">
        <v>30744</v>
      </c>
      <c r="G44" s="51" t="s">
        <v>1843</v>
      </c>
      <c r="H44" s="68"/>
      <c r="I44" s="51">
        <f t="shared" ca="1" si="0"/>
        <v>42.106849315068494</v>
      </c>
      <c r="J44" s="69"/>
      <c r="K44" s="63" t="s">
        <v>1863</v>
      </c>
      <c r="L44" s="22" t="s">
        <v>1803</v>
      </c>
      <c r="M44" s="57">
        <v>44419</v>
      </c>
      <c r="N44" s="51">
        <f t="shared" ca="1" si="1"/>
        <v>4.6410958904109592</v>
      </c>
      <c r="O44" s="55" t="s">
        <v>2073</v>
      </c>
      <c r="P44" s="55"/>
      <c r="Q44" s="55"/>
      <c r="R44" s="54"/>
      <c r="S44" s="55"/>
      <c r="T44" s="55"/>
      <c r="U44" s="57"/>
      <c r="V44" s="48" t="s">
        <v>566</v>
      </c>
      <c r="W44" s="48" t="s">
        <v>2074</v>
      </c>
      <c r="X44" s="48" t="s">
        <v>2075</v>
      </c>
      <c r="Y44" s="48">
        <v>2025</v>
      </c>
      <c r="Z44" s="48" t="s">
        <v>1867</v>
      </c>
      <c r="AA44" s="48">
        <v>125</v>
      </c>
      <c r="AB44" s="70"/>
      <c r="AC44" s="54">
        <v>45359</v>
      </c>
      <c r="AD44" s="54" t="s">
        <v>437</v>
      </c>
      <c r="AE44" s="48" t="s">
        <v>436</v>
      </c>
      <c r="AF44" s="48"/>
      <c r="AG44" s="22"/>
      <c r="AH44" s="85">
        <v>0.5</v>
      </c>
      <c r="AI44" s="85">
        <v>1</v>
      </c>
      <c r="AJ44" s="22" t="str">
        <f t="shared" ca="1" si="5"/>
        <v>No Vigente</v>
      </c>
      <c r="AK44" s="57">
        <f t="shared" si="6"/>
        <v>45724</v>
      </c>
      <c r="AL44" s="58">
        <v>45359</v>
      </c>
      <c r="AM44" s="22" t="str">
        <f t="shared" ca="1" si="4"/>
        <v>No Vigente</v>
      </c>
      <c r="AN44" s="57">
        <f t="shared" si="7"/>
        <v>45724</v>
      </c>
      <c r="AO44" s="58">
        <v>45359</v>
      </c>
      <c r="AP44" s="57" t="s">
        <v>543</v>
      </c>
      <c r="AQ44" s="57">
        <v>45603</v>
      </c>
      <c r="AR44" s="22" t="str">
        <f t="shared" ca="1" si="2"/>
        <v>No Vigente</v>
      </c>
      <c r="AS44" s="22"/>
      <c r="AT44" s="22"/>
      <c r="AU44" s="22" t="s">
        <v>1851</v>
      </c>
      <c r="AV44" s="22"/>
      <c r="AW44" s="69"/>
      <c r="AX44" s="69"/>
      <c r="AY44" s="69"/>
      <c r="AZ44" s="69"/>
      <c r="BA44" s="69"/>
      <c r="BB44" s="69"/>
      <c r="BC44" s="71"/>
      <c r="BD44" s="22" t="s">
        <v>2076</v>
      </c>
    </row>
    <row r="45" spans="1:56" ht="19.5" customHeight="1" x14ac:dyDescent="0.25">
      <c r="A45" s="22">
        <v>42</v>
      </c>
      <c r="B45" s="22"/>
      <c r="C45" s="22"/>
      <c r="D45" s="22">
        <v>94493287</v>
      </c>
      <c r="E45" s="48" t="s">
        <v>2077</v>
      </c>
      <c r="F45" s="57">
        <v>27997</v>
      </c>
      <c r="G45" s="51" t="s">
        <v>1801</v>
      </c>
      <c r="H45" s="68"/>
      <c r="I45" s="51">
        <f t="shared" ca="1" si="0"/>
        <v>49.632876712328766</v>
      </c>
      <c r="J45" s="69"/>
      <c r="K45" s="48" t="s">
        <v>2078</v>
      </c>
      <c r="L45" s="48" t="s">
        <v>1846</v>
      </c>
      <c r="M45" s="57">
        <v>41821</v>
      </c>
      <c r="N45" s="51">
        <f t="shared" ca="1" si="1"/>
        <v>11.758904109589041</v>
      </c>
      <c r="O45" s="55" t="s">
        <v>2079</v>
      </c>
      <c r="P45" s="55" t="s">
        <v>1815</v>
      </c>
      <c r="Q45" s="55" t="s">
        <v>439</v>
      </c>
      <c r="R45" s="54" t="s">
        <v>2080</v>
      </c>
      <c r="S45" s="55" t="s">
        <v>755</v>
      </c>
      <c r="T45" s="55"/>
      <c r="U45" s="57"/>
      <c r="V45" s="48" t="s">
        <v>488</v>
      </c>
      <c r="W45" s="48" t="s">
        <v>2081</v>
      </c>
      <c r="X45" s="48" t="s">
        <v>2082</v>
      </c>
      <c r="Y45" s="48">
        <v>2014</v>
      </c>
      <c r="Z45" s="48" t="s">
        <v>1885</v>
      </c>
      <c r="AA45" s="48">
        <v>125</v>
      </c>
      <c r="AB45" s="70"/>
      <c r="AC45" s="54">
        <v>41572</v>
      </c>
      <c r="AD45" s="54" t="s">
        <v>437</v>
      </c>
      <c r="AE45" s="48" t="s">
        <v>436</v>
      </c>
      <c r="AF45" s="48"/>
      <c r="AG45" s="22"/>
      <c r="AH45" s="85">
        <v>0.5</v>
      </c>
      <c r="AI45" s="85">
        <v>1</v>
      </c>
      <c r="AJ45" s="22" t="str">
        <f t="shared" ca="1" si="5"/>
        <v>No Vigente</v>
      </c>
      <c r="AK45" s="57">
        <f t="shared" si="6"/>
        <v>45958</v>
      </c>
      <c r="AL45" s="58">
        <v>45593</v>
      </c>
      <c r="AM45" s="22" t="str">
        <f t="shared" ca="1" si="4"/>
        <v>No Vigente</v>
      </c>
      <c r="AN45" s="57">
        <f t="shared" si="7"/>
        <v>45958</v>
      </c>
      <c r="AO45" s="58">
        <v>45593</v>
      </c>
      <c r="AP45" s="57" t="s">
        <v>439</v>
      </c>
      <c r="AQ45" s="57">
        <v>48739</v>
      </c>
      <c r="AR45" s="22" t="str">
        <f t="shared" ca="1" si="2"/>
        <v>Vigente</v>
      </c>
      <c r="AS45" s="48"/>
      <c r="AT45" s="48"/>
      <c r="AU45" s="48" t="s">
        <v>2005</v>
      </c>
      <c r="AV45" s="22"/>
      <c r="AW45" s="69"/>
      <c r="AX45" s="69"/>
      <c r="AY45" s="69"/>
      <c r="AZ45" s="69"/>
      <c r="BA45" s="69"/>
      <c r="BB45" s="69"/>
      <c r="BC45" s="71"/>
      <c r="BD45" s="22" t="s">
        <v>1966</v>
      </c>
    </row>
    <row r="46" spans="1:56" ht="19.5" customHeight="1" x14ac:dyDescent="0.25">
      <c r="A46" s="22">
        <v>43</v>
      </c>
      <c r="B46" s="22"/>
      <c r="C46" s="22"/>
      <c r="D46" s="22">
        <v>1143935328</v>
      </c>
      <c r="E46" s="22" t="s">
        <v>2083</v>
      </c>
      <c r="F46" s="57"/>
      <c r="G46" s="51" t="s">
        <v>1801</v>
      </c>
      <c r="H46" s="68"/>
      <c r="I46" s="51">
        <f t="shared" ca="1" si="0"/>
        <v>126.33698630136986</v>
      </c>
      <c r="J46" s="69"/>
      <c r="K46" s="22" t="s">
        <v>2084</v>
      </c>
      <c r="L46" s="48" t="s">
        <v>1827</v>
      </c>
      <c r="M46" s="57">
        <v>41117</v>
      </c>
      <c r="N46" s="51">
        <f t="shared" ca="1" si="1"/>
        <v>13.687671232876712</v>
      </c>
      <c r="O46" s="55" t="s">
        <v>2085</v>
      </c>
      <c r="P46" s="55"/>
      <c r="Q46" s="55"/>
      <c r="R46" s="54"/>
      <c r="S46" s="55"/>
      <c r="T46" s="55"/>
      <c r="U46" s="57"/>
      <c r="V46" s="48" t="s">
        <v>2086</v>
      </c>
      <c r="W46" s="48"/>
      <c r="X46" s="48"/>
      <c r="Y46" s="48">
        <v>2021</v>
      </c>
      <c r="Z46" s="48" t="s">
        <v>1807</v>
      </c>
      <c r="AA46" s="48">
        <v>125</v>
      </c>
      <c r="AB46" s="70"/>
      <c r="AC46" s="54">
        <v>43867</v>
      </c>
      <c r="AD46" s="54" t="s">
        <v>437</v>
      </c>
      <c r="AE46" s="48" t="s">
        <v>436</v>
      </c>
      <c r="AF46" s="48"/>
      <c r="AG46" s="22"/>
      <c r="AH46" s="85">
        <v>0.5</v>
      </c>
      <c r="AI46" s="85">
        <v>1</v>
      </c>
      <c r="AJ46" s="22" t="str">
        <f t="shared" ca="1" si="5"/>
        <v>No Vigente</v>
      </c>
      <c r="AK46" s="57">
        <f t="shared" si="6"/>
        <v>45740</v>
      </c>
      <c r="AL46" s="58">
        <v>45375</v>
      </c>
      <c r="AM46" s="22" t="str">
        <f t="shared" ca="1" si="4"/>
        <v>No Vigente</v>
      </c>
      <c r="AN46" s="57">
        <f t="shared" si="7"/>
        <v>45685</v>
      </c>
      <c r="AO46" s="58">
        <v>45320</v>
      </c>
      <c r="AP46" s="57" t="s">
        <v>439</v>
      </c>
      <c r="AQ46" s="57">
        <v>45301</v>
      </c>
      <c r="AR46" s="22" t="str">
        <f t="shared" ca="1" si="2"/>
        <v>No Vigente</v>
      </c>
      <c r="AS46" s="22"/>
      <c r="AT46" s="22"/>
      <c r="AU46" s="22" t="s">
        <v>1851</v>
      </c>
      <c r="AV46" s="22"/>
      <c r="AW46" s="69"/>
      <c r="AX46" s="69"/>
      <c r="AY46" s="69"/>
      <c r="AZ46" s="69"/>
      <c r="BA46" s="69"/>
      <c r="BB46" s="69"/>
      <c r="BC46" s="71" t="s">
        <v>2087</v>
      </c>
      <c r="BD46" s="22" t="s">
        <v>2076</v>
      </c>
    </row>
    <row r="47" spans="1:56" ht="19.5" customHeight="1" x14ac:dyDescent="0.25">
      <c r="A47" s="22">
        <v>44</v>
      </c>
      <c r="B47" s="22"/>
      <c r="C47" s="22"/>
      <c r="D47" s="22">
        <v>94376628</v>
      </c>
      <c r="E47" s="22" t="s">
        <v>2088</v>
      </c>
      <c r="F47" s="57">
        <v>26592</v>
      </c>
      <c r="G47" s="51" t="s">
        <v>1801</v>
      </c>
      <c r="H47" s="68"/>
      <c r="I47" s="51">
        <f t="shared" ca="1" si="0"/>
        <v>53.482191780821921</v>
      </c>
      <c r="J47" s="69"/>
      <c r="K47" s="22" t="s">
        <v>2089</v>
      </c>
      <c r="L47" s="22" t="s">
        <v>1895</v>
      </c>
      <c r="M47" s="57">
        <v>43046</v>
      </c>
      <c r="N47" s="51">
        <f t="shared" ca="1" si="1"/>
        <v>8.4027397260273968</v>
      </c>
      <c r="O47" s="55" t="s">
        <v>2090</v>
      </c>
      <c r="P47" s="55"/>
      <c r="Q47" s="55"/>
      <c r="R47" s="54"/>
      <c r="S47" s="55"/>
      <c r="T47" s="55"/>
      <c r="U47" s="57"/>
      <c r="V47" s="48" t="s">
        <v>2091</v>
      </c>
      <c r="W47" s="48"/>
      <c r="X47" s="48" t="s">
        <v>2092</v>
      </c>
      <c r="Y47" s="48">
        <v>2009</v>
      </c>
      <c r="Z47" s="48" t="s">
        <v>1807</v>
      </c>
      <c r="AA47" s="48">
        <v>107</v>
      </c>
      <c r="AB47" s="70"/>
      <c r="AC47" s="54">
        <v>39721</v>
      </c>
      <c r="AD47" s="48" t="s">
        <v>437</v>
      </c>
      <c r="AE47" s="48" t="s">
        <v>435</v>
      </c>
      <c r="AF47" s="48" t="s">
        <v>2093</v>
      </c>
      <c r="AG47" s="22">
        <v>67008623</v>
      </c>
      <c r="AH47" s="22" t="s">
        <v>861</v>
      </c>
      <c r="AI47" s="22" t="s">
        <v>861</v>
      </c>
      <c r="AJ47" s="22" t="str">
        <f t="shared" ca="1" si="5"/>
        <v>No Vigente</v>
      </c>
      <c r="AK47" s="57">
        <f t="shared" si="6"/>
        <v>45644</v>
      </c>
      <c r="AL47" s="58">
        <v>45279</v>
      </c>
      <c r="AM47" s="22" t="str">
        <f t="shared" ca="1" si="4"/>
        <v>No Vigente</v>
      </c>
      <c r="AN47" s="57">
        <f t="shared" si="7"/>
        <v>45735</v>
      </c>
      <c r="AO47" s="58">
        <v>45370</v>
      </c>
      <c r="AP47" s="57" t="s">
        <v>439</v>
      </c>
      <c r="AQ47" s="57">
        <v>47346</v>
      </c>
      <c r="AR47" s="22" t="str">
        <f t="shared" ca="1" si="2"/>
        <v>Vigente</v>
      </c>
      <c r="AS47" s="22"/>
      <c r="AT47" s="22"/>
      <c r="AU47" s="22" t="s">
        <v>1851</v>
      </c>
      <c r="AV47" s="22"/>
      <c r="AW47" s="69"/>
      <c r="AX47" s="69"/>
      <c r="AY47" s="69"/>
      <c r="AZ47" s="69"/>
      <c r="BA47" s="69"/>
      <c r="BB47" s="69"/>
      <c r="BC47" s="71" t="s">
        <v>2094</v>
      </c>
      <c r="BD47" s="22" t="s">
        <v>2076</v>
      </c>
    </row>
    <row r="48" spans="1:56" ht="19.5" customHeight="1" x14ac:dyDescent="0.25">
      <c r="A48" s="22">
        <v>45</v>
      </c>
      <c r="B48" s="22"/>
      <c r="C48" s="22"/>
      <c r="D48" s="23">
        <v>31582765</v>
      </c>
      <c r="E48" s="23" t="s">
        <v>2095</v>
      </c>
      <c r="F48" s="24">
        <v>29643</v>
      </c>
      <c r="G48" s="25" t="s">
        <v>1843</v>
      </c>
      <c r="H48" s="68"/>
      <c r="I48" s="25">
        <f t="shared" ca="1" si="0"/>
        <v>45.123287671232873</v>
      </c>
      <c r="J48" s="69"/>
      <c r="K48" s="76" t="s">
        <v>1929</v>
      </c>
      <c r="L48" s="23" t="s">
        <v>1803</v>
      </c>
      <c r="M48" s="24">
        <v>44470</v>
      </c>
      <c r="N48" s="25">
        <f t="shared" ca="1" si="1"/>
        <v>4.5013698630136982</v>
      </c>
      <c r="O48" s="27" t="s">
        <v>2096</v>
      </c>
      <c r="P48" s="27"/>
      <c r="Q48" s="27"/>
      <c r="R48" s="28"/>
      <c r="S48" s="27"/>
      <c r="T48" s="27"/>
      <c r="U48" s="24"/>
      <c r="V48" s="29" t="s">
        <v>2097</v>
      </c>
      <c r="W48" s="29" t="s">
        <v>2098</v>
      </c>
      <c r="X48" s="29" t="s">
        <v>2099</v>
      </c>
      <c r="Y48" s="29">
        <v>2015</v>
      </c>
      <c r="Z48" s="29" t="s">
        <v>1867</v>
      </c>
      <c r="AA48" s="29">
        <v>109</v>
      </c>
      <c r="AB48" s="70"/>
      <c r="AC48" s="28">
        <v>41837</v>
      </c>
      <c r="AD48" s="28" t="s">
        <v>437</v>
      </c>
      <c r="AE48" s="29" t="s">
        <v>436</v>
      </c>
      <c r="AF48" s="29"/>
      <c r="AG48" s="23"/>
      <c r="AH48" s="31">
        <v>0.5</v>
      </c>
      <c r="AI48" s="31">
        <v>1</v>
      </c>
      <c r="AJ48" s="23" t="str">
        <f t="shared" ca="1" si="5"/>
        <v>No Vigente</v>
      </c>
      <c r="AK48" s="24">
        <f t="shared" si="6"/>
        <v>45464</v>
      </c>
      <c r="AL48" s="32">
        <v>45099</v>
      </c>
      <c r="AM48" s="23" t="str">
        <f t="shared" ca="1" si="4"/>
        <v>No Vigente</v>
      </c>
      <c r="AN48" s="24">
        <f t="shared" si="7"/>
        <v>45379</v>
      </c>
      <c r="AO48" s="32">
        <v>45014</v>
      </c>
      <c r="AP48" s="24" t="s">
        <v>439</v>
      </c>
      <c r="AQ48" s="24">
        <v>45488</v>
      </c>
      <c r="AR48" s="23" t="str">
        <f t="shared" ca="1" si="2"/>
        <v>No Vigente</v>
      </c>
      <c r="AS48" s="23"/>
      <c r="AT48" s="23"/>
      <c r="AU48" s="23" t="s">
        <v>1851</v>
      </c>
      <c r="AV48" s="23"/>
      <c r="AW48" s="69"/>
      <c r="AX48" s="69"/>
      <c r="AY48" s="69"/>
      <c r="AZ48" s="69"/>
      <c r="BA48" s="69"/>
      <c r="BB48" s="69"/>
      <c r="BC48" s="88"/>
      <c r="BD48" s="23" t="s">
        <v>1809</v>
      </c>
    </row>
    <row r="49" spans="1:56" ht="19.5" customHeight="1" x14ac:dyDescent="0.25">
      <c r="A49" s="22">
        <v>46</v>
      </c>
      <c r="B49" s="22"/>
      <c r="C49" s="22"/>
      <c r="D49" s="22">
        <v>1144082011</v>
      </c>
      <c r="E49" s="22" t="s">
        <v>2100</v>
      </c>
      <c r="F49" s="57">
        <v>34856</v>
      </c>
      <c r="G49" s="51" t="s">
        <v>1843</v>
      </c>
      <c r="H49" s="68"/>
      <c r="I49" s="51">
        <f t="shared" ca="1" si="0"/>
        <v>30.841095890410958</v>
      </c>
      <c r="J49" s="69"/>
      <c r="K49" s="48" t="s">
        <v>1845</v>
      </c>
      <c r="L49" s="22" t="s">
        <v>1846</v>
      </c>
      <c r="M49" s="57">
        <v>45026</v>
      </c>
      <c r="N49" s="51">
        <f t="shared" ca="1" si="1"/>
        <v>2.978082191780822</v>
      </c>
      <c r="O49" s="55">
        <v>3187347678</v>
      </c>
      <c r="P49" s="55"/>
      <c r="Q49" s="55"/>
      <c r="R49" s="54"/>
      <c r="S49" s="55"/>
      <c r="T49" s="55"/>
      <c r="U49" s="57"/>
      <c r="V49" s="48" t="s">
        <v>2101</v>
      </c>
      <c r="W49" s="48" t="s">
        <v>2102</v>
      </c>
      <c r="X49" s="48" t="s">
        <v>2103</v>
      </c>
      <c r="Y49" s="48">
        <v>2017</v>
      </c>
      <c r="Z49" s="48" t="s">
        <v>1807</v>
      </c>
      <c r="AA49" s="48">
        <v>107</v>
      </c>
      <c r="AB49" s="70"/>
      <c r="AC49" s="54" t="s">
        <v>2104</v>
      </c>
      <c r="AD49" s="54" t="s">
        <v>437</v>
      </c>
      <c r="AE49" s="48" t="s">
        <v>435</v>
      </c>
      <c r="AF49" s="48" t="s">
        <v>2105</v>
      </c>
      <c r="AG49" s="22">
        <v>1000120858</v>
      </c>
      <c r="AH49" s="85">
        <v>0.5</v>
      </c>
      <c r="AI49" s="85">
        <v>1</v>
      </c>
      <c r="AJ49" s="22" t="str">
        <f t="shared" ca="1" si="5"/>
        <v>No Vigente</v>
      </c>
      <c r="AK49" s="57">
        <f t="shared" si="6"/>
        <v>45105</v>
      </c>
      <c r="AL49" s="58">
        <v>44740</v>
      </c>
      <c r="AM49" s="22" t="str">
        <f t="shared" ca="1" si="4"/>
        <v>No Vigente</v>
      </c>
      <c r="AN49" s="57">
        <f t="shared" si="7"/>
        <v>45394</v>
      </c>
      <c r="AO49" s="58">
        <v>45029</v>
      </c>
      <c r="AP49" s="57" t="s">
        <v>439</v>
      </c>
      <c r="AQ49" s="57">
        <v>46153</v>
      </c>
      <c r="AR49" s="22" t="str">
        <f t="shared" ca="1" si="2"/>
        <v>Vigente</v>
      </c>
      <c r="AS49" s="48"/>
      <c r="AT49" s="48"/>
      <c r="AU49" s="48" t="s">
        <v>1851</v>
      </c>
      <c r="AV49" s="22"/>
      <c r="AW49" s="69"/>
      <c r="AX49" s="69"/>
      <c r="AY49" s="69"/>
      <c r="AZ49" s="69"/>
      <c r="BA49" s="69"/>
      <c r="BB49" s="69"/>
      <c r="BC49" s="96"/>
      <c r="BD49" s="22" t="s">
        <v>2106</v>
      </c>
    </row>
    <row r="50" spans="1:56" ht="19.5" customHeight="1" x14ac:dyDescent="0.25">
      <c r="A50" s="22">
        <v>47</v>
      </c>
      <c r="B50" s="22"/>
      <c r="C50" s="22"/>
      <c r="D50" s="22">
        <v>34327918</v>
      </c>
      <c r="E50" s="67" t="s">
        <v>2107</v>
      </c>
      <c r="F50" s="90" t="s">
        <v>2108</v>
      </c>
      <c r="G50" s="51" t="s">
        <v>1843</v>
      </c>
      <c r="H50" s="68"/>
      <c r="I50" s="51">
        <f t="shared" ca="1" si="0"/>
        <v>41.301369863013697</v>
      </c>
      <c r="J50" s="69"/>
      <c r="K50" s="63" t="s">
        <v>1840</v>
      </c>
      <c r="L50" s="22" t="s">
        <v>1803</v>
      </c>
      <c r="M50" s="57">
        <v>42254</v>
      </c>
      <c r="N50" s="51">
        <f t="shared" ca="1" si="1"/>
        <v>10.572602739726028</v>
      </c>
      <c r="O50" s="55" t="s">
        <v>2109</v>
      </c>
      <c r="P50" s="55"/>
      <c r="Q50" s="55"/>
      <c r="R50" s="54"/>
      <c r="S50" s="55"/>
      <c r="T50" s="55"/>
      <c r="U50" s="57">
        <v>44893</v>
      </c>
      <c r="V50" s="48" t="s">
        <v>2110</v>
      </c>
      <c r="W50" s="48" t="s">
        <v>2111</v>
      </c>
      <c r="X50" s="48" t="s">
        <v>2112</v>
      </c>
      <c r="Y50" s="48">
        <v>2023</v>
      </c>
      <c r="Z50" s="48" t="s">
        <v>1867</v>
      </c>
      <c r="AA50" s="48">
        <v>124</v>
      </c>
      <c r="AB50" s="70"/>
      <c r="AC50" s="91" t="s">
        <v>2113</v>
      </c>
      <c r="AD50" s="48" t="s">
        <v>437</v>
      </c>
      <c r="AE50" s="48" t="s">
        <v>557</v>
      </c>
      <c r="AF50" s="48"/>
      <c r="AG50" s="48"/>
      <c r="AH50" s="85">
        <v>0.25</v>
      </c>
      <c r="AI50" s="85">
        <v>0.5</v>
      </c>
      <c r="AJ50" s="22" t="str">
        <f t="shared" ca="1" si="5"/>
        <v>No Vigente</v>
      </c>
      <c r="AK50" s="57">
        <f t="shared" si="6"/>
        <v>45966</v>
      </c>
      <c r="AL50" s="106">
        <v>45601</v>
      </c>
      <c r="AM50" s="22" t="str">
        <f t="shared" ca="1" si="4"/>
        <v>No Vigente</v>
      </c>
      <c r="AN50" s="57">
        <f>(AO50+364)</f>
        <v>45998</v>
      </c>
      <c r="AO50" s="92">
        <v>45634</v>
      </c>
      <c r="AP50" s="57" t="s">
        <v>439</v>
      </c>
      <c r="AQ50" s="90" t="s">
        <v>2114</v>
      </c>
      <c r="AR50" s="22" t="str">
        <f t="shared" ca="1" si="2"/>
        <v>Vigente</v>
      </c>
      <c r="AS50" s="22"/>
      <c r="AT50" s="22"/>
      <c r="AU50" s="22" t="s">
        <v>1851</v>
      </c>
      <c r="AV50" s="22"/>
      <c r="AW50" s="69"/>
      <c r="AX50" s="69"/>
      <c r="AY50" s="69"/>
      <c r="AZ50" s="69"/>
      <c r="BA50" s="69"/>
      <c r="BB50" s="69"/>
      <c r="BC50" s="71"/>
      <c r="BD50" s="22" t="s">
        <v>2106</v>
      </c>
    </row>
    <row r="51" spans="1:56" ht="19.5" customHeight="1" x14ac:dyDescent="0.25">
      <c r="A51" s="22">
        <v>48</v>
      </c>
      <c r="B51" s="22"/>
      <c r="C51" s="22"/>
      <c r="D51" s="23">
        <v>14835814</v>
      </c>
      <c r="E51" s="23" t="s">
        <v>2115</v>
      </c>
      <c r="F51" s="24">
        <v>28975</v>
      </c>
      <c r="G51" s="25" t="s">
        <v>1801</v>
      </c>
      <c r="H51" s="68"/>
      <c r="I51" s="25">
        <f t="shared" ca="1" si="0"/>
        <v>46.953424657534249</v>
      </c>
      <c r="J51" s="69"/>
      <c r="K51" s="23" t="s">
        <v>2116</v>
      </c>
      <c r="L51" s="23" t="s">
        <v>1803</v>
      </c>
      <c r="M51" s="24">
        <v>39645</v>
      </c>
      <c r="N51" s="25">
        <f t="shared" ca="1" si="1"/>
        <v>17.720547945205478</v>
      </c>
      <c r="O51" s="27" t="s">
        <v>2117</v>
      </c>
      <c r="P51" s="27"/>
      <c r="Q51" s="27"/>
      <c r="R51" s="28"/>
      <c r="S51" s="27"/>
      <c r="T51" s="24">
        <v>44938</v>
      </c>
      <c r="U51" s="24"/>
      <c r="V51" s="29" t="s">
        <v>2118</v>
      </c>
      <c r="W51" s="29" t="s">
        <v>2119</v>
      </c>
      <c r="X51" s="29" t="s">
        <v>2120</v>
      </c>
      <c r="Y51" s="29">
        <v>2019</v>
      </c>
      <c r="Z51" s="29" t="s">
        <v>1998</v>
      </c>
      <c r="AA51" s="29">
        <v>100</v>
      </c>
      <c r="AB51" s="70"/>
      <c r="AC51" s="28">
        <v>43540</v>
      </c>
      <c r="AD51" s="29" t="s">
        <v>437</v>
      </c>
      <c r="AE51" s="29" t="s">
        <v>435</v>
      </c>
      <c r="AF51" s="29" t="s">
        <v>2121</v>
      </c>
      <c r="AG51" s="23">
        <v>1130658439</v>
      </c>
      <c r="AH51" s="23" t="s">
        <v>861</v>
      </c>
      <c r="AI51" s="23" t="s">
        <v>861</v>
      </c>
      <c r="AJ51" s="104" t="str">
        <f t="shared" ca="1" si="5"/>
        <v>No Vigente</v>
      </c>
      <c r="AK51" s="105">
        <f t="shared" si="6"/>
        <v>45408</v>
      </c>
      <c r="AL51" s="32">
        <v>45043</v>
      </c>
      <c r="AM51" s="104" t="str">
        <f t="shared" ca="1" si="4"/>
        <v>No Vigente</v>
      </c>
      <c r="AN51" s="105">
        <f t="shared" si="7"/>
        <v>45390</v>
      </c>
      <c r="AO51" s="32">
        <v>45025</v>
      </c>
      <c r="AP51" s="24" t="s">
        <v>439</v>
      </c>
      <c r="AQ51" s="24">
        <v>48255</v>
      </c>
      <c r="AR51" s="104" t="str">
        <f t="shared" ca="1" si="2"/>
        <v>Vigente</v>
      </c>
      <c r="AS51" s="23"/>
      <c r="AT51" s="23"/>
      <c r="AU51" s="23" t="s">
        <v>1851</v>
      </c>
      <c r="AV51" s="23"/>
      <c r="AW51" s="69"/>
      <c r="AX51" s="69"/>
      <c r="AY51" s="69"/>
      <c r="AZ51" s="69"/>
      <c r="BA51" s="69"/>
      <c r="BB51" s="69"/>
      <c r="BC51" s="88" t="s">
        <v>2122</v>
      </c>
      <c r="BD51" s="23" t="s">
        <v>1809</v>
      </c>
    </row>
    <row r="52" spans="1:56" ht="19.5" customHeight="1" x14ac:dyDescent="0.25">
      <c r="A52" s="22">
        <v>49</v>
      </c>
      <c r="B52" s="22"/>
      <c r="C52" s="22"/>
      <c r="D52" s="23">
        <v>16639522</v>
      </c>
      <c r="E52" s="23" t="s">
        <v>2123</v>
      </c>
      <c r="F52" s="24">
        <v>21245</v>
      </c>
      <c r="G52" s="25" t="s">
        <v>1801</v>
      </c>
      <c r="H52" s="68"/>
      <c r="I52" s="25">
        <f t="shared" ca="1" si="0"/>
        <v>68.131506849315073</v>
      </c>
      <c r="J52" s="69"/>
      <c r="K52" s="76" t="s">
        <v>1929</v>
      </c>
      <c r="L52" s="23" t="s">
        <v>1803</v>
      </c>
      <c r="M52" s="24">
        <v>39417</v>
      </c>
      <c r="N52" s="25">
        <f t="shared" ca="1" si="1"/>
        <v>18.345205479452055</v>
      </c>
      <c r="O52" s="27" t="s">
        <v>2124</v>
      </c>
      <c r="P52" s="27"/>
      <c r="Q52" s="27"/>
      <c r="R52" s="28"/>
      <c r="S52" s="27"/>
      <c r="T52" s="27"/>
      <c r="U52" s="24"/>
      <c r="V52" s="29" t="s">
        <v>2125</v>
      </c>
      <c r="W52" s="29"/>
      <c r="X52" s="29" t="s">
        <v>2126</v>
      </c>
      <c r="Y52" s="29">
        <v>2007</v>
      </c>
      <c r="Z52" s="29" t="s">
        <v>1867</v>
      </c>
      <c r="AA52" s="29">
        <v>100</v>
      </c>
      <c r="AB52" s="70"/>
      <c r="AC52" s="28">
        <v>39197</v>
      </c>
      <c r="AD52" s="29" t="s">
        <v>437</v>
      </c>
      <c r="AE52" s="29" t="s">
        <v>436</v>
      </c>
      <c r="AF52" s="29"/>
      <c r="AG52" s="23"/>
      <c r="AH52" s="31">
        <v>0.5</v>
      </c>
      <c r="AI52" s="31">
        <v>1</v>
      </c>
      <c r="AJ52" s="104" t="str">
        <f t="shared" ca="1" si="5"/>
        <v>No Vigente</v>
      </c>
      <c r="AK52" s="105">
        <f t="shared" si="6"/>
        <v>45142</v>
      </c>
      <c r="AL52" s="32">
        <v>44777</v>
      </c>
      <c r="AM52" s="104" t="str">
        <f t="shared" ca="1" si="4"/>
        <v>No Vigente</v>
      </c>
      <c r="AN52" s="105">
        <f t="shared" si="7"/>
        <v>45135</v>
      </c>
      <c r="AO52" s="32">
        <v>44770</v>
      </c>
      <c r="AP52" s="24" t="s">
        <v>439</v>
      </c>
      <c r="AQ52" s="24">
        <v>45097</v>
      </c>
      <c r="AR52" s="104" t="str">
        <f t="shared" ca="1" si="2"/>
        <v>No Vigente</v>
      </c>
      <c r="AS52" s="23"/>
      <c r="AT52" s="23"/>
      <c r="AU52" s="23" t="s">
        <v>1851</v>
      </c>
      <c r="AV52" s="23"/>
      <c r="AW52" s="69"/>
      <c r="AX52" s="69"/>
      <c r="AY52" s="69"/>
      <c r="AZ52" s="69"/>
      <c r="BA52" s="69"/>
      <c r="BB52" s="69"/>
      <c r="BC52" s="88" t="s">
        <v>2127</v>
      </c>
      <c r="BD52" s="23" t="s">
        <v>1809</v>
      </c>
    </row>
    <row r="53" spans="1:56" ht="19.5" customHeight="1" x14ac:dyDescent="0.25">
      <c r="A53" s="22">
        <v>50</v>
      </c>
      <c r="B53" s="22"/>
      <c r="C53" s="22"/>
      <c r="D53" s="22">
        <v>1144101426</v>
      </c>
      <c r="E53" s="22" t="s">
        <v>2128</v>
      </c>
      <c r="F53" s="57">
        <v>35878</v>
      </c>
      <c r="G53" s="51" t="s">
        <v>1801</v>
      </c>
      <c r="H53" s="68"/>
      <c r="I53" s="51">
        <f t="shared" ca="1" si="0"/>
        <v>28.041095890410958</v>
      </c>
      <c r="J53" s="69"/>
      <c r="K53" s="22" t="s">
        <v>1826</v>
      </c>
      <c r="L53" s="48" t="s">
        <v>1827</v>
      </c>
      <c r="M53" s="57">
        <v>44587</v>
      </c>
      <c r="N53" s="51">
        <f t="shared" ca="1" si="1"/>
        <v>4.1808219178082195</v>
      </c>
      <c r="O53" s="55" t="s">
        <v>2129</v>
      </c>
      <c r="P53" s="55"/>
      <c r="Q53" s="55"/>
      <c r="R53" s="54"/>
      <c r="S53" s="55"/>
      <c r="T53" s="55"/>
      <c r="U53" s="57"/>
      <c r="V53" s="48" t="s">
        <v>2130</v>
      </c>
      <c r="W53" s="48" t="s">
        <v>2131</v>
      </c>
      <c r="X53" s="48" t="s">
        <v>2132</v>
      </c>
      <c r="Y53" s="48">
        <v>2023</v>
      </c>
      <c r="Z53" s="48" t="s">
        <v>1867</v>
      </c>
      <c r="AA53" s="48">
        <v>124</v>
      </c>
      <c r="AB53" s="70"/>
      <c r="AC53" s="54">
        <v>44749</v>
      </c>
      <c r="AD53" s="48" t="s">
        <v>437</v>
      </c>
      <c r="AE53" s="48" t="s">
        <v>436</v>
      </c>
      <c r="AF53" s="48"/>
      <c r="AG53" s="22"/>
      <c r="AH53" s="85">
        <v>0.5</v>
      </c>
      <c r="AI53" s="85">
        <v>1</v>
      </c>
      <c r="AJ53" s="22" t="str">
        <f t="shared" ca="1" si="5"/>
        <v>No Vigente</v>
      </c>
      <c r="AK53" s="57">
        <f t="shared" si="6"/>
        <v>45840</v>
      </c>
      <c r="AL53" s="58">
        <v>45475</v>
      </c>
      <c r="AM53" s="22" t="str">
        <f t="shared" ca="1" si="4"/>
        <v>No Vigente</v>
      </c>
      <c r="AN53" s="57">
        <f t="shared" si="7"/>
        <v>45845</v>
      </c>
      <c r="AO53" s="58">
        <v>45480</v>
      </c>
      <c r="AP53" s="57" t="s">
        <v>439</v>
      </c>
      <c r="AQ53" s="57">
        <v>47084</v>
      </c>
      <c r="AR53" s="22" t="str">
        <f t="shared" ca="1" si="2"/>
        <v>Vigente</v>
      </c>
      <c r="AS53" s="22"/>
      <c r="AT53" s="22"/>
      <c r="AU53" s="22" t="s">
        <v>1851</v>
      </c>
      <c r="AV53" s="22"/>
      <c r="AW53" s="69"/>
      <c r="AX53" s="69"/>
      <c r="AY53" s="69"/>
      <c r="AZ53" s="69"/>
      <c r="BA53" s="69"/>
      <c r="BB53" s="69"/>
      <c r="BC53" s="71"/>
      <c r="BD53" s="22" t="s">
        <v>1966</v>
      </c>
    </row>
    <row r="54" spans="1:56" ht="19.5" customHeight="1" x14ac:dyDescent="0.25">
      <c r="A54" s="22">
        <v>51</v>
      </c>
      <c r="B54" s="22"/>
      <c r="C54" s="22"/>
      <c r="D54" s="23">
        <v>1144134137</v>
      </c>
      <c r="E54" s="23" t="s">
        <v>2133</v>
      </c>
      <c r="F54" s="24">
        <v>32889</v>
      </c>
      <c r="G54" s="25" t="s">
        <v>1801</v>
      </c>
      <c r="H54" s="68"/>
      <c r="I54" s="25">
        <f t="shared" ca="1" si="0"/>
        <v>36.230136986301368</v>
      </c>
      <c r="J54" s="69"/>
      <c r="K54" s="23" t="s">
        <v>2134</v>
      </c>
      <c r="L54" s="23" t="s">
        <v>1803</v>
      </c>
      <c r="M54" s="24">
        <v>43264</v>
      </c>
      <c r="N54" s="25">
        <f t="shared" ca="1" si="1"/>
        <v>7.8054794520547945</v>
      </c>
      <c r="O54" s="27" t="s">
        <v>2135</v>
      </c>
      <c r="P54" s="27"/>
      <c r="Q54" s="27"/>
      <c r="R54" s="28"/>
      <c r="S54" s="27"/>
      <c r="T54" s="28">
        <v>45049</v>
      </c>
      <c r="U54" s="24"/>
      <c r="V54" s="29" t="s">
        <v>2136</v>
      </c>
      <c r="W54" s="29" t="s">
        <v>2137</v>
      </c>
      <c r="X54" s="29" t="s">
        <v>2138</v>
      </c>
      <c r="Y54" s="29">
        <v>2020</v>
      </c>
      <c r="Z54" s="29" t="s">
        <v>2139</v>
      </c>
      <c r="AA54" s="29">
        <v>150</v>
      </c>
      <c r="AB54" s="70"/>
      <c r="AC54" s="28">
        <v>43791</v>
      </c>
      <c r="AD54" s="29" t="s">
        <v>437</v>
      </c>
      <c r="AE54" s="29" t="s">
        <v>436</v>
      </c>
      <c r="AF54" s="29"/>
      <c r="AG54" s="23"/>
      <c r="AH54" s="23" t="s">
        <v>861</v>
      </c>
      <c r="AI54" s="23" t="s">
        <v>861</v>
      </c>
      <c r="AJ54" s="104" t="str">
        <f t="shared" ca="1" si="5"/>
        <v>No Vigente</v>
      </c>
      <c r="AK54" s="105">
        <f t="shared" si="6"/>
        <v>45249</v>
      </c>
      <c r="AL54" s="32">
        <v>44884</v>
      </c>
      <c r="AM54" s="104" t="str">
        <f t="shared" ca="1" si="4"/>
        <v>No Vigente</v>
      </c>
      <c r="AN54" s="105">
        <f t="shared" si="7"/>
        <v>45250</v>
      </c>
      <c r="AO54" s="32">
        <v>44885</v>
      </c>
      <c r="AP54" s="24" t="s">
        <v>439</v>
      </c>
      <c r="AQ54" s="24">
        <v>48490</v>
      </c>
      <c r="AR54" s="104" t="str">
        <f t="shared" ca="1" si="2"/>
        <v>Vigente</v>
      </c>
      <c r="AS54" s="23"/>
      <c r="AT54" s="23"/>
      <c r="AU54" s="23" t="s">
        <v>1851</v>
      </c>
      <c r="AV54" s="23"/>
      <c r="AW54" s="69"/>
      <c r="AX54" s="69"/>
      <c r="AY54" s="69"/>
      <c r="AZ54" s="69"/>
      <c r="BA54" s="69"/>
      <c r="BB54" s="69"/>
      <c r="BC54" s="88" t="s">
        <v>2140</v>
      </c>
      <c r="BD54" s="23" t="s">
        <v>1809</v>
      </c>
    </row>
    <row r="55" spans="1:56" ht="19.5" customHeight="1" x14ac:dyDescent="0.25">
      <c r="A55" s="22">
        <v>52</v>
      </c>
      <c r="B55" s="22"/>
      <c r="C55" s="22"/>
      <c r="D55" s="22">
        <v>1107068953</v>
      </c>
      <c r="E55" s="22" t="s">
        <v>2141</v>
      </c>
      <c r="F55" s="57">
        <v>33602</v>
      </c>
      <c r="G55" s="51" t="s">
        <v>1801</v>
      </c>
      <c r="H55" s="68"/>
      <c r="I55" s="51">
        <f t="shared" ca="1" si="0"/>
        <v>34.276712328767125</v>
      </c>
      <c r="J55" s="69"/>
      <c r="K55" s="63" t="s">
        <v>2142</v>
      </c>
      <c r="L55" s="22" t="s">
        <v>1895</v>
      </c>
      <c r="M55" s="57">
        <v>44676</v>
      </c>
      <c r="N55" s="51">
        <f t="shared" ca="1" si="1"/>
        <v>3.9369863013698629</v>
      </c>
      <c r="O55" s="55" t="s">
        <v>2143</v>
      </c>
      <c r="P55" s="55"/>
      <c r="Q55" s="55"/>
      <c r="R55" s="54"/>
      <c r="S55" s="55"/>
      <c r="T55" s="55"/>
      <c r="U55" s="57"/>
      <c r="V55" s="48" t="s">
        <v>473</v>
      </c>
      <c r="W55" s="48" t="s">
        <v>2144</v>
      </c>
      <c r="X55" s="48" t="s">
        <v>2145</v>
      </c>
      <c r="Y55" s="48">
        <v>2021</v>
      </c>
      <c r="Z55" s="48" t="s">
        <v>1807</v>
      </c>
      <c r="AA55" s="48">
        <v>125</v>
      </c>
      <c r="AB55" s="70"/>
      <c r="AC55" s="54">
        <v>44103</v>
      </c>
      <c r="AD55" s="48" t="s">
        <v>437</v>
      </c>
      <c r="AE55" s="48" t="s">
        <v>436</v>
      </c>
      <c r="AF55" s="48"/>
      <c r="AG55" s="22"/>
      <c r="AH55" s="85">
        <v>0.5</v>
      </c>
      <c r="AI55" s="85">
        <v>1</v>
      </c>
      <c r="AJ55" s="22" t="str">
        <f t="shared" ca="1" si="5"/>
        <v>No Vigente</v>
      </c>
      <c r="AK55" s="57">
        <f t="shared" si="6"/>
        <v>45927</v>
      </c>
      <c r="AL55" s="58">
        <v>45562</v>
      </c>
      <c r="AM55" s="22" t="str">
        <f t="shared" ca="1" si="4"/>
        <v>No Vigente</v>
      </c>
      <c r="AN55" s="57">
        <f t="shared" si="7"/>
        <v>45930</v>
      </c>
      <c r="AO55" s="58">
        <v>45565</v>
      </c>
      <c r="AP55" s="57" t="s">
        <v>439</v>
      </c>
      <c r="AQ55" s="57" t="s">
        <v>2146</v>
      </c>
      <c r="AR55" s="22" t="str">
        <f t="shared" ca="1" si="2"/>
        <v>Vigente</v>
      </c>
      <c r="AS55" s="22"/>
      <c r="AT55" s="22"/>
      <c r="AU55" s="22"/>
      <c r="AV55" s="22"/>
      <c r="AW55" s="69"/>
      <c r="AX55" s="69"/>
      <c r="AY55" s="69"/>
      <c r="AZ55" s="69"/>
      <c r="BA55" s="69"/>
      <c r="BB55" s="69"/>
      <c r="BC55" s="71" t="s">
        <v>2147</v>
      </c>
      <c r="BD55" s="22"/>
    </row>
    <row r="56" spans="1:56" ht="19.5" customHeight="1" x14ac:dyDescent="0.25">
      <c r="A56" s="22">
        <v>53</v>
      </c>
      <c r="B56" s="22"/>
      <c r="C56" s="22"/>
      <c r="D56" s="23">
        <v>29361944</v>
      </c>
      <c r="E56" s="23" t="s">
        <v>2148</v>
      </c>
      <c r="F56" s="24">
        <v>32595</v>
      </c>
      <c r="G56" s="25" t="s">
        <v>1843</v>
      </c>
      <c r="H56" s="68"/>
      <c r="I56" s="25">
        <f t="shared" ca="1" si="0"/>
        <v>37.035616438356165</v>
      </c>
      <c r="J56" s="69"/>
      <c r="K56" s="76" t="s">
        <v>1840</v>
      </c>
      <c r="L56" s="23" t="s">
        <v>1803</v>
      </c>
      <c r="M56" s="24">
        <v>41130</v>
      </c>
      <c r="N56" s="25">
        <f t="shared" ca="1" si="1"/>
        <v>13.652054794520549</v>
      </c>
      <c r="O56" s="27" t="s">
        <v>2149</v>
      </c>
      <c r="P56" s="27"/>
      <c r="Q56" s="27"/>
      <c r="R56" s="28"/>
      <c r="S56" s="27"/>
      <c r="T56" s="27"/>
      <c r="U56" s="24"/>
      <c r="V56" s="29" t="s">
        <v>2150</v>
      </c>
      <c r="W56" s="29" t="s">
        <v>2151</v>
      </c>
      <c r="X56" s="29" t="s">
        <v>2152</v>
      </c>
      <c r="Y56" s="29">
        <v>2021</v>
      </c>
      <c r="Z56" s="29" t="s">
        <v>1867</v>
      </c>
      <c r="AA56" s="29">
        <v>109</v>
      </c>
      <c r="AB56" s="70"/>
      <c r="AC56" s="28">
        <v>44184</v>
      </c>
      <c r="AD56" s="29" t="s">
        <v>437</v>
      </c>
      <c r="AE56" s="29" t="s">
        <v>435</v>
      </c>
      <c r="AF56" s="29" t="s">
        <v>2153</v>
      </c>
      <c r="AG56" s="23">
        <v>1005977639</v>
      </c>
      <c r="AH56" s="31">
        <v>0.5</v>
      </c>
      <c r="AI56" s="31">
        <v>1</v>
      </c>
      <c r="AJ56" s="104" t="str">
        <f t="shared" ca="1" si="5"/>
        <v>No Vigente</v>
      </c>
      <c r="AK56" s="105">
        <f t="shared" si="6"/>
        <v>45366</v>
      </c>
      <c r="AL56" s="32">
        <v>45001</v>
      </c>
      <c r="AM56" s="104" t="str">
        <f t="shared" ca="1" si="4"/>
        <v>No Vigente</v>
      </c>
      <c r="AN56" s="105">
        <f t="shared" si="7"/>
        <v>45681</v>
      </c>
      <c r="AO56" s="32">
        <v>45316</v>
      </c>
      <c r="AP56" s="24" t="s">
        <v>439</v>
      </c>
      <c r="AQ56" s="24">
        <v>45912</v>
      </c>
      <c r="AR56" s="104" t="str">
        <f t="shared" ca="1" si="2"/>
        <v>No Vigente</v>
      </c>
      <c r="AS56" s="23"/>
      <c r="AT56" s="23"/>
      <c r="AU56" s="23"/>
      <c r="AV56" s="23"/>
      <c r="AW56" s="69"/>
      <c r="AX56" s="69"/>
      <c r="AY56" s="69"/>
      <c r="AZ56" s="69"/>
      <c r="BA56" s="69"/>
      <c r="BB56" s="69"/>
      <c r="BC56" s="88"/>
      <c r="BD56" s="23" t="s">
        <v>1809</v>
      </c>
    </row>
    <row r="57" spans="1:56" ht="19.5" customHeight="1" x14ac:dyDescent="0.25">
      <c r="A57" s="22">
        <v>54</v>
      </c>
      <c r="B57" s="22"/>
      <c r="C57" s="22"/>
      <c r="D57" s="22">
        <v>1113531156</v>
      </c>
      <c r="E57" s="22" t="s">
        <v>2154</v>
      </c>
      <c r="F57" s="57">
        <v>34595</v>
      </c>
      <c r="G57" s="51" t="s">
        <v>1801</v>
      </c>
      <c r="H57" s="68"/>
      <c r="I57" s="51">
        <f t="shared" ca="1" si="0"/>
        <v>31.556164383561644</v>
      </c>
      <c r="J57" s="69"/>
      <c r="K57" s="63" t="s">
        <v>1929</v>
      </c>
      <c r="L57" s="22" t="s">
        <v>1803</v>
      </c>
      <c r="M57" s="57">
        <v>44266</v>
      </c>
      <c r="N57" s="51">
        <f t="shared" ca="1" si="1"/>
        <v>5.0602739726027401</v>
      </c>
      <c r="O57" s="55" t="s">
        <v>2155</v>
      </c>
      <c r="P57" s="55"/>
      <c r="Q57" s="55"/>
      <c r="R57" s="54"/>
      <c r="S57" s="55"/>
      <c r="T57" s="55"/>
      <c r="U57" s="57"/>
      <c r="V57" s="48" t="s">
        <v>490</v>
      </c>
      <c r="W57" s="48" t="s">
        <v>2156</v>
      </c>
      <c r="X57" s="48" t="s">
        <v>2157</v>
      </c>
      <c r="Y57" s="48">
        <v>2022</v>
      </c>
      <c r="Z57" s="48" t="s">
        <v>1986</v>
      </c>
      <c r="AA57" s="48">
        <v>197</v>
      </c>
      <c r="AB57" s="70"/>
      <c r="AC57" s="54">
        <v>44448</v>
      </c>
      <c r="AD57" s="48" t="s">
        <v>437</v>
      </c>
      <c r="AE57" s="48" t="s">
        <v>436</v>
      </c>
      <c r="AF57" s="48"/>
      <c r="AG57" s="22"/>
      <c r="AH57" s="85">
        <v>0.5</v>
      </c>
      <c r="AI57" s="85">
        <v>1</v>
      </c>
      <c r="AJ57" s="22" t="str">
        <f t="shared" ca="1" si="5"/>
        <v>No Vigente</v>
      </c>
      <c r="AK57" s="57">
        <f t="shared" si="6"/>
        <v>45910</v>
      </c>
      <c r="AL57" s="58">
        <v>45545</v>
      </c>
      <c r="AM57" s="22" t="str">
        <f t="shared" ca="1" si="4"/>
        <v>No Vigente</v>
      </c>
      <c r="AN57" s="57">
        <f t="shared" si="7"/>
        <v>45677</v>
      </c>
      <c r="AO57" s="58">
        <v>45312</v>
      </c>
      <c r="AP57" s="57" t="s">
        <v>439</v>
      </c>
      <c r="AQ57" s="57">
        <v>45676</v>
      </c>
      <c r="AR57" s="22" t="str">
        <f t="shared" ca="1" si="2"/>
        <v>No Vigente</v>
      </c>
      <c r="AS57" s="22"/>
      <c r="AT57" s="22"/>
      <c r="AU57" s="22" t="s">
        <v>2158</v>
      </c>
      <c r="AV57" s="22"/>
      <c r="AW57" s="69"/>
      <c r="AX57" s="69"/>
      <c r="AY57" s="69"/>
      <c r="AZ57" s="69"/>
      <c r="BA57" s="69"/>
      <c r="BB57" s="69"/>
      <c r="BC57" s="71"/>
      <c r="BD57" s="22" t="s">
        <v>1966</v>
      </c>
    </row>
    <row r="58" spans="1:56" ht="19.5" customHeight="1" x14ac:dyDescent="0.25">
      <c r="A58" s="22">
        <v>55</v>
      </c>
      <c r="B58" s="22"/>
      <c r="C58" s="22"/>
      <c r="D58" s="23">
        <v>1089000113</v>
      </c>
      <c r="E58" s="23" t="s">
        <v>2159</v>
      </c>
      <c r="F58" s="24">
        <v>33984</v>
      </c>
      <c r="G58" s="25" t="s">
        <v>1801</v>
      </c>
      <c r="H58" s="68"/>
      <c r="I58" s="25">
        <f t="shared" ca="1" si="0"/>
        <v>33.230136986301368</v>
      </c>
      <c r="J58" s="69"/>
      <c r="K58" s="76" t="s">
        <v>1929</v>
      </c>
      <c r="L58" s="23" t="s">
        <v>1803</v>
      </c>
      <c r="M58" s="24">
        <v>44734</v>
      </c>
      <c r="N58" s="25">
        <f t="shared" ca="1" si="1"/>
        <v>3.7780821917808218</v>
      </c>
      <c r="O58" s="27" t="s">
        <v>2160</v>
      </c>
      <c r="P58" s="27"/>
      <c r="Q58" s="27"/>
      <c r="R58" s="28"/>
      <c r="S58" s="27"/>
      <c r="T58" s="27"/>
      <c r="U58" s="24"/>
      <c r="V58" s="29" t="s">
        <v>2161</v>
      </c>
      <c r="W58" s="29" t="s">
        <v>2162</v>
      </c>
      <c r="X58" s="29" t="s">
        <v>2163</v>
      </c>
      <c r="Y58" s="29">
        <v>2016</v>
      </c>
      <c r="Z58" s="29" t="s">
        <v>1807</v>
      </c>
      <c r="AA58" s="29">
        <v>125</v>
      </c>
      <c r="AB58" s="70"/>
      <c r="AC58" s="28">
        <v>42312</v>
      </c>
      <c r="AD58" s="29" t="s">
        <v>437</v>
      </c>
      <c r="AE58" s="29" t="s">
        <v>557</v>
      </c>
      <c r="AF58" s="29"/>
      <c r="AG58" s="23"/>
      <c r="AH58" s="31">
        <v>0.5</v>
      </c>
      <c r="AI58" s="31">
        <v>1</v>
      </c>
      <c r="AJ58" s="23" t="str">
        <f t="shared" ca="1" si="5"/>
        <v>No Vigente</v>
      </c>
      <c r="AK58" s="24">
        <f t="shared" si="6"/>
        <v>45462</v>
      </c>
      <c r="AL58" s="32">
        <v>45097</v>
      </c>
      <c r="AM58" s="23" t="str">
        <f t="shared" ca="1" si="4"/>
        <v>No Vigente</v>
      </c>
      <c r="AN58" s="24">
        <f t="shared" si="7"/>
        <v>45464</v>
      </c>
      <c r="AO58" s="32">
        <v>45099</v>
      </c>
      <c r="AP58" s="24" t="s">
        <v>439</v>
      </c>
      <c r="AQ58" s="24">
        <v>45252</v>
      </c>
      <c r="AR58" s="23" t="str">
        <f t="shared" ca="1" si="2"/>
        <v>No Vigente</v>
      </c>
      <c r="AS58" s="23"/>
      <c r="AT58" s="23"/>
      <c r="AU58" s="23" t="s">
        <v>2164</v>
      </c>
      <c r="AV58" s="23"/>
      <c r="AW58" s="69"/>
      <c r="AX58" s="69"/>
      <c r="AY58" s="69"/>
      <c r="AZ58" s="69"/>
      <c r="BA58" s="69"/>
      <c r="BB58" s="69"/>
      <c r="BC58" s="88"/>
      <c r="BD58" s="23" t="s">
        <v>1809</v>
      </c>
    </row>
    <row r="59" spans="1:56" ht="19.5" customHeight="1" x14ac:dyDescent="0.25">
      <c r="A59" s="22">
        <v>56</v>
      </c>
      <c r="B59" s="22"/>
      <c r="C59" s="22"/>
      <c r="D59" s="22">
        <v>1004614499</v>
      </c>
      <c r="E59" s="22" t="s">
        <v>2165</v>
      </c>
      <c r="F59" s="57">
        <v>34268</v>
      </c>
      <c r="G59" s="51" t="s">
        <v>1801</v>
      </c>
      <c r="H59" s="68"/>
      <c r="I59" s="51">
        <f t="shared" ca="1" si="0"/>
        <v>32.452054794520549</v>
      </c>
      <c r="J59" s="69"/>
      <c r="K59" s="22" t="s">
        <v>1826</v>
      </c>
      <c r="L59" s="48" t="s">
        <v>1827</v>
      </c>
      <c r="M59" s="57">
        <v>44914</v>
      </c>
      <c r="N59" s="51">
        <f t="shared" ca="1" si="1"/>
        <v>3.2849315068493152</v>
      </c>
      <c r="O59" s="48" t="s">
        <v>2166</v>
      </c>
      <c r="P59" s="48"/>
      <c r="Q59" s="48"/>
      <c r="R59" s="54"/>
      <c r="S59" s="48"/>
      <c r="T59" s="55"/>
      <c r="U59" s="57"/>
      <c r="V59" s="48" t="s">
        <v>642</v>
      </c>
      <c r="W59" s="48" t="s">
        <v>2167</v>
      </c>
      <c r="X59" s="48" t="s">
        <v>2168</v>
      </c>
      <c r="Y59" s="48">
        <v>2020</v>
      </c>
      <c r="Z59" s="48" t="s">
        <v>1885</v>
      </c>
      <c r="AA59" s="48">
        <v>124</v>
      </c>
      <c r="AB59" s="70"/>
      <c r="AC59" s="54">
        <v>43790</v>
      </c>
      <c r="AD59" s="48" t="s">
        <v>437</v>
      </c>
      <c r="AE59" s="48" t="s">
        <v>436</v>
      </c>
      <c r="AF59" s="48"/>
      <c r="AG59" s="22"/>
      <c r="AH59" s="85">
        <v>0.5</v>
      </c>
      <c r="AI59" s="85">
        <v>1</v>
      </c>
      <c r="AJ59" s="22" t="str">
        <f t="shared" ca="1" si="5"/>
        <v>No Vigente</v>
      </c>
      <c r="AK59" s="57">
        <f t="shared" si="6"/>
        <v>45807</v>
      </c>
      <c r="AL59" s="58">
        <v>45442</v>
      </c>
      <c r="AM59" s="22" t="str">
        <f t="shared" ca="1" si="4"/>
        <v>No Vigente</v>
      </c>
      <c r="AN59" s="57">
        <f t="shared" si="7"/>
        <v>45815</v>
      </c>
      <c r="AO59" s="58">
        <v>45450</v>
      </c>
      <c r="AP59" s="57" t="s">
        <v>439</v>
      </c>
      <c r="AQ59" s="57">
        <v>48333</v>
      </c>
      <c r="AR59" s="22" t="str">
        <f t="shared" ca="1" si="2"/>
        <v>Vigente</v>
      </c>
      <c r="AS59" s="22"/>
      <c r="AT59" s="22"/>
      <c r="AU59" s="22" t="s">
        <v>1851</v>
      </c>
      <c r="AV59" s="22"/>
      <c r="AW59" s="69"/>
      <c r="AX59" s="69"/>
      <c r="AY59" s="69"/>
      <c r="AZ59" s="69"/>
      <c r="BA59" s="69"/>
      <c r="BB59" s="69"/>
      <c r="BC59" s="71"/>
      <c r="BD59" s="22" t="s">
        <v>1966</v>
      </c>
    </row>
    <row r="60" spans="1:56" ht="19.5" customHeight="1" x14ac:dyDescent="0.25">
      <c r="A60" s="22">
        <v>57</v>
      </c>
      <c r="B60" s="22"/>
      <c r="C60" s="22"/>
      <c r="D60" s="22">
        <v>1144213344</v>
      </c>
      <c r="E60" s="67" t="s">
        <v>2169</v>
      </c>
      <c r="F60" s="57">
        <v>36549</v>
      </c>
      <c r="G60" s="51" t="s">
        <v>1843</v>
      </c>
      <c r="H60" s="68"/>
      <c r="I60" s="51">
        <f t="shared" ca="1" si="0"/>
        <v>26.202739726027396</v>
      </c>
      <c r="J60" s="69"/>
      <c r="K60" s="63" t="s">
        <v>1929</v>
      </c>
      <c r="L60" s="22" t="s">
        <v>1803</v>
      </c>
      <c r="M60" s="57">
        <v>44447</v>
      </c>
      <c r="N60" s="51">
        <f t="shared" ca="1" si="1"/>
        <v>4.5643835616438357</v>
      </c>
      <c r="O60" s="55" t="s">
        <v>2170</v>
      </c>
      <c r="P60" s="55"/>
      <c r="Q60" s="55"/>
      <c r="R60" s="54"/>
      <c r="S60" s="55"/>
      <c r="T60" s="55"/>
      <c r="U60" s="57"/>
      <c r="V60" s="48" t="s">
        <v>2171</v>
      </c>
      <c r="W60" s="48" t="s">
        <v>2172</v>
      </c>
      <c r="X60" s="48" t="s">
        <v>2173</v>
      </c>
      <c r="Y60" s="48">
        <v>2023</v>
      </c>
      <c r="Z60" s="48" t="s">
        <v>1998</v>
      </c>
      <c r="AA60" s="48">
        <v>124</v>
      </c>
      <c r="AB60" s="70"/>
      <c r="AC60" s="54">
        <v>44931</v>
      </c>
      <c r="AD60" s="48" t="s">
        <v>437</v>
      </c>
      <c r="AE60" s="48" t="s">
        <v>436</v>
      </c>
      <c r="AF60" s="48"/>
      <c r="AG60" s="22"/>
      <c r="AH60" s="85">
        <v>0.5</v>
      </c>
      <c r="AI60" s="85">
        <v>1</v>
      </c>
      <c r="AJ60" s="22" t="str">
        <f t="shared" ca="1" si="5"/>
        <v>Vigente</v>
      </c>
      <c r="AK60" s="57" t="s">
        <v>860</v>
      </c>
      <c r="AL60" s="58" t="s">
        <v>860</v>
      </c>
      <c r="AM60" s="22" t="str">
        <f t="shared" ca="1" si="4"/>
        <v>No Vigente</v>
      </c>
      <c r="AN60" s="57">
        <f t="shared" si="7"/>
        <v>45665</v>
      </c>
      <c r="AO60" s="58">
        <v>45300</v>
      </c>
      <c r="AP60" s="57" t="s">
        <v>439</v>
      </c>
      <c r="AQ60" s="57">
        <v>47852</v>
      </c>
      <c r="AR60" s="22" t="str">
        <f t="shared" ca="1" si="2"/>
        <v>Vigente</v>
      </c>
      <c r="AS60" s="22"/>
      <c r="AT60" s="22"/>
      <c r="AU60" s="22" t="s">
        <v>1851</v>
      </c>
      <c r="AV60" s="22"/>
      <c r="AW60" s="69"/>
      <c r="AX60" s="69"/>
      <c r="AY60" s="69"/>
      <c r="AZ60" s="69"/>
      <c r="BA60" s="69"/>
      <c r="BB60" s="69"/>
      <c r="BC60" s="71" t="s">
        <v>2174</v>
      </c>
      <c r="BD60" s="22" t="s">
        <v>1966</v>
      </c>
    </row>
    <row r="61" spans="1:56" ht="19.5" customHeight="1" x14ac:dyDescent="0.25">
      <c r="A61" s="22">
        <v>58</v>
      </c>
      <c r="B61" s="22"/>
      <c r="C61" s="22"/>
      <c r="D61" s="22">
        <v>1107077828</v>
      </c>
      <c r="E61" s="67" t="s">
        <v>2175</v>
      </c>
      <c r="F61" s="57">
        <v>34177</v>
      </c>
      <c r="G61" s="51" t="s">
        <v>1801</v>
      </c>
      <c r="H61" s="68"/>
      <c r="I61" s="51">
        <f t="shared" ca="1" si="0"/>
        <v>32.701369863013696</v>
      </c>
      <c r="J61" s="69"/>
      <c r="K61" s="63" t="s">
        <v>1929</v>
      </c>
      <c r="L61" s="22" t="s">
        <v>1803</v>
      </c>
      <c r="M61" s="57">
        <v>44718</v>
      </c>
      <c r="N61" s="51">
        <f t="shared" ca="1" si="1"/>
        <v>3.8219178082191783</v>
      </c>
      <c r="O61" s="55" t="s">
        <v>2176</v>
      </c>
      <c r="P61" s="55"/>
      <c r="Q61" s="55"/>
      <c r="R61" s="54"/>
      <c r="S61" s="55"/>
      <c r="T61" s="57"/>
      <c r="U61" s="57">
        <v>44884</v>
      </c>
      <c r="V61" s="48" t="s">
        <v>2177</v>
      </c>
      <c r="W61" s="48" t="s">
        <v>2178</v>
      </c>
      <c r="X61" s="48" t="s">
        <v>2179</v>
      </c>
      <c r="Y61" s="48">
        <v>2016</v>
      </c>
      <c r="Z61" s="48" t="s">
        <v>1885</v>
      </c>
      <c r="AA61" s="48">
        <v>100</v>
      </c>
      <c r="AB61" s="70"/>
      <c r="AC61" s="54">
        <v>42335</v>
      </c>
      <c r="AD61" s="48" t="s">
        <v>437</v>
      </c>
      <c r="AE61" s="48" t="s">
        <v>435</v>
      </c>
      <c r="AF61" s="48" t="s">
        <v>2180</v>
      </c>
      <c r="AG61" s="22">
        <v>16722471</v>
      </c>
      <c r="AH61" s="85">
        <v>0.25</v>
      </c>
      <c r="AI61" s="85">
        <v>0.5</v>
      </c>
      <c r="AJ61" s="22" t="str">
        <f t="shared" ca="1" si="5"/>
        <v>No Vigente</v>
      </c>
      <c r="AK61" s="57">
        <f t="shared" si="6"/>
        <v>45932</v>
      </c>
      <c r="AL61" s="58">
        <v>45567</v>
      </c>
      <c r="AM61" s="22" t="str">
        <f t="shared" ca="1" si="4"/>
        <v>No Vigente</v>
      </c>
      <c r="AN61" s="57">
        <f>(AO61+364)</f>
        <v>45977</v>
      </c>
      <c r="AO61" s="58">
        <v>45613</v>
      </c>
      <c r="AP61" s="57" t="s">
        <v>439</v>
      </c>
      <c r="AQ61" s="57">
        <v>45998</v>
      </c>
      <c r="AR61" s="22" t="str">
        <f t="shared" ca="1" si="2"/>
        <v>No Vigente</v>
      </c>
      <c r="AS61" s="22"/>
      <c r="AT61" s="22"/>
      <c r="AU61" s="22" t="s">
        <v>1851</v>
      </c>
      <c r="AV61" s="22"/>
      <c r="AW61" s="69"/>
      <c r="AX61" s="69"/>
      <c r="AY61" s="69"/>
      <c r="AZ61" s="69"/>
      <c r="BA61" s="69"/>
      <c r="BB61" s="69"/>
      <c r="BC61" s="71" t="s">
        <v>2181</v>
      </c>
      <c r="BD61" s="22" t="s">
        <v>2076</v>
      </c>
    </row>
    <row r="62" spans="1:56" ht="19.5" customHeight="1" x14ac:dyDescent="0.25">
      <c r="A62" s="22">
        <v>59</v>
      </c>
      <c r="B62" s="22"/>
      <c r="C62" s="22"/>
      <c r="D62" s="22">
        <v>16796200</v>
      </c>
      <c r="E62" s="67" t="s">
        <v>2182</v>
      </c>
      <c r="F62" s="57">
        <v>26265</v>
      </c>
      <c r="G62" s="51" t="s">
        <v>1801</v>
      </c>
      <c r="H62" s="68"/>
      <c r="I62" s="51">
        <f t="shared" ca="1" si="0"/>
        <v>54.37808219178082</v>
      </c>
      <c r="J62" s="69"/>
      <c r="K62" s="48" t="s">
        <v>1845</v>
      </c>
      <c r="L62" s="22" t="s">
        <v>1846</v>
      </c>
      <c r="M62" s="57">
        <v>38869</v>
      </c>
      <c r="N62" s="51">
        <f t="shared" ca="1" si="1"/>
        <v>19.846575342465755</v>
      </c>
      <c r="O62" s="55" t="s">
        <v>2183</v>
      </c>
      <c r="P62" s="55"/>
      <c r="Q62" s="55"/>
      <c r="R62" s="54"/>
      <c r="S62" s="55"/>
      <c r="T62" s="57"/>
      <c r="U62" s="57"/>
      <c r="V62" s="48" t="s">
        <v>2184</v>
      </c>
      <c r="W62" s="48" t="s">
        <v>2185</v>
      </c>
      <c r="X62" s="48" t="s">
        <v>2186</v>
      </c>
      <c r="Y62" s="48">
        <v>2020</v>
      </c>
      <c r="Z62" s="48" t="s">
        <v>1885</v>
      </c>
      <c r="AA62" s="48">
        <v>125</v>
      </c>
      <c r="AB62" s="70"/>
      <c r="AC62" s="54">
        <v>43794</v>
      </c>
      <c r="AD62" s="48" t="s">
        <v>437</v>
      </c>
      <c r="AE62" s="48" t="s">
        <v>435</v>
      </c>
      <c r="AF62" s="22" t="s">
        <v>2187</v>
      </c>
      <c r="AG62" s="22">
        <v>29178103</v>
      </c>
      <c r="AH62" s="85">
        <v>0.5</v>
      </c>
      <c r="AI62" s="85">
        <v>1</v>
      </c>
      <c r="AJ62" s="22" t="str">
        <f t="shared" ca="1" si="5"/>
        <v>No Vigente</v>
      </c>
      <c r="AK62" s="57">
        <f t="shared" si="6"/>
        <v>45982</v>
      </c>
      <c r="AL62" s="58">
        <v>45617</v>
      </c>
      <c r="AM62" s="22" t="str">
        <f t="shared" ca="1" si="4"/>
        <v>No Vigente</v>
      </c>
      <c r="AN62" s="57">
        <f t="shared" si="7"/>
        <v>45673</v>
      </c>
      <c r="AO62" s="58">
        <v>45308</v>
      </c>
      <c r="AP62" s="57" t="s">
        <v>439</v>
      </c>
      <c r="AQ62" s="57">
        <v>45097</v>
      </c>
      <c r="AR62" s="22" t="str">
        <f t="shared" ca="1" si="2"/>
        <v>No Vigente</v>
      </c>
      <c r="AS62" s="48"/>
      <c r="AT62" s="48"/>
      <c r="AU62" s="48" t="s">
        <v>1851</v>
      </c>
      <c r="AV62" s="22"/>
      <c r="AW62" s="69"/>
      <c r="AX62" s="69"/>
      <c r="AY62" s="69"/>
      <c r="AZ62" s="69"/>
      <c r="BA62" s="69"/>
      <c r="BB62" s="69"/>
      <c r="BC62" s="89" t="s">
        <v>2188</v>
      </c>
      <c r="BD62" s="22" t="s">
        <v>1966</v>
      </c>
    </row>
    <row r="63" spans="1:56" ht="19.5" customHeight="1" x14ac:dyDescent="0.25">
      <c r="A63" s="22">
        <v>60</v>
      </c>
      <c r="B63" s="22"/>
      <c r="C63" s="22"/>
      <c r="D63" s="22">
        <v>14802081</v>
      </c>
      <c r="E63" s="67" t="s">
        <v>2189</v>
      </c>
      <c r="F63" s="57">
        <v>31315</v>
      </c>
      <c r="G63" s="51" t="s">
        <v>1801</v>
      </c>
      <c r="H63" s="68"/>
      <c r="I63" s="51">
        <f t="shared" ca="1" si="0"/>
        <v>40.542465753424658</v>
      </c>
      <c r="J63" s="69"/>
      <c r="K63" s="48" t="s">
        <v>1845</v>
      </c>
      <c r="L63" s="48" t="s">
        <v>1846</v>
      </c>
      <c r="M63" s="57">
        <v>43361</v>
      </c>
      <c r="N63" s="51">
        <f t="shared" ca="1" si="1"/>
        <v>7.5397260273972604</v>
      </c>
      <c r="O63" s="55" t="s">
        <v>2190</v>
      </c>
      <c r="P63" s="55"/>
      <c r="Q63" s="55"/>
      <c r="R63" s="54"/>
      <c r="S63" s="55"/>
      <c r="T63" s="57"/>
      <c r="U63" s="57"/>
      <c r="V63" s="48" t="s">
        <v>2191</v>
      </c>
      <c r="W63" s="48" t="s">
        <v>2192</v>
      </c>
      <c r="X63" s="48" t="s">
        <v>2193</v>
      </c>
      <c r="Y63" s="48">
        <v>2018</v>
      </c>
      <c r="Z63" s="48" t="s">
        <v>1927</v>
      </c>
      <c r="AA63" s="48">
        <v>125</v>
      </c>
      <c r="AB63" s="70"/>
      <c r="AC63" s="54">
        <v>42940</v>
      </c>
      <c r="AD63" s="48" t="s">
        <v>437</v>
      </c>
      <c r="AE63" s="48" t="s">
        <v>435</v>
      </c>
      <c r="AF63" s="22" t="s">
        <v>2194</v>
      </c>
      <c r="AG63" s="22">
        <v>12911837</v>
      </c>
      <c r="AH63" s="85">
        <v>0.5</v>
      </c>
      <c r="AI63" s="85">
        <v>1</v>
      </c>
      <c r="AJ63" s="22" t="str">
        <f t="shared" ca="1" si="5"/>
        <v>No Vigente</v>
      </c>
      <c r="AK63" s="57">
        <f t="shared" si="6"/>
        <v>45909</v>
      </c>
      <c r="AL63" s="58">
        <v>45544</v>
      </c>
      <c r="AM63" s="22" t="str">
        <f t="shared" ca="1" si="4"/>
        <v>No Vigente</v>
      </c>
      <c r="AN63" s="57">
        <f t="shared" si="7"/>
        <v>45793</v>
      </c>
      <c r="AO63" s="58">
        <v>45428</v>
      </c>
      <c r="AP63" s="57" t="s">
        <v>439</v>
      </c>
      <c r="AQ63" s="57">
        <v>45788</v>
      </c>
      <c r="AR63" s="22" t="str">
        <f t="shared" ca="1" si="2"/>
        <v>No Vigente</v>
      </c>
      <c r="AS63" s="48"/>
      <c r="AT63" s="48"/>
      <c r="AU63" s="48" t="s">
        <v>1851</v>
      </c>
      <c r="AV63" s="22"/>
      <c r="AW63" s="69"/>
      <c r="AX63" s="69"/>
      <c r="AY63" s="69"/>
      <c r="AZ63" s="69"/>
      <c r="BA63" s="69"/>
      <c r="BB63" s="69"/>
      <c r="BC63" s="71" t="s">
        <v>2195</v>
      </c>
      <c r="BD63" s="22" t="s">
        <v>1966</v>
      </c>
    </row>
    <row r="64" spans="1:56" ht="19.5" customHeight="1" x14ac:dyDescent="0.25">
      <c r="A64" s="22">
        <v>61</v>
      </c>
      <c r="B64" s="22"/>
      <c r="C64" s="22"/>
      <c r="D64" s="22">
        <v>1151954842</v>
      </c>
      <c r="E64" s="22" t="s">
        <v>2196</v>
      </c>
      <c r="F64" s="57">
        <v>34347</v>
      </c>
      <c r="G64" s="51" t="s">
        <v>1801</v>
      </c>
      <c r="H64" s="68"/>
      <c r="I64" s="51">
        <f t="shared" ca="1" si="0"/>
        <v>32.235616438356168</v>
      </c>
      <c r="J64" s="69"/>
      <c r="K64" s="63" t="s">
        <v>1929</v>
      </c>
      <c r="L64" s="22" t="s">
        <v>1803</v>
      </c>
      <c r="M64" s="57">
        <v>44764</v>
      </c>
      <c r="N64" s="51">
        <f t="shared" ca="1" si="1"/>
        <v>3.6958904109589041</v>
      </c>
      <c r="O64" s="48" t="s">
        <v>2197</v>
      </c>
      <c r="P64" s="48"/>
      <c r="Q64" s="48"/>
      <c r="R64" s="54"/>
      <c r="S64" s="48"/>
      <c r="T64" s="57"/>
      <c r="U64" s="57"/>
      <c r="V64" s="48" t="s">
        <v>2198</v>
      </c>
      <c r="W64" s="48" t="s">
        <v>2199</v>
      </c>
      <c r="X64" s="48" t="s">
        <v>2200</v>
      </c>
      <c r="Y64" s="48">
        <v>2010</v>
      </c>
      <c r="Z64" s="48" t="s">
        <v>1927</v>
      </c>
      <c r="AA64" s="48">
        <v>153</v>
      </c>
      <c r="AB64" s="70"/>
      <c r="AC64" s="54">
        <v>40332</v>
      </c>
      <c r="AD64" s="48" t="s">
        <v>437</v>
      </c>
      <c r="AE64" s="48" t="s">
        <v>435</v>
      </c>
      <c r="AF64" s="22" t="s">
        <v>2201</v>
      </c>
      <c r="AG64" s="22">
        <v>16745044</v>
      </c>
      <c r="AH64" s="85">
        <v>0.5</v>
      </c>
      <c r="AI64" s="85">
        <v>1</v>
      </c>
      <c r="AJ64" s="22" t="str">
        <f t="shared" ca="1" si="5"/>
        <v>No Vigente</v>
      </c>
      <c r="AK64" s="57">
        <f t="shared" si="6"/>
        <v>45834</v>
      </c>
      <c r="AL64" s="58">
        <v>45469</v>
      </c>
      <c r="AM64" s="22" t="str">
        <f t="shared" ca="1" si="4"/>
        <v>No Vigente</v>
      </c>
      <c r="AN64" s="57">
        <f t="shared" si="7"/>
        <v>45703</v>
      </c>
      <c r="AO64" s="58">
        <v>45338</v>
      </c>
      <c r="AP64" s="57" t="s">
        <v>439</v>
      </c>
      <c r="AQ64" s="57">
        <v>45494</v>
      </c>
      <c r="AR64" s="22" t="str">
        <f t="shared" ca="1" si="2"/>
        <v>No Vigente</v>
      </c>
      <c r="AS64" s="22"/>
      <c r="AT64" s="22"/>
      <c r="AU64" s="22" t="s">
        <v>1851</v>
      </c>
      <c r="AV64" s="22"/>
      <c r="AW64" s="69"/>
      <c r="AX64" s="69"/>
      <c r="AY64" s="69"/>
      <c r="AZ64" s="69"/>
      <c r="BA64" s="69"/>
      <c r="BB64" s="69"/>
      <c r="BC64" s="71" t="s">
        <v>2202</v>
      </c>
      <c r="BD64" s="22" t="s">
        <v>1966</v>
      </c>
    </row>
    <row r="65" spans="1:56" ht="19.5" customHeight="1" x14ac:dyDescent="0.25">
      <c r="A65" s="22">
        <v>62</v>
      </c>
      <c r="B65" s="22"/>
      <c r="C65" s="22"/>
      <c r="D65" s="23">
        <v>1144169741</v>
      </c>
      <c r="E65" s="23" t="s">
        <v>2203</v>
      </c>
      <c r="F65" s="24"/>
      <c r="G65" s="25" t="s">
        <v>1843</v>
      </c>
      <c r="H65" s="68"/>
      <c r="I65" s="25">
        <f t="shared" ca="1" si="0"/>
        <v>126.33698630136986</v>
      </c>
      <c r="J65" s="69"/>
      <c r="K65" s="76" t="s">
        <v>1863</v>
      </c>
      <c r="L65" s="23" t="s">
        <v>1803</v>
      </c>
      <c r="M65" s="24">
        <v>41649</v>
      </c>
      <c r="N65" s="25">
        <f t="shared" ca="1" si="1"/>
        <v>12.230136986301369</v>
      </c>
      <c r="O65" s="27" t="s">
        <v>2204</v>
      </c>
      <c r="P65" s="27"/>
      <c r="Q65" s="27"/>
      <c r="R65" s="28"/>
      <c r="S65" s="27"/>
      <c r="T65" s="24"/>
      <c r="U65" s="24"/>
      <c r="V65" s="29" t="s">
        <v>2205</v>
      </c>
      <c r="W65" s="29"/>
      <c r="X65" s="29"/>
      <c r="Y65" s="29">
        <v>2012</v>
      </c>
      <c r="Z65" s="29" t="s">
        <v>1807</v>
      </c>
      <c r="AA65" s="29">
        <v>125</v>
      </c>
      <c r="AB65" s="70"/>
      <c r="AC65" s="28">
        <v>40922</v>
      </c>
      <c r="AD65" s="29" t="s">
        <v>437</v>
      </c>
      <c r="AE65" s="29" t="s">
        <v>435</v>
      </c>
      <c r="AF65" s="23" t="s">
        <v>2206</v>
      </c>
      <c r="AG65" s="23">
        <v>1130610087</v>
      </c>
      <c r="AH65" s="31">
        <v>0.5</v>
      </c>
      <c r="AI65" s="31">
        <v>1</v>
      </c>
      <c r="AJ65" s="104" t="str">
        <f t="shared" ca="1" si="5"/>
        <v>No Vigente</v>
      </c>
      <c r="AK65" s="105">
        <f t="shared" si="6"/>
        <v>45175</v>
      </c>
      <c r="AL65" s="32">
        <v>44810</v>
      </c>
      <c r="AM65" s="104" t="str">
        <f t="shared" ca="1" si="4"/>
        <v>No Vigente</v>
      </c>
      <c r="AN65" s="105">
        <f t="shared" si="7"/>
        <v>45153</v>
      </c>
      <c r="AO65" s="32">
        <v>44788</v>
      </c>
      <c r="AP65" s="24" t="s">
        <v>439</v>
      </c>
      <c r="AQ65" s="24">
        <v>46261</v>
      </c>
      <c r="AR65" s="104" t="str">
        <f t="shared" ca="1" si="2"/>
        <v>Vigente</v>
      </c>
      <c r="AS65" s="23"/>
      <c r="AT65" s="23"/>
      <c r="AU65" s="23"/>
      <c r="AV65" s="23"/>
      <c r="AW65" s="69"/>
      <c r="AX65" s="69"/>
      <c r="AY65" s="69"/>
      <c r="AZ65" s="69"/>
      <c r="BA65" s="69"/>
      <c r="BB65" s="69"/>
      <c r="BC65" s="88"/>
      <c r="BD65" s="23" t="s">
        <v>1809</v>
      </c>
    </row>
    <row r="66" spans="1:56" ht="19.5" customHeight="1" x14ac:dyDescent="0.25">
      <c r="A66" s="22">
        <v>63</v>
      </c>
      <c r="B66" s="22"/>
      <c r="C66" s="22"/>
      <c r="D66" s="107">
        <v>1151941373</v>
      </c>
      <c r="E66" s="107" t="s">
        <v>2207</v>
      </c>
      <c r="F66" s="108">
        <v>33397</v>
      </c>
      <c r="G66" s="109" t="s">
        <v>1843</v>
      </c>
      <c r="H66" s="68"/>
      <c r="I66" s="109">
        <f t="shared" ca="1" si="0"/>
        <v>34.838356164383562</v>
      </c>
      <c r="J66" s="69"/>
      <c r="K66" s="110" t="s">
        <v>2208</v>
      </c>
      <c r="L66" s="107" t="s">
        <v>1895</v>
      </c>
      <c r="M66" s="108">
        <v>45040</v>
      </c>
      <c r="N66" s="109">
        <f t="shared" ca="1" si="1"/>
        <v>2.9397260273972603</v>
      </c>
      <c r="O66" s="111">
        <v>3218798835</v>
      </c>
      <c r="P66" s="111"/>
      <c r="Q66" s="111"/>
      <c r="R66" s="112"/>
      <c r="S66" s="111"/>
      <c r="T66" s="108"/>
      <c r="U66" s="108"/>
      <c r="V66" s="113"/>
      <c r="W66" s="113"/>
      <c r="X66" s="113"/>
      <c r="Y66" s="113"/>
      <c r="Z66" s="113"/>
      <c r="AA66" s="113"/>
      <c r="AB66" s="70"/>
      <c r="AC66" s="112"/>
      <c r="AD66" s="113" t="s">
        <v>437</v>
      </c>
      <c r="AE66" s="113"/>
      <c r="AF66" s="107"/>
      <c r="AG66" s="107"/>
      <c r="AH66" s="114"/>
      <c r="AI66" s="114"/>
      <c r="AJ66" s="115" t="str">
        <f t="shared" ca="1" si="5"/>
        <v>No Vigente</v>
      </c>
      <c r="AK66" s="116">
        <f t="shared" si="6"/>
        <v>365</v>
      </c>
      <c r="AL66" s="58"/>
      <c r="AM66" s="115" t="str">
        <f t="shared" ca="1" si="4"/>
        <v>No Vigente</v>
      </c>
      <c r="AN66" s="116">
        <f t="shared" si="7"/>
        <v>365</v>
      </c>
      <c r="AO66" s="58"/>
      <c r="AP66" s="108"/>
      <c r="AQ66" s="108"/>
      <c r="AR66" s="115" t="str">
        <f t="shared" ca="1" si="2"/>
        <v>No Vigente</v>
      </c>
      <c r="AS66" s="107"/>
      <c r="AT66" s="107"/>
      <c r="AU66" s="107"/>
      <c r="AV66" s="107"/>
      <c r="AW66" s="69"/>
      <c r="AX66" s="69"/>
      <c r="AY66" s="69"/>
      <c r="AZ66" s="69"/>
      <c r="BA66" s="69"/>
      <c r="BB66" s="69"/>
      <c r="BC66" s="96"/>
      <c r="BD66" s="107" t="s">
        <v>2209</v>
      </c>
    </row>
    <row r="67" spans="1:56" ht="30" customHeight="1" x14ac:dyDescent="0.25">
      <c r="A67" s="22">
        <v>64</v>
      </c>
      <c r="B67" s="22"/>
      <c r="C67" s="22"/>
      <c r="D67" s="23">
        <v>1005878062</v>
      </c>
      <c r="E67" s="23" t="s">
        <v>2210</v>
      </c>
      <c r="F67" s="24">
        <v>37223</v>
      </c>
      <c r="G67" s="25" t="s">
        <v>1801</v>
      </c>
      <c r="H67" s="68"/>
      <c r="I67" s="25">
        <f t="shared" ca="1" si="0"/>
        <v>24.356164383561644</v>
      </c>
      <c r="J67" s="69"/>
      <c r="K67" s="76" t="s">
        <v>1929</v>
      </c>
      <c r="L67" s="23" t="s">
        <v>1803</v>
      </c>
      <c r="M67" s="24">
        <v>44566</v>
      </c>
      <c r="N67" s="25">
        <f t="shared" ca="1" si="1"/>
        <v>4.2383561643835614</v>
      </c>
      <c r="O67" s="27" t="s">
        <v>2211</v>
      </c>
      <c r="P67" s="27"/>
      <c r="Q67" s="27"/>
      <c r="R67" s="28"/>
      <c r="S67" s="27"/>
      <c r="T67" s="24"/>
      <c r="U67" s="24"/>
      <c r="V67" s="29" t="s">
        <v>2212</v>
      </c>
      <c r="W67" s="29" t="s">
        <v>2213</v>
      </c>
      <c r="X67" s="29" t="s">
        <v>2214</v>
      </c>
      <c r="Y67" s="29">
        <v>2023</v>
      </c>
      <c r="Z67" s="29" t="s">
        <v>1927</v>
      </c>
      <c r="AA67" s="29">
        <v>149</v>
      </c>
      <c r="AB67" s="70"/>
      <c r="AC67" s="28">
        <v>45013</v>
      </c>
      <c r="AD67" s="28" t="s">
        <v>437</v>
      </c>
      <c r="AE67" s="29" t="s">
        <v>435</v>
      </c>
      <c r="AF67" s="23" t="s">
        <v>2215</v>
      </c>
      <c r="AG67" s="23">
        <v>16682334</v>
      </c>
      <c r="AH67" s="31">
        <v>0.5</v>
      </c>
      <c r="AI67" s="31">
        <v>1</v>
      </c>
      <c r="AJ67" s="23" t="str">
        <f t="shared" ca="1" si="5"/>
        <v>No Vigente</v>
      </c>
      <c r="AK67" s="24">
        <f t="shared" si="6"/>
        <v>45378</v>
      </c>
      <c r="AL67" s="87">
        <v>45013</v>
      </c>
      <c r="AM67" s="23" t="str">
        <f t="shared" ca="1" si="4"/>
        <v>No Vigente</v>
      </c>
      <c r="AN67" s="24">
        <f t="shared" si="7"/>
        <v>45377</v>
      </c>
      <c r="AO67" s="32">
        <v>45012</v>
      </c>
      <c r="AP67" s="24" t="s">
        <v>439</v>
      </c>
      <c r="AQ67" s="24">
        <v>48171</v>
      </c>
      <c r="AR67" s="23" t="str">
        <f t="shared" ca="1" si="2"/>
        <v>Vigente</v>
      </c>
      <c r="AS67" s="29"/>
      <c r="AT67" s="29"/>
      <c r="AU67" s="29" t="s">
        <v>2216</v>
      </c>
      <c r="AV67" s="23"/>
      <c r="AW67" s="69"/>
      <c r="AX67" s="69"/>
      <c r="AY67" s="69"/>
      <c r="AZ67" s="69"/>
      <c r="BA67" s="69"/>
      <c r="BB67" s="69"/>
      <c r="BC67" s="88"/>
      <c r="BD67" s="23" t="s">
        <v>1809</v>
      </c>
    </row>
    <row r="68" spans="1:56" ht="19.5" customHeight="1" x14ac:dyDescent="0.25">
      <c r="A68" s="22">
        <v>65</v>
      </c>
      <c r="B68" s="22"/>
      <c r="C68" s="22"/>
      <c r="D68" s="22">
        <v>1143924317</v>
      </c>
      <c r="E68" s="22" t="s">
        <v>2217</v>
      </c>
      <c r="F68" s="57">
        <v>32593</v>
      </c>
      <c r="G68" s="51" t="s">
        <v>1801</v>
      </c>
      <c r="H68" s="68"/>
      <c r="I68" s="51">
        <f t="shared" ref="I68:I131" ca="1" si="8">(CC$1-F68)/365</f>
        <v>37.041095890410958</v>
      </c>
      <c r="J68" s="69"/>
      <c r="K68" s="22" t="s">
        <v>1916</v>
      </c>
      <c r="L68" s="22" t="s">
        <v>1803</v>
      </c>
      <c r="M68" s="57">
        <v>40976</v>
      </c>
      <c r="N68" s="51">
        <f t="shared" ref="N68:N131" ca="1" si="9">(CC$1-M68)/365</f>
        <v>14.073972602739726</v>
      </c>
      <c r="O68" s="55" t="s">
        <v>2218</v>
      </c>
      <c r="P68" s="55"/>
      <c r="Q68" s="55"/>
      <c r="R68" s="54"/>
      <c r="S68" s="55"/>
      <c r="T68" s="57">
        <v>45146</v>
      </c>
      <c r="U68" s="57"/>
      <c r="V68" s="48" t="s">
        <v>2219</v>
      </c>
      <c r="W68" s="48" t="s">
        <v>2220</v>
      </c>
      <c r="X68" s="48" t="s">
        <v>2221</v>
      </c>
      <c r="Y68" s="48">
        <v>2013</v>
      </c>
      <c r="Z68" s="48" t="s">
        <v>2139</v>
      </c>
      <c r="AA68" s="48">
        <v>113</v>
      </c>
      <c r="AB68" s="70"/>
      <c r="AC68" s="54">
        <v>41380</v>
      </c>
      <c r="AD68" s="54" t="s">
        <v>437</v>
      </c>
      <c r="AE68" s="48" t="s">
        <v>436</v>
      </c>
      <c r="AF68" s="48"/>
      <c r="AG68" s="22"/>
      <c r="AH68" s="22" t="s">
        <v>861</v>
      </c>
      <c r="AI68" s="22" t="s">
        <v>861</v>
      </c>
      <c r="AJ68" s="22" t="str">
        <f t="shared" ca="1" si="5"/>
        <v>No Vigente</v>
      </c>
      <c r="AK68" s="57">
        <f t="shared" si="6"/>
        <v>45447</v>
      </c>
      <c r="AL68" s="58">
        <v>45082</v>
      </c>
      <c r="AM68" s="22" t="str">
        <f t="shared" ca="1" si="4"/>
        <v>No Vigente</v>
      </c>
      <c r="AN68" s="57">
        <f t="shared" si="7"/>
        <v>45402</v>
      </c>
      <c r="AO68" s="58">
        <v>45037</v>
      </c>
      <c r="AP68" s="57" t="s">
        <v>439</v>
      </c>
      <c r="AQ68" s="57">
        <v>48661</v>
      </c>
      <c r="AR68" s="22" t="str">
        <f t="shared" ref="AR68:AR131" ca="1" si="10">IF(AQ68&gt;TODAY(),"Vigente","No Vigente")</f>
        <v>Vigente</v>
      </c>
      <c r="AS68" s="22"/>
      <c r="AT68" s="22"/>
      <c r="AU68" s="22" t="s">
        <v>1851</v>
      </c>
      <c r="AV68" s="22"/>
      <c r="AW68" s="69"/>
      <c r="AX68" s="69"/>
      <c r="AY68" s="69"/>
      <c r="AZ68" s="69"/>
      <c r="BA68" s="69"/>
      <c r="BB68" s="69"/>
      <c r="BC68" s="96"/>
      <c r="BD68" s="22" t="s">
        <v>1966</v>
      </c>
    </row>
    <row r="69" spans="1:56" ht="19.5" customHeight="1" x14ac:dyDescent="0.25">
      <c r="A69" s="22">
        <v>66</v>
      </c>
      <c r="B69" s="22"/>
      <c r="C69" s="22"/>
      <c r="D69" s="22">
        <v>16846653</v>
      </c>
      <c r="E69" s="48" t="s">
        <v>2222</v>
      </c>
      <c r="F69" s="57"/>
      <c r="G69" s="51" t="s">
        <v>1801</v>
      </c>
      <c r="H69" s="68"/>
      <c r="I69" s="51">
        <f t="shared" ca="1" si="8"/>
        <v>126.33698630136986</v>
      </c>
      <c r="J69" s="69"/>
      <c r="K69" s="48" t="s">
        <v>1845</v>
      </c>
      <c r="L69" s="22" t="s">
        <v>1846</v>
      </c>
      <c r="M69" s="57">
        <v>38899</v>
      </c>
      <c r="N69" s="51">
        <f t="shared" ca="1" si="9"/>
        <v>19.764383561643836</v>
      </c>
      <c r="O69" s="55" t="s">
        <v>2223</v>
      </c>
      <c r="P69" s="55"/>
      <c r="Q69" s="55"/>
      <c r="R69" s="54"/>
      <c r="S69" s="55"/>
      <c r="T69" s="57"/>
      <c r="U69" s="57">
        <v>44893</v>
      </c>
      <c r="V69" s="48" t="s">
        <v>613</v>
      </c>
      <c r="W69" s="48" t="s">
        <v>2224</v>
      </c>
      <c r="X69" s="48" t="s">
        <v>2225</v>
      </c>
      <c r="Y69" s="48">
        <v>2018</v>
      </c>
      <c r="Z69" s="48" t="s">
        <v>2139</v>
      </c>
      <c r="AA69" s="48">
        <v>150</v>
      </c>
      <c r="AB69" s="70"/>
      <c r="AC69" s="54">
        <v>43166</v>
      </c>
      <c r="AD69" s="54" t="s">
        <v>437</v>
      </c>
      <c r="AE69" s="48" t="s">
        <v>435</v>
      </c>
      <c r="AF69" s="22" t="s">
        <v>614</v>
      </c>
      <c r="AG69" s="22">
        <v>1151960865</v>
      </c>
      <c r="AH69" s="85">
        <v>0.25</v>
      </c>
      <c r="AI69" s="85">
        <v>0.5</v>
      </c>
      <c r="AJ69" s="22" t="str">
        <f t="shared" ca="1" si="5"/>
        <v>No Vigente</v>
      </c>
      <c r="AK69" s="57">
        <f t="shared" si="6"/>
        <v>45895</v>
      </c>
      <c r="AL69" s="58">
        <v>45530</v>
      </c>
      <c r="AM69" s="22" t="str">
        <f t="shared" ca="1" si="4"/>
        <v>No Vigente</v>
      </c>
      <c r="AN69" s="57">
        <f t="shared" si="7"/>
        <v>45863</v>
      </c>
      <c r="AO69" s="58">
        <v>45498</v>
      </c>
      <c r="AP69" s="57" t="s">
        <v>439</v>
      </c>
      <c r="AQ69" s="57">
        <v>48737</v>
      </c>
      <c r="AR69" s="22" t="str">
        <f t="shared" ca="1" si="10"/>
        <v>Vigente</v>
      </c>
      <c r="AS69" s="48"/>
      <c r="AT69" s="48"/>
      <c r="AU69" s="48" t="s">
        <v>2226</v>
      </c>
      <c r="AV69" s="22"/>
      <c r="AW69" s="69"/>
      <c r="AX69" s="69"/>
      <c r="AY69" s="69"/>
      <c r="AZ69" s="69"/>
      <c r="BA69" s="69"/>
      <c r="BB69" s="69"/>
      <c r="BC69" s="71" t="s">
        <v>2227</v>
      </c>
      <c r="BD69" s="22" t="s">
        <v>1966</v>
      </c>
    </row>
    <row r="70" spans="1:56" ht="19.5" customHeight="1" x14ac:dyDescent="0.25">
      <c r="A70" s="22">
        <v>67</v>
      </c>
      <c r="B70" s="22"/>
      <c r="C70" s="22"/>
      <c r="D70" s="22">
        <v>1144160016</v>
      </c>
      <c r="E70" s="67" t="s">
        <v>2228</v>
      </c>
      <c r="F70" s="57"/>
      <c r="G70" s="51" t="s">
        <v>1843</v>
      </c>
      <c r="H70" s="68"/>
      <c r="I70" s="51">
        <f t="shared" ca="1" si="8"/>
        <v>126.33698630136986</v>
      </c>
      <c r="J70" s="69"/>
      <c r="K70" s="63" t="s">
        <v>1959</v>
      </c>
      <c r="L70" s="48" t="s">
        <v>1960</v>
      </c>
      <c r="M70" s="57">
        <v>44014</v>
      </c>
      <c r="N70" s="51">
        <f t="shared" ca="1" si="9"/>
        <v>5.7506849315068491</v>
      </c>
      <c r="O70" s="55" t="s">
        <v>2229</v>
      </c>
      <c r="P70" s="55"/>
      <c r="Q70" s="55"/>
      <c r="R70" s="54"/>
      <c r="S70" s="55"/>
      <c r="T70" s="57"/>
      <c r="U70" s="57"/>
      <c r="V70" s="48" t="s">
        <v>2230</v>
      </c>
      <c r="W70" s="48"/>
      <c r="X70" s="48"/>
      <c r="Y70" s="48">
        <v>2015</v>
      </c>
      <c r="Z70" s="48" t="s">
        <v>2139</v>
      </c>
      <c r="AA70" s="48">
        <v>113</v>
      </c>
      <c r="AB70" s="70"/>
      <c r="AC70" s="54">
        <v>42054</v>
      </c>
      <c r="AD70" s="54" t="s">
        <v>437</v>
      </c>
      <c r="AE70" s="48" t="s">
        <v>436</v>
      </c>
      <c r="AF70" s="48"/>
      <c r="AG70" s="22"/>
      <c r="AH70" s="85">
        <v>0.5</v>
      </c>
      <c r="AI70" s="85">
        <v>1</v>
      </c>
      <c r="AJ70" s="22" t="str">
        <f t="shared" ca="1" si="5"/>
        <v>No Vigente</v>
      </c>
      <c r="AK70" s="57">
        <f t="shared" si="6"/>
        <v>45340</v>
      </c>
      <c r="AL70" s="58">
        <v>44975</v>
      </c>
      <c r="AM70" s="22" t="str">
        <f t="shared" ca="1" si="4"/>
        <v>No Vigente</v>
      </c>
      <c r="AN70" s="57">
        <f t="shared" si="7"/>
        <v>45340</v>
      </c>
      <c r="AO70" s="58">
        <v>44975</v>
      </c>
      <c r="AP70" s="57" t="s">
        <v>439</v>
      </c>
      <c r="AQ70" s="57">
        <v>45681</v>
      </c>
      <c r="AR70" s="22" t="str">
        <f t="shared" ca="1" si="10"/>
        <v>No Vigente</v>
      </c>
      <c r="AS70" s="22"/>
      <c r="AT70" s="22"/>
      <c r="AU70" s="22"/>
      <c r="AV70" s="22"/>
      <c r="AW70" s="69"/>
      <c r="AX70" s="69"/>
      <c r="AY70" s="69"/>
      <c r="AZ70" s="69"/>
      <c r="BA70" s="69"/>
      <c r="BB70" s="69"/>
      <c r="BC70" s="71" t="s">
        <v>2231</v>
      </c>
      <c r="BD70" s="22"/>
    </row>
    <row r="71" spans="1:56" ht="63" customHeight="1" x14ac:dyDescent="0.25">
      <c r="A71" s="22">
        <v>68</v>
      </c>
      <c r="B71" s="22"/>
      <c r="C71" s="22"/>
      <c r="D71" s="22">
        <v>1143944069</v>
      </c>
      <c r="E71" s="67" t="s">
        <v>2232</v>
      </c>
      <c r="F71" s="57">
        <v>33580</v>
      </c>
      <c r="G71" s="51" t="s">
        <v>1801</v>
      </c>
      <c r="H71" s="68"/>
      <c r="I71" s="51">
        <f t="shared" ca="1" si="8"/>
        <v>34.336986301369862</v>
      </c>
      <c r="J71" s="69"/>
      <c r="K71" s="63" t="s">
        <v>1929</v>
      </c>
      <c r="L71" s="22" t="s">
        <v>1803</v>
      </c>
      <c r="M71" s="57">
        <v>43648</v>
      </c>
      <c r="N71" s="51">
        <f t="shared" ca="1" si="9"/>
        <v>6.7534246575342465</v>
      </c>
      <c r="O71" s="55" t="s">
        <v>2233</v>
      </c>
      <c r="P71" s="55"/>
      <c r="Q71" s="55"/>
      <c r="R71" s="54"/>
      <c r="S71" s="55"/>
      <c r="T71" s="57"/>
      <c r="U71" s="57"/>
      <c r="V71" s="48" t="s">
        <v>2234</v>
      </c>
      <c r="W71" s="48" t="s">
        <v>2235</v>
      </c>
      <c r="X71" s="48" t="s">
        <v>2236</v>
      </c>
      <c r="Y71" s="48">
        <v>2019</v>
      </c>
      <c r="Z71" s="48" t="s">
        <v>1807</v>
      </c>
      <c r="AA71" s="48">
        <v>124</v>
      </c>
      <c r="AB71" s="70"/>
      <c r="AC71" s="54">
        <v>43405</v>
      </c>
      <c r="AD71" s="54" t="s">
        <v>437</v>
      </c>
      <c r="AE71" s="48" t="s">
        <v>436</v>
      </c>
      <c r="AF71" s="48"/>
      <c r="AG71" s="22"/>
      <c r="AH71" s="85">
        <v>0.5</v>
      </c>
      <c r="AI71" s="85">
        <v>1</v>
      </c>
      <c r="AJ71" s="22" t="str">
        <f t="shared" ca="1" si="5"/>
        <v>No Vigente</v>
      </c>
      <c r="AK71" s="57">
        <f t="shared" si="6"/>
        <v>45340</v>
      </c>
      <c r="AL71" s="58">
        <v>44975</v>
      </c>
      <c r="AM71" s="22" t="str">
        <f t="shared" ca="1" si="4"/>
        <v>No Vigente</v>
      </c>
      <c r="AN71" s="57">
        <f t="shared" si="7"/>
        <v>45338</v>
      </c>
      <c r="AO71" s="58">
        <v>44973</v>
      </c>
      <c r="AP71" s="57" t="s">
        <v>439</v>
      </c>
      <c r="AQ71" s="57">
        <v>47364</v>
      </c>
      <c r="AR71" s="22" t="str">
        <f t="shared" ca="1" si="10"/>
        <v>Vigente</v>
      </c>
      <c r="AS71" s="48"/>
      <c r="AT71" s="48"/>
      <c r="AU71" s="48" t="s">
        <v>2237</v>
      </c>
      <c r="AV71" s="22"/>
      <c r="AW71" s="69"/>
      <c r="AX71" s="69"/>
      <c r="AY71" s="69"/>
      <c r="AZ71" s="69"/>
      <c r="BA71" s="69"/>
      <c r="BB71" s="69"/>
      <c r="BC71" s="71"/>
      <c r="BD71" s="22" t="s">
        <v>1966</v>
      </c>
    </row>
    <row r="72" spans="1:56" ht="19.5" customHeight="1" x14ac:dyDescent="0.25">
      <c r="A72" s="22">
        <v>69</v>
      </c>
      <c r="B72" s="22"/>
      <c r="C72" s="22"/>
      <c r="D72" s="22">
        <v>1143861821</v>
      </c>
      <c r="E72" s="22" t="s">
        <v>2238</v>
      </c>
      <c r="F72" s="57">
        <v>34815</v>
      </c>
      <c r="G72" s="51" t="s">
        <v>1801</v>
      </c>
      <c r="H72" s="68"/>
      <c r="I72" s="51">
        <f t="shared" ca="1" si="8"/>
        <v>30.953424657534246</v>
      </c>
      <c r="J72" s="69"/>
      <c r="K72" s="22" t="s">
        <v>2239</v>
      </c>
      <c r="L72" s="22" t="s">
        <v>1803</v>
      </c>
      <c r="M72" s="57">
        <v>43438</v>
      </c>
      <c r="N72" s="51">
        <f t="shared" ca="1" si="9"/>
        <v>7.3287671232876717</v>
      </c>
      <c r="O72" s="55" t="s">
        <v>2240</v>
      </c>
      <c r="P72" s="55"/>
      <c r="Q72" s="55"/>
      <c r="R72" s="54"/>
      <c r="S72" s="55"/>
      <c r="T72" s="57"/>
      <c r="U72" s="57"/>
      <c r="V72" s="48" t="s">
        <v>631</v>
      </c>
      <c r="W72" s="48" t="s">
        <v>2241</v>
      </c>
      <c r="X72" s="48" t="s">
        <v>2242</v>
      </c>
      <c r="Y72" s="48">
        <v>2023</v>
      </c>
      <c r="Z72" s="48" t="s">
        <v>1819</v>
      </c>
      <c r="AA72" s="48">
        <v>199</v>
      </c>
      <c r="AB72" s="70"/>
      <c r="AC72" s="54">
        <v>44741</v>
      </c>
      <c r="AD72" s="54" t="s">
        <v>437</v>
      </c>
      <c r="AE72" s="48" t="s">
        <v>436</v>
      </c>
      <c r="AF72" s="48"/>
      <c r="AG72" s="22"/>
      <c r="AH72" s="85">
        <v>0.5</v>
      </c>
      <c r="AI72" s="85">
        <v>1</v>
      </c>
      <c r="AJ72" s="22" t="str">
        <f t="shared" ca="1" si="5"/>
        <v>No Vigente</v>
      </c>
      <c r="AK72" s="57">
        <f t="shared" si="6"/>
        <v>45854</v>
      </c>
      <c r="AL72" s="58">
        <v>45489</v>
      </c>
      <c r="AM72" s="22" t="str">
        <f t="shared" ca="1" si="4"/>
        <v>No Vigente</v>
      </c>
      <c r="AN72" s="57">
        <f t="shared" si="7"/>
        <v>45660</v>
      </c>
      <c r="AO72" s="58">
        <v>45295</v>
      </c>
      <c r="AP72" s="57" t="s">
        <v>439</v>
      </c>
      <c r="AQ72" s="57">
        <v>46529</v>
      </c>
      <c r="AR72" s="22" t="str">
        <f t="shared" ca="1" si="10"/>
        <v>Vigente</v>
      </c>
      <c r="AS72" s="22"/>
      <c r="AT72" s="22"/>
      <c r="AU72" s="22" t="s">
        <v>1851</v>
      </c>
      <c r="AV72" s="22"/>
      <c r="AW72" s="69"/>
      <c r="AX72" s="69"/>
      <c r="AY72" s="69"/>
      <c r="AZ72" s="69"/>
      <c r="BA72" s="69"/>
      <c r="BB72" s="69"/>
      <c r="BC72" s="71" t="s">
        <v>2243</v>
      </c>
      <c r="BD72" s="22" t="s">
        <v>1966</v>
      </c>
    </row>
    <row r="73" spans="1:56" ht="19.5" customHeight="1" x14ac:dyDescent="0.25">
      <c r="A73" s="22">
        <v>70</v>
      </c>
      <c r="B73" s="22"/>
      <c r="C73" s="22"/>
      <c r="D73" s="23">
        <v>6405337</v>
      </c>
      <c r="E73" s="23" t="s">
        <v>2244</v>
      </c>
      <c r="F73" s="24">
        <v>29681</v>
      </c>
      <c r="G73" s="25" t="s">
        <v>1801</v>
      </c>
      <c r="H73" s="68"/>
      <c r="I73" s="25">
        <f t="shared" ca="1" si="8"/>
        <v>45.019178082191779</v>
      </c>
      <c r="J73" s="69"/>
      <c r="K73" s="76" t="s">
        <v>1929</v>
      </c>
      <c r="L73" s="23" t="s">
        <v>1803</v>
      </c>
      <c r="M73" s="24">
        <v>44648</v>
      </c>
      <c r="N73" s="25">
        <f t="shared" ca="1" si="9"/>
        <v>4.0136986301369859</v>
      </c>
      <c r="O73" s="27" t="s">
        <v>2245</v>
      </c>
      <c r="P73" s="27"/>
      <c r="Q73" s="27"/>
      <c r="R73" s="28"/>
      <c r="S73" s="27"/>
      <c r="T73" s="24">
        <v>44977</v>
      </c>
      <c r="U73" s="24"/>
      <c r="V73" s="29" t="s">
        <v>2246</v>
      </c>
      <c r="W73" s="29" t="s">
        <v>2247</v>
      </c>
      <c r="X73" s="29" t="s">
        <v>2248</v>
      </c>
      <c r="Y73" s="29">
        <v>2015</v>
      </c>
      <c r="Z73" s="29" t="s">
        <v>2249</v>
      </c>
      <c r="AA73" s="29">
        <v>125</v>
      </c>
      <c r="AB73" s="70"/>
      <c r="AC73" s="28">
        <v>42002</v>
      </c>
      <c r="AD73" s="28" t="s">
        <v>437</v>
      </c>
      <c r="AE73" s="29" t="s">
        <v>435</v>
      </c>
      <c r="AF73" s="29" t="s">
        <v>2250</v>
      </c>
      <c r="AG73" s="23">
        <v>63479641</v>
      </c>
      <c r="AH73" s="23" t="s">
        <v>861</v>
      </c>
      <c r="AI73" s="23" t="s">
        <v>861</v>
      </c>
      <c r="AJ73" s="23" t="str">
        <f t="shared" ca="1" si="5"/>
        <v>No Vigente</v>
      </c>
      <c r="AK73" s="24">
        <f t="shared" si="6"/>
        <v>45123</v>
      </c>
      <c r="AL73" s="32">
        <v>44758</v>
      </c>
      <c r="AM73" s="23" t="str">
        <f t="shared" ca="1" si="4"/>
        <v>No Vigente</v>
      </c>
      <c r="AN73" s="24">
        <f t="shared" si="7"/>
        <v>45397</v>
      </c>
      <c r="AO73" s="32">
        <v>45032</v>
      </c>
      <c r="AP73" s="24" t="s">
        <v>439</v>
      </c>
      <c r="AQ73" s="24">
        <v>45744</v>
      </c>
      <c r="AR73" s="23" t="str">
        <f t="shared" ca="1" si="10"/>
        <v>No Vigente</v>
      </c>
      <c r="AS73" s="23"/>
      <c r="AT73" s="23"/>
      <c r="AU73" s="23" t="s">
        <v>1851</v>
      </c>
      <c r="AV73" s="23"/>
      <c r="AW73" s="69"/>
      <c r="AX73" s="69"/>
      <c r="AY73" s="69"/>
      <c r="AZ73" s="69"/>
      <c r="BA73" s="69"/>
      <c r="BB73" s="69"/>
      <c r="BC73" s="88" t="s">
        <v>2251</v>
      </c>
      <c r="BD73" s="23" t="s">
        <v>1809</v>
      </c>
    </row>
    <row r="74" spans="1:56" ht="19.5" customHeight="1" x14ac:dyDescent="0.25">
      <c r="A74" s="22">
        <v>71</v>
      </c>
      <c r="B74" s="22"/>
      <c r="C74" s="22"/>
      <c r="D74" s="23">
        <v>1151941400</v>
      </c>
      <c r="E74" s="23" t="s">
        <v>2252</v>
      </c>
      <c r="F74" s="24">
        <v>33384</v>
      </c>
      <c r="G74" s="25" t="s">
        <v>1801</v>
      </c>
      <c r="H74" s="68"/>
      <c r="I74" s="25">
        <f t="shared" ca="1" si="8"/>
        <v>34.873972602739727</v>
      </c>
      <c r="J74" s="69"/>
      <c r="K74" s="76" t="s">
        <v>1840</v>
      </c>
      <c r="L74" s="23" t="s">
        <v>1803</v>
      </c>
      <c r="M74" s="24">
        <v>45040</v>
      </c>
      <c r="N74" s="25">
        <f t="shared" ca="1" si="9"/>
        <v>2.9397260273972603</v>
      </c>
      <c r="O74" s="27">
        <v>3177192685</v>
      </c>
      <c r="P74" s="27"/>
      <c r="Q74" s="27"/>
      <c r="R74" s="28"/>
      <c r="S74" s="27"/>
      <c r="T74" s="24"/>
      <c r="U74" s="24"/>
      <c r="V74" s="29"/>
      <c r="W74" s="29"/>
      <c r="X74" s="29"/>
      <c r="Y74" s="29"/>
      <c r="Z74" s="29"/>
      <c r="AA74" s="29"/>
      <c r="AB74" s="70"/>
      <c r="AC74" s="28"/>
      <c r="AD74" s="28" t="s">
        <v>437</v>
      </c>
      <c r="AE74" s="29"/>
      <c r="AF74" s="29"/>
      <c r="AG74" s="23"/>
      <c r="AH74" s="23"/>
      <c r="AI74" s="23"/>
      <c r="AJ74" s="23" t="str">
        <f t="shared" ca="1" si="5"/>
        <v>No Vigente</v>
      </c>
      <c r="AK74" s="24">
        <f t="shared" si="6"/>
        <v>365</v>
      </c>
      <c r="AL74" s="32"/>
      <c r="AM74" s="23" t="str">
        <f t="shared" ca="1" si="4"/>
        <v>No Vigente</v>
      </c>
      <c r="AN74" s="24">
        <f t="shared" si="7"/>
        <v>365</v>
      </c>
      <c r="AO74" s="32"/>
      <c r="AP74" s="24" t="s">
        <v>439</v>
      </c>
      <c r="AQ74" s="24">
        <v>47412</v>
      </c>
      <c r="AR74" s="23" t="str">
        <f t="shared" ca="1" si="10"/>
        <v>Vigente</v>
      </c>
      <c r="AS74" s="23"/>
      <c r="AT74" s="23"/>
      <c r="AU74" s="23" t="s">
        <v>1851</v>
      </c>
      <c r="AV74" s="23"/>
      <c r="AW74" s="69"/>
      <c r="AX74" s="69"/>
      <c r="AY74" s="69"/>
      <c r="AZ74" s="69"/>
      <c r="BA74" s="69"/>
      <c r="BB74" s="69"/>
      <c r="BC74" s="88" t="s">
        <v>2243</v>
      </c>
      <c r="BD74" s="23" t="s">
        <v>1809</v>
      </c>
    </row>
    <row r="75" spans="1:56" ht="19.5" customHeight="1" x14ac:dyDescent="0.25">
      <c r="A75" s="22">
        <v>72</v>
      </c>
      <c r="B75" s="22"/>
      <c r="C75" s="22"/>
      <c r="D75" s="22">
        <v>1086133767</v>
      </c>
      <c r="E75" s="22" t="s">
        <v>2253</v>
      </c>
      <c r="F75" s="57">
        <v>31972</v>
      </c>
      <c r="G75" s="51" t="s">
        <v>1843</v>
      </c>
      <c r="H75" s="68"/>
      <c r="I75" s="51">
        <f t="shared" ca="1" si="8"/>
        <v>38.742465753424661</v>
      </c>
      <c r="J75" s="69"/>
      <c r="K75" s="63" t="s">
        <v>1840</v>
      </c>
      <c r="L75" s="22" t="s">
        <v>1803</v>
      </c>
      <c r="M75" s="57">
        <v>43822</v>
      </c>
      <c r="N75" s="51">
        <f t="shared" ca="1" si="9"/>
        <v>6.2767123287671236</v>
      </c>
      <c r="O75" s="55" t="s">
        <v>2254</v>
      </c>
      <c r="P75" s="55"/>
      <c r="Q75" s="55"/>
      <c r="R75" s="54"/>
      <c r="S75" s="55"/>
      <c r="T75" s="57"/>
      <c r="U75" s="57">
        <v>45262</v>
      </c>
      <c r="V75" s="48" t="s">
        <v>571</v>
      </c>
      <c r="W75" s="48" t="s">
        <v>2255</v>
      </c>
      <c r="X75" s="48" t="s">
        <v>2256</v>
      </c>
      <c r="Y75" s="48">
        <v>2015</v>
      </c>
      <c r="Z75" s="48" t="s">
        <v>1807</v>
      </c>
      <c r="AA75" s="48">
        <v>125</v>
      </c>
      <c r="AB75" s="70"/>
      <c r="AC75" s="54">
        <v>41752</v>
      </c>
      <c r="AD75" s="54" t="s">
        <v>437</v>
      </c>
      <c r="AE75" s="48" t="s">
        <v>435</v>
      </c>
      <c r="AF75" s="48" t="s">
        <v>572</v>
      </c>
      <c r="AG75" s="22">
        <v>10002478</v>
      </c>
      <c r="AH75" s="85">
        <v>0.25</v>
      </c>
      <c r="AI75" s="85">
        <v>0.5</v>
      </c>
      <c r="AJ75" s="22" t="str">
        <f t="shared" ca="1" si="5"/>
        <v>No Vigente</v>
      </c>
      <c r="AK75" s="57">
        <f t="shared" si="6"/>
        <v>45861</v>
      </c>
      <c r="AL75" s="58">
        <v>45496</v>
      </c>
      <c r="AM75" s="22" t="str">
        <f t="shared" ca="1" si="4"/>
        <v>No Vigente</v>
      </c>
      <c r="AN75" s="57">
        <f t="shared" si="7"/>
        <v>45648</v>
      </c>
      <c r="AO75" s="58">
        <v>45283</v>
      </c>
      <c r="AP75" s="57" t="s">
        <v>439</v>
      </c>
      <c r="AQ75" s="57">
        <v>46634</v>
      </c>
      <c r="AR75" s="22" t="str">
        <f t="shared" ca="1" si="10"/>
        <v>Vigente</v>
      </c>
      <c r="AS75" s="22"/>
      <c r="AT75" s="22"/>
      <c r="AU75" s="22" t="s">
        <v>1851</v>
      </c>
      <c r="AV75" s="22"/>
      <c r="AW75" s="69"/>
      <c r="AX75" s="69"/>
      <c r="AY75" s="69"/>
      <c r="AZ75" s="69"/>
      <c r="BA75" s="69"/>
      <c r="BB75" s="69"/>
      <c r="BC75" s="71"/>
      <c r="BD75" s="22" t="s">
        <v>2076</v>
      </c>
    </row>
    <row r="76" spans="1:56" ht="19.5" customHeight="1" x14ac:dyDescent="0.25">
      <c r="A76" s="22">
        <v>73</v>
      </c>
      <c r="B76" s="22"/>
      <c r="C76" s="22"/>
      <c r="D76" s="23">
        <v>1107095266</v>
      </c>
      <c r="E76" s="23" t="s">
        <v>2257</v>
      </c>
      <c r="F76" s="24">
        <v>35109</v>
      </c>
      <c r="G76" s="25" t="s">
        <v>1801</v>
      </c>
      <c r="H76" s="68"/>
      <c r="I76" s="25">
        <f t="shared" ca="1" si="8"/>
        <v>30.147945205479452</v>
      </c>
      <c r="J76" s="69"/>
      <c r="K76" s="23" t="s">
        <v>1826</v>
      </c>
      <c r="L76" s="29" t="s">
        <v>1827</v>
      </c>
      <c r="M76" s="24">
        <v>41702</v>
      </c>
      <c r="N76" s="25">
        <f t="shared" ca="1" si="9"/>
        <v>12.084931506849315</v>
      </c>
      <c r="O76" s="27" t="s">
        <v>2258</v>
      </c>
      <c r="P76" s="27"/>
      <c r="Q76" s="27"/>
      <c r="R76" s="28"/>
      <c r="S76" s="27"/>
      <c r="T76" s="24"/>
      <c r="U76" s="24"/>
      <c r="V76" s="29" t="s">
        <v>2259</v>
      </c>
      <c r="W76" s="29" t="s">
        <v>2260</v>
      </c>
      <c r="X76" s="29" t="s">
        <v>2261</v>
      </c>
      <c r="Y76" s="29">
        <v>2015</v>
      </c>
      <c r="Z76" s="29" t="s">
        <v>1807</v>
      </c>
      <c r="AA76" s="29">
        <v>125</v>
      </c>
      <c r="AB76" s="70"/>
      <c r="AC76" s="28">
        <v>42160</v>
      </c>
      <c r="AD76" s="28" t="s">
        <v>437</v>
      </c>
      <c r="AE76" s="29" t="s">
        <v>436</v>
      </c>
      <c r="AF76" s="29"/>
      <c r="AG76" s="23"/>
      <c r="AH76" s="31">
        <v>0.5</v>
      </c>
      <c r="AI76" s="31">
        <v>1</v>
      </c>
      <c r="AJ76" s="104" t="str">
        <f t="shared" ca="1" si="5"/>
        <v>No Vigente</v>
      </c>
      <c r="AK76" s="105">
        <f t="shared" si="6"/>
        <v>45829</v>
      </c>
      <c r="AL76" s="32">
        <v>45464</v>
      </c>
      <c r="AM76" s="104" t="str">
        <f t="shared" ca="1" si="4"/>
        <v>No Vigente</v>
      </c>
      <c r="AN76" s="105">
        <f t="shared" si="7"/>
        <v>45834</v>
      </c>
      <c r="AO76" s="32">
        <v>45469</v>
      </c>
      <c r="AP76" s="24" t="s">
        <v>439</v>
      </c>
      <c r="AQ76" s="24">
        <v>45368</v>
      </c>
      <c r="AR76" s="104" t="str">
        <f t="shared" ca="1" si="10"/>
        <v>No Vigente</v>
      </c>
      <c r="AS76" s="23"/>
      <c r="AT76" s="23"/>
      <c r="AU76" s="23"/>
      <c r="AV76" s="23"/>
      <c r="AW76" s="69"/>
      <c r="AX76" s="69"/>
      <c r="AY76" s="69"/>
      <c r="AZ76" s="69"/>
      <c r="BA76" s="69"/>
      <c r="BB76" s="69"/>
      <c r="BC76" s="88" t="s">
        <v>2262</v>
      </c>
      <c r="BD76" s="23" t="s">
        <v>1809</v>
      </c>
    </row>
    <row r="77" spans="1:56" ht="19.5" customHeight="1" x14ac:dyDescent="0.25">
      <c r="A77" s="22">
        <v>74</v>
      </c>
      <c r="B77" s="22"/>
      <c r="C77" s="22"/>
      <c r="D77" s="22">
        <v>1116246291</v>
      </c>
      <c r="E77" s="22" t="s">
        <v>2263</v>
      </c>
      <c r="F77" s="57">
        <v>32930</v>
      </c>
      <c r="G77" s="51" t="s">
        <v>1801</v>
      </c>
      <c r="H77" s="68"/>
      <c r="I77" s="51">
        <f t="shared" ca="1" si="8"/>
        <v>36.11780821917808</v>
      </c>
      <c r="J77" s="69"/>
      <c r="K77" s="48" t="s">
        <v>1845</v>
      </c>
      <c r="L77" s="22" t="s">
        <v>1846</v>
      </c>
      <c r="M77" s="57">
        <v>44965</v>
      </c>
      <c r="N77" s="51">
        <f t="shared" ca="1" si="9"/>
        <v>3.1452054794520548</v>
      </c>
      <c r="O77" s="55">
        <v>3137194164</v>
      </c>
      <c r="P77" s="55"/>
      <c r="Q77" s="55"/>
      <c r="R77" s="54"/>
      <c r="S77" s="55"/>
      <c r="T77" s="57"/>
      <c r="U77" s="57"/>
      <c r="V77" s="48" t="s">
        <v>2264</v>
      </c>
      <c r="W77" s="48" t="s">
        <v>2265</v>
      </c>
      <c r="X77" s="48" t="s">
        <v>2266</v>
      </c>
      <c r="Y77" s="48">
        <v>2021</v>
      </c>
      <c r="Z77" s="48" t="s">
        <v>1807</v>
      </c>
      <c r="AA77" s="48">
        <v>197</v>
      </c>
      <c r="AB77" s="70"/>
      <c r="AC77" s="54">
        <v>44002</v>
      </c>
      <c r="AD77" s="54" t="s">
        <v>437</v>
      </c>
      <c r="AE77" s="48" t="s">
        <v>436</v>
      </c>
      <c r="AF77" s="48"/>
      <c r="AG77" s="22"/>
      <c r="AH77" s="85">
        <v>0.5</v>
      </c>
      <c r="AI77" s="85">
        <v>1</v>
      </c>
      <c r="AJ77" s="22" t="str">
        <f t="shared" ca="1" si="5"/>
        <v>No Vigente</v>
      </c>
      <c r="AK77" s="57">
        <f t="shared" si="6"/>
        <v>45825</v>
      </c>
      <c r="AL77" s="58">
        <v>45460</v>
      </c>
      <c r="AM77" s="22" t="str">
        <f t="shared" ref="AM77:AM140" ca="1" si="11">IF(AN77&gt;TODAY(),"Vigente","No Vigente")</f>
        <v>No Vigente</v>
      </c>
      <c r="AN77" s="57">
        <f t="shared" si="7"/>
        <v>45826</v>
      </c>
      <c r="AO77" s="58">
        <v>45461</v>
      </c>
      <c r="AP77" s="57" t="s">
        <v>439</v>
      </c>
      <c r="AQ77" s="57">
        <v>48723</v>
      </c>
      <c r="AR77" s="22" t="str">
        <f t="shared" ca="1" si="10"/>
        <v>Vigente</v>
      </c>
      <c r="AS77" s="48"/>
      <c r="AT77" s="48"/>
      <c r="AU77" s="48" t="s">
        <v>1851</v>
      </c>
      <c r="AV77" s="22"/>
      <c r="AW77" s="69"/>
      <c r="AX77" s="69"/>
      <c r="AY77" s="69"/>
      <c r="AZ77" s="69"/>
      <c r="BA77" s="69"/>
      <c r="BB77" s="69"/>
      <c r="BC77" s="71" t="s">
        <v>2267</v>
      </c>
      <c r="BD77" s="22" t="s">
        <v>1966</v>
      </c>
    </row>
    <row r="78" spans="1:56" ht="19.5" customHeight="1" x14ac:dyDescent="0.25">
      <c r="A78" s="22">
        <v>75</v>
      </c>
      <c r="B78" s="22"/>
      <c r="C78" s="22"/>
      <c r="D78" s="22">
        <v>1144158458</v>
      </c>
      <c r="E78" s="22" t="s">
        <v>2268</v>
      </c>
      <c r="F78" s="57">
        <v>33758</v>
      </c>
      <c r="G78" s="51" t="s">
        <v>1801</v>
      </c>
      <c r="H78" s="68"/>
      <c r="I78" s="51">
        <f t="shared" ca="1" si="8"/>
        <v>33.849315068493148</v>
      </c>
      <c r="J78" s="69"/>
      <c r="K78" s="63" t="s">
        <v>2269</v>
      </c>
      <c r="L78" s="22" t="s">
        <v>1803</v>
      </c>
      <c r="M78" s="57">
        <v>44599</v>
      </c>
      <c r="N78" s="51">
        <f t="shared" ca="1" si="9"/>
        <v>4.1479452054794521</v>
      </c>
      <c r="O78" s="55" t="s">
        <v>2270</v>
      </c>
      <c r="P78" s="55"/>
      <c r="Q78" s="55"/>
      <c r="R78" s="54"/>
      <c r="S78" s="55"/>
      <c r="T78" s="57"/>
      <c r="U78" s="57"/>
      <c r="V78" s="48" t="s">
        <v>551</v>
      </c>
      <c r="W78" s="49" t="s">
        <v>2271</v>
      </c>
      <c r="X78" s="49" t="s">
        <v>2272</v>
      </c>
      <c r="Y78" s="49">
        <v>2023</v>
      </c>
      <c r="Z78" s="49" t="s">
        <v>1986</v>
      </c>
      <c r="AA78" s="49">
        <v>109</v>
      </c>
      <c r="AB78" s="49"/>
      <c r="AC78" s="117">
        <v>44609</v>
      </c>
      <c r="AD78" s="49" t="s">
        <v>437</v>
      </c>
      <c r="AE78" s="49" t="s">
        <v>436</v>
      </c>
      <c r="AF78" s="49"/>
      <c r="AG78" s="67"/>
      <c r="AH78" s="118">
        <v>0.5</v>
      </c>
      <c r="AI78" s="118">
        <v>1</v>
      </c>
      <c r="AJ78" s="67" t="str">
        <f t="shared" ca="1" si="5"/>
        <v>No Vigente</v>
      </c>
      <c r="AK78" s="119">
        <f t="shared" si="6"/>
        <v>45704</v>
      </c>
      <c r="AL78" s="120">
        <v>45339</v>
      </c>
      <c r="AM78" s="67" t="str">
        <f t="shared" ca="1" si="11"/>
        <v>No Vigente</v>
      </c>
      <c r="AN78" s="119">
        <f t="shared" si="7"/>
        <v>45704</v>
      </c>
      <c r="AO78" s="120">
        <v>45339</v>
      </c>
      <c r="AP78" s="119" t="s">
        <v>439</v>
      </c>
      <c r="AQ78" s="119">
        <v>48326</v>
      </c>
      <c r="AR78" s="67" t="str">
        <f t="shared" ca="1" si="10"/>
        <v>Vigente</v>
      </c>
      <c r="AS78" s="67"/>
      <c r="AT78" s="67"/>
      <c r="AU78" s="67" t="s">
        <v>1851</v>
      </c>
      <c r="AV78" s="67"/>
      <c r="AW78" s="69"/>
      <c r="AX78" s="69"/>
      <c r="AY78" s="69"/>
      <c r="AZ78" s="69"/>
      <c r="BA78" s="69"/>
      <c r="BB78" s="69"/>
      <c r="BC78" s="121" t="s">
        <v>2273</v>
      </c>
      <c r="BD78" s="67" t="s">
        <v>2274</v>
      </c>
    </row>
    <row r="79" spans="1:56" ht="19.5" customHeight="1" x14ac:dyDescent="0.25">
      <c r="A79" s="22">
        <v>76</v>
      </c>
      <c r="B79" s="22"/>
      <c r="C79" s="22"/>
      <c r="D79" s="23">
        <v>1007656314</v>
      </c>
      <c r="E79" s="23" t="s">
        <v>2275</v>
      </c>
      <c r="F79" s="24"/>
      <c r="G79" s="25"/>
      <c r="H79" s="68"/>
      <c r="I79" s="25">
        <f t="shared" ca="1" si="8"/>
        <v>126.33698630136986</v>
      </c>
      <c r="J79" s="69"/>
      <c r="K79" s="76" t="s">
        <v>1863</v>
      </c>
      <c r="L79" s="23" t="s">
        <v>1803</v>
      </c>
      <c r="M79" s="24">
        <v>44062</v>
      </c>
      <c r="N79" s="25">
        <f t="shared" ca="1" si="9"/>
        <v>5.6191780821917812</v>
      </c>
      <c r="O79" s="27" t="s">
        <v>2276</v>
      </c>
      <c r="P79" s="27"/>
      <c r="Q79" s="27"/>
      <c r="R79" s="28"/>
      <c r="S79" s="27"/>
      <c r="T79" s="24"/>
      <c r="U79" s="24"/>
      <c r="V79" s="29" t="s">
        <v>2277</v>
      </c>
      <c r="W79" s="29" t="s">
        <v>2278</v>
      </c>
      <c r="X79" s="29" t="s">
        <v>2279</v>
      </c>
      <c r="Y79" s="29">
        <v>2024</v>
      </c>
      <c r="Z79" s="29" t="s">
        <v>1912</v>
      </c>
      <c r="AA79" s="29">
        <v>200</v>
      </c>
      <c r="AB79" s="70"/>
      <c r="AC79" s="28">
        <v>45040</v>
      </c>
      <c r="AD79" s="28" t="s">
        <v>437</v>
      </c>
      <c r="AE79" s="29" t="s">
        <v>436</v>
      </c>
      <c r="AF79" s="29"/>
      <c r="AG79" s="23"/>
      <c r="AH79" s="31">
        <v>0.5</v>
      </c>
      <c r="AI79" s="31">
        <v>1</v>
      </c>
      <c r="AJ79" s="104" t="str">
        <f t="shared" ref="AJ79:AJ142" ca="1" si="12">IF(AK79&gt;TODAY(),"Vigente","No Vigente")</f>
        <v>No Vigente</v>
      </c>
      <c r="AK79" s="105">
        <f t="shared" si="6"/>
        <v>45402</v>
      </c>
      <c r="AL79" s="32">
        <v>45037</v>
      </c>
      <c r="AM79" s="104" t="str">
        <f t="shared" ca="1" si="11"/>
        <v>No Vigente</v>
      </c>
      <c r="AN79" s="105">
        <f t="shared" si="7"/>
        <v>45402</v>
      </c>
      <c r="AO79" s="32">
        <v>45037</v>
      </c>
      <c r="AP79" s="24" t="s">
        <v>439</v>
      </c>
      <c r="AQ79" s="24">
        <v>47442</v>
      </c>
      <c r="AR79" s="104" t="str">
        <f t="shared" ca="1" si="10"/>
        <v>Vigente</v>
      </c>
      <c r="AS79" s="23"/>
      <c r="AT79" s="23"/>
      <c r="AU79" s="23"/>
      <c r="AV79" s="23"/>
      <c r="AW79" s="69"/>
      <c r="AX79" s="69"/>
      <c r="AY79" s="69"/>
      <c r="AZ79" s="69"/>
      <c r="BA79" s="69"/>
      <c r="BB79" s="69"/>
      <c r="BC79" s="88" t="s">
        <v>2280</v>
      </c>
      <c r="BD79" s="23" t="s">
        <v>1809</v>
      </c>
    </row>
    <row r="80" spans="1:56" ht="19.5" customHeight="1" x14ac:dyDescent="0.25">
      <c r="A80" s="22">
        <v>77</v>
      </c>
      <c r="B80" s="22"/>
      <c r="C80" s="22"/>
      <c r="D80" s="22">
        <v>1061751258</v>
      </c>
      <c r="E80" s="22" t="s">
        <v>2281</v>
      </c>
      <c r="F80" s="57">
        <v>33852</v>
      </c>
      <c r="G80" s="51" t="s">
        <v>1843</v>
      </c>
      <c r="H80" s="68"/>
      <c r="I80" s="51">
        <f t="shared" ca="1" si="8"/>
        <v>33.591780821917808</v>
      </c>
      <c r="J80" s="69"/>
      <c r="K80" s="63" t="s">
        <v>2282</v>
      </c>
      <c r="L80" s="48" t="s">
        <v>1827</v>
      </c>
      <c r="M80" s="57">
        <v>44474</v>
      </c>
      <c r="N80" s="51">
        <f t="shared" ca="1" si="9"/>
        <v>4.4904109589041097</v>
      </c>
      <c r="O80" s="55" t="s">
        <v>2283</v>
      </c>
      <c r="P80" s="55"/>
      <c r="Q80" s="55"/>
      <c r="R80" s="54"/>
      <c r="S80" s="55"/>
      <c r="T80" s="57"/>
      <c r="U80" s="57"/>
      <c r="V80" s="48" t="s">
        <v>2284</v>
      </c>
      <c r="W80" s="48" t="s">
        <v>2285</v>
      </c>
      <c r="X80" s="48" t="s">
        <v>2286</v>
      </c>
      <c r="Y80" s="48">
        <v>2019</v>
      </c>
      <c r="Z80" s="48" t="s">
        <v>2287</v>
      </c>
      <c r="AA80" s="48">
        <v>125</v>
      </c>
      <c r="AB80" s="70"/>
      <c r="AC80" s="54">
        <v>43637</v>
      </c>
      <c r="AD80" s="54" t="s">
        <v>437</v>
      </c>
      <c r="AE80" s="48" t="s">
        <v>436</v>
      </c>
      <c r="AF80" s="48"/>
      <c r="AG80" s="22"/>
      <c r="AH80" s="85">
        <v>0.5</v>
      </c>
      <c r="AI80" s="85">
        <v>1</v>
      </c>
      <c r="AJ80" s="22" t="str">
        <f t="shared" ca="1" si="12"/>
        <v>No Vigente</v>
      </c>
      <c r="AK80" s="57">
        <f t="shared" si="6"/>
        <v>45860</v>
      </c>
      <c r="AL80" s="58">
        <v>45495</v>
      </c>
      <c r="AM80" s="22" t="str">
        <f t="shared" ca="1" si="11"/>
        <v>No Vigente</v>
      </c>
      <c r="AN80" s="57">
        <f t="shared" si="7"/>
        <v>45861</v>
      </c>
      <c r="AO80" s="58">
        <v>45496</v>
      </c>
      <c r="AP80" s="57" t="s">
        <v>439</v>
      </c>
      <c r="AQ80" s="57">
        <v>47188</v>
      </c>
      <c r="AR80" s="22" t="str">
        <f t="shared" ca="1" si="10"/>
        <v>Vigente</v>
      </c>
      <c r="AS80" s="22"/>
      <c r="AT80" s="22"/>
      <c r="AU80" s="22" t="s">
        <v>1851</v>
      </c>
      <c r="AV80" s="22"/>
      <c r="AW80" s="69"/>
      <c r="AX80" s="69"/>
      <c r="AY80" s="69"/>
      <c r="AZ80" s="69"/>
      <c r="BA80" s="69"/>
      <c r="BB80" s="69"/>
      <c r="BC80" s="71" t="s">
        <v>2288</v>
      </c>
      <c r="BD80" s="22" t="s">
        <v>2289</v>
      </c>
    </row>
    <row r="81" spans="1:56" ht="19.5" customHeight="1" x14ac:dyDescent="0.25">
      <c r="A81" s="22">
        <v>78</v>
      </c>
      <c r="B81" s="22"/>
      <c r="C81" s="22"/>
      <c r="D81" s="22">
        <v>1144095481</v>
      </c>
      <c r="E81" s="67" t="s">
        <v>2290</v>
      </c>
      <c r="F81" s="57">
        <v>35531</v>
      </c>
      <c r="G81" s="51" t="s">
        <v>1843</v>
      </c>
      <c r="H81" s="68"/>
      <c r="I81" s="51">
        <f t="shared" ca="1" si="8"/>
        <v>28.991780821917807</v>
      </c>
      <c r="J81" s="69"/>
      <c r="K81" s="63" t="s">
        <v>2291</v>
      </c>
      <c r="L81" s="22" t="s">
        <v>1803</v>
      </c>
      <c r="M81" s="57">
        <v>43755</v>
      </c>
      <c r="N81" s="51">
        <f t="shared" ca="1" si="9"/>
        <v>6.4602739726027396</v>
      </c>
      <c r="O81" s="55" t="s">
        <v>2292</v>
      </c>
      <c r="P81" s="55" t="s">
        <v>1815</v>
      </c>
      <c r="Q81" s="55" t="s">
        <v>439</v>
      </c>
      <c r="R81" s="54">
        <v>46481</v>
      </c>
      <c r="S81" s="55" t="s">
        <v>755</v>
      </c>
      <c r="T81" s="57"/>
      <c r="U81" s="57"/>
      <c r="V81" s="48" t="s">
        <v>622</v>
      </c>
      <c r="W81" s="48" t="s">
        <v>2293</v>
      </c>
      <c r="X81" s="48" t="s">
        <v>2294</v>
      </c>
      <c r="Y81" s="48">
        <v>2018</v>
      </c>
      <c r="Z81" s="48" t="s">
        <v>2139</v>
      </c>
      <c r="AA81" s="48">
        <v>115</v>
      </c>
      <c r="AB81" s="70"/>
      <c r="AC81" s="54">
        <v>43035</v>
      </c>
      <c r="AD81" s="54" t="s">
        <v>437</v>
      </c>
      <c r="AE81" s="48" t="s">
        <v>436</v>
      </c>
      <c r="AF81" s="48"/>
      <c r="AG81" s="22"/>
      <c r="AH81" s="85">
        <v>0.5</v>
      </c>
      <c r="AI81" s="85">
        <v>1</v>
      </c>
      <c r="AJ81" s="22" t="str">
        <f t="shared" ca="1" si="12"/>
        <v>No Vigente</v>
      </c>
      <c r="AK81" s="57">
        <f t="shared" si="6"/>
        <v>45958</v>
      </c>
      <c r="AL81" s="58">
        <v>45593</v>
      </c>
      <c r="AM81" s="22" t="str">
        <f t="shared" ca="1" si="11"/>
        <v>No Vigente</v>
      </c>
      <c r="AN81" s="57">
        <f t="shared" si="7"/>
        <v>45957</v>
      </c>
      <c r="AO81" s="58">
        <v>45592</v>
      </c>
      <c r="AP81" s="57" t="s">
        <v>439</v>
      </c>
      <c r="AQ81" s="57">
        <v>46481</v>
      </c>
      <c r="AR81" s="22" t="str">
        <f t="shared" ca="1" si="10"/>
        <v>Vigente</v>
      </c>
      <c r="AS81" s="22"/>
      <c r="AT81" s="22"/>
      <c r="AU81" s="22" t="s">
        <v>1851</v>
      </c>
      <c r="AV81" s="22"/>
      <c r="AW81" s="69"/>
      <c r="AX81" s="69"/>
      <c r="AY81" s="69"/>
      <c r="AZ81" s="69"/>
      <c r="BA81" s="69"/>
      <c r="BB81" s="69"/>
      <c r="BC81" s="71"/>
      <c r="BD81" s="22" t="s">
        <v>2295</v>
      </c>
    </row>
    <row r="82" spans="1:56" ht="36" customHeight="1" x14ac:dyDescent="0.25">
      <c r="A82" s="22">
        <v>79</v>
      </c>
      <c r="B82" s="22"/>
      <c r="C82" s="22"/>
      <c r="D82" s="22">
        <v>1234194266</v>
      </c>
      <c r="E82" s="67" t="s">
        <v>2296</v>
      </c>
      <c r="F82" s="57">
        <v>36129</v>
      </c>
      <c r="G82" s="51" t="s">
        <v>1843</v>
      </c>
      <c r="H82" s="68"/>
      <c r="I82" s="51">
        <f t="shared" ca="1" si="8"/>
        <v>27.353424657534248</v>
      </c>
      <c r="J82" s="69"/>
      <c r="K82" s="63" t="s">
        <v>1929</v>
      </c>
      <c r="L82" s="22" t="s">
        <v>1803</v>
      </c>
      <c r="M82" s="57">
        <v>44474</v>
      </c>
      <c r="N82" s="51">
        <f t="shared" ca="1" si="9"/>
        <v>4.4904109589041097</v>
      </c>
      <c r="O82" s="48" t="s">
        <v>2297</v>
      </c>
      <c r="P82" s="48"/>
      <c r="Q82" s="48"/>
      <c r="R82" s="54"/>
      <c r="S82" s="48"/>
      <c r="T82" s="57"/>
      <c r="U82" s="57"/>
      <c r="V82" s="48" t="s">
        <v>2298</v>
      </c>
      <c r="W82" s="48" t="s">
        <v>2299</v>
      </c>
      <c r="X82" s="48" t="s">
        <v>2300</v>
      </c>
      <c r="Y82" s="48">
        <v>2017</v>
      </c>
      <c r="Z82" s="48" t="s">
        <v>1807</v>
      </c>
      <c r="AA82" s="48">
        <v>124</v>
      </c>
      <c r="AB82" s="70"/>
      <c r="AC82" s="54">
        <v>42768</v>
      </c>
      <c r="AD82" s="54" t="s">
        <v>437</v>
      </c>
      <c r="AE82" s="48" t="s">
        <v>436</v>
      </c>
      <c r="AF82" s="48"/>
      <c r="AG82" s="22"/>
      <c r="AH82" s="85">
        <v>0.5</v>
      </c>
      <c r="AI82" s="85">
        <v>1</v>
      </c>
      <c r="AJ82" s="22" t="str">
        <f t="shared" ca="1" si="12"/>
        <v>No Vigente</v>
      </c>
      <c r="AK82" s="57">
        <f t="shared" si="6"/>
        <v>45935</v>
      </c>
      <c r="AL82" s="58">
        <v>45570</v>
      </c>
      <c r="AM82" s="22" t="str">
        <f t="shared" ca="1" si="11"/>
        <v>Vigente</v>
      </c>
      <c r="AN82" s="57">
        <f t="shared" si="7"/>
        <v>46299</v>
      </c>
      <c r="AO82" s="58">
        <v>45934</v>
      </c>
      <c r="AP82" s="57" t="s">
        <v>439</v>
      </c>
      <c r="AQ82" s="57">
        <v>48108</v>
      </c>
      <c r="AR82" s="22" t="str">
        <f t="shared" ca="1" si="10"/>
        <v>Vigente</v>
      </c>
      <c r="AS82" s="48"/>
      <c r="AT82" s="48"/>
      <c r="AU82" s="48" t="s">
        <v>2301</v>
      </c>
      <c r="AV82" s="22"/>
      <c r="AW82" s="69"/>
      <c r="AX82" s="69"/>
      <c r="AY82" s="69"/>
      <c r="AZ82" s="69"/>
      <c r="BA82" s="69"/>
      <c r="BB82" s="69"/>
      <c r="BC82" s="71"/>
      <c r="BD82" s="22"/>
    </row>
    <row r="83" spans="1:56" ht="53.25" customHeight="1" x14ac:dyDescent="0.25">
      <c r="A83" s="22">
        <v>80</v>
      </c>
      <c r="B83" s="22"/>
      <c r="C83" s="22"/>
      <c r="D83" s="22">
        <v>65705929</v>
      </c>
      <c r="E83" s="22" t="s">
        <v>2302</v>
      </c>
      <c r="F83" s="57">
        <v>29145</v>
      </c>
      <c r="G83" s="51" t="s">
        <v>1843</v>
      </c>
      <c r="H83" s="68"/>
      <c r="I83" s="51">
        <f t="shared" ca="1" si="8"/>
        <v>46.487671232876714</v>
      </c>
      <c r="J83" s="69"/>
      <c r="K83" s="63" t="s">
        <v>1929</v>
      </c>
      <c r="L83" s="22" t="s">
        <v>1803</v>
      </c>
      <c r="M83" s="57">
        <v>44068</v>
      </c>
      <c r="N83" s="51">
        <f t="shared" ca="1" si="9"/>
        <v>5.602739726027397</v>
      </c>
      <c r="O83" s="55" t="s">
        <v>2303</v>
      </c>
      <c r="P83" s="55"/>
      <c r="Q83" s="55"/>
      <c r="R83" s="54"/>
      <c r="S83" s="55"/>
      <c r="T83" s="57"/>
      <c r="U83" s="57"/>
      <c r="V83" s="48" t="s">
        <v>491</v>
      </c>
      <c r="W83" s="48" t="s">
        <v>2304</v>
      </c>
      <c r="X83" s="48" t="s">
        <v>2305</v>
      </c>
      <c r="Y83" s="48">
        <v>2023</v>
      </c>
      <c r="Z83" s="48" t="s">
        <v>1807</v>
      </c>
      <c r="AA83" s="48">
        <v>125</v>
      </c>
      <c r="AB83" s="70"/>
      <c r="AC83" s="54">
        <v>44690</v>
      </c>
      <c r="AD83" s="54" t="s">
        <v>437</v>
      </c>
      <c r="AE83" s="48" t="s">
        <v>435</v>
      </c>
      <c r="AF83" s="48" t="s">
        <v>492</v>
      </c>
      <c r="AG83" s="22">
        <v>65690542</v>
      </c>
      <c r="AH83" s="85">
        <v>0.5</v>
      </c>
      <c r="AI83" s="85">
        <v>1</v>
      </c>
      <c r="AJ83" s="22" t="str">
        <f t="shared" ca="1" si="12"/>
        <v>No Vigente</v>
      </c>
      <c r="AK83" s="57">
        <f t="shared" si="6"/>
        <v>45786</v>
      </c>
      <c r="AL83" s="58">
        <v>45421</v>
      </c>
      <c r="AM83" s="22" t="str">
        <f t="shared" ca="1" si="11"/>
        <v>No Vigente</v>
      </c>
      <c r="AN83" s="57">
        <f t="shared" si="7"/>
        <v>45787</v>
      </c>
      <c r="AO83" s="58">
        <v>45422</v>
      </c>
      <c r="AP83" s="57" t="s">
        <v>439</v>
      </c>
      <c r="AQ83" s="57">
        <v>48751</v>
      </c>
      <c r="AR83" s="22" t="str">
        <f t="shared" ca="1" si="10"/>
        <v>Vigente</v>
      </c>
      <c r="AS83" s="48"/>
      <c r="AT83" s="48"/>
      <c r="AU83" s="48" t="s">
        <v>2306</v>
      </c>
      <c r="AV83" s="22"/>
      <c r="AW83" s="69"/>
      <c r="AX83" s="69"/>
      <c r="AY83" s="69"/>
      <c r="AZ83" s="69"/>
      <c r="BA83" s="69"/>
      <c r="BB83" s="69"/>
      <c r="BC83" s="71" t="s">
        <v>2307</v>
      </c>
      <c r="BD83" s="22" t="s">
        <v>1966</v>
      </c>
    </row>
    <row r="84" spans="1:56" ht="19.5" customHeight="1" x14ac:dyDescent="0.25">
      <c r="A84" s="22">
        <v>81</v>
      </c>
      <c r="B84" s="22"/>
      <c r="C84" s="22"/>
      <c r="D84" s="23">
        <v>94398201</v>
      </c>
      <c r="E84" s="23" t="s">
        <v>2308</v>
      </c>
      <c r="F84" s="24">
        <v>26908</v>
      </c>
      <c r="G84" s="25"/>
      <c r="H84" s="68"/>
      <c r="I84" s="25">
        <f t="shared" ca="1" si="8"/>
        <v>52.61643835616438</v>
      </c>
      <c r="J84" s="69"/>
      <c r="K84" s="76" t="s">
        <v>1929</v>
      </c>
      <c r="L84" s="23" t="s">
        <v>1803</v>
      </c>
      <c r="M84" s="24">
        <v>44729</v>
      </c>
      <c r="N84" s="25">
        <f t="shared" ca="1" si="9"/>
        <v>3.7917808219178082</v>
      </c>
      <c r="O84" s="27" t="s">
        <v>2309</v>
      </c>
      <c r="P84" s="27"/>
      <c r="Q84" s="27"/>
      <c r="R84" s="28"/>
      <c r="S84" s="27"/>
      <c r="T84" s="24"/>
      <c r="U84" s="24"/>
      <c r="V84" s="29" t="s">
        <v>2310</v>
      </c>
      <c r="W84" s="29" t="s">
        <v>2311</v>
      </c>
      <c r="X84" s="29" t="s">
        <v>2312</v>
      </c>
      <c r="Y84" s="29">
        <v>2023</v>
      </c>
      <c r="Z84" s="29" t="s">
        <v>2139</v>
      </c>
      <c r="AA84" s="29">
        <v>149</v>
      </c>
      <c r="AB84" s="70"/>
      <c r="AC84" s="28">
        <v>44973</v>
      </c>
      <c r="AD84" s="28" t="s">
        <v>437</v>
      </c>
      <c r="AE84" s="29" t="s">
        <v>436</v>
      </c>
      <c r="AF84" s="29"/>
      <c r="AG84" s="23"/>
      <c r="AH84" s="31">
        <v>0.5</v>
      </c>
      <c r="AI84" s="31">
        <v>1</v>
      </c>
      <c r="AJ84" s="104" t="str">
        <f t="shared" ca="1" si="12"/>
        <v>No Vigente</v>
      </c>
      <c r="AK84" s="105">
        <f t="shared" si="6"/>
        <v>45338</v>
      </c>
      <c r="AL84" s="32">
        <v>44973</v>
      </c>
      <c r="AM84" s="104" t="str">
        <f t="shared" ca="1" si="11"/>
        <v>No Vigente</v>
      </c>
      <c r="AN84" s="105">
        <f t="shared" si="7"/>
        <v>45337</v>
      </c>
      <c r="AO84" s="32">
        <v>44972</v>
      </c>
      <c r="AP84" s="24" t="s">
        <v>439</v>
      </c>
      <c r="AQ84" s="24">
        <v>48224</v>
      </c>
      <c r="AR84" s="104" t="str">
        <f t="shared" ca="1" si="10"/>
        <v>Vigente</v>
      </c>
      <c r="AS84" s="23"/>
      <c r="AT84" s="23"/>
      <c r="AU84" s="23" t="s">
        <v>1851</v>
      </c>
      <c r="AV84" s="23"/>
      <c r="AW84" s="69"/>
      <c r="AX84" s="69"/>
      <c r="AY84" s="69"/>
      <c r="AZ84" s="69"/>
      <c r="BA84" s="69"/>
      <c r="BB84" s="69"/>
      <c r="BC84" s="88" t="s">
        <v>2313</v>
      </c>
      <c r="BD84" s="23" t="s">
        <v>1809</v>
      </c>
    </row>
    <row r="85" spans="1:56" ht="19.5" customHeight="1" x14ac:dyDescent="0.25">
      <c r="A85" s="22">
        <v>82</v>
      </c>
      <c r="B85" s="22"/>
      <c r="C85" s="22"/>
      <c r="D85" s="22">
        <v>18400451</v>
      </c>
      <c r="E85" s="49" t="s">
        <v>2314</v>
      </c>
      <c r="F85" s="57"/>
      <c r="G85" s="51" t="s">
        <v>1801</v>
      </c>
      <c r="H85" s="68"/>
      <c r="I85" s="51">
        <f t="shared" ca="1" si="8"/>
        <v>126.33698630136986</v>
      </c>
      <c r="J85" s="69"/>
      <c r="K85" s="48" t="s">
        <v>1845</v>
      </c>
      <c r="L85" s="48" t="s">
        <v>1846</v>
      </c>
      <c r="M85" s="57">
        <v>42242</v>
      </c>
      <c r="N85" s="51">
        <f t="shared" ca="1" si="9"/>
        <v>10.605479452054794</v>
      </c>
      <c r="O85" s="55" t="s">
        <v>2315</v>
      </c>
      <c r="P85" s="55"/>
      <c r="Q85" s="55"/>
      <c r="R85" s="54"/>
      <c r="S85" s="55"/>
      <c r="T85" s="57"/>
      <c r="U85" s="57">
        <v>45041</v>
      </c>
      <c r="V85" s="48" t="s">
        <v>2316</v>
      </c>
      <c r="W85" s="48"/>
      <c r="X85" s="48"/>
      <c r="Y85" s="48">
        <v>2009</v>
      </c>
      <c r="Z85" s="48" t="s">
        <v>1885</v>
      </c>
      <c r="AA85" s="48">
        <v>125</v>
      </c>
      <c r="AB85" s="70"/>
      <c r="AC85" s="54">
        <v>41386</v>
      </c>
      <c r="AD85" s="54" t="s">
        <v>437</v>
      </c>
      <c r="AE85" s="48" t="s">
        <v>436</v>
      </c>
      <c r="AF85" s="48"/>
      <c r="AG85" s="22"/>
      <c r="AH85" s="85">
        <v>0.5</v>
      </c>
      <c r="AI85" s="85">
        <v>1</v>
      </c>
      <c r="AJ85" s="22" t="str">
        <f t="shared" ca="1" si="12"/>
        <v>No Vigente</v>
      </c>
      <c r="AK85" s="57">
        <f t="shared" si="6"/>
        <v>45904</v>
      </c>
      <c r="AL85" s="58">
        <v>45539</v>
      </c>
      <c r="AM85" s="22" t="str">
        <f t="shared" ca="1" si="11"/>
        <v>No Vigente</v>
      </c>
      <c r="AN85" s="57">
        <f t="shared" si="7"/>
        <v>45873</v>
      </c>
      <c r="AO85" s="58">
        <v>45508</v>
      </c>
      <c r="AP85" s="57" t="s">
        <v>439</v>
      </c>
      <c r="AQ85" s="57">
        <v>47772</v>
      </c>
      <c r="AR85" s="22" t="str">
        <f t="shared" ca="1" si="10"/>
        <v>Vigente</v>
      </c>
      <c r="AS85" s="48"/>
      <c r="AT85" s="48"/>
      <c r="AU85" s="48" t="s">
        <v>1851</v>
      </c>
      <c r="AV85" s="22"/>
      <c r="AW85" s="69"/>
      <c r="AX85" s="69"/>
      <c r="AY85" s="69"/>
      <c r="AZ85" s="69"/>
      <c r="BA85" s="69"/>
      <c r="BB85" s="69"/>
      <c r="BC85" s="71"/>
      <c r="BD85" s="22"/>
    </row>
    <row r="86" spans="1:56" ht="28.5" customHeight="1" x14ac:dyDescent="0.25">
      <c r="A86" s="22">
        <v>83</v>
      </c>
      <c r="B86" s="22"/>
      <c r="C86" s="22"/>
      <c r="D86" s="22">
        <v>1130646766</v>
      </c>
      <c r="E86" s="22" t="s">
        <v>2317</v>
      </c>
      <c r="F86" s="57">
        <v>30766</v>
      </c>
      <c r="G86" s="51" t="s">
        <v>1801</v>
      </c>
      <c r="H86" s="122"/>
      <c r="I86" s="51">
        <f t="shared" ca="1" si="8"/>
        <v>42.046575342465751</v>
      </c>
      <c r="J86" s="123"/>
      <c r="K86" s="22" t="s">
        <v>1894</v>
      </c>
      <c r="L86" s="22" t="s">
        <v>1895</v>
      </c>
      <c r="M86" s="57">
        <v>42040</v>
      </c>
      <c r="N86" s="51">
        <f t="shared" ca="1" si="9"/>
        <v>11.158904109589042</v>
      </c>
      <c r="O86" s="55" t="s">
        <v>2318</v>
      </c>
      <c r="P86" s="55" t="s">
        <v>1815</v>
      </c>
      <c r="Q86" s="55" t="s">
        <v>439</v>
      </c>
      <c r="R86" s="54" t="s">
        <v>2319</v>
      </c>
      <c r="S86" s="55" t="s">
        <v>756</v>
      </c>
      <c r="T86" s="57"/>
      <c r="U86" s="57"/>
      <c r="V86" s="48" t="s">
        <v>2320</v>
      </c>
      <c r="W86" s="48" t="s">
        <v>2321</v>
      </c>
      <c r="X86" s="48" t="s">
        <v>2322</v>
      </c>
      <c r="Y86" s="48">
        <v>2009</v>
      </c>
      <c r="Z86" s="48" t="s">
        <v>2063</v>
      </c>
      <c r="AA86" s="48">
        <v>100</v>
      </c>
      <c r="AB86" s="124"/>
      <c r="AC86" s="54">
        <v>39904</v>
      </c>
      <c r="AD86" s="54" t="s">
        <v>437</v>
      </c>
      <c r="AE86" s="48" t="s">
        <v>435</v>
      </c>
      <c r="AF86" s="48" t="s">
        <v>2323</v>
      </c>
      <c r="AG86" s="22">
        <v>16765704</v>
      </c>
      <c r="AH86" s="22"/>
      <c r="AI86" s="22"/>
      <c r="AJ86" s="22" t="str">
        <f t="shared" ca="1" si="12"/>
        <v>No Vigente</v>
      </c>
      <c r="AK86" s="57">
        <f t="shared" si="6"/>
        <v>45643</v>
      </c>
      <c r="AL86" s="58">
        <v>45278</v>
      </c>
      <c r="AM86" s="22" t="str">
        <f t="shared" ca="1" si="11"/>
        <v>No Vigente</v>
      </c>
      <c r="AN86" s="57">
        <f t="shared" si="7"/>
        <v>45553</v>
      </c>
      <c r="AO86" s="58">
        <v>45188</v>
      </c>
      <c r="AP86" s="57" t="s">
        <v>450</v>
      </c>
      <c r="AQ86" s="57">
        <v>46664</v>
      </c>
      <c r="AR86" s="22" t="str">
        <f t="shared" ca="1" si="10"/>
        <v>Vigente</v>
      </c>
      <c r="AS86" s="48"/>
      <c r="AT86" s="48"/>
      <c r="AU86" s="48" t="s">
        <v>2324</v>
      </c>
      <c r="AV86" s="57"/>
      <c r="AW86" s="125"/>
      <c r="AX86" s="125"/>
      <c r="AY86" s="125"/>
      <c r="AZ86" s="125"/>
      <c r="BA86" s="125"/>
      <c r="BB86" s="125"/>
      <c r="BC86" s="126" t="s">
        <v>2325</v>
      </c>
      <c r="BD86" s="22" t="s">
        <v>2326</v>
      </c>
    </row>
    <row r="87" spans="1:56" ht="19.5" customHeight="1" x14ac:dyDescent="0.25">
      <c r="A87" s="22">
        <v>240</v>
      </c>
      <c r="B87" s="22"/>
      <c r="C87" s="22"/>
      <c r="D87" s="22">
        <v>1144070871</v>
      </c>
      <c r="E87" s="67" t="s">
        <v>2327</v>
      </c>
      <c r="F87" s="57">
        <v>34486</v>
      </c>
      <c r="G87" s="51" t="s">
        <v>1843</v>
      </c>
      <c r="H87" s="51"/>
      <c r="I87" s="51">
        <f t="shared" ca="1" si="8"/>
        <v>31.854794520547944</v>
      </c>
      <c r="J87" s="22"/>
      <c r="K87" s="63" t="s">
        <v>2328</v>
      </c>
      <c r="L87" s="22" t="s">
        <v>1803</v>
      </c>
      <c r="M87" s="57">
        <v>42888</v>
      </c>
      <c r="N87" s="51">
        <f t="shared" ca="1" si="9"/>
        <v>8.8356164383561637</v>
      </c>
      <c r="O87" s="55" t="s">
        <v>2329</v>
      </c>
      <c r="P87" s="55"/>
      <c r="Q87" s="55"/>
      <c r="R87" s="54"/>
      <c r="S87" s="55"/>
      <c r="T87" s="55"/>
      <c r="U87" s="57"/>
      <c r="V87" s="48" t="s">
        <v>628</v>
      </c>
      <c r="W87" s="48" t="s">
        <v>2330</v>
      </c>
      <c r="X87" s="48" t="s">
        <v>2331</v>
      </c>
      <c r="Y87" s="48">
        <v>2017</v>
      </c>
      <c r="Z87" s="48" t="s">
        <v>2249</v>
      </c>
      <c r="AA87" s="48">
        <v>125</v>
      </c>
      <c r="AB87" s="48"/>
      <c r="AC87" s="54">
        <v>42788</v>
      </c>
      <c r="AD87" s="54" t="s">
        <v>437</v>
      </c>
      <c r="AE87" s="48" t="s">
        <v>436</v>
      </c>
      <c r="AF87" s="48"/>
      <c r="AG87" s="22"/>
      <c r="AH87" s="85">
        <v>0.5</v>
      </c>
      <c r="AI87" s="85">
        <v>1</v>
      </c>
      <c r="AJ87" s="22" t="str">
        <f t="shared" ca="1" si="12"/>
        <v>No Vigente</v>
      </c>
      <c r="AK87" s="57">
        <f t="shared" si="6"/>
        <v>45871</v>
      </c>
      <c r="AL87" s="58">
        <v>45506</v>
      </c>
      <c r="AM87" s="22" t="str">
        <f t="shared" ca="1" si="11"/>
        <v>No Vigente</v>
      </c>
      <c r="AN87" s="57">
        <f t="shared" si="7"/>
        <v>45872</v>
      </c>
      <c r="AO87" s="58">
        <v>45507</v>
      </c>
      <c r="AP87" s="57" t="s">
        <v>439</v>
      </c>
      <c r="AQ87" s="57">
        <v>46448</v>
      </c>
      <c r="AR87" s="22" t="str">
        <f t="shared" ca="1" si="10"/>
        <v>Vigente</v>
      </c>
      <c r="AS87" s="22"/>
      <c r="AT87" s="22"/>
      <c r="AU87" s="22" t="s">
        <v>1851</v>
      </c>
      <c r="AV87" s="22"/>
      <c r="AW87" s="22"/>
      <c r="AX87" s="22"/>
      <c r="AY87" s="22"/>
      <c r="AZ87" s="22"/>
      <c r="BA87" s="22"/>
      <c r="BB87" s="22"/>
      <c r="BC87" s="127" t="s">
        <v>2332</v>
      </c>
      <c r="BD87" s="22" t="s">
        <v>2333</v>
      </c>
    </row>
    <row r="88" spans="1:56" ht="19.5" customHeight="1" x14ac:dyDescent="0.25">
      <c r="A88" s="22">
        <v>85</v>
      </c>
      <c r="B88" s="22"/>
      <c r="C88" s="22"/>
      <c r="D88" s="22">
        <v>31483870</v>
      </c>
      <c r="E88" s="67" t="s">
        <v>2334</v>
      </c>
      <c r="F88" s="57">
        <v>29442</v>
      </c>
      <c r="G88" s="51" t="s">
        <v>1843</v>
      </c>
      <c r="H88" s="68"/>
      <c r="I88" s="51">
        <f t="shared" ca="1" si="8"/>
        <v>45.673972602739724</v>
      </c>
      <c r="J88" s="69"/>
      <c r="K88" s="22" t="s">
        <v>2335</v>
      </c>
      <c r="L88" s="22" t="s">
        <v>1803</v>
      </c>
      <c r="M88" s="57">
        <v>40423</v>
      </c>
      <c r="N88" s="51">
        <f t="shared" ca="1" si="9"/>
        <v>15.58904109589041</v>
      </c>
      <c r="O88" s="55" t="s">
        <v>2336</v>
      </c>
      <c r="P88" s="55"/>
      <c r="Q88" s="55"/>
      <c r="R88" s="54"/>
      <c r="S88" s="55"/>
      <c r="T88" s="57"/>
      <c r="U88" s="57"/>
      <c r="V88" s="48" t="s">
        <v>539</v>
      </c>
      <c r="W88" s="48" t="s">
        <v>2337</v>
      </c>
      <c r="X88" s="48" t="s">
        <v>2338</v>
      </c>
      <c r="Y88" s="48">
        <v>2021</v>
      </c>
      <c r="Z88" s="48" t="s">
        <v>1998</v>
      </c>
      <c r="AA88" s="48">
        <v>100</v>
      </c>
      <c r="AB88" s="70"/>
      <c r="AC88" s="54">
        <v>44842</v>
      </c>
      <c r="AD88" s="54" t="s">
        <v>437</v>
      </c>
      <c r="AE88" s="48" t="s">
        <v>436</v>
      </c>
      <c r="AF88" s="48"/>
      <c r="AG88" s="22"/>
      <c r="AH88" s="85">
        <v>0.5</v>
      </c>
      <c r="AI88" s="85">
        <v>1</v>
      </c>
      <c r="AJ88" s="22" t="str">
        <f t="shared" ca="1" si="12"/>
        <v>No Vigente</v>
      </c>
      <c r="AK88" s="57">
        <f t="shared" ref="AK88:AK151" si="13">(AL88+365)</f>
        <v>45918</v>
      </c>
      <c r="AL88" s="58">
        <v>45553</v>
      </c>
      <c r="AM88" s="22" t="str">
        <f t="shared" ca="1" si="11"/>
        <v>No Vigente</v>
      </c>
      <c r="AN88" s="57">
        <f t="shared" ref="AN88:AN151" si="14">(AO88+365)</f>
        <v>45834</v>
      </c>
      <c r="AO88" s="58">
        <v>45469</v>
      </c>
      <c r="AP88" s="57" t="s">
        <v>439</v>
      </c>
      <c r="AQ88" s="57">
        <v>48598</v>
      </c>
      <c r="AR88" s="22" t="str">
        <f t="shared" ca="1" si="10"/>
        <v>Vigente</v>
      </c>
      <c r="AS88" s="22"/>
      <c r="AT88" s="22"/>
      <c r="AU88" s="22" t="s">
        <v>1851</v>
      </c>
      <c r="AV88" s="22"/>
      <c r="AW88" s="69"/>
      <c r="AX88" s="69"/>
      <c r="AY88" s="69"/>
      <c r="AZ88" s="69"/>
      <c r="BA88" s="69"/>
      <c r="BB88" s="69"/>
      <c r="BC88" s="71"/>
      <c r="BD88" s="22" t="s">
        <v>1966</v>
      </c>
    </row>
    <row r="89" spans="1:56" ht="19.5" customHeight="1" x14ac:dyDescent="0.25">
      <c r="A89" s="22">
        <v>86</v>
      </c>
      <c r="B89" s="22"/>
      <c r="C89" s="22"/>
      <c r="D89" s="23">
        <v>1118304957</v>
      </c>
      <c r="E89" s="23" t="s">
        <v>2339</v>
      </c>
      <c r="F89" s="24">
        <v>34917</v>
      </c>
      <c r="G89" s="25" t="s">
        <v>1801</v>
      </c>
      <c r="H89" s="68"/>
      <c r="I89" s="25">
        <f t="shared" ca="1" si="8"/>
        <v>30.673972602739727</v>
      </c>
      <c r="J89" s="69"/>
      <c r="K89" s="76" t="s">
        <v>1840</v>
      </c>
      <c r="L89" s="23" t="s">
        <v>1803</v>
      </c>
      <c r="M89" s="24">
        <v>44991</v>
      </c>
      <c r="N89" s="25">
        <f t="shared" ca="1" si="9"/>
        <v>3.0739726027397261</v>
      </c>
      <c r="O89" s="27" t="s">
        <v>2340</v>
      </c>
      <c r="P89" s="27"/>
      <c r="Q89" s="27"/>
      <c r="R89" s="28"/>
      <c r="S89" s="27"/>
      <c r="T89" s="24">
        <v>45129</v>
      </c>
      <c r="U89" s="24"/>
      <c r="V89" s="29" t="s">
        <v>2341</v>
      </c>
      <c r="W89" s="29" t="s">
        <v>2342</v>
      </c>
      <c r="X89" s="29" t="s">
        <v>2343</v>
      </c>
      <c r="Y89" s="29">
        <v>2018</v>
      </c>
      <c r="Z89" s="29" t="s">
        <v>1807</v>
      </c>
      <c r="AA89" s="29">
        <v>107</v>
      </c>
      <c r="AB89" s="70">
        <v>54285</v>
      </c>
      <c r="AC89" s="28">
        <v>43098</v>
      </c>
      <c r="AD89" s="28" t="s">
        <v>437</v>
      </c>
      <c r="AE89" s="29" t="s">
        <v>435</v>
      </c>
      <c r="AF89" s="29" t="s">
        <v>2344</v>
      </c>
      <c r="AG89" s="23">
        <v>31476176</v>
      </c>
      <c r="AH89" s="23" t="s">
        <v>861</v>
      </c>
      <c r="AI89" s="23" t="s">
        <v>861</v>
      </c>
      <c r="AJ89" s="23" t="str">
        <f t="shared" ca="1" si="12"/>
        <v>No Vigente</v>
      </c>
      <c r="AK89" s="24">
        <f t="shared" si="13"/>
        <v>45402</v>
      </c>
      <c r="AL89" s="32">
        <v>45037</v>
      </c>
      <c r="AM89" s="23" t="str">
        <f t="shared" ca="1" si="11"/>
        <v>No Vigente</v>
      </c>
      <c r="AN89" s="24">
        <f t="shared" si="14"/>
        <v>45391</v>
      </c>
      <c r="AO89" s="32">
        <v>45026</v>
      </c>
      <c r="AP89" s="24" t="s">
        <v>439</v>
      </c>
      <c r="AQ89" s="24">
        <v>47028</v>
      </c>
      <c r="AR89" s="23" t="str">
        <f t="shared" ca="1" si="10"/>
        <v>Vigente</v>
      </c>
      <c r="AS89" s="23"/>
      <c r="AT89" s="23"/>
      <c r="AU89" s="23" t="s">
        <v>1851</v>
      </c>
      <c r="AV89" s="23"/>
      <c r="AW89" s="69"/>
      <c r="AX89" s="69"/>
      <c r="AY89" s="69"/>
      <c r="AZ89" s="69"/>
      <c r="BA89" s="69"/>
      <c r="BB89" s="69"/>
      <c r="BC89" s="88"/>
      <c r="BD89" s="23" t="s">
        <v>1809</v>
      </c>
    </row>
    <row r="90" spans="1:56" ht="19.5" customHeight="1" x14ac:dyDescent="0.25">
      <c r="A90" s="22">
        <v>87</v>
      </c>
      <c r="B90" s="22"/>
      <c r="C90" s="22"/>
      <c r="D90" s="22">
        <v>1143941177</v>
      </c>
      <c r="E90" s="48" t="s">
        <v>2345</v>
      </c>
      <c r="F90" s="57">
        <v>33469</v>
      </c>
      <c r="G90" s="51" t="s">
        <v>1801</v>
      </c>
      <c r="H90" s="68"/>
      <c r="I90" s="51">
        <f t="shared" ca="1" si="8"/>
        <v>34.641095890410959</v>
      </c>
      <c r="J90" s="69"/>
      <c r="K90" s="48" t="s">
        <v>1845</v>
      </c>
      <c r="L90" s="48" t="s">
        <v>1846</v>
      </c>
      <c r="M90" s="57">
        <v>43804</v>
      </c>
      <c r="N90" s="51">
        <f t="shared" ca="1" si="9"/>
        <v>6.3260273972602743</v>
      </c>
      <c r="O90" s="55" t="s">
        <v>2346</v>
      </c>
      <c r="P90" s="55"/>
      <c r="Q90" s="55"/>
      <c r="R90" s="54"/>
      <c r="S90" s="55"/>
      <c r="T90" s="57"/>
      <c r="U90" s="57">
        <v>44893</v>
      </c>
      <c r="V90" s="48" t="s">
        <v>2347</v>
      </c>
      <c r="W90" s="48"/>
      <c r="X90" s="48"/>
      <c r="Y90" s="48"/>
      <c r="Z90" s="48"/>
      <c r="AA90" s="48"/>
      <c r="AB90" s="70"/>
      <c r="AC90" s="48"/>
      <c r="AD90" s="48" t="s">
        <v>437</v>
      </c>
      <c r="AE90" s="48" t="s">
        <v>435</v>
      </c>
      <c r="AF90" s="48" t="s">
        <v>2348</v>
      </c>
      <c r="AG90" s="22">
        <v>1143996367</v>
      </c>
      <c r="AH90" s="85">
        <v>0.25</v>
      </c>
      <c r="AI90" s="85">
        <v>0.5</v>
      </c>
      <c r="AJ90" s="22" t="str">
        <f t="shared" ca="1" si="12"/>
        <v>No Vigente</v>
      </c>
      <c r="AK90" s="57">
        <f t="shared" si="13"/>
        <v>45531</v>
      </c>
      <c r="AL90" s="58">
        <v>45166</v>
      </c>
      <c r="AM90" s="22" t="str">
        <f t="shared" ca="1" si="11"/>
        <v>No Vigente</v>
      </c>
      <c r="AN90" s="57">
        <f t="shared" si="14"/>
        <v>45526</v>
      </c>
      <c r="AO90" s="58">
        <v>45161</v>
      </c>
      <c r="AP90" s="57" t="s">
        <v>439</v>
      </c>
      <c r="AQ90" s="57">
        <v>45418</v>
      </c>
      <c r="AR90" s="22" t="str">
        <f t="shared" ca="1" si="10"/>
        <v>No Vigente</v>
      </c>
      <c r="AS90" s="48"/>
      <c r="AT90" s="48"/>
      <c r="AU90" s="48" t="s">
        <v>1851</v>
      </c>
      <c r="AV90" s="22"/>
      <c r="AW90" s="69"/>
      <c r="AX90" s="69"/>
      <c r="AY90" s="69"/>
      <c r="AZ90" s="69"/>
      <c r="BA90" s="69"/>
      <c r="BB90" s="69"/>
      <c r="BC90" s="71" t="s">
        <v>2349</v>
      </c>
      <c r="BD90" s="22" t="s">
        <v>2350</v>
      </c>
    </row>
    <row r="91" spans="1:56" s="134" customFormat="1" ht="19.5" customHeight="1" x14ac:dyDescent="0.25">
      <c r="A91" s="128">
        <v>88</v>
      </c>
      <c r="B91" s="128"/>
      <c r="C91" s="128"/>
      <c r="D91" s="128">
        <v>16718411</v>
      </c>
      <c r="E91" s="128" t="s">
        <v>2351</v>
      </c>
      <c r="F91" s="129">
        <v>24003</v>
      </c>
      <c r="G91" s="130" t="s">
        <v>1801</v>
      </c>
      <c r="H91" s="130"/>
      <c r="I91" s="130">
        <f t="shared" ca="1" si="8"/>
        <v>60.575342465753423</v>
      </c>
      <c r="J91" s="128"/>
      <c r="K91" s="128" t="s">
        <v>1916</v>
      </c>
      <c r="L91" s="128" t="s">
        <v>1803</v>
      </c>
      <c r="M91" s="129">
        <v>38869</v>
      </c>
      <c r="N91" s="130">
        <f t="shared" ca="1" si="9"/>
        <v>19.846575342465755</v>
      </c>
      <c r="O91" s="131" t="s">
        <v>2352</v>
      </c>
      <c r="P91" s="131" t="s">
        <v>1815</v>
      </c>
      <c r="Q91" s="131" t="s">
        <v>439</v>
      </c>
      <c r="R91" s="132">
        <v>47859</v>
      </c>
      <c r="S91" s="131" t="s">
        <v>755</v>
      </c>
      <c r="T91" s="129">
        <v>45254</v>
      </c>
      <c r="U91" s="129"/>
      <c r="V91" s="133" t="s">
        <v>615</v>
      </c>
      <c r="W91" s="133" t="s">
        <v>2353</v>
      </c>
      <c r="X91" s="133" t="s">
        <v>2354</v>
      </c>
      <c r="Y91" s="133">
        <v>2021</v>
      </c>
      <c r="Z91" s="133" t="s">
        <v>1867</v>
      </c>
      <c r="AA91" s="133">
        <v>249</v>
      </c>
      <c r="AB91" s="133"/>
      <c r="AC91" s="132">
        <v>44632</v>
      </c>
      <c r="AD91" s="133" t="s">
        <v>437</v>
      </c>
      <c r="AE91" s="133" t="s">
        <v>436</v>
      </c>
      <c r="AF91" s="133"/>
      <c r="AG91" s="128"/>
      <c r="AH91" s="128" t="s">
        <v>861</v>
      </c>
      <c r="AI91" s="128" t="s">
        <v>861</v>
      </c>
      <c r="AJ91" s="128" t="str">
        <f t="shared" ca="1" si="12"/>
        <v>No Vigente</v>
      </c>
      <c r="AK91" s="129">
        <f t="shared" si="13"/>
        <v>45723</v>
      </c>
      <c r="AL91" s="129">
        <v>45358</v>
      </c>
      <c r="AM91" s="128" t="str">
        <f t="shared" ca="1" si="11"/>
        <v>No Vigente</v>
      </c>
      <c r="AN91" s="129">
        <f t="shared" si="14"/>
        <v>45733</v>
      </c>
      <c r="AO91" s="129">
        <v>45368</v>
      </c>
      <c r="AP91" s="129" t="s">
        <v>439</v>
      </c>
      <c r="AQ91" s="129">
        <v>47859</v>
      </c>
      <c r="AR91" s="128" t="str">
        <f t="shared" ca="1" si="10"/>
        <v>Vigente</v>
      </c>
      <c r="AS91" s="128"/>
      <c r="AT91" s="128"/>
      <c r="AU91" s="128" t="s">
        <v>1851</v>
      </c>
      <c r="AV91" s="128"/>
      <c r="AW91" s="128"/>
      <c r="AX91" s="128"/>
      <c r="AY91" s="128"/>
      <c r="AZ91" s="128"/>
      <c r="BA91" s="128"/>
      <c r="BB91" s="128"/>
      <c r="BC91" s="128" t="s">
        <v>2355</v>
      </c>
      <c r="BD91" s="128" t="s">
        <v>2356</v>
      </c>
    </row>
    <row r="92" spans="1:56" s="134" customFormat="1" ht="19.5" customHeight="1" x14ac:dyDescent="0.25">
      <c r="A92" s="128">
        <v>89</v>
      </c>
      <c r="B92" s="128"/>
      <c r="C92" s="128"/>
      <c r="D92" s="128">
        <v>6463688</v>
      </c>
      <c r="E92" s="128" t="s">
        <v>2357</v>
      </c>
      <c r="F92" s="129">
        <v>23055</v>
      </c>
      <c r="G92" s="130" t="s">
        <v>1801</v>
      </c>
      <c r="H92" s="130"/>
      <c r="I92" s="130">
        <f t="shared" ca="1" si="8"/>
        <v>63.172602739726024</v>
      </c>
      <c r="J92" s="128"/>
      <c r="K92" s="128" t="s">
        <v>2358</v>
      </c>
      <c r="L92" s="128" t="s">
        <v>1803</v>
      </c>
      <c r="M92" s="129">
        <v>38875</v>
      </c>
      <c r="N92" s="130">
        <f t="shared" ca="1" si="9"/>
        <v>19.830136986301369</v>
      </c>
      <c r="O92" s="131" t="s">
        <v>2359</v>
      </c>
      <c r="P92" s="131" t="s">
        <v>1815</v>
      </c>
      <c r="Q92" s="131" t="s">
        <v>439</v>
      </c>
      <c r="R92" s="132">
        <v>47117</v>
      </c>
      <c r="S92" s="131" t="s">
        <v>755</v>
      </c>
      <c r="T92" s="129"/>
      <c r="U92" s="129"/>
      <c r="V92" s="133" t="s">
        <v>544</v>
      </c>
      <c r="W92" s="133" t="s">
        <v>2360</v>
      </c>
      <c r="X92" s="133" t="s">
        <v>2361</v>
      </c>
      <c r="Y92" s="133">
        <v>2017</v>
      </c>
      <c r="Z92" s="133" t="s">
        <v>1867</v>
      </c>
      <c r="AA92" s="133">
        <v>250</v>
      </c>
      <c r="AB92" s="133"/>
      <c r="AC92" s="132">
        <v>43297</v>
      </c>
      <c r="AD92" s="132" t="s">
        <v>437</v>
      </c>
      <c r="AE92" s="133" t="s">
        <v>436</v>
      </c>
      <c r="AF92" s="133"/>
      <c r="AG92" s="128"/>
      <c r="AH92" s="135">
        <v>0.5</v>
      </c>
      <c r="AI92" s="135">
        <v>1</v>
      </c>
      <c r="AJ92" s="128" t="str">
        <f t="shared" ca="1" si="12"/>
        <v>No Vigente</v>
      </c>
      <c r="AK92" s="129">
        <f t="shared" si="13"/>
        <v>45844</v>
      </c>
      <c r="AL92" s="129">
        <v>45479</v>
      </c>
      <c r="AM92" s="128" t="str">
        <f t="shared" ca="1" si="11"/>
        <v>No Vigente</v>
      </c>
      <c r="AN92" s="129">
        <f t="shared" si="14"/>
        <v>45855</v>
      </c>
      <c r="AO92" s="129">
        <v>45490</v>
      </c>
      <c r="AP92" s="129" t="s">
        <v>439</v>
      </c>
      <c r="AQ92" s="129">
        <v>47117</v>
      </c>
      <c r="AR92" s="128" t="str">
        <f t="shared" ca="1" si="10"/>
        <v>Vigente</v>
      </c>
      <c r="AS92" s="128"/>
      <c r="AT92" s="128"/>
      <c r="AU92" s="128" t="s">
        <v>1851</v>
      </c>
      <c r="AV92" s="128"/>
      <c r="AW92" s="128"/>
      <c r="AX92" s="128"/>
      <c r="AY92" s="128"/>
      <c r="AZ92" s="128"/>
      <c r="BA92" s="128"/>
      <c r="BB92" s="128"/>
      <c r="BC92" s="128" t="s">
        <v>2362</v>
      </c>
      <c r="BD92" s="128" t="s">
        <v>2356</v>
      </c>
    </row>
    <row r="93" spans="1:56" s="134" customFormat="1" ht="19.5" customHeight="1" x14ac:dyDescent="0.25">
      <c r="A93" s="128">
        <v>90</v>
      </c>
      <c r="B93" s="128"/>
      <c r="C93" s="128"/>
      <c r="D93" s="128">
        <v>16790080</v>
      </c>
      <c r="E93" s="67" t="s">
        <v>2363</v>
      </c>
      <c r="F93" s="129">
        <v>26005</v>
      </c>
      <c r="G93" s="130" t="s">
        <v>1801</v>
      </c>
      <c r="H93" s="130"/>
      <c r="I93" s="130">
        <f t="shared" ca="1" si="8"/>
        <v>55.090410958904108</v>
      </c>
      <c r="J93" s="128"/>
      <c r="K93" s="136" t="s">
        <v>1840</v>
      </c>
      <c r="L93" s="128" t="s">
        <v>1803</v>
      </c>
      <c r="M93" s="129">
        <v>39114</v>
      </c>
      <c r="N93" s="130">
        <f t="shared" ca="1" si="9"/>
        <v>19.175342465753424</v>
      </c>
      <c r="O93" s="131" t="s">
        <v>2364</v>
      </c>
      <c r="P93" s="131" t="s">
        <v>1815</v>
      </c>
      <c r="Q93" s="131" t="s">
        <v>439</v>
      </c>
      <c r="R93" s="129">
        <v>48767</v>
      </c>
      <c r="S93" s="131" t="s">
        <v>755</v>
      </c>
      <c r="T93" s="129"/>
      <c r="U93" s="129">
        <v>44889</v>
      </c>
      <c r="V93" s="133" t="s">
        <v>2365</v>
      </c>
      <c r="W93" s="133" t="s">
        <v>2366</v>
      </c>
      <c r="X93" s="133" t="s">
        <v>2367</v>
      </c>
      <c r="Y93" s="133">
        <v>2011</v>
      </c>
      <c r="Z93" s="133" t="s">
        <v>1885</v>
      </c>
      <c r="AA93" s="133">
        <v>100</v>
      </c>
      <c r="AB93" s="133"/>
      <c r="AC93" s="132">
        <v>40780</v>
      </c>
      <c r="AD93" s="132" t="s">
        <v>437</v>
      </c>
      <c r="AE93" s="133" t="s">
        <v>436</v>
      </c>
      <c r="AF93" s="133"/>
      <c r="AG93" s="128"/>
      <c r="AH93" s="135">
        <v>0.25</v>
      </c>
      <c r="AI93" s="135">
        <v>0.5</v>
      </c>
      <c r="AJ93" s="128" t="str">
        <f t="shared" ca="1" si="12"/>
        <v>No Vigente</v>
      </c>
      <c r="AK93" s="129">
        <f t="shared" si="13"/>
        <v>45976</v>
      </c>
      <c r="AL93" s="129">
        <v>45611</v>
      </c>
      <c r="AM93" s="128" t="str">
        <f t="shared" ca="1" si="11"/>
        <v>No Vigente</v>
      </c>
      <c r="AN93" s="129">
        <f t="shared" si="14"/>
        <v>45931</v>
      </c>
      <c r="AO93" s="129">
        <v>45566</v>
      </c>
      <c r="AP93" s="129" t="s">
        <v>439</v>
      </c>
      <c r="AQ93" s="129">
        <v>48767</v>
      </c>
      <c r="AR93" s="128" t="str">
        <f t="shared" ca="1" si="10"/>
        <v>Vigente</v>
      </c>
      <c r="AS93" s="128"/>
      <c r="AT93" s="128"/>
      <c r="AU93" s="128" t="s">
        <v>1851</v>
      </c>
      <c r="AV93" s="128"/>
      <c r="AW93" s="128"/>
      <c r="AX93" s="128"/>
      <c r="AY93" s="128"/>
      <c r="AZ93" s="128"/>
      <c r="BA93" s="128"/>
      <c r="BB93" s="128"/>
      <c r="BC93" s="128" t="s">
        <v>2243</v>
      </c>
      <c r="BD93" s="128" t="s">
        <v>2356</v>
      </c>
    </row>
    <row r="94" spans="1:56" s="134" customFormat="1" ht="19.5" customHeight="1" x14ac:dyDescent="0.25">
      <c r="A94" s="128">
        <v>91</v>
      </c>
      <c r="B94" s="128"/>
      <c r="C94" s="128"/>
      <c r="D94" s="128">
        <v>1118289653</v>
      </c>
      <c r="E94" s="67" t="s">
        <v>2368</v>
      </c>
      <c r="F94" s="129">
        <v>32393</v>
      </c>
      <c r="G94" s="130" t="s">
        <v>1801</v>
      </c>
      <c r="H94" s="130"/>
      <c r="I94" s="130">
        <f t="shared" ca="1" si="8"/>
        <v>37.589041095890408</v>
      </c>
      <c r="J94" s="128"/>
      <c r="K94" s="136" t="s">
        <v>1929</v>
      </c>
      <c r="L94" s="128" t="s">
        <v>1803</v>
      </c>
      <c r="M94" s="129">
        <v>44369</v>
      </c>
      <c r="N94" s="130">
        <f t="shared" ca="1" si="9"/>
        <v>4.7780821917808218</v>
      </c>
      <c r="O94" s="131" t="s">
        <v>2369</v>
      </c>
      <c r="P94" s="131" t="s">
        <v>1815</v>
      </c>
      <c r="Q94" s="131" t="s">
        <v>439</v>
      </c>
      <c r="R94" s="129">
        <v>48751</v>
      </c>
      <c r="S94" s="131" t="s">
        <v>755</v>
      </c>
      <c r="T94" s="129">
        <v>45006</v>
      </c>
      <c r="U94" s="129"/>
      <c r="V94" s="133" t="s">
        <v>2370</v>
      </c>
      <c r="W94" s="133" t="s">
        <v>2371</v>
      </c>
      <c r="X94" s="133" t="s">
        <v>2372</v>
      </c>
      <c r="Y94" s="133">
        <v>2018</v>
      </c>
      <c r="Z94" s="133" t="s">
        <v>1867</v>
      </c>
      <c r="AA94" s="133">
        <v>110</v>
      </c>
      <c r="AB94" s="133"/>
      <c r="AC94" s="132">
        <v>42964</v>
      </c>
      <c r="AD94" s="132" t="s">
        <v>437</v>
      </c>
      <c r="AE94" s="133" t="s">
        <v>435</v>
      </c>
      <c r="AF94" s="133" t="s">
        <v>2373</v>
      </c>
      <c r="AG94" s="128">
        <v>1130635187</v>
      </c>
      <c r="AH94" s="135" t="s">
        <v>861</v>
      </c>
      <c r="AI94" s="135" t="s">
        <v>861</v>
      </c>
      <c r="AJ94" s="128" t="str">
        <f t="shared" ca="1" si="12"/>
        <v>No Vigente</v>
      </c>
      <c r="AK94" s="129">
        <f t="shared" si="13"/>
        <v>45484</v>
      </c>
      <c r="AL94" s="129">
        <v>45119</v>
      </c>
      <c r="AM94" s="128" t="str">
        <f t="shared" ca="1" si="11"/>
        <v>No Vigente</v>
      </c>
      <c r="AN94" s="129">
        <f t="shared" si="14"/>
        <v>45944</v>
      </c>
      <c r="AO94" s="129">
        <v>45579</v>
      </c>
      <c r="AP94" s="129" t="s">
        <v>439</v>
      </c>
      <c r="AQ94" s="129">
        <v>48751</v>
      </c>
      <c r="AR94" s="128" t="str">
        <f t="shared" ca="1" si="10"/>
        <v>Vigente</v>
      </c>
      <c r="AS94" s="128"/>
      <c r="AT94" s="128"/>
      <c r="AU94" s="128" t="s">
        <v>1851</v>
      </c>
      <c r="AV94" s="128"/>
      <c r="AW94" s="128"/>
      <c r="AX94" s="128"/>
      <c r="AY94" s="128"/>
      <c r="AZ94" s="128"/>
      <c r="BA94" s="128"/>
      <c r="BB94" s="128"/>
      <c r="BC94" s="128" t="s">
        <v>2374</v>
      </c>
      <c r="BD94" s="128" t="s">
        <v>2295</v>
      </c>
    </row>
    <row r="95" spans="1:56" s="134" customFormat="1" ht="19.5" customHeight="1" x14ac:dyDescent="0.25">
      <c r="A95" s="128">
        <v>92</v>
      </c>
      <c r="B95" s="128"/>
      <c r="C95" s="128"/>
      <c r="D95" s="128">
        <v>79405029</v>
      </c>
      <c r="E95" s="67" t="s">
        <v>2375</v>
      </c>
      <c r="F95" s="129">
        <v>24496</v>
      </c>
      <c r="G95" s="130" t="s">
        <v>1801</v>
      </c>
      <c r="H95" s="130"/>
      <c r="I95" s="130">
        <f t="shared" ca="1" si="8"/>
        <v>59.224657534246575</v>
      </c>
      <c r="J95" s="128"/>
      <c r="K95" s="128" t="s">
        <v>2376</v>
      </c>
      <c r="L95" s="128" t="s">
        <v>1895</v>
      </c>
      <c r="M95" s="129">
        <v>40686</v>
      </c>
      <c r="N95" s="130">
        <f t="shared" ca="1" si="9"/>
        <v>14.868493150684932</v>
      </c>
      <c r="O95" s="131" t="s">
        <v>2377</v>
      </c>
      <c r="P95" s="131" t="s">
        <v>1815</v>
      </c>
      <c r="Q95" s="131" t="s">
        <v>439</v>
      </c>
      <c r="R95" s="129">
        <v>48521</v>
      </c>
      <c r="S95" s="131" t="s">
        <v>755</v>
      </c>
      <c r="T95" s="129"/>
      <c r="U95" s="129"/>
      <c r="V95" s="133" t="s">
        <v>453</v>
      </c>
      <c r="W95" s="133" t="s">
        <v>2378</v>
      </c>
      <c r="X95" s="133" t="s">
        <v>2379</v>
      </c>
      <c r="Y95" s="133">
        <v>2018</v>
      </c>
      <c r="Z95" s="133" t="s">
        <v>1927</v>
      </c>
      <c r="AA95" s="133">
        <v>150</v>
      </c>
      <c r="AB95" s="133"/>
      <c r="AC95" s="132">
        <v>43035</v>
      </c>
      <c r="AD95" s="132" t="s">
        <v>437</v>
      </c>
      <c r="AE95" s="133" t="s">
        <v>435</v>
      </c>
      <c r="AF95" s="133" t="s">
        <v>454</v>
      </c>
      <c r="AG95" s="128">
        <v>66856605</v>
      </c>
      <c r="AH95" s="135">
        <v>0.5</v>
      </c>
      <c r="AI95" s="135">
        <v>1</v>
      </c>
      <c r="AJ95" s="128" t="str">
        <f t="shared" ca="1" si="12"/>
        <v>No Vigente</v>
      </c>
      <c r="AK95" s="129">
        <f t="shared" si="13"/>
        <v>45956</v>
      </c>
      <c r="AL95" s="129">
        <v>45591</v>
      </c>
      <c r="AM95" s="128" t="str">
        <f t="shared" ca="1" si="11"/>
        <v>No Vigente</v>
      </c>
      <c r="AN95" s="129">
        <f t="shared" si="14"/>
        <v>45957</v>
      </c>
      <c r="AO95" s="129">
        <v>45592</v>
      </c>
      <c r="AP95" s="129" t="s">
        <v>439</v>
      </c>
      <c r="AQ95" s="129">
        <v>48521</v>
      </c>
      <c r="AR95" s="128" t="str">
        <f t="shared" ca="1" si="10"/>
        <v>Vigente</v>
      </c>
      <c r="AS95" s="128"/>
      <c r="AT95" s="128"/>
      <c r="AU95" s="128" t="s">
        <v>1851</v>
      </c>
      <c r="AV95" s="128"/>
      <c r="AW95" s="128"/>
      <c r="AX95" s="128"/>
      <c r="AY95" s="128"/>
      <c r="AZ95" s="128"/>
      <c r="BA95" s="128"/>
      <c r="BB95" s="128"/>
      <c r="BC95" s="128" t="s">
        <v>2380</v>
      </c>
      <c r="BD95" s="128" t="s">
        <v>1966</v>
      </c>
    </row>
    <row r="96" spans="1:56" s="134" customFormat="1" ht="19.5" customHeight="1" x14ac:dyDescent="0.25">
      <c r="A96" s="128">
        <v>93</v>
      </c>
      <c r="B96" s="128"/>
      <c r="C96" s="128"/>
      <c r="D96" s="128">
        <v>1130634495</v>
      </c>
      <c r="E96" s="128" t="s">
        <v>2381</v>
      </c>
      <c r="F96" s="129">
        <v>31999</v>
      </c>
      <c r="G96" s="130" t="s">
        <v>1843</v>
      </c>
      <c r="H96" s="130"/>
      <c r="I96" s="130">
        <f t="shared" ca="1" si="8"/>
        <v>38.668493150684931</v>
      </c>
      <c r="J96" s="128"/>
      <c r="K96" s="136" t="s">
        <v>2382</v>
      </c>
      <c r="L96" s="128" t="s">
        <v>1803</v>
      </c>
      <c r="M96" s="129">
        <v>43504</v>
      </c>
      <c r="N96" s="130">
        <f t="shared" ca="1" si="9"/>
        <v>7.1479452054794521</v>
      </c>
      <c r="O96" s="131" t="s">
        <v>2383</v>
      </c>
      <c r="P96" s="131" t="s">
        <v>1815</v>
      </c>
      <c r="Q96" s="131" t="s">
        <v>439</v>
      </c>
      <c r="R96" s="129">
        <v>48421</v>
      </c>
      <c r="S96" s="131" t="s">
        <v>755</v>
      </c>
      <c r="T96" s="129"/>
      <c r="U96" s="129">
        <v>44881</v>
      </c>
      <c r="V96" s="133" t="s">
        <v>623</v>
      </c>
      <c r="W96" s="133" t="s">
        <v>2384</v>
      </c>
      <c r="X96" s="133" t="s">
        <v>2385</v>
      </c>
      <c r="Y96" s="133">
        <v>2023</v>
      </c>
      <c r="Z96" s="133" t="s">
        <v>1807</v>
      </c>
      <c r="AA96" s="133">
        <v>125</v>
      </c>
      <c r="AB96" s="133"/>
      <c r="AC96" s="132">
        <v>44771</v>
      </c>
      <c r="AD96" s="132" t="s">
        <v>437</v>
      </c>
      <c r="AE96" s="133" t="s">
        <v>436</v>
      </c>
      <c r="AF96" s="133"/>
      <c r="AG96" s="128"/>
      <c r="AH96" s="135">
        <v>0.25</v>
      </c>
      <c r="AI96" s="135">
        <v>0.5</v>
      </c>
      <c r="AJ96" s="128" t="str">
        <f t="shared" ca="1" si="12"/>
        <v>No Vigente</v>
      </c>
      <c r="AK96" s="129">
        <f t="shared" si="13"/>
        <v>45865</v>
      </c>
      <c r="AL96" s="129">
        <v>45500</v>
      </c>
      <c r="AM96" s="128" t="str">
        <f t="shared" ca="1" si="11"/>
        <v>No Vigente</v>
      </c>
      <c r="AN96" s="129">
        <f t="shared" si="14"/>
        <v>45866</v>
      </c>
      <c r="AO96" s="129">
        <v>45501</v>
      </c>
      <c r="AP96" s="129" t="s">
        <v>439</v>
      </c>
      <c r="AQ96" s="129">
        <v>48421</v>
      </c>
      <c r="AR96" s="128" t="str">
        <f t="shared" ca="1" si="10"/>
        <v>Vigente</v>
      </c>
      <c r="AS96" s="128"/>
      <c r="AT96" s="128"/>
      <c r="AU96" s="128" t="s">
        <v>1851</v>
      </c>
      <c r="AV96" s="128"/>
      <c r="AW96" s="128"/>
      <c r="AX96" s="128"/>
      <c r="AY96" s="128"/>
      <c r="AZ96" s="128"/>
      <c r="BA96" s="128"/>
      <c r="BB96" s="128"/>
      <c r="BC96" s="128"/>
      <c r="BD96" s="128" t="s">
        <v>2295</v>
      </c>
    </row>
    <row r="97" spans="1:56" s="134" customFormat="1" ht="19.5" customHeight="1" x14ac:dyDescent="0.25">
      <c r="A97" s="128">
        <v>94</v>
      </c>
      <c r="B97" s="128"/>
      <c r="C97" s="128"/>
      <c r="D97" s="128">
        <v>1094943468</v>
      </c>
      <c r="E97" s="128" t="s">
        <v>2386</v>
      </c>
      <c r="F97" s="129">
        <v>34541</v>
      </c>
      <c r="G97" s="130" t="s">
        <v>1801</v>
      </c>
      <c r="H97" s="130"/>
      <c r="I97" s="130">
        <f t="shared" ca="1" si="8"/>
        <v>31.704109589041096</v>
      </c>
      <c r="J97" s="128"/>
      <c r="K97" s="136" t="s">
        <v>2387</v>
      </c>
      <c r="L97" s="133" t="s">
        <v>1960</v>
      </c>
      <c r="M97" s="129">
        <v>43892</v>
      </c>
      <c r="N97" s="130">
        <f t="shared" ca="1" si="9"/>
        <v>6.0849315068493155</v>
      </c>
      <c r="O97" s="131" t="s">
        <v>2388</v>
      </c>
      <c r="P97" s="131" t="s">
        <v>1815</v>
      </c>
      <c r="Q97" s="131" t="s">
        <v>439</v>
      </c>
      <c r="R97" s="129">
        <v>48802</v>
      </c>
      <c r="S97" s="131" t="s">
        <v>755</v>
      </c>
      <c r="T97" s="129"/>
      <c r="U97" s="129"/>
      <c r="V97" s="133" t="s">
        <v>2389</v>
      </c>
      <c r="W97" s="133" t="s">
        <v>2390</v>
      </c>
      <c r="X97" s="133" t="s">
        <v>2391</v>
      </c>
      <c r="Y97" s="133">
        <v>2016</v>
      </c>
      <c r="Z97" s="133" t="s">
        <v>1867</v>
      </c>
      <c r="AA97" s="133">
        <v>109</v>
      </c>
      <c r="AB97" s="133"/>
      <c r="AC97" s="132">
        <v>42312</v>
      </c>
      <c r="AD97" s="132" t="s">
        <v>437</v>
      </c>
      <c r="AE97" s="133" t="s">
        <v>436</v>
      </c>
      <c r="AF97" s="133"/>
      <c r="AG97" s="128"/>
      <c r="AH97" s="135">
        <v>0.5</v>
      </c>
      <c r="AI97" s="135">
        <v>1</v>
      </c>
      <c r="AJ97" s="128" t="str">
        <f t="shared" ca="1" si="12"/>
        <v>No Vigente</v>
      </c>
      <c r="AK97" s="129">
        <f t="shared" si="13"/>
        <v>45669</v>
      </c>
      <c r="AL97" s="129">
        <v>45304</v>
      </c>
      <c r="AM97" s="128" t="str">
        <f t="shared" ca="1" si="11"/>
        <v>No Vigente</v>
      </c>
      <c r="AN97" s="129">
        <f t="shared" si="14"/>
        <v>45670</v>
      </c>
      <c r="AO97" s="129">
        <v>45305</v>
      </c>
      <c r="AP97" s="129" t="s">
        <v>439</v>
      </c>
      <c r="AQ97" s="129">
        <v>48802</v>
      </c>
      <c r="AR97" s="128" t="str">
        <f t="shared" ca="1" si="10"/>
        <v>Vigente</v>
      </c>
      <c r="AS97" s="128"/>
      <c r="AT97" s="128"/>
      <c r="AU97" s="128" t="s">
        <v>1851</v>
      </c>
      <c r="AV97" s="128"/>
      <c r="AW97" s="128"/>
      <c r="AX97" s="128"/>
      <c r="AY97" s="128"/>
      <c r="AZ97" s="128"/>
      <c r="BA97" s="128"/>
      <c r="BB97" s="128"/>
      <c r="BC97" s="128"/>
      <c r="BD97" s="128" t="s">
        <v>2356</v>
      </c>
    </row>
    <row r="98" spans="1:56" s="134" customFormat="1" ht="19.5" customHeight="1" x14ac:dyDescent="0.25">
      <c r="A98" s="128">
        <v>95</v>
      </c>
      <c r="B98" s="128"/>
      <c r="C98" s="128"/>
      <c r="D98" s="23">
        <v>1054996202</v>
      </c>
      <c r="E98" s="23" t="s">
        <v>2392</v>
      </c>
      <c r="F98" s="24">
        <v>34770</v>
      </c>
      <c r="G98" s="25" t="s">
        <v>1801</v>
      </c>
      <c r="H98" s="25"/>
      <c r="I98" s="25">
        <f t="shared" ca="1" si="8"/>
        <v>31.076712328767123</v>
      </c>
      <c r="J98" s="23"/>
      <c r="K98" s="76" t="s">
        <v>1840</v>
      </c>
      <c r="L98" s="23" t="s">
        <v>1803</v>
      </c>
      <c r="M98" s="24">
        <v>44753</v>
      </c>
      <c r="N98" s="25">
        <f t="shared" ca="1" si="9"/>
        <v>3.7260273972602738</v>
      </c>
      <c r="O98" s="29" t="s">
        <v>2393</v>
      </c>
      <c r="P98" s="29"/>
      <c r="Q98" s="29"/>
      <c r="R98" s="28"/>
      <c r="S98" s="29"/>
      <c r="T98" s="24"/>
      <c r="U98" s="24"/>
      <c r="V98" s="29" t="s">
        <v>2394</v>
      </c>
      <c r="W98" s="29" t="s">
        <v>2395</v>
      </c>
      <c r="X98" s="29" t="s">
        <v>2396</v>
      </c>
      <c r="Y98" s="29">
        <v>2017</v>
      </c>
      <c r="Z98" s="29" t="s">
        <v>1867</v>
      </c>
      <c r="AA98" s="29">
        <v>149</v>
      </c>
      <c r="AB98" s="29"/>
      <c r="AC98" s="137">
        <v>42716</v>
      </c>
      <c r="AD98" s="29" t="s">
        <v>437</v>
      </c>
      <c r="AE98" s="29" t="s">
        <v>557</v>
      </c>
      <c r="AF98" s="29"/>
      <c r="AG98" s="23"/>
      <c r="AH98" s="31">
        <v>0.5</v>
      </c>
      <c r="AI98" s="31">
        <v>1</v>
      </c>
      <c r="AJ98" s="23" t="str">
        <f t="shared" ca="1" si="12"/>
        <v>No Vigente</v>
      </c>
      <c r="AK98" s="24">
        <f t="shared" si="13"/>
        <v>45287</v>
      </c>
      <c r="AL98" s="138">
        <v>44922</v>
      </c>
      <c r="AM98" s="23" t="str">
        <f t="shared" ca="1" si="11"/>
        <v>No Vigente</v>
      </c>
      <c r="AN98" s="24">
        <f t="shared" si="14"/>
        <v>45289</v>
      </c>
      <c r="AO98" s="138">
        <v>44924</v>
      </c>
      <c r="AP98" s="24" t="s">
        <v>439</v>
      </c>
      <c r="AQ98" s="24">
        <v>45238</v>
      </c>
      <c r="AR98" s="23" t="str">
        <f t="shared" ca="1" si="10"/>
        <v>No Vigente</v>
      </c>
      <c r="AS98" s="23"/>
      <c r="AT98" s="23"/>
      <c r="AU98" s="23" t="s">
        <v>2397</v>
      </c>
      <c r="AV98" s="23"/>
      <c r="AW98" s="23"/>
      <c r="AX98" s="23"/>
      <c r="AY98" s="23"/>
      <c r="AZ98" s="23"/>
      <c r="BA98" s="23"/>
      <c r="BB98" s="23"/>
      <c r="BC98" s="23" t="s">
        <v>2398</v>
      </c>
      <c r="BD98" s="23" t="s">
        <v>1809</v>
      </c>
    </row>
    <row r="99" spans="1:56" ht="61.5" customHeight="1" x14ac:dyDescent="0.25">
      <c r="A99" s="22">
        <v>96</v>
      </c>
      <c r="B99" s="22"/>
      <c r="C99" s="22"/>
      <c r="D99" s="22">
        <v>1144043243</v>
      </c>
      <c r="E99" s="22" t="s">
        <v>2399</v>
      </c>
      <c r="F99" s="57">
        <v>33117</v>
      </c>
      <c r="G99" s="51" t="s">
        <v>1801</v>
      </c>
      <c r="H99" s="51"/>
      <c r="I99" s="51">
        <f t="shared" ca="1" si="8"/>
        <v>35.605479452054794</v>
      </c>
      <c r="J99" s="22"/>
      <c r="K99" s="22" t="s">
        <v>1826</v>
      </c>
      <c r="L99" s="48" t="s">
        <v>1827</v>
      </c>
      <c r="M99" s="57">
        <v>42290</v>
      </c>
      <c r="N99" s="51">
        <f t="shared" ca="1" si="9"/>
        <v>10.473972602739726</v>
      </c>
      <c r="O99" s="55" t="s">
        <v>2400</v>
      </c>
      <c r="P99" s="55" t="s">
        <v>1815</v>
      </c>
      <c r="Q99" s="131" t="s">
        <v>439</v>
      </c>
      <c r="R99" s="57">
        <v>45588</v>
      </c>
      <c r="S99" s="131" t="s">
        <v>755</v>
      </c>
      <c r="T99" s="57"/>
      <c r="U99" s="57"/>
      <c r="V99" s="48" t="s">
        <v>644</v>
      </c>
      <c r="W99" s="48" t="s">
        <v>2401</v>
      </c>
      <c r="X99" s="48" t="s">
        <v>2402</v>
      </c>
      <c r="Y99" s="48">
        <v>2017</v>
      </c>
      <c r="Z99" s="48" t="s">
        <v>1927</v>
      </c>
      <c r="AA99" s="48">
        <v>114</v>
      </c>
      <c r="AB99" s="48"/>
      <c r="AC99" s="54">
        <v>42793</v>
      </c>
      <c r="AD99" s="48" t="s">
        <v>437</v>
      </c>
      <c r="AE99" s="48" t="s">
        <v>435</v>
      </c>
      <c r="AF99" s="48" t="s">
        <v>645</v>
      </c>
      <c r="AG99" s="22">
        <v>16612990</v>
      </c>
      <c r="AH99" s="85">
        <v>0.5</v>
      </c>
      <c r="AI99" s="85">
        <v>1</v>
      </c>
      <c r="AJ99" s="22" t="str">
        <f t="shared" ca="1" si="12"/>
        <v>No Vigente</v>
      </c>
      <c r="AK99" s="57">
        <f t="shared" si="13"/>
        <v>45715</v>
      </c>
      <c r="AL99" s="57">
        <v>45350</v>
      </c>
      <c r="AM99" s="22" t="str">
        <f t="shared" ca="1" si="11"/>
        <v>No Vigente</v>
      </c>
      <c r="AN99" s="57">
        <f t="shared" si="14"/>
        <v>45715</v>
      </c>
      <c r="AO99" s="57">
        <v>45350</v>
      </c>
      <c r="AP99" s="57" t="s">
        <v>439</v>
      </c>
      <c r="AQ99" s="57">
        <v>45588</v>
      </c>
      <c r="AR99" s="22" t="str">
        <f t="shared" ca="1" si="10"/>
        <v>No Vigente</v>
      </c>
      <c r="AS99" s="48"/>
      <c r="AT99" s="48"/>
      <c r="AU99" s="48" t="s">
        <v>2403</v>
      </c>
      <c r="AV99" s="22"/>
      <c r="AW99" s="22"/>
      <c r="AX99" s="22"/>
      <c r="AY99" s="22"/>
      <c r="AZ99" s="22"/>
      <c r="BA99" s="22"/>
      <c r="BB99" s="22"/>
      <c r="BC99" s="22"/>
      <c r="BD99" s="22" t="s">
        <v>1966</v>
      </c>
    </row>
    <row r="100" spans="1:56" ht="19.5" customHeight="1" x14ac:dyDescent="0.25">
      <c r="A100" s="22">
        <v>97</v>
      </c>
      <c r="B100" s="22"/>
      <c r="C100" s="22"/>
      <c r="D100" s="22">
        <v>1084222930</v>
      </c>
      <c r="E100" s="22" t="s">
        <v>2404</v>
      </c>
      <c r="F100" s="57">
        <v>32463</v>
      </c>
      <c r="G100" s="51" t="s">
        <v>1801</v>
      </c>
      <c r="H100" s="51"/>
      <c r="I100" s="51">
        <f t="shared" ca="1" si="8"/>
        <v>37.397260273972606</v>
      </c>
      <c r="J100" s="22"/>
      <c r="K100" s="63" t="s">
        <v>1840</v>
      </c>
      <c r="L100" s="22" t="s">
        <v>1803</v>
      </c>
      <c r="M100" s="57">
        <v>44608</v>
      </c>
      <c r="N100" s="51">
        <f t="shared" ca="1" si="9"/>
        <v>4.1232876712328768</v>
      </c>
      <c r="O100" s="55" t="s">
        <v>2405</v>
      </c>
      <c r="P100" s="55" t="s">
        <v>1815</v>
      </c>
      <c r="Q100" s="131" t="s">
        <v>439</v>
      </c>
      <c r="R100" s="57">
        <v>48785</v>
      </c>
      <c r="S100" s="131" t="s">
        <v>755</v>
      </c>
      <c r="T100" s="57"/>
      <c r="U100" s="57"/>
      <c r="V100" s="48" t="s">
        <v>2406</v>
      </c>
      <c r="W100" s="48" t="s">
        <v>2407</v>
      </c>
      <c r="X100" s="48" t="s">
        <v>2408</v>
      </c>
      <c r="Y100" s="48">
        <v>2008</v>
      </c>
      <c r="Z100" s="48" t="s">
        <v>1912</v>
      </c>
      <c r="AA100" s="48">
        <v>180</v>
      </c>
      <c r="AB100" s="48"/>
      <c r="AC100" s="91">
        <v>39265</v>
      </c>
      <c r="AD100" s="48" t="s">
        <v>437</v>
      </c>
      <c r="AE100" s="48" t="s">
        <v>764</v>
      </c>
      <c r="AF100" s="48" t="s">
        <v>2409</v>
      </c>
      <c r="AG100" s="22">
        <v>1130613200</v>
      </c>
      <c r="AH100" s="85">
        <v>0.5</v>
      </c>
      <c r="AI100" s="85">
        <v>1</v>
      </c>
      <c r="AJ100" s="22" t="str">
        <f t="shared" ca="1" si="12"/>
        <v>No Vigente</v>
      </c>
      <c r="AK100" s="57">
        <f t="shared" si="13"/>
        <v>45699</v>
      </c>
      <c r="AL100" s="91">
        <v>45334</v>
      </c>
      <c r="AM100" s="22" t="str">
        <f t="shared" ca="1" si="11"/>
        <v>No Vigente</v>
      </c>
      <c r="AN100" s="57">
        <f t="shared" si="14"/>
        <v>45700</v>
      </c>
      <c r="AO100" s="90">
        <v>45335</v>
      </c>
      <c r="AP100" s="57" t="s">
        <v>439</v>
      </c>
      <c r="AQ100" s="57">
        <v>48785</v>
      </c>
      <c r="AR100" s="22" t="str">
        <f t="shared" ca="1" si="10"/>
        <v>Vigente</v>
      </c>
      <c r="AS100" s="22"/>
      <c r="AT100" s="22"/>
      <c r="AU100" s="22" t="s">
        <v>1851</v>
      </c>
      <c r="AV100" s="22"/>
      <c r="AW100" s="22"/>
      <c r="AX100" s="22"/>
      <c r="AY100" s="22"/>
      <c r="AZ100" s="22"/>
      <c r="BA100" s="22"/>
      <c r="BB100" s="22"/>
      <c r="BC100" s="22" t="s">
        <v>2410</v>
      </c>
      <c r="BD100" s="22" t="s">
        <v>1966</v>
      </c>
    </row>
    <row r="101" spans="1:56" ht="19.5" customHeight="1" x14ac:dyDescent="0.25">
      <c r="A101" s="22">
        <v>98</v>
      </c>
      <c r="B101" s="22"/>
      <c r="C101" s="22"/>
      <c r="D101" s="22">
        <v>1143855263</v>
      </c>
      <c r="E101" s="22" t="s">
        <v>2411</v>
      </c>
      <c r="F101" s="57">
        <v>34515</v>
      </c>
      <c r="G101" s="51" t="s">
        <v>1801</v>
      </c>
      <c r="H101" s="51"/>
      <c r="I101" s="51">
        <f t="shared" ca="1" si="8"/>
        <v>31.775342465753425</v>
      </c>
      <c r="J101" s="22"/>
      <c r="K101" s="63" t="s">
        <v>1863</v>
      </c>
      <c r="L101" s="22" t="s">
        <v>1803</v>
      </c>
      <c r="M101" s="57">
        <v>44470</v>
      </c>
      <c r="N101" s="51">
        <f t="shared" ca="1" si="9"/>
        <v>4.5013698630136982</v>
      </c>
      <c r="O101" s="55" t="s">
        <v>2412</v>
      </c>
      <c r="P101" s="55" t="s">
        <v>1815</v>
      </c>
      <c r="Q101" s="131" t="s">
        <v>439</v>
      </c>
      <c r="R101" s="57">
        <v>46072</v>
      </c>
      <c r="S101" s="131" t="s">
        <v>755</v>
      </c>
      <c r="T101" s="57"/>
      <c r="U101" s="57"/>
      <c r="V101" s="48" t="s">
        <v>532</v>
      </c>
      <c r="W101" s="48" t="s">
        <v>2413</v>
      </c>
      <c r="X101" s="48" t="s">
        <v>2414</v>
      </c>
      <c r="Y101" s="48">
        <v>2019</v>
      </c>
      <c r="Z101" s="48" t="s">
        <v>1986</v>
      </c>
      <c r="AA101" s="48">
        <v>100</v>
      </c>
      <c r="AB101" s="48"/>
      <c r="AC101" s="54">
        <v>43187</v>
      </c>
      <c r="AD101" s="54" t="s">
        <v>437</v>
      </c>
      <c r="AE101" s="48" t="s">
        <v>436</v>
      </c>
      <c r="AF101" s="48"/>
      <c r="AG101" s="22"/>
      <c r="AH101" s="85">
        <v>0.5</v>
      </c>
      <c r="AI101" s="85">
        <v>1</v>
      </c>
      <c r="AJ101" s="22" t="str">
        <f t="shared" ca="1" si="12"/>
        <v>No Vigente</v>
      </c>
      <c r="AK101" s="57">
        <f t="shared" si="13"/>
        <v>45961</v>
      </c>
      <c r="AL101" s="57">
        <v>45596</v>
      </c>
      <c r="AM101" s="22" t="str">
        <f t="shared" ca="1" si="11"/>
        <v>No Vigente</v>
      </c>
      <c r="AN101" s="57">
        <f t="shared" si="14"/>
        <v>45871</v>
      </c>
      <c r="AO101" s="57">
        <v>45506</v>
      </c>
      <c r="AP101" s="57" t="s">
        <v>439</v>
      </c>
      <c r="AQ101" s="57">
        <v>46072</v>
      </c>
      <c r="AR101" s="22" t="str">
        <f t="shared" ca="1" si="10"/>
        <v>No Vigente</v>
      </c>
      <c r="AS101" s="22"/>
      <c r="AT101" s="22"/>
      <c r="AU101" s="22" t="s">
        <v>1851</v>
      </c>
      <c r="AV101" s="22"/>
      <c r="AW101" s="22"/>
      <c r="AX101" s="22"/>
      <c r="AY101" s="22"/>
      <c r="AZ101" s="22"/>
      <c r="BA101" s="22"/>
      <c r="BB101" s="22"/>
      <c r="BC101" s="22"/>
      <c r="BD101" s="22" t="s">
        <v>2356</v>
      </c>
    </row>
    <row r="102" spans="1:56" ht="45.75" customHeight="1" x14ac:dyDescent="0.25">
      <c r="A102" s="22">
        <v>99</v>
      </c>
      <c r="B102" s="22"/>
      <c r="C102" s="22"/>
      <c r="D102" s="22">
        <v>1130629024</v>
      </c>
      <c r="E102" s="22" t="s">
        <v>2415</v>
      </c>
      <c r="F102" s="57">
        <v>31686</v>
      </c>
      <c r="G102" s="51" t="s">
        <v>1801</v>
      </c>
      <c r="H102" s="51"/>
      <c r="I102" s="51">
        <f t="shared" ca="1" si="8"/>
        <v>39.526027397260272</v>
      </c>
      <c r="J102" s="22"/>
      <c r="K102" s="22" t="s">
        <v>1826</v>
      </c>
      <c r="L102" s="48" t="s">
        <v>1827</v>
      </c>
      <c r="M102" s="57">
        <v>42563</v>
      </c>
      <c r="N102" s="51">
        <f t="shared" ca="1" si="9"/>
        <v>9.7260273972602747</v>
      </c>
      <c r="O102" s="55" t="s">
        <v>2416</v>
      </c>
      <c r="P102" s="55"/>
      <c r="Q102" s="55"/>
      <c r="R102" s="54"/>
      <c r="S102" s="55"/>
      <c r="T102" s="57"/>
      <c r="U102" s="57"/>
      <c r="V102" s="48" t="s">
        <v>2417</v>
      </c>
      <c r="W102" s="48"/>
      <c r="X102" s="48"/>
      <c r="Y102" s="48"/>
      <c r="Z102" s="48"/>
      <c r="AA102" s="48"/>
      <c r="AB102" s="48"/>
      <c r="AC102" s="48"/>
      <c r="AD102" s="48"/>
      <c r="AE102" s="48" t="s">
        <v>435</v>
      </c>
      <c r="AF102" s="48" t="s">
        <v>2418</v>
      </c>
      <c r="AG102" s="22">
        <v>1130676421</v>
      </c>
      <c r="AH102" s="85">
        <v>0.5</v>
      </c>
      <c r="AI102" s="85">
        <v>1</v>
      </c>
      <c r="AJ102" s="22" t="str">
        <f t="shared" ca="1" si="12"/>
        <v>No Vigente</v>
      </c>
      <c r="AK102" s="57">
        <f t="shared" si="13"/>
        <v>44581</v>
      </c>
      <c r="AL102" s="57">
        <v>44216</v>
      </c>
      <c r="AM102" s="22" t="str">
        <f t="shared" ca="1" si="11"/>
        <v>No Vigente</v>
      </c>
      <c r="AN102" s="57">
        <f t="shared" si="14"/>
        <v>365</v>
      </c>
      <c r="AO102" s="57"/>
      <c r="AP102" s="57" t="s">
        <v>439</v>
      </c>
      <c r="AQ102" s="57">
        <v>45301</v>
      </c>
      <c r="AR102" s="22" t="str">
        <f t="shared" ca="1" si="10"/>
        <v>No Vigente</v>
      </c>
      <c r="AS102" s="48"/>
      <c r="AT102" s="48"/>
      <c r="AU102" s="48" t="s">
        <v>2419</v>
      </c>
      <c r="AV102" s="22"/>
      <c r="AW102" s="22"/>
      <c r="AX102" s="22"/>
      <c r="AY102" s="22"/>
      <c r="AZ102" s="22"/>
      <c r="BA102" s="22"/>
      <c r="BB102" s="22"/>
      <c r="BC102" s="22" t="s">
        <v>2420</v>
      </c>
      <c r="BD102" s="22" t="s">
        <v>2421</v>
      </c>
    </row>
    <row r="103" spans="1:56" ht="19.5" customHeight="1" x14ac:dyDescent="0.25">
      <c r="A103" s="22">
        <v>100</v>
      </c>
      <c r="B103" s="22"/>
      <c r="C103" s="22"/>
      <c r="D103" s="23">
        <v>1005945749</v>
      </c>
      <c r="E103" s="23" t="s">
        <v>2422</v>
      </c>
      <c r="F103" s="24"/>
      <c r="G103" s="25"/>
      <c r="H103" s="25"/>
      <c r="I103" s="25">
        <f t="shared" ca="1" si="8"/>
        <v>126.33698630136986</v>
      </c>
      <c r="J103" s="23"/>
      <c r="K103" s="76" t="s">
        <v>2423</v>
      </c>
      <c r="L103" s="23" t="s">
        <v>1803</v>
      </c>
      <c r="M103" s="24">
        <v>43892</v>
      </c>
      <c r="N103" s="25">
        <f t="shared" ca="1" si="9"/>
        <v>6.0849315068493155</v>
      </c>
      <c r="O103" s="27" t="s">
        <v>2424</v>
      </c>
      <c r="P103" s="27"/>
      <c r="Q103" s="27"/>
      <c r="R103" s="28"/>
      <c r="S103" s="27"/>
      <c r="T103" s="24"/>
      <c r="U103" s="24"/>
      <c r="V103" s="29" t="s">
        <v>2425</v>
      </c>
      <c r="W103" s="29"/>
      <c r="X103" s="29"/>
      <c r="Y103" s="29">
        <v>2020</v>
      </c>
      <c r="Z103" s="29" t="s">
        <v>1807</v>
      </c>
      <c r="AA103" s="29">
        <v>125</v>
      </c>
      <c r="AB103" s="29"/>
      <c r="AC103" s="28">
        <v>43577</v>
      </c>
      <c r="AD103" s="28"/>
      <c r="AE103" s="29" t="s">
        <v>436</v>
      </c>
      <c r="AF103" s="29"/>
      <c r="AG103" s="23"/>
      <c r="AH103" s="31">
        <v>0.5</v>
      </c>
      <c r="AI103" s="31">
        <v>1</v>
      </c>
      <c r="AJ103" s="23" t="str">
        <f t="shared" ca="1" si="12"/>
        <v>No Vigente</v>
      </c>
      <c r="AK103" s="24">
        <f t="shared" si="13"/>
        <v>45261</v>
      </c>
      <c r="AL103" s="24">
        <v>44896</v>
      </c>
      <c r="AM103" s="23" t="str">
        <f t="shared" ca="1" si="11"/>
        <v>No Vigente</v>
      </c>
      <c r="AN103" s="24">
        <f t="shared" si="14"/>
        <v>45039</v>
      </c>
      <c r="AO103" s="24">
        <v>44674</v>
      </c>
      <c r="AP103" s="24" t="s">
        <v>439</v>
      </c>
      <c r="AQ103" s="24">
        <v>46258</v>
      </c>
      <c r="AR103" s="23" t="str">
        <f t="shared" ca="1" si="10"/>
        <v>Vigente</v>
      </c>
      <c r="AS103" s="23"/>
      <c r="AT103" s="23"/>
      <c r="AU103" s="23"/>
      <c r="AV103" s="23"/>
      <c r="AW103" s="23"/>
      <c r="AX103" s="23"/>
      <c r="AY103" s="23"/>
      <c r="AZ103" s="23"/>
      <c r="BA103" s="23"/>
      <c r="BB103" s="23"/>
      <c r="BC103" s="23"/>
      <c r="BD103" s="23" t="s">
        <v>1809</v>
      </c>
    </row>
    <row r="104" spans="1:56" ht="19.5" customHeight="1" x14ac:dyDescent="0.25">
      <c r="A104" s="22">
        <v>101</v>
      </c>
      <c r="B104" s="22"/>
      <c r="C104" s="22"/>
      <c r="D104" s="22">
        <v>1130584242</v>
      </c>
      <c r="E104" s="22" t="s">
        <v>2426</v>
      </c>
      <c r="F104" s="57" t="s">
        <v>2427</v>
      </c>
      <c r="G104" s="51" t="s">
        <v>1801</v>
      </c>
      <c r="H104" s="51"/>
      <c r="I104" s="51">
        <f t="shared" ca="1" si="8"/>
        <v>39.991780821917807</v>
      </c>
      <c r="J104" s="22"/>
      <c r="K104" s="22" t="s">
        <v>1916</v>
      </c>
      <c r="L104" s="22" t="s">
        <v>1803</v>
      </c>
      <c r="M104" s="57">
        <v>41313</v>
      </c>
      <c r="N104" s="51">
        <f t="shared" ca="1" si="9"/>
        <v>13.150684931506849</v>
      </c>
      <c r="O104" s="55" t="s">
        <v>2428</v>
      </c>
      <c r="P104" s="55" t="s">
        <v>1815</v>
      </c>
      <c r="Q104" s="55" t="s">
        <v>439</v>
      </c>
      <c r="R104" s="54">
        <v>48728</v>
      </c>
      <c r="S104" s="55" t="s">
        <v>2429</v>
      </c>
      <c r="T104" s="57"/>
      <c r="U104" s="57">
        <v>44893</v>
      </c>
      <c r="V104" s="48" t="s">
        <v>616</v>
      </c>
      <c r="W104" s="48" t="s">
        <v>2430</v>
      </c>
      <c r="X104" s="48" t="s">
        <v>2431</v>
      </c>
      <c r="Y104" s="48">
        <v>2023</v>
      </c>
      <c r="Z104" s="48" t="s">
        <v>1912</v>
      </c>
      <c r="AA104" s="48">
        <v>124</v>
      </c>
      <c r="AB104" s="48"/>
      <c r="AC104" s="54">
        <v>44571</v>
      </c>
      <c r="AD104" s="54" t="s">
        <v>437</v>
      </c>
      <c r="AE104" s="48" t="s">
        <v>435</v>
      </c>
      <c r="AF104" s="48" t="s">
        <v>2432</v>
      </c>
      <c r="AG104" s="22">
        <v>1130584242</v>
      </c>
      <c r="AH104" s="85">
        <v>0.25</v>
      </c>
      <c r="AI104" s="85">
        <v>0.5</v>
      </c>
      <c r="AJ104" s="22" t="str">
        <f t="shared" ca="1" si="12"/>
        <v>No Vigente</v>
      </c>
      <c r="AK104" s="57">
        <f t="shared" si="13"/>
        <v>45200</v>
      </c>
      <c r="AL104" s="57">
        <v>44835</v>
      </c>
      <c r="AM104" s="22" t="str">
        <f t="shared" ca="1" si="11"/>
        <v>No Vigente</v>
      </c>
      <c r="AN104" s="57">
        <f t="shared" si="14"/>
        <v>45571</v>
      </c>
      <c r="AO104" s="57">
        <v>45206</v>
      </c>
      <c r="AP104" s="57" t="s">
        <v>439</v>
      </c>
      <c r="AQ104" s="57">
        <v>48728</v>
      </c>
      <c r="AR104" s="22" t="str">
        <f t="shared" ca="1" si="10"/>
        <v>Vigente</v>
      </c>
      <c r="AS104" s="22"/>
      <c r="AT104" s="22"/>
      <c r="AU104" s="22" t="s">
        <v>1851</v>
      </c>
      <c r="AV104" s="22"/>
      <c r="AW104" s="22"/>
      <c r="AX104" s="22"/>
      <c r="AY104" s="22"/>
      <c r="AZ104" s="22"/>
      <c r="BA104" s="22"/>
      <c r="BB104" s="22"/>
      <c r="BC104" s="22" t="s">
        <v>2433</v>
      </c>
      <c r="BD104" s="22" t="s">
        <v>2289</v>
      </c>
    </row>
    <row r="105" spans="1:56" ht="19.5" customHeight="1" x14ac:dyDescent="0.25">
      <c r="A105" s="22">
        <v>102</v>
      </c>
      <c r="B105" s="22"/>
      <c r="C105" s="22"/>
      <c r="D105" s="23">
        <v>1144090365</v>
      </c>
      <c r="E105" s="23" t="s">
        <v>2434</v>
      </c>
      <c r="F105" s="24">
        <v>35285</v>
      </c>
      <c r="G105" s="25" t="s">
        <v>1801</v>
      </c>
      <c r="H105" s="25"/>
      <c r="I105" s="25">
        <f t="shared" ca="1" si="8"/>
        <v>29.665753424657535</v>
      </c>
      <c r="J105" s="23"/>
      <c r="K105" s="23" t="s">
        <v>1826</v>
      </c>
      <c r="L105" s="29" t="s">
        <v>1827</v>
      </c>
      <c r="M105" s="24">
        <v>43791</v>
      </c>
      <c r="N105" s="25">
        <f t="shared" ca="1" si="9"/>
        <v>6.3616438356164382</v>
      </c>
      <c r="O105" s="27" t="s">
        <v>2435</v>
      </c>
      <c r="P105" s="27"/>
      <c r="Q105" s="27"/>
      <c r="R105" s="28"/>
      <c r="S105" s="27"/>
      <c r="T105" s="24"/>
      <c r="U105" s="24"/>
      <c r="V105" s="29" t="s">
        <v>2436</v>
      </c>
      <c r="W105" s="29" t="s">
        <v>2437</v>
      </c>
      <c r="X105" s="29" t="s">
        <v>2438</v>
      </c>
      <c r="Y105" s="29">
        <v>2013</v>
      </c>
      <c r="Z105" s="29" t="s">
        <v>1807</v>
      </c>
      <c r="AA105" s="29">
        <v>150</v>
      </c>
      <c r="AB105" s="29"/>
      <c r="AC105" s="28">
        <v>41151</v>
      </c>
      <c r="AD105" s="28"/>
      <c r="AE105" s="29" t="s">
        <v>436</v>
      </c>
      <c r="AF105" s="29"/>
      <c r="AG105" s="23"/>
      <c r="AH105" s="31">
        <v>0.25</v>
      </c>
      <c r="AI105" s="31">
        <v>0.5</v>
      </c>
      <c r="AJ105" s="23" t="str">
        <f t="shared" ca="1" si="12"/>
        <v>No Vigente</v>
      </c>
      <c r="AK105" s="24">
        <f t="shared" si="13"/>
        <v>45315</v>
      </c>
      <c r="AL105" s="24">
        <v>44950</v>
      </c>
      <c r="AM105" s="23" t="str">
        <f t="shared" ca="1" si="11"/>
        <v>No Vigente</v>
      </c>
      <c r="AN105" s="24">
        <f t="shared" si="14"/>
        <v>45647</v>
      </c>
      <c r="AO105" s="24">
        <v>45282</v>
      </c>
      <c r="AP105" s="24" t="s">
        <v>439</v>
      </c>
      <c r="AQ105" s="24">
        <v>45770</v>
      </c>
      <c r="AR105" s="23" t="str">
        <f t="shared" ca="1" si="10"/>
        <v>No Vigente</v>
      </c>
      <c r="AS105" s="23"/>
      <c r="AT105" s="23"/>
      <c r="AU105" s="23" t="s">
        <v>2057</v>
      </c>
      <c r="AV105" s="23"/>
      <c r="AW105" s="23"/>
      <c r="AX105" s="23"/>
      <c r="AY105" s="23"/>
      <c r="AZ105" s="23"/>
      <c r="BA105" s="23"/>
      <c r="BB105" s="23"/>
      <c r="BC105" s="23" t="s">
        <v>2439</v>
      </c>
      <c r="BD105" s="23" t="s">
        <v>1809</v>
      </c>
    </row>
    <row r="106" spans="1:56" ht="19.5" customHeight="1" x14ac:dyDescent="0.25">
      <c r="A106" s="22">
        <v>103</v>
      </c>
      <c r="B106" s="22"/>
      <c r="C106" s="22"/>
      <c r="D106" s="22">
        <v>1143843696</v>
      </c>
      <c r="E106" s="22" t="s">
        <v>2440</v>
      </c>
      <c r="F106" s="57">
        <v>33807</v>
      </c>
      <c r="G106" s="51" t="s">
        <v>1801</v>
      </c>
      <c r="H106" s="51"/>
      <c r="I106" s="51">
        <f t="shared" ca="1" si="8"/>
        <v>33.715068493150682</v>
      </c>
      <c r="J106" s="22"/>
      <c r="K106" s="22" t="s">
        <v>2441</v>
      </c>
      <c r="L106" s="22" t="s">
        <v>1803</v>
      </c>
      <c r="M106" s="57">
        <v>42080</v>
      </c>
      <c r="N106" s="51">
        <f t="shared" ca="1" si="9"/>
        <v>11.049315068493151</v>
      </c>
      <c r="O106" s="55" t="s">
        <v>2442</v>
      </c>
      <c r="P106" s="55"/>
      <c r="Q106" s="55"/>
      <c r="R106" s="54"/>
      <c r="S106" s="55"/>
      <c r="T106" s="57"/>
      <c r="U106" s="57"/>
      <c r="V106" s="48"/>
      <c r="W106" s="48"/>
      <c r="X106" s="48"/>
      <c r="Y106" s="48"/>
      <c r="Z106" s="48"/>
      <c r="AA106" s="48"/>
      <c r="AB106" s="48"/>
      <c r="AC106" s="54"/>
      <c r="AD106" s="54"/>
      <c r="AE106" s="48"/>
      <c r="AF106" s="48"/>
      <c r="AG106" s="22"/>
      <c r="AH106" s="85">
        <v>0.5</v>
      </c>
      <c r="AI106" s="85">
        <v>1</v>
      </c>
      <c r="AJ106" s="22" t="str">
        <f t="shared" ca="1" si="12"/>
        <v>No Vigente</v>
      </c>
      <c r="AK106" s="57">
        <f t="shared" si="13"/>
        <v>365</v>
      </c>
      <c r="AL106" s="57"/>
      <c r="AM106" s="22" t="str">
        <f t="shared" ca="1" si="11"/>
        <v>No Vigente</v>
      </c>
      <c r="AN106" s="57">
        <f t="shared" si="14"/>
        <v>365</v>
      </c>
      <c r="AO106" s="57"/>
      <c r="AP106" s="57" t="s">
        <v>439</v>
      </c>
      <c r="AQ106" s="57">
        <v>45848</v>
      </c>
      <c r="AR106" s="22" t="str">
        <f t="shared" ca="1" si="10"/>
        <v>No Vigente</v>
      </c>
      <c r="AS106" s="22"/>
      <c r="AT106" s="22"/>
      <c r="AU106" s="22"/>
      <c r="AV106" s="22"/>
      <c r="AW106" s="22"/>
      <c r="AX106" s="22"/>
      <c r="AY106" s="22"/>
      <c r="AZ106" s="22"/>
      <c r="BA106" s="22"/>
      <c r="BB106" s="22"/>
      <c r="BC106" s="22"/>
      <c r="BD106" s="22" t="s">
        <v>2421</v>
      </c>
    </row>
    <row r="107" spans="1:56" ht="19.5" customHeight="1" x14ac:dyDescent="0.25">
      <c r="A107" s="22">
        <v>104</v>
      </c>
      <c r="B107" s="22"/>
      <c r="C107" s="22"/>
      <c r="D107" s="22">
        <v>1130627977</v>
      </c>
      <c r="E107" s="22" t="s">
        <v>2443</v>
      </c>
      <c r="F107" s="57">
        <v>31636</v>
      </c>
      <c r="G107" s="51" t="s">
        <v>1801</v>
      </c>
      <c r="H107" s="51"/>
      <c r="I107" s="51">
        <f t="shared" ca="1" si="8"/>
        <v>39.663013698630138</v>
      </c>
      <c r="J107" s="22"/>
      <c r="K107" s="63" t="s">
        <v>2382</v>
      </c>
      <c r="L107" s="22" t="s">
        <v>1803</v>
      </c>
      <c r="M107" s="57">
        <v>43906</v>
      </c>
      <c r="N107" s="51">
        <f t="shared" ca="1" si="9"/>
        <v>6.0465753424657533</v>
      </c>
      <c r="O107" s="55" t="s">
        <v>2444</v>
      </c>
      <c r="P107" s="55" t="s">
        <v>1815</v>
      </c>
      <c r="Q107" s="55" t="s">
        <v>439</v>
      </c>
      <c r="R107" s="54">
        <v>46420</v>
      </c>
      <c r="S107" s="55" t="s">
        <v>2429</v>
      </c>
      <c r="T107" s="57"/>
      <c r="U107" s="57"/>
      <c r="V107" s="48" t="s">
        <v>624</v>
      </c>
      <c r="W107" s="48" t="s">
        <v>2445</v>
      </c>
      <c r="X107" s="48" t="s">
        <v>2446</v>
      </c>
      <c r="Y107" s="48">
        <v>2022</v>
      </c>
      <c r="Z107" s="48" t="s">
        <v>1986</v>
      </c>
      <c r="AA107" s="48">
        <v>197</v>
      </c>
      <c r="AB107" s="48"/>
      <c r="AC107" s="54">
        <v>44588</v>
      </c>
      <c r="AD107" s="48" t="s">
        <v>437</v>
      </c>
      <c r="AE107" s="48" t="s">
        <v>436</v>
      </c>
      <c r="AF107" s="48"/>
      <c r="AG107" s="22"/>
      <c r="AH107" s="85">
        <v>0.5</v>
      </c>
      <c r="AI107" s="85">
        <v>1</v>
      </c>
      <c r="AJ107" s="22" t="str">
        <f t="shared" ca="1" si="12"/>
        <v>No Vigente</v>
      </c>
      <c r="AK107" s="57">
        <f t="shared" si="13"/>
        <v>45710</v>
      </c>
      <c r="AL107" s="57">
        <v>45345</v>
      </c>
      <c r="AM107" s="22" t="str">
        <f t="shared" ca="1" si="11"/>
        <v>No Vigente</v>
      </c>
      <c r="AN107" s="57">
        <f t="shared" si="14"/>
        <v>45684</v>
      </c>
      <c r="AO107" s="57">
        <v>45319</v>
      </c>
      <c r="AP107" s="57" t="s">
        <v>439</v>
      </c>
      <c r="AQ107" s="57">
        <v>46420</v>
      </c>
      <c r="AR107" s="22" t="str">
        <f t="shared" ca="1" si="10"/>
        <v>Vigente</v>
      </c>
      <c r="AS107" s="22"/>
      <c r="AT107" s="22"/>
      <c r="AU107" s="22" t="s">
        <v>1851</v>
      </c>
      <c r="AV107" s="22"/>
      <c r="AW107" s="22"/>
      <c r="AX107" s="22"/>
      <c r="AY107" s="22"/>
      <c r="AZ107" s="22"/>
      <c r="BA107" s="22"/>
      <c r="BB107" s="22"/>
      <c r="BC107" s="22" t="s">
        <v>2447</v>
      </c>
      <c r="BD107" s="22"/>
    </row>
    <row r="108" spans="1:56" ht="19.5" customHeight="1" x14ac:dyDescent="0.25">
      <c r="A108" s="22">
        <v>105</v>
      </c>
      <c r="B108" s="22"/>
      <c r="C108" s="22"/>
      <c r="D108" s="23">
        <v>71481402</v>
      </c>
      <c r="E108" s="23" t="s">
        <v>2448</v>
      </c>
      <c r="F108" s="24"/>
      <c r="G108" s="25"/>
      <c r="H108" s="25"/>
      <c r="I108" s="25">
        <f t="shared" ca="1" si="8"/>
        <v>126.33698630136986</v>
      </c>
      <c r="J108" s="23"/>
      <c r="K108" s="23" t="s">
        <v>1894</v>
      </c>
      <c r="L108" s="23" t="s">
        <v>1895</v>
      </c>
      <c r="M108" s="24">
        <v>41278</v>
      </c>
      <c r="N108" s="25">
        <f t="shared" ca="1" si="9"/>
        <v>13.246575342465754</v>
      </c>
      <c r="O108" s="27" t="s">
        <v>2449</v>
      </c>
      <c r="P108" s="27"/>
      <c r="Q108" s="27"/>
      <c r="R108" s="28"/>
      <c r="S108" s="27"/>
      <c r="T108" s="24"/>
      <c r="U108" s="24"/>
      <c r="V108" s="29" t="s">
        <v>2450</v>
      </c>
      <c r="W108" s="29"/>
      <c r="X108" s="29"/>
      <c r="Y108" s="29">
        <v>2022</v>
      </c>
      <c r="Z108" s="29" t="s">
        <v>1998</v>
      </c>
      <c r="AA108" s="29">
        <v>150</v>
      </c>
      <c r="AB108" s="29"/>
      <c r="AC108" s="28">
        <v>44532</v>
      </c>
      <c r="AD108" s="28"/>
      <c r="AE108" s="29" t="s">
        <v>436</v>
      </c>
      <c r="AF108" s="29"/>
      <c r="AG108" s="23"/>
      <c r="AH108" s="31">
        <v>0.5</v>
      </c>
      <c r="AI108" s="31">
        <v>1</v>
      </c>
      <c r="AJ108" s="23" t="str">
        <f t="shared" ca="1" si="12"/>
        <v>No Vigente</v>
      </c>
      <c r="AK108" s="24">
        <f t="shared" si="13"/>
        <v>44934</v>
      </c>
      <c r="AL108" s="24">
        <v>44569</v>
      </c>
      <c r="AM108" s="23" t="str">
        <f t="shared" ca="1" si="11"/>
        <v>No Vigente</v>
      </c>
      <c r="AN108" s="24">
        <f t="shared" si="14"/>
        <v>45265</v>
      </c>
      <c r="AO108" s="24">
        <v>44900</v>
      </c>
      <c r="AP108" s="24" t="s">
        <v>439</v>
      </c>
      <c r="AQ108" s="24">
        <v>48528</v>
      </c>
      <c r="AR108" s="23" t="str">
        <f t="shared" ca="1" si="10"/>
        <v>Vigente</v>
      </c>
      <c r="AS108" s="23"/>
      <c r="AT108" s="23"/>
      <c r="AU108" s="23"/>
      <c r="AV108" s="23"/>
      <c r="AW108" s="23"/>
      <c r="AX108" s="23"/>
      <c r="AY108" s="23"/>
      <c r="AZ108" s="23"/>
      <c r="BA108" s="23"/>
      <c r="BB108" s="23"/>
      <c r="BC108" s="23" t="s">
        <v>2451</v>
      </c>
      <c r="BD108" s="23" t="s">
        <v>1809</v>
      </c>
    </row>
    <row r="109" spans="1:56" ht="19.5" customHeight="1" x14ac:dyDescent="0.25">
      <c r="A109" s="22">
        <v>106</v>
      </c>
      <c r="B109" s="22"/>
      <c r="C109" s="22"/>
      <c r="D109" s="22">
        <v>16744628</v>
      </c>
      <c r="E109" s="22" t="s">
        <v>2452</v>
      </c>
      <c r="F109" s="57">
        <v>24788</v>
      </c>
      <c r="G109" s="51" t="s">
        <v>1801</v>
      </c>
      <c r="H109" s="51"/>
      <c r="I109" s="51">
        <f t="shared" ca="1" si="8"/>
        <v>58.424657534246577</v>
      </c>
      <c r="J109" s="22"/>
      <c r="K109" s="63" t="s">
        <v>2453</v>
      </c>
      <c r="L109" s="22" t="s">
        <v>1803</v>
      </c>
      <c r="M109" s="57">
        <v>38875</v>
      </c>
      <c r="N109" s="51">
        <f t="shared" ca="1" si="9"/>
        <v>19.830136986301369</v>
      </c>
      <c r="O109" s="55" t="s">
        <v>2454</v>
      </c>
      <c r="P109" s="55" t="s">
        <v>1815</v>
      </c>
      <c r="Q109" s="55" t="s">
        <v>439</v>
      </c>
      <c r="R109" s="57">
        <v>48714</v>
      </c>
      <c r="S109" s="55" t="s">
        <v>2429</v>
      </c>
      <c r="T109" s="57"/>
      <c r="U109" s="57"/>
      <c r="V109" s="48" t="s">
        <v>493</v>
      </c>
      <c r="W109" s="48" t="s">
        <v>2455</v>
      </c>
      <c r="X109" s="48" t="s">
        <v>2455</v>
      </c>
      <c r="Y109" s="48">
        <v>2008</v>
      </c>
      <c r="Z109" s="48" t="s">
        <v>1867</v>
      </c>
      <c r="AA109" s="48">
        <v>150</v>
      </c>
      <c r="AB109" s="48"/>
      <c r="AC109" s="54">
        <v>39449</v>
      </c>
      <c r="AD109" s="54" t="s">
        <v>437</v>
      </c>
      <c r="AE109" s="48" t="s">
        <v>435</v>
      </c>
      <c r="AF109" s="48" t="s">
        <v>494</v>
      </c>
      <c r="AG109" s="22">
        <v>94498203</v>
      </c>
      <c r="AH109" s="85">
        <v>0.5</v>
      </c>
      <c r="AI109" s="85">
        <v>1</v>
      </c>
      <c r="AJ109" s="22" t="str">
        <f t="shared" ca="1" si="12"/>
        <v>No Vigente</v>
      </c>
      <c r="AK109" s="57">
        <f t="shared" si="13"/>
        <v>45673</v>
      </c>
      <c r="AL109" s="57">
        <v>45308</v>
      </c>
      <c r="AM109" s="22" t="str">
        <f t="shared" ca="1" si="11"/>
        <v>No Vigente</v>
      </c>
      <c r="AN109" s="57">
        <f t="shared" si="14"/>
        <v>45648</v>
      </c>
      <c r="AO109" s="57">
        <v>45283</v>
      </c>
      <c r="AP109" s="57" t="s">
        <v>439</v>
      </c>
      <c r="AQ109" s="57">
        <v>48714</v>
      </c>
      <c r="AR109" s="22" t="str">
        <f t="shared" ca="1" si="10"/>
        <v>Vigente</v>
      </c>
      <c r="AS109" s="22"/>
      <c r="AT109" s="22"/>
      <c r="AU109" s="22" t="s">
        <v>1851</v>
      </c>
      <c r="AV109" s="22"/>
      <c r="AW109" s="22"/>
      <c r="AX109" s="22"/>
      <c r="AY109" s="22"/>
      <c r="AZ109" s="22"/>
      <c r="BA109" s="22"/>
      <c r="BB109" s="22"/>
      <c r="BC109" s="22" t="s">
        <v>2456</v>
      </c>
      <c r="BD109" s="22"/>
    </row>
    <row r="110" spans="1:56" ht="19.5" customHeight="1" x14ac:dyDescent="0.25">
      <c r="A110" s="22">
        <v>107</v>
      </c>
      <c r="B110" s="22"/>
      <c r="C110" s="22"/>
      <c r="D110" s="22">
        <v>1151943197</v>
      </c>
      <c r="E110" s="22" t="s">
        <v>2457</v>
      </c>
      <c r="F110" s="57">
        <v>33538</v>
      </c>
      <c r="G110" s="51" t="s">
        <v>1801</v>
      </c>
      <c r="H110" s="51"/>
      <c r="I110" s="51">
        <f t="shared" ca="1" si="8"/>
        <v>34.452054794520549</v>
      </c>
      <c r="J110" s="22"/>
      <c r="K110" s="63" t="s">
        <v>2458</v>
      </c>
      <c r="L110" s="48" t="s">
        <v>1846</v>
      </c>
      <c r="M110" s="57">
        <v>43248</v>
      </c>
      <c r="N110" s="51">
        <f t="shared" ca="1" si="9"/>
        <v>7.8493150684931505</v>
      </c>
      <c r="O110" s="48" t="s">
        <v>2459</v>
      </c>
      <c r="P110" s="48" t="s">
        <v>1815</v>
      </c>
      <c r="Q110" s="48" t="s">
        <v>439</v>
      </c>
      <c r="R110" s="57">
        <v>48518</v>
      </c>
      <c r="S110" s="48" t="s">
        <v>2429</v>
      </c>
      <c r="T110" s="57"/>
      <c r="U110" s="57"/>
      <c r="V110" s="48" t="s">
        <v>2460</v>
      </c>
      <c r="W110" s="48" t="s">
        <v>2461</v>
      </c>
      <c r="X110" s="48" t="s">
        <v>2462</v>
      </c>
      <c r="Y110" s="48">
        <v>2012</v>
      </c>
      <c r="Z110" s="48" t="s">
        <v>1927</v>
      </c>
      <c r="AA110" s="48">
        <v>114</v>
      </c>
      <c r="AB110" s="48"/>
      <c r="AC110" s="54" t="s">
        <v>2463</v>
      </c>
      <c r="AD110" s="54" t="s">
        <v>437</v>
      </c>
      <c r="AE110" s="48" t="s">
        <v>435</v>
      </c>
      <c r="AF110" s="48" t="s">
        <v>2464</v>
      </c>
      <c r="AG110" s="22">
        <v>16845861</v>
      </c>
      <c r="AH110" s="85">
        <v>0.5</v>
      </c>
      <c r="AI110" s="85">
        <v>1</v>
      </c>
      <c r="AJ110" s="22" t="str">
        <f t="shared" ca="1" si="12"/>
        <v>No Vigente</v>
      </c>
      <c r="AK110" s="57">
        <f t="shared" si="13"/>
        <v>45632</v>
      </c>
      <c r="AL110" s="57">
        <v>45267</v>
      </c>
      <c r="AM110" s="22" t="str">
        <f t="shared" ca="1" si="11"/>
        <v>No Vigente</v>
      </c>
      <c r="AN110" s="57">
        <f t="shared" si="14"/>
        <v>45633</v>
      </c>
      <c r="AO110" s="57">
        <v>45268</v>
      </c>
      <c r="AP110" s="57" t="s">
        <v>439</v>
      </c>
      <c r="AQ110" s="57">
        <v>48518</v>
      </c>
      <c r="AR110" s="22" t="str">
        <f t="shared" ca="1" si="10"/>
        <v>Vigente</v>
      </c>
      <c r="AS110" s="22"/>
      <c r="AT110" s="22"/>
      <c r="AU110" s="22" t="s">
        <v>1851</v>
      </c>
      <c r="AV110" s="22"/>
      <c r="AW110" s="22"/>
      <c r="AX110" s="22"/>
      <c r="AY110" s="22"/>
      <c r="AZ110" s="22"/>
      <c r="BA110" s="22"/>
      <c r="BB110" s="22"/>
      <c r="BC110" s="22" t="s">
        <v>2465</v>
      </c>
      <c r="BD110" s="22" t="s">
        <v>1966</v>
      </c>
    </row>
    <row r="111" spans="1:56" ht="19.5" customHeight="1" x14ac:dyDescent="0.25">
      <c r="A111" s="22">
        <v>108</v>
      </c>
      <c r="B111" s="22"/>
      <c r="C111" s="22"/>
      <c r="D111" s="22">
        <v>1144087141</v>
      </c>
      <c r="E111" s="22" t="s">
        <v>2466</v>
      </c>
      <c r="F111" s="57">
        <v>35152</v>
      </c>
      <c r="G111" s="51" t="s">
        <v>1801</v>
      </c>
      <c r="H111" s="51"/>
      <c r="I111" s="51">
        <f t="shared" ca="1" si="8"/>
        <v>30.030136986301368</v>
      </c>
      <c r="J111" s="22"/>
      <c r="K111" s="63" t="s">
        <v>1840</v>
      </c>
      <c r="L111" s="22" t="s">
        <v>1803</v>
      </c>
      <c r="M111" s="57">
        <v>44977</v>
      </c>
      <c r="N111" s="51">
        <f t="shared" ca="1" si="9"/>
        <v>3.1123287671232878</v>
      </c>
      <c r="O111" s="48">
        <v>3145647920</v>
      </c>
      <c r="P111" s="48"/>
      <c r="Q111" s="48"/>
      <c r="R111" s="54"/>
      <c r="S111" s="48"/>
      <c r="T111" s="57">
        <v>45073</v>
      </c>
      <c r="U111" s="57"/>
      <c r="V111" s="48"/>
      <c r="W111" s="48"/>
      <c r="X111" s="48"/>
      <c r="Y111" s="48"/>
      <c r="Z111" s="48"/>
      <c r="AA111" s="48"/>
      <c r="AB111" s="48"/>
      <c r="AC111" s="54"/>
      <c r="AD111" s="54"/>
      <c r="AE111" s="48"/>
      <c r="AF111" s="48"/>
      <c r="AG111" s="22"/>
      <c r="AH111" s="22" t="s">
        <v>861</v>
      </c>
      <c r="AI111" s="22" t="s">
        <v>861</v>
      </c>
      <c r="AJ111" s="22" t="str">
        <f t="shared" ca="1" si="12"/>
        <v>No Vigente</v>
      </c>
      <c r="AK111" s="57">
        <f t="shared" si="13"/>
        <v>365</v>
      </c>
      <c r="AL111" s="57"/>
      <c r="AM111" s="22" t="str">
        <f t="shared" ca="1" si="11"/>
        <v>No Vigente</v>
      </c>
      <c r="AN111" s="57">
        <f t="shared" si="14"/>
        <v>365</v>
      </c>
      <c r="AO111" s="57"/>
      <c r="AP111" s="57"/>
      <c r="AQ111" s="57"/>
      <c r="AR111" s="22" t="str">
        <f t="shared" ca="1" si="10"/>
        <v>No Vigente</v>
      </c>
      <c r="AS111" s="22"/>
      <c r="AT111" s="22"/>
      <c r="AU111" s="22"/>
      <c r="AV111" s="22"/>
      <c r="AW111" s="22"/>
      <c r="AX111" s="22"/>
      <c r="AY111" s="22"/>
      <c r="AZ111" s="22"/>
      <c r="BA111" s="22"/>
      <c r="BB111" s="22"/>
      <c r="BC111" s="22"/>
      <c r="BD111" s="22" t="s">
        <v>2421</v>
      </c>
    </row>
    <row r="112" spans="1:56" s="147" customFormat="1" ht="19.5" customHeight="1" x14ac:dyDescent="0.25">
      <c r="A112" s="139">
        <v>109</v>
      </c>
      <c r="B112" s="139"/>
      <c r="C112" s="139"/>
      <c r="D112" s="140">
        <v>1143873670</v>
      </c>
      <c r="E112" s="140" t="s">
        <v>2467</v>
      </c>
      <c r="F112" s="141">
        <v>35724</v>
      </c>
      <c r="G112" s="142"/>
      <c r="H112" s="142"/>
      <c r="I112" s="142">
        <f t="shared" ca="1" si="8"/>
        <v>28.463013698630139</v>
      </c>
      <c r="J112" s="140"/>
      <c r="K112" s="143" t="s">
        <v>2468</v>
      </c>
      <c r="L112" s="140" t="s">
        <v>1895</v>
      </c>
      <c r="M112" s="141">
        <v>44942</v>
      </c>
      <c r="N112" s="142">
        <f t="shared" ca="1" si="9"/>
        <v>3.2082191780821918</v>
      </c>
      <c r="O112" s="144"/>
      <c r="P112" s="144"/>
      <c r="Q112" s="144"/>
      <c r="R112" s="145"/>
      <c r="S112" s="144"/>
      <c r="T112" s="141"/>
      <c r="U112" s="141"/>
      <c r="V112" s="144"/>
      <c r="W112" s="144"/>
      <c r="X112" s="144"/>
      <c r="Y112" s="144"/>
      <c r="Z112" s="144"/>
      <c r="AA112" s="144"/>
      <c r="AB112" s="144"/>
      <c r="AC112" s="145"/>
      <c r="AD112" s="145" t="s">
        <v>2469</v>
      </c>
      <c r="AE112" s="144"/>
      <c r="AF112" s="144"/>
      <c r="AG112" s="140"/>
      <c r="AH112" s="146" t="s">
        <v>861</v>
      </c>
      <c r="AI112" s="140" t="s">
        <v>861</v>
      </c>
      <c r="AJ112" s="140" t="str">
        <f t="shared" ca="1" si="12"/>
        <v>No Vigente</v>
      </c>
      <c r="AK112" s="141">
        <f t="shared" si="13"/>
        <v>365</v>
      </c>
      <c r="AL112" s="141"/>
      <c r="AM112" s="140" t="str">
        <f t="shared" ca="1" si="11"/>
        <v>No Vigente</v>
      </c>
      <c r="AN112" s="141">
        <f t="shared" si="14"/>
        <v>365</v>
      </c>
      <c r="AO112" s="141"/>
      <c r="AP112" s="141"/>
      <c r="AQ112" s="141"/>
      <c r="AR112" s="140" t="str">
        <f t="shared" ca="1" si="10"/>
        <v>No Vigente</v>
      </c>
      <c r="AS112" s="140"/>
      <c r="AT112" s="140"/>
      <c r="AU112" s="140"/>
      <c r="AV112" s="140"/>
      <c r="AW112" s="140"/>
      <c r="AX112" s="140"/>
      <c r="AY112" s="140"/>
      <c r="AZ112" s="140"/>
      <c r="BA112" s="140"/>
      <c r="BB112" s="140"/>
      <c r="BC112" s="140"/>
      <c r="BD112" s="140" t="s">
        <v>1809</v>
      </c>
    </row>
    <row r="113" spans="1:56" ht="19.5" customHeight="1" x14ac:dyDescent="0.25">
      <c r="A113" s="22">
        <v>110</v>
      </c>
      <c r="B113" s="22"/>
      <c r="C113" s="22"/>
      <c r="D113" s="23">
        <v>16941325</v>
      </c>
      <c r="E113" s="23" t="s">
        <v>2470</v>
      </c>
      <c r="F113" s="24">
        <v>29838</v>
      </c>
      <c r="G113" s="25"/>
      <c r="H113" s="25"/>
      <c r="I113" s="25">
        <f t="shared" ca="1" si="8"/>
        <v>44.589041095890408</v>
      </c>
      <c r="J113" s="23"/>
      <c r="K113" s="76" t="s">
        <v>1929</v>
      </c>
      <c r="L113" s="23" t="s">
        <v>1803</v>
      </c>
      <c r="M113" s="24">
        <v>43469</v>
      </c>
      <c r="N113" s="25">
        <f t="shared" ca="1" si="9"/>
        <v>7.2438356164383562</v>
      </c>
      <c r="O113" s="27" t="s">
        <v>2471</v>
      </c>
      <c r="P113" s="27"/>
      <c r="Q113" s="27"/>
      <c r="R113" s="28"/>
      <c r="S113" s="27"/>
      <c r="T113" s="24">
        <v>44999</v>
      </c>
      <c r="U113" s="24"/>
      <c r="V113" s="29" t="s">
        <v>2472</v>
      </c>
      <c r="W113" s="29" t="s">
        <v>2473</v>
      </c>
      <c r="X113" s="29" t="s">
        <v>2474</v>
      </c>
      <c r="Y113" s="29">
        <v>2020</v>
      </c>
      <c r="Z113" s="29" t="s">
        <v>1819</v>
      </c>
      <c r="AA113" s="29">
        <v>100</v>
      </c>
      <c r="AB113" s="29"/>
      <c r="AC113" s="28">
        <v>43517</v>
      </c>
      <c r="AD113" s="28" t="s">
        <v>437</v>
      </c>
      <c r="AE113" s="29" t="s">
        <v>436</v>
      </c>
      <c r="AF113" s="29"/>
      <c r="AG113" s="23"/>
      <c r="AH113" s="31" t="s">
        <v>861</v>
      </c>
      <c r="AI113" s="31" t="s">
        <v>861</v>
      </c>
      <c r="AJ113" s="23" t="str">
        <f t="shared" ca="1" si="12"/>
        <v>No Vigente</v>
      </c>
      <c r="AK113" s="24">
        <f t="shared" si="13"/>
        <v>45144</v>
      </c>
      <c r="AL113" s="24">
        <v>44779</v>
      </c>
      <c r="AM113" s="23" t="str">
        <f t="shared" ca="1" si="11"/>
        <v>No Vigente</v>
      </c>
      <c r="AN113" s="24">
        <f t="shared" si="14"/>
        <v>45356</v>
      </c>
      <c r="AO113" s="24">
        <v>44991</v>
      </c>
      <c r="AP113" s="24" t="s">
        <v>439</v>
      </c>
      <c r="AQ113" s="24">
        <v>48735</v>
      </c>
      <c r="AR113" s="23" t="str">
        <f t="shared" ca="1" si="10"/>
        <v>Vigente</v>
      </c>
      <c r="AS113" s="23"/>
      <c r="AT113" s="23"/>
      <c r="AU113" s="23" t="s">
        <v>1851</v>
      </c>
      <c r="AV113" s="23"/>
      <c r="AW113" s="23"/>
      <c r="AX113" s="23"/>
      <c r="AY113" s="23"/>
      <c r="AZ113" s="23"/>
      <c r="BA113" s="23"/>
      <c r="BB113" s="23"/>
      <c r="BC113" s="23" t="s">
        <v>2475</v>
      </c>
      <c r="BD113" s="23" t="s">
        <v>1809</v>
      </c>
    </row>
    <row r="114" spans="1:56" ht="19.5" customHeight="1" x14ac:dyDescent="0.25">
      <c r="A114" s="22">
        <v>111</v>
      </c>
      <c r="B114" s="22"/>
      <c r="C114" s="22"/>
      <c r="D114" s="22">
        <v>31714907</v>
      </c>
      <c r="E114" s="22" t="s">
        <v>2476</v>
      </c>
      <c r="F114" s="57">
        <v>30579</v>
      </c>
      <c r="G114" s="51" t="s">
        <v>1843</v>
      </c>
      <c r="H114" s="51"/>
      <c r="I114" s="51">
        <f t="shared" ca="1" si="8"/>
        <v>42.558904109589044</v>
      </c>
      <c r="J114" s="22"/>
      <c r="K114" s="22" t="s">
        <v>1826</v>
      </c>
      <c r="L114" s="48" t="s">
        <v>1827</v>
      </c>
      <c r="M114" s="57">
        <v>41786</v>
      </c>
      <c r="N114" s="51">
        <f t="shared" ca="1" si="9"/>
        <v>11.854794520547944</v>
      </c>
      <c r="O114" s="22" t="s">
        <v>2477</v>
      </c>
      <c r="P114" s="55" t="s">
        <v>1815</v>
      </c>
      <c r="Q114" s="22" t="s">
        <v>439</v>
      </c>
      <c r="R114" s="57">
        <v>45690</v>
      </c>
      <c r="S114" s="22" t="s">
        <v>2429</v>
      </c>
      <c r="T114" s="57"/>
      <c r="U114" s="57"/>
      <c r="V114" s="48" t="s">
        <v>646</v>
      </c>
      <c r="W114" s="48" t="s">
        <v>2478</v>
      </c>
      <c r="X114" s="48" t="s">
        <v>2479</v>
      </c>
      <c r="Y114" s="48">
        <v>2015</v>
      </c>
      <c r="Z114" s="48" t="s">
        <v>1807</v>
      </c>
      <c r="AA114" s="48">
        <v>124</v>
      </c>
      <c r="AB114" s="48"/>
      <c r="AC114" s="54">
        <v>42004</v>
      </c>
      <c r="AD114" s="48" t="s">
        <v>437</v>
      </c>
      <c r="AE114" s="48" t="s">
        <v>436</v>
      </c>
      <c r="AF114" s="48"/>
      <c r="AG114" s="22"/>
      <c r="AH114" s="85">
        <v>0.5</v>
      </c>
      <c r="AI114" s="85">
        <v>1</v>
      </c>
      <c r="AJ114" s="22" t="str">
        <f t="shared" ca="1" si="12"/>
        <v>No Vigente</v>
      </c>
      <c r="AK114" s="57">
        <f t="shared" si="13"/>
        <v>45705</v>
      </c>
      <c r="AL114" s="57">
        <v>45340</v>
      </c>
      <c r="AM114" s="22" t="str">
        <f t="shared" ca="1" si="11"/>
        <v>No Vigente</v>
      </c>
      <c r="AN114" s="57">
        <f t="shared" si="14"/>
        <v>45706</v>
      </c>
      <c r="AO114" s="57">
        <v>45341</v>
      </c>
      <c r="AP114" s="57" t="s">
        <v>439</v>
      </c>
      <c r="AQ114" s="57">
        <v>45690</v>
      </c>
      <c r="AR114" s="22" t="str">
        <f t="shared" ca="1" si="10"/>
        <v>No Vigente</v>
      </c>
      <c r="AS114" s="22"/>
      <c r="AT114" s="22"/>
      <c r="AU114" s="22" t="s">
        <v>1851</v>
      </c>
      <c r="AV114" s="22"/>
      <c r="AW114" s="22"/>
      <c r="AX114" s="22"/>
      <c r="AY114" s="22"/>
      <c r="AZ114" s="22"/>
      <c r="BA114" s="22"/>
      <c r="BB114" s="22"/>
      <c r="BC114" s="22"/>
      <c r="BD114" s="22" t="s">
        <v>2480</v>
      </c>
    </row>
    <row r="115" spans="1:56" ht="31.5" customHeight="1" x14ac:dyDescent="0.25">
      <c r="A115" s="22">
        <v>112</v>
      </c>
      <c r="B115" s="22"/>
      <c r="C115" s="22"/>
      <c r="D115" s="22">
        <v>16926982</v>
      </c>
      <c r="E115" s="22" t="s">
        <v>2481</v>
      </c>
      <c r="F115" s="57">
        <v>29695</v>
      </c>
      <c r="G115" s="51" t="s">
        <v>1801</v>
      </c>
      <c r="H115" s="51"/>
      <c r="I115" s="51">
        <f t="shared" ca="1" si="8"/>
        <v>44.980821917808221</v>
      </c>
      <c r="J115" s="22"/>
      <c r="K115" s="48" t="s">
        <v>1845</v>
      </c>
      <c r="L115" s="48" t="s">
        <v>1846</v>
      </c>
      <c r="M115" s="57">
        <v>39938</v>
      </c>
      <c r="N115" s="51">
        <f t="shared" ca="1" si="9"/>
        <v>16.917808219178081</v>
      </c>
      <c r="O115" s="55" t="s">
        <v>2482</v>
      </c>
      <c r="P115" s="55" t="s">
        <v>1815</v>
      </c>
      <c r="Q115" s="55" t="s">
        <v>439</v>
      </c>
      <c r="R115" s="57">
        <v>48723</v>
      </c>
      <c r="S115" s="55" t="s">
        <v>2429</v>
      </c>
      <c r="T115" s="57"/>
      <c r="U115" s="57"/>
      <c r="V115" s="48" t="s">
        <v>2483</v>
      </c>
      <c r="W115" s="48"/>
      <c r="X115" s="48" t="s">
        <v>2484</v>
      </c>
      <c r="Y115" s="48">
        <v>2006</v>
      </c>
      <c r="Z115" s="48" t="s">
        <v>2063</v>
      </c>
      <c r="AA115" s="48">
        <v>99</v>
      </c>
      <c r="AB115" s="48"/>
      <c r="AC115" s="54">
        <v>38835</v>
      </c>
      <c r="AD115" s="48" t="s">
        <v>437</v>
      </c>
      <c r="AE115" s="48" t="s">
        <v>435</v>
      </c>
      <c r="AF115" s="48" t="s">
        <v>2485</v>
      </c>
      <c r="AG115" s="22">
        <v>14620215</v>
      </c>
      <c r="AH115" s="22" t="s">
        <v>861</v>
      </c>
      <c r="AI115" s="22" t="s">
        <v>861</v>
      </c>
      <c r="AJ115" s="22" t="str">
        <f t="shared" ca="1" si="12"/>
        <v>No Vigente</v>
      </c>
      <c r="AK115" s="57">
        <f t="shared" si="13"/>
        <v>45774</v>
      </c>
      <c r="AL115" s="57">
        <v>45409</v>
      </c>
      <c r="AM115" s="22" t="str">
        <f t="shared" ca="1" si="11"/>
        <v>No Vigente</v>
      </c>
      <c r="AN115" s="57">
        <f t="shared" si="14"/>
        <v>45777</v>
      </c>
      <c r="AO115" s="57">
        <v>45412</v>
      </c>
      <c r="AP115" s="57" t="s">
        <v>439</v>
      </c>
      <c r="AQ115" s="57">
        <v>48723</v>
      </c>
      <c r="AR115" s="22" t="str">
        <f t="shared" ca="1" si="10"/>
        <v>Vigente</v>
      </c>
      <c r="AS115" s="48"/>
      <c r="AT115" s="48"/>
      <c r="AU115" s="48" t="s">
        <v>1851</v>
      </c>
      <c r="AV115" s="22"/>
      <c r="AW115" s="22"/>
      <c r="AX115" s="22"/>
      <c r="AY115" s="22"/>
      <c r="AZ115" s="22"/>
      <c r="BA115" s="22"/>
      <c r="BB115" s="22"/>
      <c r="BC115" s="22" t="s">
        <v>2486</v>
      </c>
      <c r="BD115" s="22" t="s">
        <v>2487</v>
      </c>
    </row>
    <row r="116" spans="1:56" ht="19.5" customHeight="1" x14ac:dyDescent="0.25">
      <c r="A116" s="22">
        <v>234</v>
      </c>
      <c r="B116" s="22"/>
      <c r="C116" s="22"/>
      <c r="D116" s="22">
        <v>79849153</v>
      </c>
      <c r="E116" s="22" t="s">
        <v>2488</v>
      </c>
      <c r="F116" s="57">
        <v>27724</v>
      </c>
      <c r="G116" s="51" t="s">
        <v>1801</v>
      </c>
      <c r="H116" s="51"/>
      <c r="I116" s="51">
        <f t="shared" ca="1" si="8"/>
        <v>50.38082191780822</v>
      </c>
      <c r="J116" s="22"/>
      <c r="K116" s="63" t="s">
        <v>2489</v>
      </c>
      <c r="L116" s="22" t="s">
        <v>1803</v>
      </c>
      <c r="M116" s="57">
        <v>40371</v>
      </c>
      <c r="N116" s="51">
        <f t="shared" ca="1" si="9"/>
        <v>15.731506849315069</v>
      </c>
      <c r="O116" s="55" t="s">
        <v>2490</v>
      </c>
      <c r="P116" s="55"/>
      <c r="Q116" s="55"/>
      <c r="R116" s="54"/>
      <c r="S116" s="55"/>
      <c r="T116" s="55"/>
      <c r="U116" s="57"/>
      <c r="V116" s="48" t="s">
        <v>627</v>
      </c>
      <c r="W116" s="48" t="s">
        <v>2491</v>
      </c>
      <c r="X116" s="48" t="s">
        <v>2492</v>
      </c>
      <c r="Y116" s="48">
        <v>2023</v>
      </c>
      <c r="Z116" s="48" t="s">
        <v>2139</v>
      </c>
      <c r="AA116" s="48">
        <v>149</v>
      </c>
      <c r="AB116" s="48"/>
      <c r="AC116" s="54">
        <v>45020</v>
      </c>
      <c r="AD116" s="54" t="s">
        <v>437</v>
      </c>
      <c r="AE116" s="48" t="s">
        <v>436</v>
      </c>
      <c r="AF116" s="48"/>
      <c r="AG116" s="22"/>
      <c r="AH116" s="85">
        <v>0.5</v>
      </c>
      <c r="AI116" s="85">
        <v>1</v>
      </c>
      <c r="AJ116" s="22" t="str">
        <f t="shared" ca="1" si="12"/>
        <v>Vigente</v>
      </c>
      <c r="AK116" s="57">
        <f t="shared" si="13"/>
        <v>46116</v>
      </c>
      <c r="AL116" s="57">
        <v>45751</v>
      </c>
      <c r="AM116" s="22" t="str">
        <f t="shared" ca="1" si="11"/>
        <v>No Vigente</v>
      </c>
      <c r="AN116" s="57">
        <f t="shared" si="14"/>
        <v>45749</v>
      </c>
      <c r="AO116" s="57">
        <v>45384</v>
      </c>
      <c r="AP116" s="57" t="s">
        <v>439</v>
      </c>
      <c r="AQ116" s="57">
        <v>49144</v>
      </c>
      <c r="AR116" s="22" t="str">
        <f t="shared" ca="1" si="10"/>
        <v>Vigente</v>
      </c>
      <c r="AS116" s="22"/>
      <c r="AT116" s="22"/>
      <c r="AU116" s="22"/>
      <c r="AV116" s="22"/>
      <c r="AW116" s="22"/>
      <c r="AX116" s="22"/>
      <c r="AY116" s="22"/>
      <c r="AZ116" s="22"/>
      <c r="BA116" s="22"/>
      <c r="BB116" s="22"/>
      <c r="BC116" s="22" t="s">
        <v>2493</v>
      </c>
      <c r="BD116" s="22"/>
    </row>
    <row r="117" spans="1:56" ht="19.5" customHeight="1" x14ac:dyDescent="0.25">
      <c r="A117" s="22">
        <v>114</v>
      </c>
      <c r="B117" s="22"/>
      <c r="C117" s="22"/>
      <c r="D117" s="22">
        <v>1143868161</v>
      </c>
      <c r="E117" s="22" t="s">
        <v>2494</v>
      </c>
      <c r="F117" s="57">
        <v>35329</v>
      </c>
      <c r="G117" s="51" t="s">
        <v>1801</v>
      </c>
      <c r="H117" s="51"/>
      <c r="I117" s="51">
        <f t="shared" ca="1" si="8"/>
        <v>29.545205479452054</v>
      </c>
      <c r="J117" s="22"/>
      <c r="K117" s="22" t="s">
        <v>2495</v>
      </c>
      <c r="L117" s="22" t="s">
        <v>1803</v>
      </c>
      <c r="M117" s="57">
        <v>43622</v>
      </c>
      <c r="N117" s="51">
        <f t="shared" ca="1" si="9"/>
        <v>6.8246575342465752</v>
      </c>
      <c r="O117" s="55" t="s">
        <v>2496</v>
      </c>
      <c r="P117" s="55" t="s">
        <v>1815</v>
      </c>
      <c r="Q117" s="55" t="s">
        <v>439</v>
      </c>
      <c r="R117" s="57">
        <v>45452</v>
      </c>
      <c r="S117" s="55" t="s">
        <v>756</v>
      </c>
      <c r="T117" s="57"/>
      <c r="U117" s="57"/>
      <c r="V117" s="48" t="s">
        <v>629</v>
      </c>
      <c r="W117" s="48" t="s">
        <v>2497</v>
      </c>
      <c r="X117" s="48" t="s">
        <v>2498</v>
      </c>
      <c r="Y117" s="48">
        <v>2021</v>
      </c>
      <c r="Z117" s="48" t="s">
        <v>1927</v>
      </c>
      <c r="AA117" s="48">
        <v>115</v>
      </c>
      <c r="AB117" s="48"/>
      <c r="AC117" s="54">
        <v>44176</v>
      </c>
      <c r="AD117" s="54" t="s">
        <v>437</v>
      </c>
      <c r="AE117" s="48" t="s">
        <v>436</v>
      </c>
      <c r="AF117" s="48"/>
      <c r="AG117" s="22"/>
      <c r="AH117" s="85">
        <v>0.5</v>
      </c>
      <c r="AI117" s="85">
        <v>1</v>
      </c>
      <c r="AJ117" s="22" t="str">
        <f t="shared" ca="1" si="12"/>
        <v>No Vigente</v>
      </c>
      <c r="AK117" s="57">
        <f t="shared" si="13"/>
        <v>45634</v>
      </c>
      <c r="AL117" s="57">
        <v>45269</v>
      </c>
      <c r="AM117" s="22" t="str">
        <f t="shared" ca="1" si="11"/>
        <v>No Vigente</v>
      </c>
      <c r="AN117" s="57">
        <v>46001</v>
      </c>
      <c r="AO117" s="57">
        <v>45637</v>
      </c>
      <c r="AP117" s="57" t="s">
        <v>439</v>
      </c>
      <c r="AQ117" s="57">
        <v>49168</v>
      </c>
      <c r="AR117" s="22" t="str">
        <f t="shared" ca="1" si="10"/>
        <v>Vigente</v>
      </c>
      <c r="AS117" s="22"/>
      <c r="AT117" s="22"/>
      <c r="AU117" s="22" t="s">
        <v>1851</v>
      </c>
      <c r="AV117" s="22"/>
      <c r="AW117" s="22"/>
      <c r="AX117" s="22"/>
      <c r="AY117" s="22"/>
      <c r="AZ117" s="22"/>
      <c r="BA117" s="22"/>
      <c r="BB117" s="22"/>
      <c r="BC117" s="22" t="s">
        <v>2499</v>
      </c>
      <c r="BD117" s="22" t="s">
        <v>2500</v>
      </c>
    </row>
    <row r="118" spans="1:56" ht="32.25" customHeight="1" x14ac:dyDescent="0.25">
      <c r="A118" s="22">
        <v>115</v>
      </c>
      <c r="B118" s="22"/>
      <c r="C118" s="22"/>
      <c r="D118" s="22">
        <v>25026430</v>
      </c>
      <c r="E118" s="22" t="s">
        <v>2501</v>
      </c>
      <c r="F118" s="57">
        <v>30767</v>
      </c>
      <c r="G118" s="51" t="s">
        <v>1843</v>
      </c>
      <c r="H118" s="51"/>
      <c r="I118" s="51">
        <f t="shared" ca="1" si="8"/>
        <v>42.043835616438358</v>
      </c>
      <c r="J118" s="22"/>
      <c r="K118" s="48" t="s">
        <v>1845</v>
      </c>
      <c r="L118" s="48" t="s">
        <v>1846</v>
      </c>
      <c r="M118" s="57">
        <v>44714</v>
      </c>
      <c r="N118" s="51">
        <f t="shared" ca="1" si="9"/>
        <v>3.8328767123287673</v>
      </c>
      <c r="O118" s="55" t="s">
        <v>2502</v>
      </c>
      <c r="P118" s="55" t="s">
        <v>1815</v>
      </c>
      <c r="Q118" s="55" t="s">
        <v>439</v>
      </c>
      <c r="R118" s="57">
        <v>48793</v>
      </c>
      <c r="S118" s="55" t="s">
        <v>2429</v>
      </c>
      <c r="T118" s="57"/>
      <c r="U118" s="57"/>
      <c r="V118" s="48" t="s">
        <v>577</v>
      </c>
      <c r="W118" s="48" t="s">
        <v>2503</v>
      </c>
      <c r="X118" s="48" t="s">
        <v>2504</v>
      </c>
      <c r="Y118" s="48">
        <v>2021</v>
      </c>
      <c r="Z118" s="48" t="s">
        <v>1867</v>
      </c>
      <c r="AA118" s="48">
        <v>110</v>
      </c>
      <c r="AB118" s="48"/>
      <c r="AC118" s="54">
        <v>44039</v>
      </c>
      <c r="AD118" s="54" t="s">
        <v>437</v>
      </c>
      <c r="AE118" s="48" t="s">
        <v>436</v>
      </c>
      <c r="AF118" s="48"/>
      <c r="AG118" s="22"/>
      <c r="AH118" s="85">
        <v>0.5</v>
      </c>
      <c r="AI118" s="85">
        <v>1</v>
      </c>
      <c r="AJ118" s="22" t="str">
        <f t="shared" ca="1" si="12"/>
        <v>No Vigente</v>
      </c>
      <c r="AK118" s="57">
        <f t="shared" si="13"/>
        <v>45865</v>
      </c>
      <c r="AL118" s="57">
        <v>45500</v>
      </c>
      <c r="AM118" s="22" t="str">
        <f t="shared" ca="1" si="11"/>
        <v>No Vigente</v>
      </c>
      <c r="AN118" s="57">
        <f t="shared" si="14"/>
        <v>45682</v>
      </c>
      <c r="AO118" s="57">
        <v>45317</v>
      </c>
      <c r="AP118" s="57" t="s">
        <v>439</v>
      </c>
      <c r="AQ118" s="57">
        <v>48793</v>
      </c>
      <c r="AR118" s="22" t="str">
        <f t="shared" ca="1" si="10"/>
        <v>Vigente</v>
      </c>
      <c r="AS118" s="48"/>
      <c r="AT118" s="48"/>
      <c r="AU118" s="48" t="s">
        <v>2505</v>
      </c>
      <c r="AV118" s="22"/>
      <c r="AW118" s="22"/>
      <c r="AX118" s="22"/>
      <c r="AY118" s="22"/>
      <c r="AZ118" s="22"/>
      <c r="BA118" s="22"/>
      <c r="BB118" s="22"/>
      <c r="BC118" s="22"/>
      <c r="BD118" s="22" t="s">
        <v>1966</v>
      </c>
    </row>
    <row r="119" spans="1:56" ht="19.5" customHeight="1" x14ac:dyDescent="0.25">
      <c r="A119" s="22">
        <v>116</v>
      </c>
      <c r="B119" s="22"/>
      <c r="C119" s="22"/>
      <c r="D119" s="23">
        <v>1130624990</v>
      </c>
      <c r="E119" s="23" t="s">
        <v>2506</v>
      </c>
      <c r="F119" s="23"/>
      <c r="G119" s="25" t="s">
        <v>1801</v>
      </c>
      <c r="H119" s="25"/>
      <c r="I119" s="25">
        <f t="shared" ca="1" si="8"/>
        <v>126.33698630136986</v>
      </c>
      <c r="J119" s="23"/>
      <c r="K119" s="23" t="s">
        <v>2507</v>
      </c>
      <c r="L119" s="23" t="s">
        <v>1803</v>
      </c>
      <c r="M119" s="24">
        <v>43143</v>
      </c>
      <c r="N119" s="25">
        <f t="shared" ca="1" si="9"/>
        <v>8.1369863013698627</v>
      </c>
      <c r="O119" s="27" t="s">
        <v>2508</v>
      </c>
      <c r="P119" s="27"/>
      <c r="Q119" s="27"/>
      <c r="R119" s="28"/>
      <c r="S119" s="27"/>
      <c r="T119" s="24"/>
      <c r="U119" s="24"/>
      <c r="V119" s="29" t="s">
        <v>2509</v>
      </c>
      <c r="W119" s="29"/>
      <c r="X119" s="29"/>
      <c r="Y119" s="29">
        <v>2016</v>
      </c>
      <c r="Z119" s="29" t="s">
        <v>1927</v>
      </c>
      <c r="AA119" s="29">
        <v>150</v>
      </c>
      <c r="AB119" s="29"/>
      <c r="AC119" s="28">
        <v>42172</v>
      </c>
      <c r="AD119" s="28" t="s">
        <v>437</v>
      </c>
      <c r="AE119" s="29" t="s">
        <v>436</v>
      </c>
      <c r="AF119" s="29"/>
      <c r="AG119" s="23"/>
      <c r="AH119" s="31">
        <v>0.5</v>
      </c>
      <c r="AI119" s="31">
        <v>1</v>
      </c>
      <c r="AJ119" s="23" t="str">
        <f t="shared" ca="1" si="12"/>
        <v>No Vigente</v>
      </c>
      <c r="AK119" s="24">
        <f t="shared" si="13"/>
        <v>44004</v>
      </c>
      <c r="AL119" s="24">
        <v>43639</v>
      </c>
      <c r="AM119" s="23" t="str">
        <f t="shared" ca="1" si="11"/>
        <v>No Vigente</v>
      </c>
      <c r="AN119" s="24">
        <f t="shared" si="14"/>
        <v>45233</v>
      </c>
      <c r="AO119" s="24">
        <v>44868</v>
      </c>
      <c r="AP119" s="24" t="s">
        <v>439</v>
      </c>
      <c r="AQ119" s="24">
        <v>45097</v>
      </c>
      <c r="AR119" s="23" t="str">
        <f t="shared" ca="1" si="10"/>
        <v>No Vigente</v>
      </c>
      <c r="AS119" s="23"/>
      <c r="AT119" s="23"/>
      <c r="AU119" s="23"/>
      <c r="AV119" s="23"/>
      <c r="AW119" s="23"/>
      <c r="AX119" s="23"/>
      <c r="AY119" s="23"/>
      <c r="AZ119" s="23"/>
      <c r="BA119" s="23"/>
      <c r="BB119" s="23"/>
      <c r="BC119" s="23" t="s">
        <v>2510</v>
      </c>
      <c r="BD119" s="23" t="s">
        <v>1809</v>
      </c>
    </row>
    <row r="120" spans="1:56" ht="19.5" customHeight="1" x14ac:dyDescent="0.25">
      <c r="A120" s="22">
        <v>117</v>
      </c>
      <c r="B120" s="22"/>
      <c r="C120" s="22"/>
      <c r="D120" s="107">
        <v>76316683</v>
      </c>
      <c r="E120" s="107" t="s">
        <v>2511</v>
      </c>
      <c r="F120" s="108">
        <v>26655</v>
      </c>
      <c r="G120" s="109" t="s">
        <v>1801</v>
      </c>
      <c r="H120" s="109"/>
      <c r="I120" s="109">
        <f t="shared" ca="1" si="8"/>
        <v>53.30958904109589</v>
      </c>
      <c r="J120" s="107"/>
      <c r="K120" s="110" t="s">
        <v>1840</v>
      </c>
      <c r="L120" s="107" t="s">
        <v>1803</v>
      </c>
      <c r="M120" s="108">
        <v>42403</v>
      </c>
      <c r="N120" s="109">
        <f t="shared" ca="1" si="9"/>
        <v>10.164383561643836</v>
      </c>
      <c r="O120" s="111" t="s">
        <v>2512</v>
      </c>
      <c r="P120" s="111"/>
      <c r="Q120" s="111"/>
      <c r="R120" s="112"/>
      <c r="S120" s="111"/>
      <c r="T120" s="108">
        <v>45201</v>
      </c>
      <c r="U120" s="108">
        <v>44893</v>
      </c>
      <c r="V120" s="113"/>
      <c r="W120" s="113"/>
      <c r="X120" s="113"/>
      <c r="Y120" s="113"/>
      <c r="Z120" s="113"/>
      <c r="AA120" s="113"/>
      <c r="AB120" s="113"/>
      <c r="AC120" s="113"/>
      <c r="AD120" s="113"/>
      <c r="AE120" s="113"/>
      <c r="AF120" s="113"/>
      <c r="AG120" s="107"/>
      <c r="AH120" s="107" t="s">
        <v>861</v>
      </c>
      <c r="AI120" s="107" t="s">
        <v>861</v>
      </c>
      <c r="AJ120" s="107" t="str">
        <f t="shared" ca="1" si="12"/>
        <v>No Vigente</v>
      </c>
      <c r="AK120" s="108">
        <f t="shared" si="13"/>
        <v>365</v>
      </c>
      <c r="AL120" s="108"/>
      <c r="AM120" s="107" t="str">
        <f t="shared" ca="1" si="11"/>
        <v>No Vigente</v>
      </c>
      <c r="AN120" s="108">
        <f t="shared" si="14"/>
        <v>365</v>
      </c>
      <c r="AO120" s="108"/>
      <c r="AP120" s="108" t="s">
        <v>439</v>
      </c>
      <c r="AQ120" s="108">
        <v>46042</v>
      </c>
      <c r="AR120" s="107" t="str">
        <f t="shared" ca="1" si="10"/>
        <v>No Vigente</v>
      </c>
      <c r="AS120" s="107"/>
      <c r="AT120" s="107"/>
      <c r="AU120" s="107"/>
      <c r="AV120" s="107"/>
      <c r="AW120" s="107"/>
      <c r="AX120" s="107"/>
      <c r="AY120" s="107"/>
      <c r="AZ120" s="107"/>
      <c r="BA120" s="107"/>
      <c r="BB120" s="107"/>
      <c r="BC120" s="107" t="s">
        <v>2513</v>
      </c>
      <c r="BD120" s="107" t="s">
        <v>2421</v>
      </c>
    </row>
    <row r="121" spans="1:56" ht="19.5" customHeight="1" x14ac:dyDescent="0.25">
      <c r="A121" s="22">
        <v>118</v>
      </c>
      <c r="B121" s="22"/>
      <c r="C121" s="22"/>
      <c r="D121" s="22">
        <v>94558476</v>
      </c>
      <c r="E121" s="22" t="s">
        <v>2514</v>
      </c>
      <c r="F121" s="57">
        <v>31148</v>
      </c>
      <c r="G121" s="51" t="s">
        <v>1801</v>
      </c>
      <c r="H121" s="51"/>
      <c r="I121" s="51">
        <f t="shared" ca="1" si="8"/>
        <v>41</v>
      </c>
      <c r="J121" s="22"/>
      <c r="K121" s="48" t="s">
        <v>1845</v>
      </c>
      <c r="L121" s="48" t="s">
        <v>1846</v>
      </c>
      <c r="M121" s="57">
        <v>40518</v>
      </c>
      <c r="N121" s="51">
        <f t="shared" ca="1" si="9"/>
        <v>15.328767123287671</v>
      </c>
      <c r="O121" s="55" t="s">
        <v>2515</v>
      </c>
      <c r="P121" s="55" t="s">
        <v>1815</v>
      </c>
      <c r="Q121" s="55" t="s">
        <v>439</v>
      </c>
      <c r="R121" s="57">
        <v>48625</v>
      </c>
      <c r="S121" s="55" t="s">
        <v>2429</v>
      </c>
      <c r="T121" s="57"/>
      <c r="U121" s="57"/>
      <c r="V121" s="48" t="s">
        <v>2516</v>
      </c>
      <c r="W121" s="48" t="s">
        <v>2517</v>
      </c>
      <c r="X121" s="48" t="s">
        <v>2518</v>
      </c>
      <c r="Y121" s="48">
        <v>2019</v>
      </c>
      <c r="Z121" s="48" t="s">
        <v>1819</v>
      </c>
      <c r="AA121" s="48">
        <v>150</v>
      </c>
      <c r="AB121" s="48"/>
      <c r="AC121" s="54">
        <v>43249</v>
      </c>
      <c r="AD121" s="54" t="s">
        <v>437</v>
      </c>
      <c r="AE121" s="48" t="s">
        <v>436</v>
      </c>
      <c r="AF121" s="48"/>
      <c r="AG121" s="22"/>
      <c r="AH121" s="85">
        <v>0.5</v>
      </c>
      <c r="AI121" s="85">
        <v>1</v>
      </c>
      <c r="AJ121" s="22" t="str">
        <f t="shared" ca="1" si="12"/>
        <v>No Vigente</v>
      </c>
      <c r="AK121" s="57">
        <f t="shared" si="13"/>
        <v>45817</v>
      </c>
      <c r="AL121" s="57">
        <v>45452</v>
      </c>
      <c r="AM121" s="22" t="str">
        <f t="shared" ca="1" si="11"/>
        <v>No Vigente</v>
      </c>
      <c r="AN121" s="57">
        <f t="shared" si="14"/>
        <v>45812</v>
      </c>
      <c r="AO121" s="57">
        <v>45447</v>
      </c>
      <c r="AP121" s="57" t="s">
        <v>439</v>
      </c>
      <c r="AQ121" s="57">
        <v>48625</v>
      </c>
      <c r="AR121" s="22" t="str">
        <f t="shared" ca="1" si="10"/>
        <v>Vigente</v>
      </c>
      <c r="AS121" s="48"/>
      <c r="AT121" s="48"/>
      <c r="AU121" s="48" t="s">
        <v>1851</v>
      </c>
      <c r="AV121" s="22"/>
      <c r="AW121" s="22"/>
      <c r="AX121" s="22"/>
      <c r="AY121" s="22"/>
      <c r="AZ121" s="22"/>
      <c r="BA121" s="22"/>
      <c r="BB121" s="22"/>
      <c r="BC121" s="22" t="s">
        <v>1852</v>
      </c>
      <c r="BD121" s="22" t="s">
        <v>1966</v>
      </c>
    </row>
    <row r="122" spans="1:56" ht="19.5" customHeight="1" x14ac:dyDescent="0.25">
      <c r="A122" s="22">
        <v>119</v>
      </c>
      <c r="B122" s="22"/>
      <c r="C122" s="22"/>
      <c r="D122" s="23">
        <v>1151964718</v>
      </c>
      <c r="E122" s="23" t="s">
        <v>2519</v>
      </c>
      <c r="F122" s="24">
        <v>35844</v>
      </c>
      <c r="G122" s="25" t="s">
        <v>1801</v>
      </c>
      <c r="H122" s="25"/>
      <c r="I122" s="25">
        <f t="shared" ca="1" si="8"/>
        <v>28.134246575342466</v>
      </c>
      <c r="J122" s="23"/>
      <c r="K122" s="76" t="s">
        <v>1929</v>
      </c>
      <c r="L122" s="23" t="s">
        <v>1803</v>
      </c>
      <c r="M122" s="24">
        <v>45006</v>
      </c>
      <c r="N122" s="25">
        <f t="shared" ca="1" si="9"/>
        <v>3.032876712328767</v>
      </c>
      <c r="O122" s="27"/>
      <c r="P122" s="27"/>
      <c r="Q122" s="27"/>
      <c r="R122" s="28"/>
      <c r="S122" s="27"/>
      <c r="T122" s="24"/>
      <c r="U122" s="24"/>
      <c r="V122" s="29"/>
      <c r="W122" s="29"/>
      <c r="X122" s="29"/>
      <c r="Y122" s="29"/>
      <c r="Z122" s="29"/>
      <c r="AA122" s="29"/>
      <c r="AB122" s="29"/>
      <c r="AC122" s="28"/>
      <c r="AD122" s="28"/>
      <c r="AE122" s="29"/>
      <c r="AF122" s="29"/>
      <c r="AG122" s="23"/>
      <c r="AH122" s="31">
        <v>0.5</v>
      </c>
      <c r="AI122" s="31">
        <v>1</v>
      </c>
      <c r="AJ122" s="23" t="str">
        <f t="shared" ca="1" si="12"/>
        <v>No Vigente</v>
      </c>
      <c r="AK122" s="24">
        <f t="shared" si="13"/>
        <v>365</v>
      </c>
      <c r="AL122" s="24"/>
      <c r="AM122" s="23" t="str">
        <f t="shared" ca="1" si="11"/>
        <v>No Vigente</v>
      </c>
      <c r="AN122" s="24">
        <f t="shared" si="14"/>
        <v>365</v>
      </c>
      <c r="AO122" s="24"/>
      <c r="AP122" s="24"/>
      <c r="AQ122" s="24"/>
      <c r="AR122" s="23" t="str">
        <f t="shared" ca="1" si="10"/>
        <v>No Vigente</v>
      </c>
      <c r="AS122" s="23"/>
      <c r="AT122" s="23"/>
      <c r="AU122" s="23"/>
      <c r="AV122" s="23"/>
      <c r="AW122" s="23"/>
      <c r="AX122" s="23"/>
      <c r="AY122" s="23"/>
      <c r="AZ122" s="23"/>
      <c r="BA122" s="23"/>
      <c r="BB122" s="23"/>
      <c r="BC122" s="23"/>
      <c r="BD122" s="23" t="s">
        <v>1809</v>
      </c>
    </row>
    <row r="123" spans="1:56" ht="19.5" customHeight="1" x14ac:dyDescent="0.25">
      <c r="A123" s="22">
        <v>120</v>
      </c>
      <c r="B123" s="22"/>
      <c r="C123" s="22"/>
      <c r="D123" s="22">
        <v>1113527582</v>
      </c>
      <c r="E123" s="22" t="s">
        <v>2520</v>
      </c>
      <c r="F123" s="57">
        <v>34036</v>
      </c>
      <c r="G123" s="51" t="s">
        <v>1801</v>
      </c>
      <c r="H123" s="51"/>
      <c r="I123" s="51">
        <f t="shared" ca="1" si="8"/>
        <v>33.087671232876716</v>
      </c>
      <c r="J123" s="22"/>
      <c r="K123" s="48" t="s">
        <v>1826</v>
      </c>
      <c r="L123" s="48" t="s">
        <v>1827</v>
      </c>
      <c r="M123" s="57">
        <v>42830</v>
      </c>
      <c r="N123" s="51">
        <f t="shared" ca="1" si="9"/>
        <v>8.9945205479452053</v>
      </c>
      <c r="O123" s="55" t="s">
        <v>2521</v>
      </c>
      <c r="P123" s="55" t="s">
        <v>1815</v>
      </c>
      <c r="Q123" s="55" t="s">
        <v>439</v>
      </c>
      <c r="R123" s="57">
        <v>46226</v>
      </c>
      <c r="S123" s="55" t="s">
        <v>2429</v>
      </c>
      <c r="T123" s="57"/>
      <c r="U123" s="57">
        <v>44893</v>
      </c>
      <c r="V123" s="48" t="s">
        <v>648</v>
      </c>
      <c r="W123" s="48" t="s">
        <v>2522</v>
      </c>
      <c r="X123" s="48" t="s">
        <v>2523</v>
      </c>
      <c r="Y123" s="48">
        <v>2016</v>
      </c>
      <c r="Z123" s="48" t="s">
        <v>1819</v>
      </c>
      <c r="AA123" s="48">
        <v>125</v>
      </c>
      <c r="AB123" s="48"/>
      <c r="AC123" s="54">
        <v>42577</v>
      </c>
      <c r="AD123" s="54" t="s">
        <v>437</v>
      </c>
      <c r="AE123" s="48" t="s">
        <v>436</v>
      </c>
      <c r="AF123" s="48"/>
      <c r="AG123" s="22"/>
      <c r="AH123" s="85">
        <v>0.25</v>
      </c>
      <c r="AI123" s="85">
        <v>0.5</v>
      </c>
      <c r="AJ123" s="22" t="str">
        <f t="shared" ca="1" si="12"/>
        <v>No Vigente</v>
      </c>
      <c r="AK123" s="57">
        <f t="shared" si="13"/>
        <v>45860</v>
      </c>
      <c r="AL123" s="57">
        <v>45495</v>
      </c>
      <c r="AM123" s="22" t="str">
        <f t="shared" ca="1" si="11"/>
        <v>No Vigente</v>
      </c>
      <c r="AN123" s="57">
        <f t="shared" si="14"/>
        <v>45800</v>
      </c>
      <c r="AO123" s="57">
        <v>45435</v>
      </c>
      <c r="AP123" s="57" t="s">
        <v>439</v>
      </c>
      <c r="AQ123" s="57">
        <v>46226</v>
      </c>
      <c r="AR123" s="22" t="str">
        <f t="shared" ca="1" si="10"/>
        <v>Vigente</v>
      </c>
      <c r="AS123" s="22"/>
      <c r="AT123" s="22"/>
      <c r="AU123" s="22" t="s">
        <v>1851</v>
      </c>
      <c r="AV123" s="22"/>
      <c r="AW123" s="22"/>
      <c r="AX123" s="22"/>
      <c r="AY123" s="22"/>
      <c r="AZ123" s="22"/>
      <c r="BA123" s="22"/>
      <c r="BB123" s="22"/>
      <c r="BC123" s="22"/>
      <c r="BD123" s="22" t="s">
        <v>2524</v>
      </c>
    </row>
    <row r="124" spans="1:56" ht="19.5" customHeight="1" x14ac:dyDescent="0.25">
      <c r="A124" s="22">
        <v>121</v>
      </c>
      <c r="B124" s="22"/>
      <c r="C124" s="22"/>
      <c r="D124" s="22">
        <v>38889715</v>
      </c>
      <c r="E124" s="22" t="s">
        <v>2525</v>
      </c>
      <c r="F124" s="57">
        <v>29019</v>
      </c>
      <c r="G124" s="51" t="s">
        <v>1843</v>
      </c>
      <c r="H124" s="51"/>
      <c r="I124" s="51">
        <f t="shared" ca="1" si="8"/>
        <v>46.832876712328769</v>
      </c>
      <c r="J124" s="22"/>
      <c r="K124" s="63" t="s">
        <v>1863</v>
      </c>
      <c r="L124" s="22" t="s">
        <v>1803</v>
      </c>
      <c r="M124" s="57">
        <v>44427</v>
      </c>
      <c r="N124" s="51">
        <f t="shared" ca="1" si="9"/>
        <v>4.6191780821917812</v>
      </c>
      <c r="O124" s="55" t="s">
        <v>2526</v>
      </c>
      <c r="P124" s="55" t="s">
        <v>1815</v>
      </c>
      <c r="Q124" s="55" t="s">
        <v>439</v>
      </c>
      <c r="R124" s="57">
        <v>48288</v>
      </c>
      <c r="S124" s="55" t="s">
        <v>2429</v>
      </c>
      <c r="T124" s="57"/>
      <c r="U124" s="57"/>
      <c r="V124" s="22" t="s">
        <v>535</v>
      </c>
      <c r="W124" s="22" t="s">
        <v>2527</v>
      </c>
      <c r="X124" s="22" t="s">
        <v>2528</v>
      </c>
      <c r="Y124" s="48">
        <v>2020</v>
      </c>
      <c r="Z124" s="48" t="s">
        <v>1998</v>
      </c>
      <c r="AA124" s="48">
        <v>109</v>
      </c>
      <c r="AB124" s="48"/>
      <c r="AC124" s="54">
        <v>43861</v>
      </c>
      <c r="AD124" s="48" t="s">
        <v>437</v>
      </c>
      <c r="AE124" s="48" t="s">
        <v>436</v>
      </c>
      <c r="AF124" s="48"/>
      <c r="AG124" s="22"/>
      <c r="AH124" s="85">
        <v>0.5</v>
      </c>
      <c r="AI124" s="85">
        <v>1</v>
      </c>
      <c r="AJ124" s="22" t="str">
        <f t="shared" ca="1" si="12"/>
        <v>No Vigente</v>
      </c>
      <c r="AK124" s="57">
        <f t="shared" si="13"/>
        <v>45712</v>
      </c>
      <c r="AL124" s="57">
        <v>45347</v>
      </c>
      <c r="AM124" s="22" t="str">
        <f t="shared" ca="1" si="11"/>
        <v>No Vigente</v>
      </c>
      <c r="AN124" s="57">
        <f t="shared" si="14"/>
        <v>45715</v>
      </c>
      <c r="AO124" s="57">
        <v>45350</v>
      </c>
      <c r="AP124" s="57" t="s">
        <v>439</v>
      </c>
      <c r="AQ124" s="57">
        <v>48288</v>
      </c>
      <c r="AR124" s="22" t="str">
        <f t="shared" ca="1" si="10"/>
        <v>Vigente</v>
      </c>
      <c r="AS124" s="22"/>
      <c r="AT124" s="22"/>
      <c r="AU124" s="22" t="s">
        <v>1851</v>
      </c>
      <c r="AV124" s="22"/>
      <c r="AW124" s="22"/>
      <c r="AX124" s="22"/>
      <c r="AY124" s="22"/>
      <c r="AZ124" s="22"/>
      <c r="BA124" s="22"/>
      <c r="BB124" s="22"/>
      <c r="BC124" s="22"/>
      <c r="BD124" s="22"/>
    </row>
    <row r="125" spans="1:56" ht="19.5" customHeight="1" x14ac:dyDescent="0.25">
      <c r="A125" s="22">
        <v>122</v>
      </c>
      <c r="B125" s="22"/>
      <c r="C125" s="22"/>
      <c r="D125" s="23">
        <v>1113646569</v>
      </c>
      <c r="E125" s="23" t="s">
        <v>2529</v>
      </c>
      <c r="F125" s="24"/>
      <c r="G125" s="25"/>
      <c r="H125" s="25"/>
      <c r="I125" s="25">
        <f t="shared" ca="1" si="8"/>
        <v>126.33698630136986</v>
      </c>
      <c r="J125" s="23"/>
      <c r="K125" s="76" t="s">
        <v>2530</v>
      </c>
      <c r="L125" s="23" t="s">
        <v>1803</v>
      </c>
      <c r="M125" s="24">
        <v>42501</v>
      </c>
      <c r="N125" s="25">
        <f t="shared" ca="1" si="9"/>
        <v>9.8958904109589039</v>
      </c>
      <c r="O125" s="27" t="s">
        <v>2531</v>
      </c>
      <c r="P125" s="27"/>
      <c r="Q125" s="27"/>
      <c r="R125" s="28"/>
      <c r="S125" s="27"/>
      <c r="T125" s="24">
        <v>45038</v>
      </c>
      <c r="U125" s="24"/>
      <c r="V125" s="29"/>
      <c r="W125" s="29"/>
      <c r="X125" s="29"/>
      <c r="Y125" s="29"/>
      <c r="Z125" s="29"/>
      <c r="AA125" s="29"/>
      <c r="AB125" s="29"/>
      <c r="AC125" s="29"/>
      <c r="AD125" s="29"/>
      <c r="AE125" s="29"/>
      <c r="AF125" s="29"/>
      <c r="AG125" s="23"/>
      <c r="AH125" s="23" t="s">
        <v>861</v>
      </c>
      <c r="AI125" s="23" t="s">
        <v>861</v>
      </c>
      <c r="AJ125" s="23" t="str">
        <f t="shared" ca="1" si="12"/>
        <v>No Vigente</v>
      </c>
      <c r="AK125" s="24">
        <f t="shared" si="13"/>
        <v>365</v>
      </c>
      <c r="AL125" s="24"/>
      <c r="AM125" s="23" t="str">
        <f t="shared" ca="1" si="11"/>
        <v>No Vigente</v>
      </c>
      <c r="AN125" s="24">
        <f t="shared" si="14"/>
        <v>365</v>
      </c>
      <c r="AO125" s="24"/>
      <c r="AP125" s="24"/>
      <c r="AQ125" s="24"/>
      <c r="AR125" s="23" t="str">
        <f t="shared" ca="1" si="10"/>
        <v>No Vigente</v>
      </c>
      <c r="AS125" s="23"/>
      <c r="AT125" s="23"/>
      <c r="AU125" s="23"/>
      <c r="AV125" s="23"/>
      <c r="AW125" s="23"/>
      <c r="AX125" s="23"/>
      <c r="AY125" s="23"/>
      <c r="AZ125" s="23"/>
      <c r="BA125" s="23"/>
      <c r="BB125" s="23"/>
      <c r="BC125" s="23" t="s">
        <v>2532</v>
      </c>
      <c r="BD125" s="23" t="s">
        <v>1809</v>
      </c>
    </row>
    <row r="126" spans="1:56" ht="19.5" customHeight="1" x14ac:dyDescent="0.25">
      <c r="A126" s="22">
        <v>123</v>
      </c>
      <c r="B126" s="22"/>
      <c r="C126" s="22"/>
      <c r="D126" s="107">
        <v>16708362</v>
      </c>
      <c r="E126" s="107" t="s">
        <v>2533</v>
      </c>
      <c r="F126" s="108">
        <v>23760</v>
      </c>
      <c r="G126" s="109" t="s">
        <v>1801</v>
      </c>
      <c r="H126" s="109"/>
      <c r="I126" s="109">
        <f t="shared" ca="1" si="8"/>
        <v>61.241095890410961</v>
      </c>
      <c r="J126" s="107"/>
      <c r="K126" s="113" t="s">
        <v>1845</v>
      </c>
      <c r="L126" s="113" t="s">
        <v>1846</v>
      </c>
      <c r="M126" s="108">
        <v>39279</v>
      </c>
      <c r="N126" s="109">
        <f t="shared" ca="1" si="9"/>
        <v>18.723287671232878</v>
      </c>
      <c r="O126" s="111" t="s">
        <v>2534</v>
      </c>
      <c r="P126" s="111"/>
      <c r="Q126" s="111"/>
      <c r="R126" s="112"/>
      <c r="S126" s="111"/>
      <c r="T126" s="108"/>
      <c r="U126" s="108"/>
      <c r="V126" s="113"/>
      <c r="W126" s="113"/>
      <c r="X126" s="113"/>
      <c r="Y126" s="113"/>
      <c r="Z126" s="113"/>
      <c r="AA126" s="113"/>
      <c r="AB126" s="113"/>
      <c r="AC126" s="113"/>
      <c r="AD126" s="113"/>
      <c r="AE126" s="113"/>
      <c r="AF126" s="113"/>
      <c r="AG126" s="107"/>
      <c r="AH126" s="107" t="s">
        <v>861</v>
      </c>
      <c r="AI126" s="107" t="s">
        <v>861</v>
      </c>
      <c r="AJ126" s="107" t="str">
        <f t="shared" ca="1" si="12"/>
        <v>No Vigente</v>
      </c>
      <c r="AK126" s="108">
        <f t="shared" si="13"/>
        <v>365</v>
      </c>
      <c r="AL126" s="108"/>
      <c r="AM126" s="107" t="str">
        <f t="shared" ca="1" si="11"/>
        <v>No Vigente</v>
      </c>
      <c r="AN126" s="108">
        <f t="shared" si="14"/>
        <v>365</v>
      </c>
      <c r="AO126" s="108"/>
      <c r="AP126" s="108" t="s">
        <v>439</v>
      </c>
      <c r="AQ126" s="108">
        <v>47774</v>
      </c>
      <c r="AR126" s="107" t="str">
        <f t="shared" ca="1" si="10"/>
        <v>Vigente</v>
      </c>
      <c r="AS126" s="113"/>
      <c r="AT126" s="113"/>
      <c r="AU126" s="113" t="s">
        <v>1851</v>
      </c>
      <c r="AV126" s="107"/>
      <c r="AW126" s="107"/>
      <c r="AX126" s="107"/>
      <c r="AY126" s="107"/>
      <c r="AZ126" s="107"/>
      <c r="BA126" s="107"/>
      <c r="BB126" s="107"/>
      <c r="BC126" s="107" t="s">
        <v>2535</v>
      </c>
      <c r="BD126" s="107" t="s">
        <v>2536</v>
      </c>
    </row>
    <row r="127" spans="1:56" ht="19.5" customHeight="1" x14ac:dyDescent="0.25">
      <c r="A127" s="22">
        <v>124</v>
      </c>
      <c r="B127" s="22"/>
      <c r="C127" s="22"/>
      <c r="D127" s="22">
        <v>30298978</v>
      </c>
      <c r="E127" s="22" t="s">
        <v>2537</v>
      </c>
      <c r="F127" s="57">
        <v>24260</v>
      </c>
      <c r="G127" s="51" t="s">
        <v>1843</v>
      </c>
      <c r="H127" s="51"/>
      <c r="I127" s="51">
        <f t="shared" ca="1" si="8"/>
        <v>59.871232876712327</v>
      </c>
      <c r="J127" s="22"/>
      <c r="K127" s="48" t="s">
        <v>1845</v>
      </c>
      <c r="L127" s="48" t="s">
        <v>1846</v>
      </c>
      <c r="M127" s="57">
        <v>39938</v>
      </c>
      <c r="N127" s="51">
        <f t="shared" ca="1" si="9"/>
        <v>16.917808219178081</v>
      </c>
      <c r="O127" s="55" t="s">
        <v>2538</v>
      </c>
      <c r="P127" s="55" t="s">
        <v>1815</v>
      </c>
      <c r="Q127" s="55" t="s">
        <v>439</v>
      </c>
      <c r="R127" s="57">
        <v>48352</v>
      </c>
      <c r="S127" s="55" t="s">
        <v>2429</v>
      </c>
      <c r="T127" s="57"/>
      <c r="U127" s="57"/>
      <c r="V127" s="48" t="s">
        <v>2539</v>
      </c>
      <c r="W127" s="48" t="s">
        <v>2540</v>
      </c>
      <c r="X127" s="48" t="s">
        <v>2541</v>
      </c>
      <c r="Y127" s="48">
        <v>2019</v>
      </c>
      <c r="Z127" s="48" t="s">
        <v>1867</v>
      </c>
      <c r="AA127" s="48">
        <v>109</v>
      </c>
      <c r="AB127" s="48"/>
      <c r="AC127" s="54">
        <v>43207</v>
      </c>
      <c r="AD127" s="48" t="s">
        <v>437</v>
      </c>
      <c r="AE127" s="48" t="s">
        <v>436</v>
      </c>
      <c r="AF127" s="48"/>
      <c r="AG127" s="22"/>
      <c r="AH127" s="85">
        <v>0.5</v>
      </c>
      <c r="AI127" s="85">
        <v>1</v>
      </c>
      <c r="AJ127" s="22" t="str">
        <f t="shared" ca="1" si="12"/>
        <v>No Vigente</v>
      </c>
      <c r="AK127" s="57">
        <f t="shared" si="13"/>
        <v>45865</v>
      </c>
      <c r="AL127" s="57">
        <v>45500</v>
      </c>
      <c r="AM127" s="22" t="str">
        <f t="shared" ca="1" si="11"/>
        <v>No Vigente</v>
      </c>
      <c r="AN127" s="57">
        <f t="shared" si="14"/>
        <v>45864</v>
      </c>
      <c r="AO127" s="57">
        <v>45499</v>
      </c>
      <c r="AP127" s="57" t="s">
        <v>439</v>
      </c>
      <c r="AQ127" s="57">
        <v>48352</v>
      </c>
      <c r="AR127" s="22" t="str">
        <f t="shared" ca="1" si="10"/>
        <v>Vigente</v>
      </c>
      <c r="AS127" s="48"/>
      <c r="AT127" s="48"/>
      <c r="AU127" s="48" t="s">
        <v>1851</v>
      </c>
      <c r="AV127" s="22"/>
      <c r="AW127" s="22"/>
      <c r="AX127" s="22"/>
      <c r="AY127" s="22"/>
      <c r="AZ127" s="22"/>
      <c r="BA127" s="22"/>
      <c r="BB127" s="22"/>
      <c r="BC127" s="22" t="s">
        <v>2542</v>
      </c>
      <c r="BD127" s="22" t="s">
        <v>1966</v>
      </c>
    </row>
    <row r="128" spans="1:56" ht="19.5" customHeight="1" x14ac:dyDescent="0.25">
      <c r="A128" s="22">
        <v>125</v>
      </c>
      <c r="B128" s="22"/>
      <c r="C128" s="22"/>
      <c r="D128" s="107">
        <v>1143950685</v>
      </c>
      <c r="E128" s="107" t="s">
        <v>2543</v>
      </c>
      <c r="F128" s="108">
        <v>33823</v>
      </c>
      <c r="G128" s="109" t="s">
        <v>1801</v>
      </c>
      <c r="H128" s="109"/>
      <c r="I128" s="109">
        <f t="shared" ca="1" si="8"/>
        <v>33.671232876712331</v>
      </c>
      <c r="J128" s="107"/>
      <c r="K128" s="113" t="s">
        <v>1840</v>
      </c>
      <c r="L128" s="107" t="s">
        <v>1803</v>
      </c>
      <c r="M128" s="108">
        <v>44760</v>
      </c>
      <c r="N128" s="109">
        <f t="shared" ca="1" si="9"/>
        <v>3.7068493150684931</v>
      </c>
      <c r="O128" s="111" t="s">
        <v>2544</v>
      </c>
      <c r="P128" s="111"/>
      <c r="Q128" s="111"/>
      <c r="R128" s="112"/>
      <c r="S128" s="111"/>
      <c r="T128" s="108"/>
      <c r="U128" s="108"/>
      <c r="V128" s="113" t="s">
        <v>2545</v>
      </c>
      <c r="W128" s="113"/>
      <c r="X128" s="113"/>
      <c r="Y128" s="113">
        <v>2019</v>
      </c>
      <c r="Z128" s="113" t="s">
        <v>1998</v>
      </c>
      <c r="AA128" s="113">
        <v>100</v>
      </c>
      <c r="AB128" s="113"/>
      <c r="AC128" s="112">
        <v>43440</v>
      </c>
      <c r="AD128" s="112"/>
      <c r="AE128" s="113" t="s">
        <v>436</v>
      </c>
      <c r="AF128" s="113"/>
      <c r="AG128" s="107"/>
      <c r="AH128" s="114">
        <v>0.5</v>
      </c>
      <c r="AI128" s="114">
        <v>1</v>
      </c>
      <c r="AJ128" s="107" t="str">
        <f t="shared" ca="1" si="12"/>
        <v>No Vigente</v>
      </c>
      <c r="AK128" s="108">
        <f t="shared" si="13"/>
        <v>45277</v>
      </c>
      <c r="AL128" s="108">
        <v>44912</v>
      </c>
      <c r="AM128" s="107" t="str">
        <f t="shared" ca="1" si="11"/>
        <v>No Vigente</v>
      </c>
      <c r="AN128" s="108">
        <f t="shared" si="14"/>
        <v>44912</v>
      </c>
      <c r="AO128" s="108">
        <v>44547</v>
      </c>
      <c r="AP128" s="108" t="s">
        <v>439</v>
      </c>
      <c r="AQ128" s="108">
        <v>46446</v>
      </c>
      <c r="AR128" s="107" t="str">
        <f t="shared" ca="1" si="10"/>
        <v>Vigente</v>
      </c>
      <c r="AS128" s="107"/>
      <c r="AT128" s="107"/>
      <c r="AU128" s="107"/>
      <c r="AV128" s="107"/>
      <c r="AW128" s="107"/>
      <c r="AX128" s="107"/>
      <c r="AY128" s="107"/>
      <c r="AZ128" s="107"/>
      <c r="BA128" s="107"/>
      <c r="BB128" s="107"/>
      <c r="BC128" s="107" t="s">
        <v>2546</v>
      </c>
      <c r="BD128" s="107" t="s">
        <v>2421</v>
      </c>
    </row>
    <row r="129" spans="1:64" ht="43.5" customHeight="1" x14ac:dyDescent="0.25">
      <c r="A129" s="22">
        <v>126</v>
      </c>
      <c r="B129" s="22"/>
      <c r="C129" s="22"/>
      <c r="D129" s="22">
        <v>16917763</v>
      </c>
      <c r="E129" s="22" t="s">
        <v>2547</v>
      </c>
      <c r="F129" s="57">
        <v>29512</v>
      </c>
      <c r="G129" s="51" t="s">
        <v>1801</v>
      </c>
      <c r="H129" s="51"/>
      <c r="I129" s="51">
        <f t="shared" ca="1" si="8"/>
        <v>45.482191780821921</v>
      </c>
      <c r="J129" s="22"/>
      <c r="K129" s="63" t="s">
        <v>1929</v>
      </c>
      <c r="L129" s="22" t="s">
        <v>1803</v>
      </c>
      <c r="M129" s="57">
        <v>38899</v>
      </c>
      <c r="N129" s="51">
        <f t="shared" ca="1" si="9"/>
        <v>19.764383561643836</v>
      </c>
      <c r="O129" s="55">
        <v>3186619606</v>
      </c>
      <c r="P129" s="55" t="s">
        <v>1815</v>
      </c>
      <c r="Q129" s="55" t="s">
        <v>439</v>
      </c>
      <c r="R129" s="57">
        <v>48771</v>
      </c>
      <c r="S129" s="55" t="s">
        <v>2429</v>
      </c>
      <c r="T129" s="57"/>
      <c r="U129" s="57"/>
      <c r="V129" s="48" t="s">
        <v>495</v>
      </c>
      <c r="W129" s="48" t="s">
        <v>2548</v>
      </c>
      <c r="X129" s="48" t="s">
        <v>2549</v>
      </c>
      <c r="Y129" s="48">
        <v>2016</v>
      </c>
      <c r="Z129" s="48" t="s">
        <v>1912</v>
      </c>
      <c r="AA129" s="48">
        <v>144</v>
      </c>
      <c r="AB129" s="48"/>
      <c r="AC129" s="54">
        <v>42502</v>
      </c>
      <c r="AD129" s="48" t="s">
        <v>437</v>
      </c>
      <c r="AE129" s="48" t="s">
        <v>435</v>
      </c>
      <c r="AF129" s="48" t="s">
        <v>496</v>
      </c>
      <c r="AG129" s="22">
        <v>29806928</v>
      </c>
      <c r="AH129" s="22" t="s">
        <v>861</v>
      </c>
      <c r="AI129" s="22" t="s">
        <v>861</v>
      </c>
      <c r="AJ129" s="22" t="str">
        <f t="shared" ca="1" si="12"/>
        <v>No Vigente</v>
      </c>
      <c r="AK129" s="57">
        <f t="shared" si="13"/>
        <v>45723</v>
      </c>
      <c r="AL129" s="57">
        <v>45358</v>
      </c>
      <c r="AM129" s="22" t="str">
        <f t="shared" ca="1" si="11"/>
        <v>No Vigente</v>
      </c>
      <c r="AN129" s="57">
        <f t="shared" si="14"/>
        <v>45513</v>
      </c>
      <c r="AO129" s="57">
        <v>45148</v>
      </c>
      <c r="AP129" s="57" t="s">
        <v>439</v>
      </c>
      <c r="AQ129" s="57">
        <v>48771</v>
      </c>
      <c r="AR129" s="22" t="str">
        <f t="shared" ca="1" si="10"/>
        <v>Vigente</v>
      </c>
      <c r="AS129" s="22"/>
      <c r="AT129" s="22"/>
      <c r="AU129" s="48" t="s">
        <v>2550</v>
      </c>
      <c r="AV129" s="22"/>
      <c r="AW129" s="22"/>
      <c r="AX129" s="22"/>
      <c r="AY129" s="22"/>
      <c r="AZ129" s="22"/>
      <c r="BA129" s="22"/>
      <c r="BB129" s="22"/>
      <c r="BC129" s="22" t="s">
        <v>2551</v>
      </c>
      <c r="BD129" s="22" t="s">
        <v>1966</v>
      </c>
    </row>
    <row r="130" spans="1:64" ht="19.5" customHeight="1" x14ac:dyDescent="0.25">
      <c r="A130" s="22">
        <v>127</v>
      </c>
      <c r="B130" s="22"/>
      <c r="C130" s="22"/>
      <c r="D130" s="22">
        <v>16623677</v>
      </c>
      <c r="E130" s="22" t="s">
        <v>2552</v>
      </c>
      <c r="F130" s="57">
        <v>21579</v>
      </c>
      <c r="G130" s="51" t="s">
        <v>1801</v>
      </c>
      <c r="H130" s="51"/>
      <c r="I130" s="51">
        <f t="shared" ca="1" si="8"/>
        <v>67.216438356164389</v>
      </c>
      <c r="J130" s="22"/>
      <c r="K130" s="48" t="s">
        <v>1845</v>
      </c>
      <c r="L130" s="48" t="s">
        <v>1846</v>
      </c>
      <c r="M130" s="57">
        <v>40557</v>
      </c>
      <c r="N130" s="51">
        <f t="shared" ca="1" si="9"/>
        <v>15.221917808219178</v>
      </c>
      <c r="O130" s="55" t="s">
        <v>2553</v>
      </c>
      <c r="P130" s="55" t="s">
        <v>1815</v>
      </c>
      <c r="Q130" s="55" t="s">
        <v>439</v>
      </c>
      <c r="R130" s="57">
        <v>46909</v>
      </c>
      <c r="S130" s="55" t="s">
        <v>2429</v>
      </c>
      <c r="T130" s="57"/>
      <c r="U130" s="57"/>
      <c r="V130" s="48" t="s">
        <v>2554</v>
      </c>
      <c r="W130" s="48" t="s">
        <v>2555</v>
      </c>
      <c r="X130" s="48" t="s">
        <v>2556</v>
      </c>
      <c r="Y130" s="48">
        <v>2011</v>
      </c>
      <c r="Z130" s="48" t="s">
        <v>1912</v>
      </c>
      <c r="AA130" s="48">
        <v>99</v>
      </c>
      <c r="AB130" s="48"/>
      <c r="AC130" s="54">
        <v>40651</v>
      </c>
      <c r="AD130" s="54" t="s">
        <v>437</v>
      </c>
      <c r="AE130" s="48" t="s">
        <v>436</v>
      </c>
      <c r="AF130" s="48"/>
      <c r="AG130" s="22"/>
      <c r="AH130" s="85">
        <v>0.5</v>
      </c>
      <c r="AI130" s="85">
        <v>1</v>
      </c>
      <c r="AJ130" s="22" t="str">
        <f t="shared" ca="1" si="12"/>
        <v>No Vigente</v>
      </c>
      <c r="AK130" s="57">
        <f t="shared" si="13"/>
        <v>45849</v>
      </c>
      <c r="AL130" s="57">
        <v>45484</v>
      </c>
      <c r="AM130" s="22" t="str">
        <f t="shared" ca="1" si="11"/>
        <v>No Vigente</v>
      </c>
      <c r="AN130" s="57">
        <f t="shared" si="14"/>
        <v>45857</v>
      </c>
      <c r="AO130" s="57">
        <v>45492</v>
      </c>
      <c r="AP130" s="57" t="s">
        <v>439</v>
      </c>
      <c r="AQ130" s="57">
        <v>46909</v>
      </c>
      <c r="AR130" s="22" t="str">
        <f t="shared" ca="1" si="10"/>
        <v>Vigente</v>
      </c>
      <c r="AS130" s="48"/>
      <c r="AT130" s="48"/>
      <c r="AU130" s="48" t="s">
        <v>1851</v>
      </c>
      <c r="AV130" s="22"/>
      <c r="AW130" s="22"/>
      <c r="AX130" s="22"/>
      <c r="AY130" s="22"/>
      <c r="AZ130" s="22"/>
      <c r="BA130" s="22"/>
      <c r="BB130" s="22"/>
      <c r="BC130" s="22"/>
      <c r="BD130" s="22" t="s">
        <v>1966</v>
      </c>
    </row>
    <row r="131" spans="1:64" ht="19.5" customHeight="1" x14ac:dyDescent="0.25">
      <c r="A131" s="22">
        <v>128</v>
      </c>
      <c r="B131" s="22"/>
      <c r="C131" s="22"/>
      <c r="D131" s="22">
        <v>1110284432</v>
      </c>
      <c r="E131" s="22" t="s">
        <v>2557</v>
      </c>
      <c r="F131" s="57">
        <v>37659</v>
      </c>
      <c r="G131" s="51" t="s">
        <v>1801</v>
      </c>
      <c r="H131" s="51"/>
      <c r="I131" s="51">
        <f t="shared" ca="1" si="8"/>
        <v>23.161643835616438</v>
      </c>
      <c r="J131" s="22"/>
      <c r="K131" s="63" t="s">
        <v>1929</v>
      </c>
      <c r="L131" s="22" t="s">
        <v>1803</v>
      </c>
      <c r="M131" s="57">
        <v>44428</v>
      </c>
      <c r="N131" s="51">
        <f t="shared" ca="1" si="9"/>
        <v>4.6164383561643838</v>
      </c>
      <c r="O131" s="55" t="s">
        <v>2558</v>
      </c>
      <c r="P131" s="55"/>
      <c r="Q131" s="55"/>
      <c r="R131" s="54"/>
      <c r="S131" s="55"/>
      <c r="T131" s="57"/>
      <c r="U131" s="57"/>
      <c r="V131" s="48" t="s">
        <v>2559</v>
      </c>
      <c r="W131" s="48" t="s">
        <v>2560</v>
      </c>
      <c r="X131" s="48" t="s">
        <v>2561</v>
      </c>
      <c r="Y131" s="48">
        <v>2011</v>
      </c>
      <c r="Z131" s="48" t="s">
        <v>1867</v>
      </c>
      <c r="AA131" s="48">
        <v>97</v>
      </c>
      <c r="AB131" s="48"/>
      <c r="AC131" s="54">
        <v>40659</v>
      </c>
      <c r="AD131" s="54" t="s">
        <v>437</v>
      </c>
      <c r="AE131" s="48" t="s">
        <v>435</v>
      </c>
      <c r="AF131" s="48" t="s">
        <v>2562</v>
      </c>
      <c r="AG131" s="22">
        <v>1006096451</v>
      </c>
      <c r="AH131" s="85">
        <v>0.5</v>
      </c>
      <c r="AI131" s="85">
        <v>1</v>
      </c>
      <c r="AJ131" s="22" t="str">
        <f t="shared" ca="1" si="12"/>
        <v>No Vigente</v>
      </c>
      <c r="AK131" s="57">
        <f t="shared" si="13"/>
        <v>45204</v>
      </c>
      <c r="AL131" s="57">
        <v>44839</v>
      </c>
      <c r="AM131" s="22" t="str">
        <f t="shared" ca="1" si="11"/>
        <v>No Vigente</v>
      </c>
      <c r="AN131" s="57">
        <f t="shared" si="14"/>
        <v>45173</v>
      </c>
      <c r="AO131" s="57">
        <v>44808</v>
      </c>
      <c r="AP131" s="57" t="s">
        <v>439</v>
      </c>
      <c r="AQ131" s="57">
        <v>47346</v>
      </c>
      <c r="AR131" s="22" t="str">
        <f t="shared" ca="1" si="10"/>
        <v>Vigente</v>
      </c>
      <c r="AS131" s="22"/>
      <c r="AT131" s="22"/>
      <c r="AU131" s="22" t="s">
        <v>1851</v>
      </c>
      <c r="AV131" s="22"/>
      <c r="AW131" s="22"/>
      <c r="AX131" s="22"/>
      <c r="AY131" s="22"/>
      <c r="AZ131" s="22"/>
      <c r="BA131" s="22"/>
      <c r="BB131" s="22"/>
      <c r="BC131" s="22" t="s">
        <v>2563</v>
      </c>
      <c r="BD131" s="22" t="s">
        <v>1966</v>
      </c>
    </row>
    <row r="132" spans="1:64" ht="19.5" customHeight="1" x14ac:dyDescent="0.25">
      <c r="A132" s="22">
        <v>129</v>
      </c>
      <c r="B132" s="22"/>
      <c r="C132" s="22"/>
      <c r="D132" s="22">
        <v>94452934</v>
      </c>
      <c r="E132" s="22" t="s">
        <v>2564</v>
      </c>
      <c r="F132" s="57"/>
      <c r="G132" s="51" t="s">
        <v>1801</v>
      </c>
      <c r="H132" s="51"/>
      <c r="I132" s="51">
        <f t="shared" ref="I132:I195" ca="1" si="15">(CC$1-F132)/365</f>
        <v>126.33698630136986</v>
      </c>
      <c r="J132" s="22"/>
      <c r="K132" s="63" t="s">
        <v>1929</v>
      </c>
      <c r="L132" s="22" t="s">
        <v>1803</v>
      </c>
      <c r="M132" s="57">
        <v>44071</v>
      </c>
      <c r="N132" s="51">
        <f t="shared" ref="N132:N195" ca="1" si="16">(CC$1-M132)/365</f>
        <v>5.5945205479452058</v>
      </c>
      <c r="O132" s="55" t="s">
        <v>2565</v>
      </c>
      <c r="P132" s="55" t="s">
        <v>1815</v>
      </c>
      <c r="Q132" s="55" t="s">
        <v>439</v>
      </c>
      <c r="R132" s="54" t="s">
        <v>2566</v>
      </c>
      <c r="S132" s="55" t="s">
        <v>2429</v>
      </c>
      <c r="T132" s="57"/>
      <c r="U132" s="57"/>
      <c r="V132" s="48" t="s">
        <v>2567</v>
      </c>
      <c r="W132" s="48" t="s">
        <v>2568</v>
      </c>
      <c r="X132" s="48" t="s">
        <v>2569</v>
      </c>
      <c r="Y132" s="48">
        <v>2015</v>
      </c>
      <c r="Z132" s="48" t="s">
        <v>1927</v>
      </c>
      <c r="AA132" s="48">
        <v>153</v>
      </c>
      <c r="AB132" s="48"/>
      <c r="AC132" s="54">
        <v>41830</v>
      </c>
      <c r="AD132" s="48" t="s">
        <v>437</v>
      </c>
      <c r="AE132" s="48" t="s">
        <v>1822</v>
      </c>
      <c r="AF132" s="48" t="s">
        <v>2570</v>
      </c>
      <c r="AG132" s="48">
        <v>16855503</v>
      </c>
      <c r="AH132" s="85">
        <v>0.5</v>
      </c>
      <c r="AI132" s="85">
        <v>1</v>
      </c>
      <c r="AJ132" s="22" t="str">
        <f t="shared" ca="1" si="12"/>
        <v>No Vigente</v>
      </c>
      <c r="AK132" s="57">
        <f t="shared" si="13"/>
        <v>45246</v>
      </c>
      <c r="AL132" s="57">
        <v>44881</v>
      </c>
      <c r="AM132" s="22" t="str">
        <f t="shared" ca="1" si="11"/>
        <v>No Vigente</v>
      </c>
      <c r="AN132" s="57">
        <f t="shared" si="14"/>
        <v>45546</v>
      </c>
      <c r="AO132" s="57">
        <v>45181</v>
      </c>
      <c r="AP132" s="57" t="s">
        <v>439</v>
      </c>
      <c r="AQ132" s="57" t="s">
        <v>2566</v>
      </c>
      <c r="AR132" s="22" t="str">
        <f t="shared" ref="AR132:AR195" ca="1" si="17">IF(AQ132&gt;TODAY(),"Vigente","No Vigente")</f>
        <v>Vigente</v>
      </c>
      <c r="AS132" s="22"/>
      <c r="AT132" s="22"/>
      <c r="AU132" s="22"/>
      <c r="AV132" s="22"/>
      <c r="AW132" s="22"/>
      <c r="AX132" s="22"/>
      <c r="AY132" s="22"/>
      <c r="AZ132" s="22"/>
      <c r="BA132" s="22"/>
      <c r="BB132" s="22"/>
      <c r="BC132" s="22" t="s">
        <v>2571</v>
      </c>
      <c r="BD132" s="22"/>
    </row>
    <row r="133" spans="1:64" s="148" customFormat="1" ht="19.5" customHeight="1" x14ac:dyDescent="0.25">
      <c r="A133" s="139">
        <v>130</v>
      </c>
      <c r="B133" s="139"/>
      <c r="C133" s="139"/>
      <c r="D133" s="23">
        <v>16688472</v>
      </c>
      <c r="E133" s="23" t="s">
        <v>2572</v>
      </c>
      <c r="F133" s="24"/>
      <c r="G133" s="25" t="s">
        <v>1801</v>
      </c>
      <c r="H133" s="25"/>
      <c r="I133" s="25">
        <f t="shared" ca="1" si="15"/>
        <v>126.33698630136986</v>
      </c>
      <c r="J133" s="23"/>
      <c r="K133" s="23" t="s">
        <v>2573</v>
      </c>
      <c r="L133" s="29" t="s">
        <v>1846</v>
      </c>
      <c r="M133" s="24">
        <v>37522</v>
      </c>
      <c r="N133" s="25">
        <f t="shared" ca="1" si="16"/>
        <v>23.536986301369861</v>
      </c>
      <c r="O133" s="27" t="s">
        <v>2574</v>
      </c>
      <c r="P133" s="27"/>
      <c r="Q133" s="27"/>
      <c r="R133" s="28"/>
      <c r="S133" s="27"/>
      <c r="T133" s="24"/>
      <c r="U133" s="24"/>
      <c r="V133" s="29" t="s">
        <v>2575</v>
      </c>
      <c r="W133" s="29" t="s">
        <v>2576</v>
      </c>
      <c r="X133" s="29" t="s">
        <v>2577</v>
      </c>
      <c r="Y133" s="29">
        <v>2021</v>
      </c>
      <c r="Z133" s="29" t="s">
        <v>1819</v>
      </c>
      <c r="AA133" s="29">
        <v>100</v>
      </c>
      <c r="AB133" s="29"/>
      <c r="AC133" s="28">
        <v>44020</v>
      </c>
      <c r="AD133" s="28"/>
      <c r="AE133" s="29" t="s">
        <v>436</v>
      </c>
      <c r="AF133" s="29"/>
      <c r="AG133" s="23"/>
      <c r="AH133" s="31">
        <v>0.5</v>
      </c>
      <c r="AI133" s="31">
        <v>1</v>
      </c>
      <c r="AJ133" s="23" t="str">
        <f t="shared" ca="1" si="12"/>
        <v>No Vigente</v>
      </c>
      <c r="AK133" s="24">
        <f t="shared" si="13"/>
        <v>45110</v>
      </c>
      <c r="AL133" s="24">
        <v>44745</v>
      </c>
      <c r="AM133" s="23" t="str">
        <f t="shared" ca="1" si="11"/>
        <v>No Vigente</v>
      </c>
      <c r="AN133" s="24">
        <f t="shared" si="14"/>
        <v>45116</v>
      </c>
      <c r="AO133" s="24">
        <v>44751</v>
      </c>
      <c r="AP133" s="24" t="s">
        <v>439</v>
      </c>
      <c r="AQ133" s="24">
        <v>45220</v>
      </c>
      <c r="AR133" s="23" t="str">
        <f t="shared" ca="1" si="17"/>
        <v>No Vigente</v>
      </c>
      <c r="AS133" s="29"/>
      <c r="AT133" s="29"/>
      <c r="AU133" s="29" t="s">
        <v>1851</v>
      </c>
      <c r="AV133" s="23"/>
      <c r="AW133" s="23"/>
      <c r="AX133" s="23"/>
      <c r="AY133" s="23"/>
      <c r="AZ133" s="23"/>
      <c r="BA133" s="23"/>
      <c r="BB133" s="23"/>
      <c r="BC133" s="23" t="s">
        <v>2578</v>
      </c>
      <c r="BD133" s="23" t="s">
        <v>1809</v>
      </c>
      <c r="BE133"/>
      <c r="BF133"/>
      <c r="BG133"/>
      <c r="BH133"/>
      <c r="BI133"/>
      <c r="BJ133"/>
      <c r="BK133"/>
      <c r="BL133"/>
    </row>
    <row r="134" spans="1:64" ht="19.5" customHeight="1" x14ac:dyDescent="0.25">
      <c r="A134" s="22">
        <v>131</v>
      </c>
      <c r="B134" s="22"/>
      <c r="C134" s="22"/>
      <c r="D134" s="23">
        <v>94294165</v>
      </c>
      <c r="E134" s="23" t="s">
        <v>2579</v>
      </c>
      <c r="F134" s="24"/>
      <c r="G134" s="25"/>
      <c r="H134" s="25"/>
      <c r="I134" s="25">
        <f t="shared" ca="1" si="15"/>
        <v>126.33698630136986</v>
      </c>
      <c r="J134" s="23"/>
      <c r="K134" s="29" t="s">
        <v>1845</v>
      </c>
      <c r="L134" s="29" t="s">
        <v>1846</v>
      </c>
      <c r="M134" s="24">
        <v>39412</v>
      </c>
      <c r="N134" s="25">
        <f t="shared" ca="1" si="16"/>
        <v>18.358904109589041</v>
      </c>
      <c r="O134" s="27" t="s">
        <v>2580</v>
      </c>
      <c r="P134" s="27"/>
      <c r="Q134" s="27"/>
      <c r="R134" s="28"/>
      <c r="S134" s="27"/>
      <c r="T134" s="24"/>
      <c r="U134" s="24"/>
      <c r="V134" s="29" t="s">
        <v>2581</v>
      </c>
      <c r="W134" s="29" t="s">
        <v>2582</v>
      </c>
      <c r="X134" s="29" t="s">
        <v>2583</v>
      </c>
      <c r="Y134" s="29">
        <v>2013</v>
      </c>
      <c r="Z134" s="29" t="s">
        <v>1986</v>
      </c>
      <c r="AA134" s="29">
        <v>99</v>
      </c>
      <c r="AB134" s="29"/>
      <c r="AC134" s="28">
        <v>41501</v>
      </c>
      <c r="AD134" s="28" t="s">
        <v>437</v>
      </c>
      <c r="AE134" s="29" t="s">
        <v>435</v>
      </c>
      <c r="AF134" s="29" t="s">
        <v>2584</v>
      </c>
      <c r="AG134" s="23">
        <v>24675143</v>
      </c>
      <c r="AH134" s="31">
        <v>0.5</v>
      </c>
      <c r="AI134" s="31">
        <v>1</v>
      </c>
      <c r="AJ134" s="23" t="str">
        <f t="shared" ca="1" si="12"/>
        <v>No Vigente</v>
      </c>
      <c r="AK134" s="24">
        <f t="shared" si="13"/>
        <v>45571</v>
      </c>
      <c r="AL134" s="24">
        <v>45206</v>
      </c>
      <c r="AM134" s="23" t="str">
        <f t="shared" ca="1" si="11"/>
        <v>No Vigente</v>
      </c>
      <c r="AN134" s="24">
        <f t="shared" si="14"/>
        <v>45205</v>
      </c>
      <c r="AO134" s="24">
        <v>44840</v>
      </c>
      <c r="AP134" s="24" t="s">
        <v>439</v>
      </c>
      <c r="AQ134" s="24">
        <v>48745</v>
      </c>
      <c r="AR134" s="23" t="str">
        <f t="shared" ca="1" si="17"/>
        <v>Vigente</v>
      </c>
      <c r="AS134" s="29"/>
      <c r="AT134" s="29"/>
      <c r="AU134" s="29" t="s">
        <v>1851</v>
      </c>
      <c r="AV134" s="23"/>
      <c r="AW134" s="23"/>
      <c r="AX134" s="23"/>
      <c r="AY134" s="23"/>
      <c r="AZ134" s="23"/>
      <c r="BA134" s="23"/>
      <c r="BB134" s="23"/>
      <c r="BC134" s="23"/>
      <c r="BD134" s="29" t="s">
        <v>1809</v>
      </c>
    </row>
    <row r="135" spans="1:64" ht="19.5" customHeight="1" x14ac:dyDescent="0.25">
      <c r="A135" s="22">
        <v>132</v>
      </c>
      <c r="B135" s="22"/>
      <c r="C135" s="22"/>
      <c r="D135" s="22">
        <v>1130601566</v>
      </c>
      <c r="E135" s="22" t="s">
        <v>2585</v>
      </c>
      <c r="F135" s="57"/>
      <c r="G135" s="51" t="s">
        <v>1801</v>
      </c>
      <c r="H135" s="51"/>
      <c r="I135" s="51">
        <f t="shared" ca="1" si="15"/>
        <v>126.33698630136986</v>
      </c>
      <c r="J135" s="22"/>
      <c r="K135" s="48" t="s">
        <v>1845</v>
      </c>
      <c r="L135" s="48" t="s">
        <v>1846</v>
      </c>
      <c r="M135" s="57">
        <v>41415</v>
      </c>
      <c r="N135" s="51">
        <f t="shared" ca="1" si="16"/>
        <v>12.871232876712329</v>
      </c>
      <c r="O135" s="55" t="s">
        <v>2586</v>
      </c>
      <c r="P135" s="55" t="s">
        <v>1815</v>
      </c>
      <c r="Q135" s="55" t="s">
        <v>439</v>
      </c>
      <c r="R135" s="54">
        <v>48738</v>
      </c>
      <c r="S135" s="55" t="s">
        <v>2429</v>
      </c>
      <c r="T135" s="57"/>
      <c r="U135" s="57"/>
      <c r="V135" s="48" t="s">
        <v>2587</v>
      </c>
      <c r="W135" s="48" t="s">
        <v>2588</v>
      </c>
      <c r="X135" s="48" t="s">
        <v>2589</v>
      </c>
      <c r="Y135" s="48">
        <v>2014</v>
      </c>
      <c r="Z135" s="48" t="s">
        <v>1885</v>
      </c>
      <c r="AA135" s="48">
        <v>125</v>
      </c>
      <c r="AB135" s="48"/>
      <c r="AC135" s="54">
        <v>41731</v>
      </c>
      <c r="AD135" s="54" t="s">
        <v>437</v>
      </c>
      <c r="AE135" s="48" t="s">
        <v>436</v>
      </c>
      <c r="AF135" s="48"/>
      <c r="AG135" s="22"/>
      <c r="AH135" s="85">
        <v>0.5</v>
      </c>
      <c r="AI135" s="85">
        <v>1</v>
      </c>
      <c r="AJ135" s="22" t="str">
        <f t="shared" ca="1" si="12"/>
        <v>No Vigente</v>
      </c>
      <c r="AK135" s="57">
        <f t="shared" si="13"/>
        <v>45520</v>
      </c>
      <c r="AL135" s="57">
        <v>45155</v>
      </c>
      <c r="AM135" s="22" t="str">
        <f t="shared" ca="1" si="11"/>
        <v>No Vigente</v>
      </c>
      <c r="AN135" s="57">
        <f t="shared" si="14"/>
        <v>45522</v>
      </c>
      <c r="AO135" s="57">
        <v>45157</v>
      </c>
      <c r="AP135" s="57" t="s">
        <v>439</v>
      </c>
      <c r="AQ135" s="57" t="s">
        <v>2590</v>
      </c>
      <c r="AR135" s="22" t="str">
        <f t="shared" ca="1" si="17"/>
        <v>Vigente</v>
      </c>
      <c r="AS135" s="48"/>
      <c r="AT135" s="48"/>
      <c r="AU135" s="48" t="s">
        <v>1851</v>
      </c>
      <c r="AV135" s="22"/>
      <c r="AW135" s="22"/>
      <c r="AX135" s="22"/>
      <c r="AY135" s="22"/>
      <c r="AZ135" s="22"/>
      <c r="BA135" s="22"/>
      <c r="BB135" s="22"/>
      <c r="BC135" s="22" t="s">
        <v>2591</v>
      </c>
      <c r="BD135" s="22" t="s">
        <v>2592</v>
      </c>
    </row>
    <row r="136" spans="1:64" ht="19.5" customHeight="1" x14ac:dyDescent="0.25">
      <c r="A136" s="22">
        <v>133</v>
      </c>
      <c r="B136" s="22"/>
      <c r="C136" s="22"/>
      <c r="D136" s="22">
        <v>1058787171</v>
      </c>
      <c r="E136" s="22" t="s">
        <v>2593</v>
      </c>
      <c r="F136" s="57">
        <v>32595</v>
      </c>
      <c r="G136" s="51" t="s">
        <v>1801</v>
      </c>
      <c r="H136" s="51"/>
      <c r="I136" s="51">
        <f t="shared" ca="1" si="15"/>
        <v>37.035616438356165</v>
      </c>
      <c r="J136" s="22"/>
      <c r="K136" s="48" t="s">
        <v>1845</v>
      </c>
      <c r="L136" s="22" t="s">
        <v>1846</v>
      </c>
      <c r="M136" s="57">
        <v>44973</v>
      </c>
      <c r="N136" s="51">
        <f t="shared" ca="1" si="16"/>
        <v>3.1232876712328768</v>
      </c>
      <c r="O136" s="55">
        <v>3123388746</v>
      </c>
      <c r="P136" s="55" t="s">
        <v>1815</v>
      </c>
      <c r="Q136" s="55" t="s">
        <v>439</v>
      </c>
      <c r="R136" s="54">
        <v>48484</v>
      </c>
      <c r="S136" s="55" t="s">
        <v>2429</v>
      </c>
      <c r="T136" s="57"/>
      <c r="U136" s="57"/>
      <c r="V136" s="48" t="s">
        <v>2594</v>
      </c>
      <c r="W136" s="48" t="s">
        <v>2595</v>
      </c>
      <c r="X136" s="48" t="s">
        <v>2596</v>
      </c>
      <c r="Y136" s="48">
        <v>2023</v>
      </c>
      <c r="Z136" s="48" t="s">
        <v>1998</v>
      </c>
      <c r="AA136" s="48">
        <v>149</v>
      </c>
      <c r="AB136" s="48"/>
      <c r="AC136" s="54">
        <v>44725</v>
      </c>
      <c r="AD136" s="54" t="s">
        <v>437</v>
      </c>
      <c r="AE136" s="48" t="s">
        <v>436</v>
      </c>
      <c r="AF136" s="48"/>
      <c r="AG136" s="22"/>
      <c r="AH136" s="85">
        <v>0.5</v>
      </c>
      <c r="AI136" s="85">
        <v>1</v>
      </c>
      <c r="AJ136" s="22" t="str">
        <f t="shared" ca="1" si="12"/>
        <v>No Vigente</v>
      </c>
      <c r="AK136" s="57">
        <f t="shared" si="13"/>
        <v>45827</v>
      </c>
      <c r="AL136" s="57">
        <v>45462</v>
      </c>
      <c r="AM136" s="22" t="str">
        <f t="shared" ca="1" si="11"/>
        <v>No Vigente</v>
      </c>
      <c r="AN136" s="57">
        <f t="shared" si="14"/>
        <v>45819</v>
      </c>
      <c r="AO136" s="57">
        <v>45454</v>
      </c>
      <c r="AP136" s="57" t="s">
        <v>439</v>
      </c>
      <c r="AQ136" s="57">
        <v>48484</v>
      </c>
      <c r="AR136" s="22" t="str">
        <f t="shared" ca="1" si="17"/>
        <v>Vigente</v>
      </c>
      <c r="AS136" s="48"/>
      <c r="AT136" s="48"/>
      <c r="AU136" s="48" t="s">
        <v>1851</v>
      </c>
      <c r="AV136" s="22"/>
      <c r="AW136" s="22"/>
      <c r="AX136" s="22"/>
      <c r="AY136" s="22"/>
      <c r="AZ136" s="22"/>
      <c r="BA136" s="22"/>
      <c r="BB136" s="22"/>
      <c r="BC136" s="22" t="s">
        <v>2597</v>
      </c>
      <c r="BD136" s="22" t="s">
        <v>2065</v>
      </c>
    </row>
    <row r="137" spans="1:64" ht="19.5" customHeight="1" x14ac:dyDescent="0.25">
      <c r="A137" s="22">
        <v>134</v>
      </c>
      <c r="B137" s="22"/>
      <c r="C137" s="22"/>
      <c r="D137" s="22">
        <v>1108639194</v>
      </c>
      <c r="E137" s="22" t="s">
        <v>2598</v>
      </c>
      <c r="F137" s="57">
        <v>36299</v>
      </c>
      <c r="G137" s="51" t="s">
        <v>1801</v>
      </c>
      <c r="H137" s="51"/>
      <c r="I137" s="51">
        <f t="shared" ca="1" si="15"/>
        <v>26.887671232876713</v>
      </c>
      <c r="J137" s="22"/>
      <c r="K137" s="63" t="s">
        <v>1929</v>
      </c>
      <c r="L137" s="22" t="s">
        <v>1803</v>
      </c>
      <c r="M137" s="57">
        <v>44608</v>
      </c>
      <c r="N137" s="51">
        <f t="shared" ca="1" si="16"/>
        <v>4.1232876712328768</v>
      </c>
      <c r="O137" s="55" t="s">
        <v>2599</v>
      </c>
      <c r="P137" s="55"/>
      <c r="Q137" s="55"/>
      <c r="R137" s="54"/>
      <c r="S137" s="55"/>
      <c r="T137" s="57"/>
      <c r="U137" s="57"/>
      <c r="V137" s="48" t="s">
        <v>2600</v>
      </c>
      <c r="W137" s="48" t="s">
        <v>2601</v>
      </c>
      <c r="X137" s="48" t="s">
        <v>2602</v>
      </c>
      <c r="Y137" s="48">
        <v>2017</v>
      </c>
      <c r="Z137" s="48" t="s">
        <v>1867</v>
      </c>
      <c r="AA137" s="48">
        <v>184</v>
      </c>
      <c r="AB137" s="48">
        <v>89559</v>
      </c>
      <c r="AC137" s="54">
        <v>42775</v>
      </c>
      <c r="AD137" s="48" t="s">
        <v>437</v>
      </c>
      <c r="AE137" s="48" t="s">
        <v>435</v>
      </c>
      <c r="AF137" s="48" t="s">
        <v>2603</v>
      </c>
      <c r="AG137" s="22">
        <v>29541642</v>
      </c>
      <c r="AH137" s="85">
        <v>0.5</v>
      </c>
      <c r="AI137" s="85">
        <v>1</v>
      </c>
      <c r="AJ137" s="22" t="str">
        <f t="shared" ca="1" si="12"/>
        <v>No Vigente</v>
      </c>
      <c r="AK137" s="57">
        <f t="shared" si="13"/>
        <v>45386</v>
      </c>
      <c r="AL137" s="57">
        <v>45021</v>
      </c>
      <c r="AM137" s="22" t="str">
        <f t="shared" ca="1" si="11"/>
        <v>No Vigente</v>
      </c>
      <c r="AN137" s="57">
        <f t="shared" si="14"/>
        <v>45391</v>
      </c>
      <c r="AO137" s="57">
        <v>45026</v>
      </c>
      <c r="AP137" s="57" t="s">
        <v>439</v>
      </c>
      <c r="AQ137" s="57">
        <v>47514</v>
      </c>
      <c r="AR137" s="22" t="str">
        <f t="shared" ca="1" si="17"/>
        <v>Vigente</v>
      </c>
      <c r="AS137" s="22"/>
      <c r="AT137" s="22"/>
      <c r="AU137" s="22" t="s">
        <v>1851</v>
      </c>
      <c r="AV137" s="22"/>
      <c r="AW137" s="22"/>
      <c r="AX137" s="22"/>
      <c r="AY137" s="22"/>
      <c r="AZ137" s="22"/>
      <c r="BA137" s="22"/>
      <c r="BB137" s="22"/>
      <c r="BC137" s="22"/>
      <c r="BD137" s="22" t="s">
        <v>1966</v>
      </c>
    </row>
    <row r="138" spans="1:64" ht="19.5" customHeight="1" x14ac:dyDescent="0.25">
      <c r="A138" s="22">
        <v>135</v>
      </c>
      <c r="B138" s="22"/>
      <c r="C138" s="22"/>
      <c r="D138" s="22">
        <v>94281348</v>
      </c>
      <c r="E138" s="22" t="s">
        <v>2604</v>
      </c>
      <c r="F138" s="57"/>
      <c r="G138" s="51" t="s">
        <v>1801</v>
      </c>
      <c r="H138" s="51"/>
      <c r="I138" s="51">
        <f t="shared" ca="1" si="15"/>
        <v>126.33698630136986</v>
      </c>
      <c r="J138" s="22"/>
      <c r="K138" s="48" t="s">
        <v>1845</v>
      </c>
      <c r="L138" s="48" t="s">
        <v>1846</v>
      </c>
      <c r="M138" s="57">
        <v>43224</v>
      </c>
      <c r="N138" s="51">
        <f t="shared" ca="1" si="16"/>
        <v>7.9150684931506845</v>
      </c>
      <c r="O138" s="55" t="s">
        <v>2605</v>
      </c>
      <c r="P138" s="55"/>
      <c r="Q138" s="55"/>
      <c r="R138" s="54"/>
      <c r="S138" s="55"/>
      <c r="T138" s="57"/>
      <c r="U138" s="57"/>
      <c r="V138" s="48" t="s">
        <v>2606</v>
      </c>
      <c r="W138" s="48" t="s">
        <v>2607</v>
      </c>
      <c r="X138" s="48" t="s">
        <v>2608</v>
      </c>
      <c r="Y138" s="48">
        <v>2016</v>
      </c>
      <c r="Z138" s="48" t="s">
        <v>1885</v>
      </c>
      <c r="AA138" s="48">
        <v>150</v>
      </c>
      <c r="AB138" s="48"/>
      <c r="AC138" s="54">
        <v>42229</v>
      </c>
      <c r="AD138" s="54"/>
      <c r="AE138" s="48" t="s">
        <v>436</v>
      </c>
      <c r="AF138" s="48"/>
      <c r="AG138" s="22"/>
      <c r="AH138" s="85">
        <v>0.5</v>
      </c>
      <c r="AI138" s="85">
        <v>1</v>
      </c>
      <c r="AJ138" s="22" t="str">
        <f t="shared" ca="1" si="12"/>
        <v>No Vigente</v>
      </c>
      <c r="AK138" s="57">
        <f t="shared" si="13"/>
        <v>45236</v>
      </c>
      <c r="AL138" s="57">
        <v>44871</v>
      </c>
      <c r="AM138" s="22" t="str">
        <f t="shared" ca="1" si="11"/>
        <v>No Vigente</v>
      </c>
      <c r="AN138" s="57">
        <f t="shared" si="14"/>
        <v>45232</v>
      </c>
      <c r="AO138" s="57">
        <v>44867</v>
      </c>
      <c r="AP138" s="57" t="s">
        <v>439</v>
      </c>
      <c r="AQ138" s="57" t="s">
        <v>2609</v>
      </c>
      <c r="AR138" s="22" t="str">
        <f t="shared" ca="1" si="17"/>
        <v>Vigente</v>
      </c>
      <c r="AS138" s="48"/>
      <c r="AT138" s="48"/>
      <c r="AU138" s="48" t="s">
        <v>1851</v>
      </c>
      <c r="AV138" s="22"/>
      <c r="AW138" s="22"/>
      <c r="AX138" s="22"/>
      <c r="AY138" s="22"/>
      <c r="AZ138" s="22"/>
      <c r="BA138" s="22"/>
      <c r="BB138" s="22"/>
      <c r="BC138" s="22" t="s">
        <v>2610</v>
      </c>
      <c r="BD138" s="22"/>
    </row>
    <row r="139" spans="1:64" ht="19.5" customHeight="1" x14ac:dyDescent="0.25">
      <c r="A139" s="22">
        <v>136</v>
      </c>
      <c r="B139" s="22"/>
      <c r="C139" s="22"/>
      <c r="D139" s="22">
        <v>1115063963</v>
      </c>
      <c r="E139" s="22" t="s">
        <v>2611</v>
      </c>
      <c r="F139" s="57">
        <v>31658</v>
      </c>
      <c r="G139" s="51" t="s">
        <v>1801</v>
      </c>
      <c r="H139" s="51"/>
      <c r="I139" s="51">
        <f t="shared" ca="1" si="15"/>
        <v>39.602739726027394</v>
      </c>
      <c r="J139" s="22"/>
      <c r="K139" s="63" t="s">
        <v>1929</v>
      </c>
      <c r="L139" s="48" t="s">
        <v>1803</v>
      </c>
      <c r="M139" s="57">
        <v>45040</v>
      </c>
      <c r="N139" s="51">
        <f t="shared" ca="1" si="16"/>
        <v>2.9397260273972603</v>
      </c>
      <c r="O139" s="55">
        <v>3160264102</v>
      </c>
      <c r="P139" s="55"/>
      <c r="Q139" s="55"/>
      <c r="R139" s="54"/>
      <c r="S139" s="55"/>
      <c r="T139" s="57"/>
      <c r="U139" s="57"/>
      <c r="V139" s="48" t="s">
        <v>2612</v>
      </c>
      <c r="W139" s="48" t="s">
        <v>2613</v>
      </c>
      <c r="X139" s="48" t="s">
        <v>2614</v>
      </c>
      <c r="Y139" s="48">
        <v>2021</v>
      </c>
      <c r="Z139" s="48" t="s">
        <v>1819</v>
      </c>
      <c r="AA139" s="48">
        <v>124</v>
      </c>
      <c r="AB139" s="48"/>
      <c r="AC139" s="54">
        <v>44015</v>
      </c>
      <c r="AD139" s="54" t="s">
        <v>437</v>
      </c>
      <c r="AE139" s="48" t="s">
        <v>436</v>
      </c>
      <c r="AF139" s="48"/>
      <c r="AG139" s="22"/>
      <c r="AH139" s="85">
        <v>0.5</v>
      </c>
      <c r="AI139" s="85">
        <v>1</v>
      </c>
      <c r="AJ139" s="22" t="str">
        <f t="shared" ca="1" si="12"/>
        <v>No Vigente</v>
      </c>
      <c r="AK139" s="57">
        <f t="shared" si="13"/>
        <v>45112</v>
      </c>
      <c r="AL139" s="57">
        <v>44747</v>
      </c>
      <c r="AM139" s="22" t="str">
        <f t="shared" ca="1" si="11"/>
        <v>No Vigente</v>
      </c>
      <c r="AN139" s="57">
        <f t="shared" si="14"/>
        <v>45480</v>
      </c>
      <c r="AO139" s="57">
        <v>45115</v>
      </c>
      <c r="AP139" s="57" t="s">
        <v>439</v>
      </c>
      <c r="AQ139" s="57">
        <v>48288</v>
      </c>
      <c r="AR139" s="22" t="str">
        <f t="shared" ca="1" si="17"/>
        <v>Vigente</v>
      </c>
      <c r="AS139" s="22"/>
      <c r="AT139" s="22"/>
      <c r="AU139" s="22" t="s">
        <v>1851</v>
      </c>
      <c r="AV139" s="22"/>
      <c r="AW139" s="22"/>
      <c r="AX139" s="22"/>
      <c r="AY139" s="22"/>
      <c r="AZ139" s="22"/>
      <c r="BA139" s="22"/>
      <c r="BB139" s="22"/>
      <c r="BC139" s="22"/>
      <c r="BD139" s="22" t="s">
        <v>2615</v>
      </c>
    </row>
    <row r="140" spans="1:64" ht="19.5" customHeight="1" x14ac:dyDescent="0.25">
      <c r="A140" s="22">
        <v>137</v>
      </c>
      <c r="B140" s="22"/>
      <c r="C140" s="22"/>
      <c r="D140" s="22">
        <v>1151960974</v>
      </c>
      <c r="E140" s="22" t="s">
        <v>2616</v>
      </c>
      <c r="F140" s="57">
        <v>35476</v>
      </c>
      <c r="G140" s="51" t="s">
        <v>1843</v>
      </c>
      <c r="H140" s="51"/>
      <c r="I140" s="51">
        <f t="shared" ca="1" si="15"/>
        <v>29.142465753424659</v>
      </c>
      <c r="J140" s="22"/>
      <c r="K140" s="63" t="s">
        <v>1929</v>
      </c>
      <c r="L140" s="22" t="s">
        <v>1803</v>
      </c>
      <c r="M140" s="57">
        <v>44256</v>
      </c>
      <c r="N140" s="51">
        <f t="shared" ca="1" si="16"/>
        <v>5.087671232876712</v>
      </c>
      <c r="O140" s="55" t="s">
        <v>2617</v>
      </c>
      <c r="P140" s="55"/>
      <c r="Q140" s="55"/>
      <c r="R140" s="54"/>
      <c r="S140" s="55"/>
      <c r="T140" s="57"/>
      <c r="U140" s="57"/>
      <c r="V140" s="48" t="s">
        <v>2618</v>
      </c>
      <c r="W140" s="48" t="s">
        <v>2619</v>
      </c>
      <c r="X140" s="48" t="s">
        <v>2620</v>
      </c>
      <c r="Y140" s="48">
        <v>2024</v>
      </c>
      <c r="Z140" s="48" t="s">
        <v>1927</v>
      </c>
      <c r="AA140" s="48">
        <v>124</v>
      </c>
      <c r="AB140" s="48"/>
      <c r="AC140" s="54">
        <v>43680</v>
      </c>
      <c r="AD140" s="54"/>
      <c r="AE140" s="48" t="s">
        <v>436</v>
      </c>
      <c r="AF140" s="48"/>
      <c r="AG140" s="22"/>
      <c r="AH140" s="85">
        <v>0.5</v>
      </c>
      <c r="AI140" s="85">
        <v>1</v>
      </c>
      <c r="AJ140" s="22" t="str">
        <f t="shared" ca="1" si="12"/>
        <v>No Vigente</v>
      </c>
      <c r="AK140" s="57">
        <f t="shared" si="13"/>
        <v>45429</v>
      </c>
      <c r="AL140" s="57">
        <v>45064</v>
      </c>
      <c r="AM140" s="22" t="str">
        <f t="shared" ca="1" si="11"/>
        <v>No Vigente</v>
      </c>
      <c r="AN140" s="57">
        <f t="shared" si="14"/>
        <v>45428</v>
      </c>
      <c r="AO140" s="57">
        <v>45063</v>
      </c>
      <c r="AP140" s="57" t="s">
        <v>439</v>
      </c>
      <c r="AQ140" s="57">
        <v>47783</v>
      </c>
      <c r="AR140" s="22" t="str">
        <f t="shared" ca="1" si="17"/>
        <v>Vigente</v>
      </c>
      <c r="AS140" s="22"/>
      <c r="AT140" s="22"/>
      <c r="AU140" s="22" t="s">
        <v>1851</v>
      </c>
      <c r="AV140" s="22"/>
      <c r="AW140" s="22"/>
      <c r="AX140" s="22"/>
      <c r="AY140" s="22"/>
      <c r="AZ140" s="22"/>
      <c r="BA140" s="22"/>
      <c r="BB140" s="22"/>
      <c r="BC140" s="22"/>
      <c r="BD140" s="22" t="s">
        <v>1966</v>
      </c>
    </row>
    <row r="141" spans="1:64" ht="19.5" customHeight="1" x14ac:dyDescent="0.25">
      <c r="A141" s="22">
        <v>138</v>
      </c>
      <c r="B141" s="22"/>
      <c r="C141" s="22"/>
      <c r="D141" s="22">
        <v>94514840</v>
      </c>
      <c r="E141" s="22" t="s">
        <v>2621</v>
      </c>
      <c r="F141" s="57">
        <v>28526</v>
      </c>
      <c r="G141" s="51" t="s">
        <v>1801</v>
      </c>
      <c r="H141" s="51"/>
      <c r="I141" s="51">
        <f t="shared" ca="1" si="15"/>
        <v>48.183561643835617</v>
      </c>
      <c r="J141" s="22"/>
      <c r="K141" s="48" t="s">
        <v>1845</v>
      </c>
      <c r="L141" s="48" t="s">
        <v>1846</v>
      </c>
      <c r="M141" s="57">
        <v>39412</v>
      </c>
      <c r="N141" s="51">
        <f t="shared" ca="1" si="16"/>
        <v>18.358904109589041</v>
      </c>
      <c r="O141" s="55" t="s">
        <v>2622</v>
      </c>
      <c r="P141" s="55" t="s">
        <v>1815</v>
      </c>
      <c r="Q141" s="55" t="s">
        <v>439</v>
      </c>
      <c r="R141" s="54">
        <v>48702</v>
      </c>
      <c r="S141" s="55" t="s">
        <v>2429</v>
      </c>
      <c r="T141" s="57"/>
      <c r="U141" s="57">
        <v>44893</v>
      </c>
      <c r="V141" s="48" t="s">
        <v>499</v>
      </c>
      <c r="W141" s="48" t="s">
        <v>2623</v>
      </c>
      <c r="X141" s="48" t="s">
        <v>2624</v>
      </c>
      <c r="Y141" s="48">
        <v>2014</v>
      </c>
      <c r="Z141" s="54" t="s">
        <v>1885</v>
      </c>
      <c r="AA141" s="48">
        <v>125</v>
      </c>
      <c r="AB141" s="48"/>
      <c r="AC141" s="54">
        <v>41451</v>
      </c>
      <c r="AD141" s="54" t="s">
        <v>437</v>
      </c>
      <c r="AE141" s="48" t="s">
        <v>436</v>
      </c>
      <c r="AF141" s="48"/>
      <c r="AG141" s="22"/>
      <c r="AH141" s="85">
        <v>0.25</v>
      </c>
      <c r="AI141" s="85">
        <v>0.5</v>
      </c>
      <c r="AJ141" s="22" t="str">
        <f t="shared" ca="1" si="12"/>
        <v>No Vigente</v>
      </c>
      <c r="AK141" s="57">
        <f t="shared" si="13"/>
        <v>45899</v>
      </c>
      <c r="AL141" s="57">
        <v>45534</v>
      </c>
      <c r="AM141" s="22" t="str">
        <f t="shared" ref="AM141:AM204" ca="1" si="18">IF(AN141&gt;TODAY(),"Vigente","No Vigente")</f>
        <v>No Vigente</v>
      </c>
      <c r="AN141" s="57">
        <f t="shared" si="14"/>
        <v>45871</v>
      </c>
      <c r="AO141" s="57">
        <v>45506</v>
      </c>
      <c r="AP141" s="57" t="s">
        <v>439</v>
      </c>
      <c r="AQ141" s="57">
        <v>48702</v>
      </c>
      <c r="AR141" s="22" t="str">
        <f t="shared" ca="1" si="17"/>
        <v>Vigente</v>
      </c>
      <c r="AS141" s="48"/>
      <c r="AT141" s="48"/>
      <c r="AU141" s="48" t="s">
        <v>1851</v>
      </c>
      <c r="AV141" s="22"/>
      <c r="AW141" s="22"/>
      <c r="AX141" s="22"/>
      <c r="AY141" s="22"/>
      <c r="AZ141" s="22"/>
      <c r="BA141" s="22"/>
      <c r="BB141" s="22"/>
      <c r="BC141" s="22"/>
      <c r="BD141" s="22" t="s">
        <v>1966</v>
      </c>
    </row>
    <row r="142" spans="1:64" ht="19.5" customHeight="1" x14ac:dyDescent="0.25">
      <c r="A142" s="22">
        <v>139</v>
      </c>
      <c r="B142" s="22"/>
      <c r="C142" s="22"/>
      <c r="D142" s="22">
        <v>1143974781</v>
      </c>
      <c r="E142" s="22" t="s">
        <v>2625</v>
      </c>
      <c r="F142" s="57">
        <v>34910</v>
      </c>
      <c r="G142" s="51" t="s">
        <v>1801</v>
      </c>
      <c r="H142" s="51"/>
      <c r="I142" s="51">
        <f t="shared" ca="1" si="15"/>
        <v>30.693150684931506</v>
      </c>
      <c r="J142" s="22"/>
      <c r="K142" s="63" t="s">
        <v>1929</v>
      </c>
      <c r="L142" s="48" t="s">
        <v>1803</v>
      </c>
      <c r="M142" s="57">
        <v>45026</v>
      </c>
      <c r="N142" s="51">
        <f t="shared" ca="1" si="16"/>
        <v>2.978082191780822</v>
      </c>
      <c r="O142" s="55">
        <v>3160264089</v>
      </c>
      <c r="P142" s="55" t="s">
        <v>1815</v>
      </c>
      <c r="Q142" s="55" t="s">
        <v>439</v>
      </c>
      <c r="R142" s="54">
        <v>49009</v>
      </c>
      <c r="S142" s="55" t="s">
        <v>2429</v>
      </c>
      <c r="T142" s="57"/>
      <c r="U142" s="57"/>
      <c r="V142" s="48" t="s">
        <v>500</v>
      </c>
      <c r="W142" s="48" t="s">
        <v>2626</v>
      </c>
      <c r="X142" s="48" t="s">
        <v>2627</v>
      </c>
      <c r="Y142" s="48">
        <v>2024</v>
      </c>
      <c r="Z142" s="54" t="s">
        <v>1885</v>
      </c>
      <c r="AA142" s="48">
        <v>125</v>
      </c>
      <c r="AB142" s="48"/>
      <c r="AC142" s="54">
        <v>45084</v>
      </c>
      <c r="AD142" s="54" t="s">
        <v>437</v>
      </c>
      <c r="AE142" s="48" t="s">
        <v>435</v>
      </c>
      <c r="AF142" s="48" t="s">
        <v>501</v>
      </c>
      <c r="AG142" s="22">
        <v>14940076</v>
      </c>
      <c r="AH142" s="85">
        <v>0.5</v>
      </c>
      <c r="AI142" s="85">
        <v>1</v>
      </c>
      <c r="AJ142" s="22" t="str">
        <f t="shared" ca="1" si="12"/>
        <v>No Vigente</v>
      </c>
      <c r="AK142" s="57">
        <f t="shared" si="13"/>
        <v>45815</v>
      </c>
      <c r="AL142" s="57">
        <v>45450</v>
      </c>
      <c r="AM142" s="22" t="str">
        <f t="shared" ca="1" si="18"/>
        <v>No Vigente</v>
      </c>
      <c r="AN142" s="57">
        <f t="shared" si="14"/>
        <v>45815</v>
      </c>
      <c r="AO142" s="57">
        <v>45450</v>
      </c>
      <c r="AP142" s="57" t="s">
        <v>439</v>
      </c>
      <c r="AQ142" s="57">
        <v>49009</v>
      </c>
      <c r="AR142" s="22" t="str">
        <f t="shared" ca="1" si="17"/>
        <v>Vigente</v>
      </c>
      <c r="AS142" s="22"/>
      <c r="AT142" s="22"/>
      <c r="AU142" s="22" t="s">
        <v>1851</v>
      </c>
      <c r="AV142" s="22"/>
      <c r="AW142" s="22"/>
      <c r="AX142" s="22"/>
      <c r="AY142" s="22"/>
      <c r="AZ142" s="22"/>
      <c r="BA142" s="22"/>
      <c r="BB142" s="22"/>
      <c r="BC142" s="22" t="s">
        <v>2628</v>
      </c>
      <c r="BD142" s="22" t="s">
        <v>1966</v>
      </c>
    </row>
    <row r="143" spans="1:64" ht="19.5" customHeight="1" x14ac:dyDescent="0.25">
      <c r="A143" s="22">
        <v>140</v>
      </c>
      <c r="B143" s="22"/>
      <c r="C143" s="22"/>
      <c r="D143" s="22">
        <v>1113641054</v>
      </c>
      <c r="E143" s="22" t="s">
        <v>2629</v>
      </c>
      <c r="F143" s="57">
        <v>32710</v>
      </c>
      <c r="G143" s="51" t="s">
        <v>1843</v>
      </c>
      <c r="H143" s="51"/>
      <c r="I143" s="51">
        <f t="shared" ca="1" si="15"/>
        <v>36.720547945205482</v>
      </c>
      <c r="J143" s="22"/>
      <c r="K143" s="63" t="s">
        <v>2328</v>
      </c>
      <c r="L143" s="22" t="s">
        <v>1803</v>
      </c>
      <c r="M143" s="57">
        <v>43370</v>
      </c>
      <c r="N143" s="51">
        <f t="shared" ca="1" si="16"/>
        <v>7.515068493150685</v>
      </c>
      <c r="O143" s="55" t="s">
        <v>1527</v>
      </c>
      <c r="P143" s="55" t="s">
        <v>1815</v>
      </c>
      <c r="Q143" s="55" t="s">
        <v>439</v>
      </c>
      <c r="R143" s="54">
        <v>48097</v>
      </c>
      <c r="S143" s="55" t="s">
        <v>2429</v>
      </c>
      <c r="T143" s="57"/>
      <c r="U143" s="57"/>
      <c r="V143" s="48" t="s">
        <v>2630</v>
      </c>
      <c r="W143" s="48" t="s">
        <v>2631</v>
      </c>
      <c r="X143" s="48" t="s">
        <v>2632</v>
      </c>
      <c r="Y143" s="48">
        <v>2022</v>
      </c>
      <c r="Z143" s="48" t="s">
        <v>1998</v>
      </c>
      <c r="AA143" s="48">
        <v>2022</v>
      </c>
      <c r="AB143" s="48"/>
      <c r="AC143" s="54">
        <v>44387</v>
      </c>
      <c r="AD143" s="54" t="s">
        <v>437</v>
      </c>
      <c r="AE143" s="48" t="s">
        <v>436</v>
      </c>
      <c r="AF143" s="48"/>
      <c r="AG143" s="22"/>
      <c r="AH143" s="85">
        <v>0.5</v>
      </c>
      <c r="AI143" s="85">
        <v>1</v>
      </c>
      <c r="AJ143" s="22" t="str">
        <f t="shared" ref="AJ143:AJ206" ca="1" si="19">IF(AK143&gt;TODAY(),"Vigente","No Vigente")</f>
        <v>No Vigente</v>
      </c>
      <c r="AK143" s="57">
        <f t="shared" si="13"/>
        <v>45482</v>
      </c>
      <c r="AL143" s="57">
        <v>45117</v>
      </c>
      <c r="AM143" s="22" t="str">
        <f t="shared" ca="1" si="18"/>
        <v>No Vigente</v>
      </c>
      <c r="AN143" s="57">
        <f t="shared" si="14"/>
        <v>45490</v>
      </c>
      <c r="AO143" s="57">
        <v>45125</v>
      </c>
      <c r="AP143" s="57" t="s">
        <v>439</v>
      </c>
      <c r="AQ143" s="57">
        <v>48097</v>
      </c>
      <c r="AR143" s="22" t="str">
        <f t="shared" ca="1" si="17"/>
        <v>Vigente</v>
      </c>
      <c r="AS143" s="22"/>
      <c r="AT143" s="22"/>
      <c r="AU143" s="22" t="s">
        <v>1851</v>
      </c>
      <c r="AV143" s="22"/>
      <c r="AW143" s="22"/>
      <c r="AX143" s="22"/>
      <c r="AY143" s="22"/>
      <c r="AZ143" s="22"/>
      <c r="BA143" s="22"/>
      <c r="BB143" s="22"/>
      <c r="BC143" s="22"/>
      <c r="BD143" s="22" t="s">
        <v>1966</v>
      </c>
    </row>
    <row r="144" spans="1:64" ht="19.5" customHeight="1" x14ac:dyDescent="0.25">
      <c r="A144" s="22">
        <v>141</v>
      </c>
      <c r="B144" s="22"/>
      <c r="C144" s="22"/>
      <c r="D144" s="22">
        <v>1115182029</v>
      </c>
      <c r="E144" s="22" t="s">
        <v>2633</v>
      </c>
      <c r="F144" s="57">
        <v>31463</v>
      </c>
      <c r="G144" s="51" t="s">
        <v>1801</v>
      </c>
      <c r="H144" s="51"/>
      <c r="I144" s="51">
        <f t="shared" ca="1" si="15"/>
        <v>40.136986301369866</v>
      </c>
      <c r="J144" s="22"/>
      <c r="K144" s="63" t="s">
        <v>1840</v>
      </c>
      <c r="L144" s="22" t="s">
        <v>1803</v>
      </c>
      <c r="M144" s="57">
        <v>43091</v>
      </c>
      <c r="N144" s="51">
        <f t="shared" ca="1" si="16"/>
        <v>8.2794520547945201</v>
      </c>
      <c r="O144" s="55" t="s">
        <v>2634</v>
      </c>
      <c r="P144" s="55" t="s">
        <v>1815</v>
      </c>
      <c r="Q144" s="55" t="s">
        <v>439</v>
      </c>
      <c r="R144" s="54">
        <v>48718</v>
      </c>
      <c r="S144" s="55" t="s">
        <v>2429</v>
      </c>
      <c r="T144" s="57"/>
      <c r="U144" s="57"/>
      <c r="V144" s="48" t="s">
        <v>617</v>
      </c>
      <c r="W144" s="48" t="s">
        <v>2635</v>
      </c>
      <c r="X144" s="48" t="s">
        <v>2636</v>
      </c>
      <c r="Y144" s="48">
        <v>2021</v>
      </c>
      <c r="Z144" s="48" t="s">
        <v>2139</v>
      </c>
      <c r="AA144" s="48">
        <v>149</v>
      </c>
      <c r="AB144" s="48"/>
      <c r="AC144" s="54">
        <v>42675</v>
      </c>
      <c r="AD144" s="54" t="s">
        <v>437</v>
      </c>
      <c r="AE144" s="48" t="s">
        <v>436</v>
      </c>
      <c r="AF144" s="48"/>
      <c r="AG144" s="22"/>
      <c r="AH144" s="85">
        <v>0.5</v>
      </c>
      <c r="AI144" s="85">
        <v>1</v>
      </c>
      <c r="AJ144" s="22" t="str">
        <f t="shared" ca="1" si="19"/>
        <v>No Vigente</v>
      </c>
      <c r="AK144" s="57">
        <f t="shared" si="13"/>
        <v>45783</v>
      </c>
      <c r="AL144" s="57">
        <v>45418</v>
      </c>
      <c r="AM144" s="22" t="str">
        <f t="shared" ca="1" si="18"/>
        <v>No Vigente</v>
      </c>
      <c r="AN144" s="57">
        <f t="shared" si="14"/>
        <v>45759</v>
      </c>
      <c r="AO144" s="57">
        <v>45394</v>
      </c>
      <c r="AP144" s="57" t="s">
        <v>439</v>
      </c>
      <c r="AQ144" s="57">
        <v>48718</v>
      </c>
      <c r="AR144" s="22" t="str">
        <f t="shared" ca="1" si="17"/>
        <v>Vigente</v>
      </c>
      <c r="AS144" s="22"/>
      <c r="AT144" s="22"/>
      <c r="AU144" s="22" t="s">
        <v>1851</v>
      </c>
      <c r="AV144" s="57"/>
      <c r="AW144" s="57"/>
      <c r="AX144" s="57"/>
      <c r="AY144" s="57"/>
      <c r="AZ144" s="57"/>
      <c r="BA144" s="57"/>
      <c r="BB144" s="57"/>
      <c r="BC144" s="57" t="s">
        <v>2637</v>
      </c>
      <c r="BD144" s="22" t="s">
        <v>1966</v>
      </c>
    </row>
    <row r="145" spans="1:56" ht="19.5" customHeight="1" x14ac:dyDescent="0.25">
      <c r="A145" s="22">
        <v>142</v>
      </c>
      <c r="B145" s="22"/>
      <c r="C145" s="22"/>
      <c r="D145" s="22">
        <v>94306037</v>
      </c>
      <c r="E145" s="22" t="s">
        <v>2638</v>
      </c>
      <c r="F145" s="57"/>
      <c r="G145" s="51" t="s">
        <v>1801</v>
      </c>
      <c r="H145" s="51"/>
      <c r="I145" s="51">
        <f t="shared" ca="1" si="15"/>
        <v>126.33698630136986</v>
      </c>
      <c r="J145" s="22"/>
      <c r="K145" s="48" t="s">
        <v>1845</v>
      </c>
      <c r="L145" s="48" t="s">
        <v>1846</v>
      </c>
      <c r="M145" s="57">
        <v>44736</v>
      </c>
      <c r="N145" s="51">
        <f t="shared" ca="1" si="16"/>
        <v>3.7726027397260276</v>
      </c>
      <c r="O145" s="55" t="s">
        <v>2639</v>
      </c>
      <c r="P145" s="55" t="s">
        <v>1815</v>
      </c>
      <c r="Q145" s="55" t="s">
        <v>439</v>
      </c>
      <c r="R145" s="54">
        <v>48730</v>
      </c>
      <c r="S145" s="55" t="s">
        <v>2429</v>
      </c>
      <c r="T145" s="57"/>
      <c r="U145" s="57"/>
      <c r="V145" s="48" t="s">
        <v>2640</v>
      </c>
      <c r="W145" s="48" t="s">
        <v>2641</v>
      </c>
      <c r="X145" s="48" t="s">
        <v>2642</v>
      </c>
      <c r="Y145" s="48">
        <v>2016</v>
      </c>
      <c r="Z145" s="48" t="s">
        <v>1885</v>
      </c>
      <c r="AA145" s="48">
        <v>124</v>
      </c>
      <c r="AB145" s="48"/>
      <c r="AC145" s="54">
        <v>42160</v>
      </c>
      <c r="AD145" s="48" t="s">
        <v>437</v>
      </c>
      <c r="AE145" s="48" t="s">
        <v>436</v>
      </c>
      <c r="AF145" s="48"/>
      <c r="AG145" s="22"/>
      <c r="AH145" s="85">
        <v>0.5</v>
      </c>
      <c r="AI145" s="85">
        <v>1</v>
      </c>
      <c r="AJ145" s="22" t="str">
        <f t="shared" ca="1" si="19"/>
        <v>No Vigente</v>
      </c>
      <c r="AK145" s="57">
        <f t="shared" si="13"/>
        <v>45687</v>
      </c>
      <c r="AL145" s="57">
        <v>45322</v>
      </c>
      <c r="AM145" s="22" t="str">
        <f t="shared" ca="1" si="18"/>
        <v>No Vigente</v>
      </c>
      <c r="AN145" s="57">
        <f t="shared" si="14"/>
        <v>45820</v>
      </c>
      <c r="AO145" s="57">
        <v>45455</v>
      </c>
      <c r="AP145" s="57" t="s">
        <v>439</v>
      </c>
      <c r="AQ145" s="57">
        <v>48730</v>
      </c>
      <c r="AR145" s="22" t="str">
        <f t="shared" ca="1" si="17"/>
        <v>Vigente</v>
      </c>
      <c r="AS145" s="48"/>
      <c r="AT145" s="48"/>
      <c r="AU145" s="48" t="s">
        <v>1851</v>
      </c>
      <c r="AV145" s="22"/>
      <c r="AW145" s="22"/>
      <c r="AX145" s="22"/>
      <c r="AY145" s="22"/>
      <c r="AZ145" s="22"/>
      <c r="BA145" s="22"/>
      <c r="BB145" s="22"/>
      <c r="BC145" s="22" t="s">
        <v>2643</v>
      </c>
      <c r="BD145" s="22" t="s">
        <v>2644</v>
      </c>
    </row>
    <row r="146" spans="1:56" ht="19.5" customHeight="1" x14ac:dyDescent="0.25">
      <c r="A146" s="22">
        <v>143</v>
      </c>
      <c r="B146" s="22"/>
      <c r="C146" s="22"/>
      <c r="D146" s="22">
        <v>1060236437</v>
      </c>
      <c r="E146" s="22" t="s">
        <v>2645</v>
      </c>
      <c r="F146" s="57">
        <v>31722</v>
      </c>
      <c r="G146" s="51" t="s">
        <v>1801</v>
      </c>
      <c r="H146" s="51"/>
      <c r="I146" s="51">
        <f t="shared" ca="1" si="15"/>
        <v>39.42739726027397</v>
      </c>
      <c r="J146" s="22"/>
      <c r="K146" s="63" t="s">
        <v>1929</v>
      </c>
      <c r="L146" s="22" t="s">
        <v>1803</v>
      </c>
      <c r="M146" s="57">
        <v>44977</v>
      </c>
      <c r="N146" s="51">
        <f t="shared" ca="1" si="16"/>
        <v>3.1123287671232878</v>
      </c>
      <c r="O146" s="55">
        <v>3147991932</v>
      </c>
      <c r="P146" s="55" t="s">
        <v>1815</v>
      </c>
      <c r="Q146" s="55" t="s">
        <v>439</v>
      </c>
      <c r="R146" s="54" t="s">
        <v>2646</v>
      </c>
      <c r="S146" s="55" t="s">
        <v>2429</v>
      </c>
      <c r="T146" s="57"/>
      <c r="U146" s="57"/>
      <c r="V146" s="48" t="s">
        <v>2647</v>
      </c>
      <c r="W146" s="48" t="s">
        <v>2648</v>
      </c>
      <c r="X146" s="48" t="s">
        <v>2649</v>
      </c>
      <c r="Y146" s="48">
        <v>2019</v>
      </c>
      <c r="Z146" s="48" t="s">
        <v>1807</v>
      </c>
      <c r="AA146" s="48">
        <v>197</v>
      </c>
      <c r="AB146" s="48"/>
      <c r="AC146" s="54" t="s">
        <v>2650</v>
      </c>
      <c r="AD146" s="48" t="s">
        <v>437</v>
      </c>
      <c r="AE146" s="48" t="s">
        <v>436</v>
      </c>
      <c r="AF146" s="48"/>
      <c r="AG146" s="22"/>
      <c r="AH146" s="85">
        <v>0.5</v>
      </c>
      <c r="AI146" s="85">
        <v>1</v>
      </c>
      <c r="AJ146" s="22" t="str">
        <f t="shared" ca="1" si="19"/>
        <v>No Vigente</v>
      </c>
      <c r="AK146" s="57">
        <f t="shared" si="13"/>
        <v>45676</v>
      </c>
      <c r="AL146" s="57">
        <v>45311</v>
      </c>
      <c r="AM146" s="22" t="str">
        <f t="shared" ca="1" si="18"/>
        <v>No Vigente</v>
      </c>
      <c r="AN146" s="57">
        <f t="shared" si="14"/>
        <v>45668</v>
      </c>
      <c r="AO146" s="57">
        <v>45303</v>
      </c>
      <c r="AP146" s="57" t="s">
        <v>439</v>
      </c>
      <c r="AQ146" s="57" t="s">
        <v>2646</v>
      </c>
      <c r="AR146" s="22" t="str">
        <f t="shared" ca="1" si="17"/>
        <v>Vigente</v>
      </c>
      <c r="AS146" s="22"/>
      <c r="AT146" s="22"/>
      <c r="AU146" s="22" t="s">
        <v>1851</v>
      </c>
      <c r="AV146" s="22"/>
      <c r="AW146" s="22"/>
      <c r="AX146" s="22"/>
      <c r="AY146" s="22"/>
      <c r="AZ146" s="22"/>
      <c r="BA146" s="22"/>
      <c r="BB146" s="22"/>
      <c r="BC146" s="22"/>
      <c r="BD146" s="22" t="s">
        <v>1966</v>
      </c>
    </row>
    <row r="147" spans="1:56" ht="19.5" customHeight="1" x14ac:dyDescent="0.25">
      <c r="A147" s="22">
        <v>144</v>
      </c>
      <c r="B147" s="22"/>
      <c r="C147" s="22"/>
      <c r="D147" s="22">
        <v>13275139</v>
      </c>
      <c r="E147" s="22" t="s">
        <v>2651</v>
      </c>
      <c r="F147" s="57"/>
      <c r="G147" s="51" t="s">
        <v>1801</v>
      </c>
      <c r="H147" s="51"/>
      <c r="I147" s="51">
        <f t="shared" ca="1" si="15"/>
        <v>126.33698630136986</v>
      </c>
      <c r="J147" s="22"/>
      <c r="K147" s="48" t="s">
        <v>1845</v>
      </c>
      <c r="L147" s="22" t="s">
        <v>1846</v>
      </c>
      <c r="M147" s="57">
        <v>44866</v>
      </c>
      <c r="N147" s="51">
        <f t="shared" ca="1" si="16"/>
        <v>3.4164383561643836</v>
      </c>
      <c r="O147" s="48" t="s">
        <v>2652</v>
      </c>
      <c r="P147" s="48" t="s">
        <v>1815</v>
      </c>
      <c r="Q147" s="48" t="s">
        <v>439</v>
      </c>
      <c r="R147" s="54">
        <v>48772</v>
      </c>
      <c r="S147" s="48" t="s">
        <v>2429</v>
      </c>
      <c r="T147" s="57"/>
      <c r="U147" s="57"/>
      <c r="V147" s="48" t="s">
        <v>469</v>
      </c>
      <c r="W147" s="48" t="s">
        <v>2653</v>
      </c>
      <c r="X147" s="48" t="s">
        <v>2654</v>
      </c>
      <c r="Y147" s="48">
        <v>2020</v>
      </c>
      <c r="Z147" s="48" t="s">
        <v>1807</v>
      </c>
      <c r="AA147" s="48">
        <v>197</v>
      </c>
      <c r="AB147" s="48"/>
      <c r="AC147" s="54">
        <v>43528</v>
      </c>
      <c r="AD147" s="48" t="s">
        <v>437</v>
      </c>
      <c r="AE147" s="48" t="s">
        <v>435</v>
      </c>
      <c r="AF147" s="48" t="s">
        <v>470</v>
      </c>
      <c r="AG147" s="22">
        <v>1113525393</v>
      </c>
      <c r="AH147" s="85">
        <v>0.5</v>
      </c>
      <c r="AI147" s="85">
        <v>1</v>
      </c>
      <c r="AJ147" s="22" t="str">
        <f t="shared" ca="1" si="19"/>
        <v>No Vigente</v>
      </c>
      <c r="AK147" s="57">
        <f t="shared" si="13"/>
        <v>45730</v>
      </c>
      <c r="AL147" s="57">
        <v>45365</v>
      </c>
      <c r="AM147" s="22" t="str">
        <f t="shared" ca="1" si="18"/>
        <v>No Vigente</v>
      </c>
      <c r="AN147" s="57">
        <f t="shared" si="14"/>
        <v>45732</v>
      </c>
      <c r="AO147" s="57">
        <v>45367</v>
      </c>
      <c r="AP147" s="57" t="s">
        <v>439</v>
      </c>
      <c r="AQ147" s="57">
        <v>48772</v>
      </c>
      <c r="AR147" s="22" t="str">
        <f t="shared" ca="1" si="17"/>
        <v>Vigente</v>
      </c>
      <c r="AS147" s="48"/>
      <c r="AT147" s="48"/>
      <c r="AU147" s="48" t="s">
        <v>1851</v>
      </c>
      <c r="AV147" s="22"/>
      <c r="AW147" s="22"/>
      <c r="AX147" s="22"/>
      <c r="AY147" s="22"/>
      <c r="AZ147" s="22"/>
      <c r="BA147" s="22"/>
      <c r="BB147" s="22"/>
      <c r="BC147" s="22" t="s">
        <v>2655</v>
      </c>
      <c r="BD147" s="22" t="s">
        <v>1966</v>
      </c>
    </row>
    <row r="148" spans="1:56" ht="19.5" customHeight="1" x14ac:dyDescent="0.25">
      <c r="A148" s="22">
        <v>145</v>
      </c>
      <c r="B148" s="22"/>
      <c r="C148" s="22"/>
      <c r="D148" s="22">
        <v>1143926109</v>
      </c>
      <c r="E148" s="22" t="s">
        <v>2656</v>
      </c>
      <c r="F148" s="57"/>
      <c r="G148" s="51" t="s">
        <v>1801</v>
      </c>
      <c r="H148" s="51"/>
      <c r="I148" s="51">
        <f t="shared" ca="1" si="15"/>
        <v>126.33698630136986</v>
      </c>
      <c r="J148" s="22"/>
      <c r="K148" s="22" t="s">
        <v>1826</v>
      </c>
      <c r="L148" s="48" t="s">
        <v>1827</v>
      </c>
      <c r="M148" s="57">
        <v>44789</v>
      </c>
      <c r="N148" s="51">
        <f t="shared" ca="1" si="16"/>
        <v>3.6273972602739728</v>
      </c>
      <c r="O148" s="55" t="s">
        <v>2657</v>
      </c>
      <c r="P148" s="55"/>
      <c r="Q148" s="55"/>
      <c r="R148" s="54"/>
      <c r="S148" s="55"/>
      <c r="T148" s="57"/>
      <c r="U148" s="57"/>
      <c r="V148" s="48" t="s">
        <v>2658</v>
      </c>
      <c r="W148" s="48"/>
      <c r="X148" s="48"/>
      <c r="Y148" s="48">
        <v>2016</v>
      </c>
      <c r="Z148" s="48" t="s">
        <v>1867</v>
      </c>
      <c r="AA148" s="48">
        <v>110</v>
      </c>
      <c r="AB148" s="48"/>
      <c r="AC148" s="54">
        <v>42682</v>
      </c>
      <c r="AD148" s="54" t="s">
        <v>437</v>
      </c>
      <c r="AE148" s="48" t="s">
        <v>436</v>
      </c>
      <c r="AF148" s="48"/>
      <c r="AG148" s="22"/>
      <c r="AH148" s="85">
        <v>0.5</v>
      </c>
      <c r="AI148" s="85">
        <v>1</v>
      </c>
      <c r="AJ148" s="22" t="str">
        <f t="shared" ca="1" si="19"/>
        <v>No Vigente</v>
      </c>
      <c r="AK148" s="57">
        <f t="shared" si="13"/>
        <v>45101</v>
      </c>
      <c r="AL148" s="57">
        <v>44736</v>
      </c>
      <c r="AM148" s="22" t="str">
        <f t="shared" ca="1" si="18"/>
        <v>No Vigente</v>
      </c>
      <c r="AN148" s="57">
        <f t="shared" si="14"/>
        <v>45318</v>
      </c>
      <c r="AO148" s="57">
        <v>44953</v>
      </c>
      <c r="AP148" s="57" t="s">
        <v>439</v>
      </c>
      <c r="AQ148" s="57">
        <v>47373</v>
      </c>
      <c r="AR148" s="22" t="str">
        <f t="shared" ca="1" si="17"/>
        <v>Vigente</v>
      </c>
      <c r="AS148" s="22"/>
      <c r="AT148" s="22"/>
      <c r="AU148" s="22"/>
      <c r="AV148" s="22"/>
      <c r="AW148" s="22"/>
      <c r="AX148" s="22"/>
      <c r="AY148" s="22"/>
      <c r="AZ148" s="22"/>
      <c r="BA148" s="22"/>
      <c r="BB148" s="22"/>
      <c r="BC148" s="22"/>
      <c r="BD148" s="22"/>
    </row>
    <row r="149" spans="1:56" ht="19.5" customHeight="1" x14ac:dyDescent="0.25">
      <c r="A149" s="22">
        <v>146</v>
      </c>
      <c r="B149" s="22"/>
      <c r="C149" s="22"/>
      <c r="D149" s="22">
        <v>16679652</v>
      </c>
      <c r="E149" s="22" t="s">
        <v>2659</v>
      </c>
      <c r="F149" s="57">
        <v>22948</v>
      </c>
      <c r="G149" s="51" t="s">
        <v>1801</v>
      </c>
      <c r="H149" s="51"/>
      <c r="I149" s="51">
        <f t="shared" ca="1" si="15"/>
        <v>63.465753424657535</v>
      </c>
      <c r="J149" s="22"/>
      <c r="K149" s="63" t="s">
        <v>1929</v>
      </c>
      <c r="L149" s="22" t="s">
        <v>1803</v>
      </c>
      <c r="M149" s="57">
        <v>38873</v>
      </c>
      <c r="N149" s="51">
        <f t="shared" ca="1" si="16"/>
        <v>19.835616438356166</v>
      </c>
      <c r="O149" s="55" t="s">
        <v>2660</v>
      </c>
      <c r="P149" s="55" t="s">
        <v>1815</v>
      </c>
      <c r="Q149" s="55" t="s">
        <v>439</v>
      </c>
      <c r="R149" s="57">
        <v>46928</v>
      </c>
      <c r="S149" s="55" t="s">
        <v>2429</v>
      </c>
      <c r="T149" s="57"/>
      <c r="U149" s="57"/>
      <c r="V149" s="48" t="s">
        <v>502</v>
      </c>
      <c r="W149" s="48" t="s">
        <v>2661</v>
      </c>
      <c r="X149" s="48" t="s">
        <v>2662</v>
      </c>
      <c r="Y149" s="48">
        <v>2010</v>
      </c>
      <c r="Z149" s="48" t="s">
        <v>2139</v>
      </c>
      <c r="AA149" s="48">
        <v>125</v>
      </c>
      <c r="AB149" s="48"/>
      <c r="AC149" s="54">
        <v>40190</v>
      </c>
      <c r="AD149" s="54" t="s">
        <v>437</v>
      </c>
      <c r="AE149" s="48" t="s">
        <v>436</v>
      </c>
      <c r="AF149" s="48"/>
      <c r="AG149" s="22"/>
      <c r="AH149" s="85">
        <v>0.5</v>
      </c>
      <c r="AI149" s="85">
        <v>1</v>
      </c>
      <c r="AJ149" s="22" t="str">
        <f t="shared" ca="1" si="19"/>
        <v>No Vigente</v>
      </c>
      <c r="AK149" s="57">
        <f t="shared" si="13"/>
        <v>45876</v>
      </c>
      <c r="AL149" s="57">
        <v>45511</v>
      </c>
      <c r="AM149" s="22" t="str">
        <f t="shared" ca="1" si="18"/>
        <v>No Vigente</v>
      </c>
      <c r="AN149" s="57">
        <f t="shared" si="14"/>
        <v>45667</v>
      </c>
      <c r="AO149" s="57">
        <v>45302</v>
      </c>
      <c r="AP149" s="57" t="s">
        <v>439</v>
      </c>
      <c r="AQ149" s="57">
        <v>46928</v>
      </c>
      <c r="AR149" s="22" t="str">
        <f t="shared" ca="1" si="17"/>
        <v>Vigente</v>
      </c>
      <c r="AS149" s="22"/>
      <c r="AT149" s="22"/>
      <c r="AU149" s="22" t="s">
        <v>1851</v>
      </c>
      <c r="AV149" s="22"/>
      <c r="AW149" s="22"/>
      <c r="AX149" s="22"/>
      <c r="AY149" s="22"/>
      <c r="AZ149" s="22"/>
      <c r="BA149" s="22"/>
      <c r="BB149" s="22"/>
      <c r="BC149" s="22" t="s">
        <v>2243</v>
      </c>
      <c r="BD149" s="22" t="s">
        <v>2663</v>
      </c>
    </row>
    <row r="150" spans="1:56" ht="19.5" customHeight="1" x14ac:dyDescent="0.25">
      <c r="A150" s="22">
        <v>147</v>
      </c>
      <c r="B150" s="22"/>
      <c r="C150" s="22"/>
      <c r="D150" s="22">
        <v>1118284581</v>
      </c>
      <c r="E150" s="22" t="s">
        <v>2664</v>
      </c>
      <c r="F150" s="57">
        <v>31659</v>
      </c>
      <c r="G150" s="51" t="s">
        <v>1801</v>
      </c>
      <c r="H150" s="51"/>
      <c r="I150" s="51">
        <f t="shared" ca="1" si="15"/>
        <v>39.6</v>
      </c>
      <c r="J150" s="22"/>
      <c r="K150" s="63" t="s">
        <v>1929</v>
      </c>
      <c r="L150" s="22" t="s">
        <v>1803</v>
      </c>
      <c r="M150" s="57">
        <v>44062</v>
      </c>
      <c r="N150" s="51">
        <f t="shared" ca="1" si="16"/>
        <v>5.6191780821917812</v>
      </c>
      <c r="O150" s="55" t="s">
        <v>2665</v>
      </c>
      <c r="P150" s="55" t="s">
        <v>1815</v>
      </c>
      <c r="Q150" s="55" t="s">
        <v>439</v>
      </c>
      <c r="R150" s="57">
        <v>48786</v>
      </c>
      <c r="S150" s="55" t="s">
        <v>2429</v>
      </c>
      <c r="T150" s="57"/>
      <c r="U150" s="57"/>
      <c r="V150" s="48" t="s">
        <v>503</v>
      </c>
      <c r="W150" s="48" t="s">
        <v>2666</v>
      </c>
      <c r="X150" s="48" t="s">
        <v>2667</v>
      </c>
      <c r="Y150" s="48">
        <v>2021</v>
      </c>
      <c r="Z150" s="48" t="s">
        <v>1885</v>
      </c>
      <c r="AA150" s="48">
        <v>100</v>
      </c>
      <c r="AB150" s="48"/>
      <c r="AC150" s="54">
        <v>44078</v>
      </c>
      <c r="AD150" s="54" t="s">
        <v>437</v>
      </c>
      <c r="AE150" s="48" t="s">
        <v>436</v>
      </c>
      <c r="AF150" s="48"/>
      <c r="AG150" s="22"/>
      <c r="AH150" s="85">
        <v>0.5</v>
      </c>
      <c r="AI150" s="85">
        <v>1</v>
      </c>
      <c r="AJ150" s="22" t="str">
        <f t="shared" ca="1" si="19"/>
        <v>No Vigente</v>
      </c>
      <c r="AK150" s="57">
        <f t="shared" si="13"/>
        <v>45562</v>
      </c>
      <c r="AL150" s="57">
        <v>45197</v>
      </c>
      <c r="AM150" s="22" t="str">
        <f t="shared" ca="1" si="18"/>
        <v>No Vigente</v>
      </c>
      <c r="AN150" s="57">
        <f t="shared" si="14"/>
        <v>45561</v>
      </c>
      <c r="AO150" s="57">
        <v>45196</v>
      </c>
      <c r="AP150" s="57" t="s">
        <v>439</v>
      </c>
      <c r="AQ150" s="57">
        <v>48786</v>
      </c>
      <c r="AR150" s="22" t="str">
        <f t="shared" ca="1" si="17"/>
        <v>Vigente</v>
      </c>
      <c r="AS150" s="22"/>
      <c r="AT150" s="22"/>
      <c r="AU150" s="22" t="s">
        <v>1851</v>
      </c>
      <c r="AV150" s="22"/>
      <c r="AW150" s="22"/>
      <c r="AX150" s="22"/>
      <c r="AY150" s="22"/>
      <c r="AZ150" s="22"/>
      <c r="BA150" s="22"/>
      <c r="BB150" s="22"/>
      <c r="BC150" s="22" t="s">
        <v>2433</v>
      </c>
      <c r="BD150" s="22"/>
    </row>
    <row r="151" spans="1:56" ht="19.5" customHeight="1" x14ac:dyDescent="0.25">
      <c r="A151" s="22">
        <v>148</v>
      </c>
      <c r="B151" s="22"/>
      <c r="C151" s="22"/>
      <c r="D151" s="22">
        <v>1144167305</v>
      </c>
      <c r="E151" s="22" t="s">
        <v>2668</v>
      </c>
      <c r="F151" s="57">
        <v>34036</v>
      </c>
      <c r="G151" s="51" t="s">
        <v>1801</v>
      </c>
      <c r="H151" s="51"/>
      <c r="I151" s="51">
        <f t="shared" ca="1" si="15"/>
        <v>33.087671232876716</v>
      </c>
      <c r="J151" s="22"/>
      <c r="K151" s="48" t="s">
        <v>2084</v>
      </c>
      <c r="L151" s="48" t="s">
        <v>1827</v>
      </c>
      <c r="M151" s="57">
        <v>42069</v>
      </c>
      <c r="N151" s="51">
        <f t="shared" ca="1" si="16"/>
        <v>11.079452054794521</v>
      </c>
      <c r="O151" s="55" t="s">
        <v>2669</v>
      </c>
      <c r="P151" s="55" t="s">
        <v>1815</v>
      </c>
      <c r="Q151" s="55" t="s">
        <v>439</v>
      </c>
      <c r="R151" s="57">
        <v>45610</v>
      </c>
      <c r="S151" s="55" t="s">
        <v>2429</v>
      </c>
      <c r="T151" s="57"/>
      <c r="U151" s="57"/>
      <c r="V151" s="48" t="s">
        <v>669</v>
      </c>
      <c r="W151" s="48" t="s">
        <v>2670</v>
      </c>
      <c r="X151" s="48" t="s">
        <v>2671</v>
      </c>
      <c r="Y151" s="48">
        <v>2015</v>
      </c>
      <c r="Z151" s="48" t="s">
        <v>1807</v>
      </c>
      <c r="AA151" s="48">
        <v>125</v>
      </c>
      <c r="AB151" s="48"/>
      <c r="AC151" s="54">
        <v>41964</v>
      </c>
      <c r="AD151" s="54" t="s">
        <v>437</v>
      </c>
      <c r="AE151" s="48" t="s">
        <v>436</v>
      </c>
      <c r="AF151" s="48"/>
      <c r="AG151" s="22"/>
      <c r="AH151" s="85">
        <v>0.5</v>
      </c>
      <c r="AI151" s="85">
        <v>1</v>
      </c>
      <c r="AJ151" s="22" t="str">
        <f t="shared" ca="1" si="19"/>
        <v>No Vigente</v>
      </c>
      <c r="AK151" s="57">
        <f t="shared" si="13"/>
        <v>45620</v>
      </c>
      <c r="AL151" s="57">
        <v>45255</v>
      </c>
      <c r="AM151" s="22" t="str">
        <f t="shared" ca="1" si="18"/>
        <v>No Vigente</v>
      </c>
      <c r="AN151" s="57">
        <f t="shared" si="14"/>
        <v>45618</v>
      </c>
      <c r="AO151" s="57">
        <v>45253</v>
      </c>
      <c r="AP151" s="57" t="s">
        <v>439</v>
      </c>
      <c r="AQ151" s="57">
        <v>45610</v>
      </c>
      <c r="AR151" s="22" t="str">
        <f t="shared" ca="1" si="17"/>
        <v>No Vigente</v>
      </c>
      <c r="AS151" s="22"/>
      <c r="AT151" s="22"/>
      <c r="AU151" s="22" t="s">
        <v>1851</v>
      </c>
      <c r="AV151" s="22"/>
      <c r="AW151" s="22"/>
      <c r="AX151" s="22"/>
      <c r="AY151" s="22"/>
      <c r="AZ151" s="22"/>
      <c r="BA151" s="22"/>
      <c r="BB151" s="22"/>
      <c r="BC151" s="22" t="s">
        <v>2672</v>
      </c>
      <c r="BD151" s="22"/>
    </row>
    <row r="152" spans="1:56" ht="19.5" customHeight="1" x14ac:dyDescent="0.25">
      <c r="A152" s="22">
        <v>149</v>
      </c>
      <c r="B152" s="22"/>
      <c r="C152" s="22"/>
      <c r="D152" s="23">
        <v>38550297</v>
      </c>
      <c r="E152" s="23" t="s">
        <v>2673</v>
      </c>
      <c r="F152" s="24"/>
      <c r="G152" s="25" t="s">
        <v>1843</v>
      </c>
      <c r="H152" s="25"/>
      <c r="I152" s="25">
        <f t="shared" ca="1" si="15"/>
        <v>126.33698630136986</v>
      </c>
      <c r="J152" s="23"/>
      <c r="K152" s="29" t="s">
        <v>2674</v>
      </c>
      <c r="L152" s="23" t="s">
        <v>1803</v>
      </c>
      <c r="M152" s="24">
        <v>42385</v>
      </c>
      <c r="N152" s="25">
        <f t="shared" ca="1" si="16"/>
        <v>10.213698630136987</v>
      </c>
      <c r="O152" s="27" t="s">
        <v>2675</v>
      </c>
      <c r="P152" s="27"/>
      <c r="Q152" s="27"/>
      <c r="R152" s="28"/>
      <c r="S152" s="27"/>
      <c r="T152" s="24"/>
      <c r="U152" s="24"/>
      <c r="V152" s="29" t="s">
        <v>2676</v>
      </c>
      <c r="W152" s="29" t="s">
        <v>2677</v>
      </c>
      <c r="X152" s="29" t="s">
        <v>2678</v>
      </c>
      <c r="Y152" s="29">
        <v>2018</v>
      </c>
      <c r="Z152" s="29" t="s">
        <v>2679</v>
      </c>
      <c r="AA152" s="29">
        <v>125</v>
      </c>
      <c r="AB152" s="29"/>
      <c r="AC152" s="28">
        <v>42972</v>
      </c>
      <c r="AD152" s="28" t="s">
        <v>437</v>
      </c>
      <c r="AE152" s="29" t="s">
        <v>436</v>
      </c>
      <c r="AF152" s="29"/>
      <c r="AG152" s="23"/>
      <c r="AH152" s="31">
        <v>0.5</v>
      </c>
      <c r="AI152" s="31">
        <v>1</v>
      </c>
      <c r="AJ152" s="23" t="str">
        <f t="shared" ca="1" si="19"/>
        <v>No Vigente</v>
      </c>
      <c r="AK152" s="24">
        <f t="shared" ref="AK152:AK215" si="20">(AL152+365)</f>
        <v>45342</v>
      </c>
      <c r="AL152" s="24">
        <v>44977</v>
      </c>
      <c r="AM152" s="23" t="str">
        <f t="shared" ca="1" si="18"/>
        <v>No Vigente</v>
      </c>
      <c r="AN152" s="24">
        <f t="shared" ref="AN152:AN215" si="21">(AO152+365)</f>
        <v>45177</v>
      </c>
      <c r="AO152" s="24">
        <v>44812</v>
      </c>
      <c r="AP152" s="24" t="s">
        <v>439</v>
      </c>
      <c r="AQ152" s="24">
        <v>45097</v>
      </c>
      <c r="AR152" s="23" t="str">
        <f t="shared" ca="1" si="17"/>
        <v>No Vigente</v>
      </c>
      <c r="AS152" s="23"/>
      <c r="AT152" s="23"/>
      <c r="AU152" s="23" t="s">
        <v>1851</v>
      </c>
      <c r="AV152" s="23"/>
      <c r="AW152" s="23"/>
      <c r="AX152" s="23"/>
      <c r="AY152" s="23"/>
      <c r="AZ152" s="23"/>
      <c r="BA152" s="23"/>
      <c r="BB152" s="23"/>
      <c r="BC152" s="23"/>
      <c r="BD152" s="23" t="s">
        <v>1809</v>
      </c>
    </row>
    <row r="153" spans="1:56" ht="19.5" customHeight="1" x14ac:dyDescent="0.25">
      <c r="A153" s="22">
        <v>150</v>
      </c>
      <c r="B153" s="22"/>
      <c r="C153" s="22"/>
      <c r="D153" s="23">
        <v>94070081</v>
      </c>
      <c r="E153" s="23" t="s">
        <v>2680</v>
      </c>
      <c r="F153" s="24">
        <v>30064</v>
      </c>
      <c r="G153" s="25" t="s">
        <v>1801</v>
      </c>
      <c r="H153" s="25"/>
      <c r="I153" s="25">
        <f t="shared" ca="1" si="15"/>
        <v>43.969863013698628</v>
      </c>
      <c r="J153" s="23"/>
      <c r="K153" s="76" t="s">
        <v>1929</v>
      </c>
      <c r="L153" s="23" t="s">
        <v>1803</v>
      </c>
      <c r="M153" s="24">
        <v>44977</v>
      </c>
      <c r="N153" s="25">
        <f t="shared" ca="1" si="16"/>
        <v>3.1123287671232878</v>
      </c>
      <c r="O153" s="27"/>
      <c r="P153" s="27"/>
      <c r="Q153" s="27"/>
      <c r="R153" s="28"/>
      <c r="S153" s="27"/>
      <c r="T153" s="24"/>
      <c r="U153" s="24"/>
      <c r="V153" s="29"/>
      <c r="W153" s="29"/>
      <c r="X153" s="29"/>
      <c r="Y153" s="29"/>
      <c r="Z153" s="29"/>
      <c r="AA153" s="29"/>
      <c r="AB153" s="29"/>
      <c r="AC153" s="28"/>
      <c r="AD153" s="28"/>
      <c r="AE153" s="29"/>
      <c r="AF153" s="29"/>
      <c r="AG153" s="23"/>
      <c r="AH153" s="31">
        <v>0.5</v>
      </c>
      <c r="AI153" s="31">
        <v>1</v>
      </c>
      <c r="AJ153" s="23" t="str">
        <f t="shared" ca="1" si="19"/>
        <v>No Vigente</v>
      </c>
      <c r="AK153" s="24">
        <f t="shared" si="20"/>
        <v>365</v>
      </c>
      <c r="AL153" s="24"/>
      <c r="AM153" s="23" t="str">
        <f t="shared" ca="1" si="18"/>
        <v>No Vigente</v>
      </c>
      <c r="AN153" s="24">
        <f t="shared" si="21"/>
        <v>365</v>
      </c>
      <c r="AO153" s="24"/>
      <c r="AP153" s="24"/>
      <c r="AQ153" s="24"/>
      <c r="AR153" s="23" t="str">
        <f t="shared" ca="1" si="17"/>
        <v>No Vigente</v>
      </c>
      <c r="AS153" s="23"/>
      <c r="AT153" s="23"/>
      <c r="AU153" s="23"/>
      <c r="AV153" s="23"/>
      <c r="AW153" s="23"/>
      <c r="AX153" s="23"/>
      <c r="AY153" s="23"/>
      <c r="AZ153" s="23"/>
      <c r="BA153" s="23"/>
      <c r="BB153" s="23"/>
      <c r="BC153" s="23"/>
      <c r="BD153" s="23" t="s">
        <v>1809</v>
      </c>
    </row>
    <row r="154" spans="1:56" ht="19.5" customHeight="1" x14ac:dyDescent="0.25">
      <c r="A154" s="22">
        <v>151</v>
      </c>
      <c r="B154" s="22"/>
      <c r="C154" s="22"/>
      <c r="D154" s="22">
        <v>94394639</v>
      </c>
      <c r="E154" s="22" t="s">
        <v>2681</v>
      </c>
      <c r="F154" s="57">
        <v>28469</v>
      </c>
      <c r="G154" s="51" t="s">
        <v>1801</v>
      </c>
      <c r="H154" s="51"/>
      <c r="I154" s="51">
        <f t="shared" ca="1" si="15"/>
        <v>48.339726027397262</v>
      </c>
      <c r="J154" s="22"/>
      <c r="K154" s="22" t="s">
        <v>2682</v>
      </c>
      <c r="L154" s="22" t="s">
        <v>1895</v>
      </c>
      <c r="M154" s="57">
        <v>41977</v>
      </c>
      <c r="N154" s="51">
        <f t="shared" ca="1" si="16"/>
        <v>11.331506849315069</v>
      </c>
      <c r="O154" s="55" t="s">
        <v>2683</v>
      </c>
      <c r="P154" s="55" t="s">
        <v>1815</v>
      </c>
      <c r="Q154" s="55" t="s">
        <v>439</v>
      </c>
      <c r="R154" s="54">
        <v>48716</v>
      </c>
      <c r="S154" s="55" t="s">
        <v>755</v>
      </c>
      <c r="T154" s="57"/>
      <c r="U154" s="57"/>
      <c r="V154" s="48" t="s">
        <v>471</v>
      </c>
      <c r="W154" s="48" t="s">
        <v>2684</v>
      </c>
      <c r="X154" s="48" t="s">
        <v>2685</v>
      </c>
      <c r="Y154" s="48">
        <v>2022</v>
      </c>
      <c r="Z154" s="48" t="s">
        <v>1867</v>
      </c>
      <c r="AA154" s="48">
        <v>162</v>
      </c>
      <c r="AB154" s="48"/>
      <c r="AC154" s="54">
        <v>44253</v>
      </c>
      <c r="AD154" s="48" t="s">
        <v>437</v>
      </c>
      <c r="AE154" s="48" t="s">
        <v>435</v>
      </c>
      <c r="AF154" s="48" t="s">
        <v>472</v>
      </c>
      <c r="AG154" s="22">
        <v>38792631</v>
      </c>
      <c r="AH154" s="85">
        <v>0.5</v>
      </c>
      <c r="AI154" s="85">
        <v>1</v>
      </c>
      <c r="AJ154" s="22" t="str">
        <f t="shared" ca="1" si="19"/>
        <v>No Vigente</v>
      </c>
      <c r="AK154" s="57">
        <f t="shared" si="20"/>
        <v>45706</v>
      </c>
      <c r="AL154" s="54">
        <v>45341</v>
      </c>
      <c r="AM154" s="22" t="str">
        <f t="shared" ca="1" si="18"/>
        <v>No Vigente</v>
      </c>
      <c r="AN154" s="57">
        <f t="shared" si="21"/>
        <v>45713</v>
      </c>
      <c r="AO154" s="57">
        <v>45348</v>
      </c>
      <c r="AP154" s="57" t="s">
        <v>439</v>
      </c>
      <c r="AQ154" s="57">
        <v>48716</v>
      </c>
      <c r="AR154" s="22" t="str">
        <f t="shared" ca="1" si="17"/>
        <v>Vigente</v>
      </c>
      <c r="AS154" s="22"/>
      <c r="AT154" s="22"/>
      <c r="AU154" s="22" t="s">
        <v>1851</v>
      </c>
      <c r="AV154" s="22"/>
      <c r="AW154" s="22"/>
      <c r="AX154" s="22"/>
      <c r="AY154" s="22"/>
      <c r="AZ154" s="22"/>
      <c r="BA154" s="22"/>
      <c r="BB154" s="22"/>
      <c r="BC154" s="22" t="s">
        <v>2243</v>
      </c>
      <c r="BD154" s="22"/>
    </row>
    <row r="155" spans="1:56" ht="19.5" customHeight="1" x14ac:dyDescent="0.25">
      <c r="A155" s="22">
        <v>152</v>
      </c>
      <c r="B155" s="22"/>
      <c r="C155" s="22"/>
      <c r="D155" s="22">
        <v>94071329</v>
      </c>
      <c r="E155" s="22" t="s">
        <v>2686</v>
      </c>
      <c r="F155" s="57">
        <v>30345</v>
      </c>
      <c r="G155" s="51" t="s">
        <v>1801</v>
      </c>
      <c r="H155" s="51"/>
      <c r="I155" s="51">
        <f t="shared" ca="1" si="15"/>
        <v>43.2</v>
      </c>
      <c r="J155" s="22"/>
      <c r="K155" s="22" t="s">
        <v>1826</v>
      </c>
      <c r="L155" s="48" t="s">
        <v>1827</v>
      </c>
      <c r="M155" s="57">
        <v>41932</v>
      </c>
      <c r="N155" s="51">
        <f t="shared" ca="1" si="16"/>
        <v>11.454794520547946</v>
      </c>
      <c r="O155" s="55" t="s">
        <v>2687</v>
      </c>
      <c r="P155" s="55" t="s">
        <v>1815</v>
      </c>
      <c r="Q155" s="55" t="s">
        <v>439</v>
      </c>
      <c r="R155" s="54">
        <v>45564</v>
      </c>
      <c r="S155" s="55" t="s">
        <v>755</v>
      </c>
      <c r="T155" s="57"/>
      <c r="U155" s="57"/>
      <c r="V155" s="48" t="s">
        <v>651</v>
      </c>
      <c r="W155" s="48" t="s">
        <v>2688</v>
      </c>
      <c r="X155" s="48" t="s">
        <v>2689</v>
      </c>
      <c r="Y155" s="48">
        <v>2020</v>
      </c>
      <c r="Z155" s="48" t="s">
        <v>1885</v>
      </c>
      <c r="AA155" s="48">
        <v>125</v>
      </c>
      <c r="AB155" s="48"/>
      <c r="AC155" s="54">
        <v>43797</v>
      </c>
      <c r="AD155" s="54" t="s">
        <v>437</v>
      </c>
      <c r="AE155" s="48" t="s">
        <v>436</v>
      </c>
      <c r="AF155" s="48"/>
      <c r="AG155" s="22"/>
      <c r="AH155" s="85">
        <v>0.5</v>
      </c>
      <c r="AI155" s="85">
        <v>1</v>
      </c>
      <c r="AJ155" s="22" t="str">
        <f t="shared" ca="1" si="19"/>
        <v>No Vigente</v>
      </c>
      <c r="AK155" s="57">
        <f t="shared" si="20"/>
        <v>45666</v>
      </c>
      <c r="AL155" s="57">
        <v>45301</v>
      </c>
      <c r="AM155" s="22" t="str">
        <f t="shared" ca="1" si="18"/>
        <v>No Vigente</v>
      </c>
      <c r="AN155" s="57">
        <f t="shared" si="21"/>
        <v>45649</v>
      </c>
      <c r="AO155" s="57">
        <v>45284</v>
      </c>
      <c r="AP155" s="57" t="s">
        <v>439</v>
      </c>
      <c r="AQ155" s="57">
        <v>45564</v>
      </c>
      <c r="AR155" s="22" t="str">
        <f t="shared" ca="1" si="17"/>
        <v>No Vigente</v>
      </c>
      <c r="AS155" s="22"/>
      <c r="AT155" s="22"/>
      <c r="AU155" s="22" t="s">
        <v>1851</v>
      </c>
      <c r="AV155" s="22"/>
      <c r="AW155" s="22"/>
      <c r="AX155" s="22"/>
      <c r="AY155" s="22"/>
      <c r="AZ155" s="22"/>
      <c r="BA155" s="22"/>
      <c r="BB155" s="22"/>
      <c r="BC155" s="22" t="s">
        <v>2690</v>
      </c>
      <c r="BD155" s="22" t="s">
        <v>2691</v>
      </c>
    </row>
    <row r="156" spans="1:56" ht="19.5" customHeight="1" x14ac:dyDescent="0.25">
      <c r="A156" s="22">
        <v>153</v>
      </c>
      <c r="B156" s="22"/>
      <c r="C156" s="22"/>
      <c r="D156" s="22">
        <v>1130628573</v>
      </c>
      <c r="E156" s="48" t="s">
        <v>2692</v>
      </c>
      <c r="F156" s="57">
        <v>31664</v>
      </c>
      <c r="G156" s="51" t="s">
        <v>1801</v>
      </c>
      <c r="H156" s="51"/>
      <c r="I156" s="51">
        <f t="shared" ca="1" si="15"/>
        <v>39.586301369863016</v>
      </c>
      <c r="J156" s="22"/>
      <c r="K156" s="48" t="s">
        <v>1845</v>
      </c>
      <c r="L156" s="48" t="s">
        <v>1846</v>
      </c>
      <c r="M156" s="57">
        <v>41591</v>
      </c>
      <c r="N156" s="51">
        <f t="shared" ca="1" si="16"/>
        <v>12.389041095890411</v>
      </c>
      <c r="O156" s="55" t="s">
        <v>2693</v>
      </c>
      <c r="P156" s="55" t="s">
        <v>1815</v>
      </c>
      <c r="Q156" s="55" t="s">
        <v>439</v>
      </c>
      <c r="R156" s="54">
        <v>49087</v>
      </c>
      <c r="S156" s="55" t="s">
        <v>755</v>
      </c>
      <c r="T156" s="57"/>
      <c r="U156" s="57"/>
      <c r="V156" s="48" t="s">
        <v>505</v>
      </c>
      <c r="W156" s="48" t="s">
        <v>2694</v>
      </c>
      <c r="X156" s="48" t="s">
        <v>2695</v>
      </c>
      <c r="Y156" s="48">
        <v>2016</v>
      </c>
      <c r="Z156" s="48" t="s">
        <v>1867</v>
      </c>
      <c r="AA156" s="48">
        <v>150</v>
      </c>
      <c r="AB156" s="48"/>
      <c r="AC156" s="54">
        <v>42194</v>
      </c>
      <c r="AD156" s="54" t="s">
        <v>437</v>
      </c>
      <c r="AE156" s="48" t="s">
        <v>436</v>
      </c>
      <c r="AF156" s="48"/>
      <c r="AG156" s="22"/>
      <c r="AH156" s="85">
        <v>0.5</v>
      </c>
      <c r="AI156" s="85">
        <v>1</v>
      </c>
      <c r="AJ156" s="22" t="str">
        <f t="shared" ca="1" si="19"/>
        <v>No Vigente</v>
      </c>
      <c r="AK156" s="57">
        <f t="shared" si="20"/>
        <v>45495</v>
      </c>
      <c r="AL156" s="57">
        <v>45130</v>
      </c>
      <c r="AM156" s="22" t="str">
        <f t="shared" ca="1" si="18"/>
        <v>No Vigente</v>
      </c>
      <c r="AN156" s="57">
        <f t="shared" si="21"/>
        <v>45861</v>
      </c>
      <c r="AO156" s="57">
        <v>45496</v>
      </c>
      <c r="AP156" s="57" t="s">
        <v>439</v>
      </c>
      <c r="AQ156" s="57">
        <v>49087</v>
      </c>
      <c r="AR156" s="22" t="str">
        <f t="shared" ca="1" si="17"/>
        <v>Vigente</v>
      </c>
      <c r="AS156" s="48"/>
      <c r="AT156" s="48"/>
      <c r="AU156" s="48" t="s">
        <v>1851</v>
      </c>
      <c r="AV156" s="22"/>
      <c r="AW156" s="22"/>
      <c r="AX156" s="22"/>
      <c r="AY156" s="22"/>
      <c r="AZ156" s="22"/>
      <c r="BA156" s="22"/>
      <c r="BB156" s="22"/>
      <c r="BC156" s="22" t="s">
        <v>2696</v>
      </c>
      <c r="BD156" s="22" t="s">
        <v>1966</v>
      </c>
    </row>
    <row r="157" spans="1:56" ht="19.5" customHeight="1" x14ac:dyDescent="0.25">
      <c r="A157" s="22">
        <v>154</v>
      </c>
      <c r="B157" s="22"/>
      <c r="C157" s="22"/>
      <c r="D157" s="22">
        <v>1113629455</v>
      </c>
      <c r="E157" s="22" t="s">
        <v>2697</v>
      </c>
      <c r="F157" s="57">
        <v>32035</v>
      </c>
      <c r="G157" s="51" t="s">
        <v>1801</v>
      </c>
      <c r="H157" s="51"/>
      <c r="I157" s="51">
        <f t="shared" ca="1" si="15"/>
        <v>38.56986301369863</v>
      </c>
      <c r="J157" s="22"/>
      <c r="K157" s="63" t="s">
        <v>1929</v>
      </c>
      <c r="L157" s="22" t="s">
        <v>1803</v>
      </c>
      <c r="M157" s="57">
        <v>44729</v>
      </c>
      <c r="N157" s="51">
        <f t="shared" ca="1" si="16"/>
        <v>3.7917808219178082</v>
      </c>
      <c r="O157" s="55" t="s">
        <v>2698</v>
      </c>
      <c r="P157" s="55" t="s">
        <v>1815</v>
      </c>
      <c r="Q157" s="55" t="s">
        <v>439</v>
      </c>
      <c r="R157" s="54">
        <v>48731</v>
      </c>
      <c r="S157" s="55" t="s">
        <v>755</v>
      </c>
      <c r="T157" s="57"/>
      <c r="U157" s="57"/>
      <c r="V157" s="22" t="s">
        <v>506</v>
      </c>
      <c r="W157" s="22" t="s">
        <v>2699</v>
      </c>
      <c r="X157" s="22" t="s">
        <v>2700</v>
      </c>
      <c r="Y157" s="48">
        <v>2023</v>
      </c>
      <c r="Z157" s="48" t="s">
        <v>1986</v>
      </c>
      <c r="AA157" s="48">
        <v>124</v>
      </c>
      <c r="AB157" s="48"/>
      <c r="AC157" s="54">
        <v>44754</v>
      </c>
      <c r="AD157" s="48" t="s">
        <v>437</v>
      </c>
      <c r="AE157" s="48" t="s">
        <v>436</v>
      </c>
      <c r="AF157" s="48"/>
      <c r="AG157" s="22"/>
      <c r="AH157" s="85">
        <v>0.5</v>
      </c>
      <c r="AI157" s="85">
        <v>1</v>
      </c>
      <c r="AJ157" s="22" t="str">
        <f t="shared" ca="1" si="19"/>
        <v>No Vigente</v>
      </c>
      <c r="AK157" s="57">
        <f t="shared" si="20"/>
        <v>45847</v>
      </c>
      <c r="AL157" s="57">
        <v>45482</v>
      </c>
      <c r="AM157" s="22" t="str">
        <f t="shared" ca="1" si="18"/>
        <v>No Vigente</v>
      </c>
      <c r="AN157" s="57">
        <f t="shared" si="21"/>
        <v>45850</v>
      </c>
      <c r="AO157" s="57">
        <v>45485</v>
      </c>
      <c r="AP157" s="57" t="s">
        <v>439</v>
      </c>
      <c r="AQ157" s="57">
        <v>48731</v>
      </c>
      <c r="AR157" s="22" t="str">
        <f t="shared" ca="1" si="17"/>
        <v>Vigente</v>
      </c>
      <c r="AS157" s="22"/>
      <c r="AT157" s="22"/>
      <c r="AU157" s="22" t="s">
        <v>1851</v>
      </c>
      <c r="AV157" s="22"/>
      <c r="AW157" s="22"/>
      <c r="AX157" s="22"/>
      <c r="AY157" s="22"/>
      <c r="AZ157" s="22"/>
      <c r="BA157" s="22"/>
      <c r="BB157" s="22"/>
      <c r="BC157" s="22"/>
      <c r="BD157" s="22" t="s">
        <v>2295</v>
      </c>
    </row>
    <row r="158" spans="1:56" ht="19.5" customHeight="1" x14ac:dyDescent="0.25">
      <c r="A158" s="22">
        <v>155</v>
      </c>
      <c r="B158" s="22"/>
      <c r="C158" s="22"/>
      <c r="D158" s="22">
        <v>67001885</v>
      </c>
      <c r="E158" s="48" t="s">
        <v>2701</v>
      </c>
      <c r="F158" s="57">
        <v>27917</v>
      </c>
      <c r="G158" s="51" t="s">
        <v>1843</v>
      </c>
      <c r="H158" s="51"/>
      <c r="I158" s="51">
        <f t="shared" ca="1" si="15"/>
        <v>49.852054794520548</v>
      </c>
      <c r="J158" s="22"/>
      <c r="K158" s="48" t="s">
        <v>1845</v>
      </c>
      <c r="L158" s="48" t="s">
        <v>1846</v>
      </c>
      <c r="M158" s="57">
        <v>43438</v>
      </c>
      <c r="N158" s="51">
        <f t="shared" ca="1" si="16"/>
        <v>7.3287671232876717</v>
      </c>
      <c r="O158" s="55" t="s">
        <v>2702</v>
      </c>
      <c r="P158" s="55" t="s">
        <v>1815</v>
      </c>
      <c r="Q158" s="55" t="s">
        <v>439</v>
      </c>
      <c r="R158" s="54">
        <v>48645</v>
      </c>
      <c r="S158" s="55" t="s">
        <v>755</v>
      </c>
      <c r="T158" s="57"/>
      <c r="U158" s="57"/>
      <c r="V158" s="48" t="s">
        <v>2703</v>
      </c>
      <c r="W158" s="48" t="s">
        <v>2704</v>
      </c>
      <c r="X158" s="48" t="s">
        <v>2705</v>
      </c>
      <c r="Y158" s="48">
        <v>2022</v>
      </c>
      <c r="Z158" s="48" t="s">
        <v>1998</v>
      </c>
      <c r="AA158" s="48">
        <v>125</v>
      </c>
      <c r="AB158" s="48"/>
      <c r="AC158" s="54">
        <v>44441</v>
      </c>
      <c r="AD158" s="54" t="s">
        <v>437</v>
      </c>
      <c r="AE158" s="48" t="s">
        <v>436</v>
      </c>
      <c r="AF158" s="48"/>
      <c r="AG158" s="22"/>
      <c r="AH158" s="85">
        <v>0.5</v>
      </c>
      <c r="AI158" s="85">
        <v>1</v>
      </c>
      <c r="AJ158" s="22" t="str">
        <f t="shared" ca="1" si="19"/>
        <v>No Vigente</v>
      </c>
      <c r="AK158" s="57">
        <f t="shared" si="20"/>
        <v>45851</v>
      </c>
      <c r="AL158" s="57">
        <v>45486</v>
      </c>
      <c r="AM158" s="22" t="str">
        <f t="shared" ca="1" si="18"/>
        <v>No Vigente</v>
      </c>
      <c r="AN158" s="57">
        <f t="shared" si="21"/>
        <v>45536</v>
      </c>
      <c r="AO158" s="57">
        <v>45171</v>
      </c>
      <c r="AP158" s="57" t="s">
        <v>439</v>
      </c>
      <c r="AQ158" s="57">
        <v>48645</v>
      </c>
      <c r="AR158" s="22" t="str">
        <f t="shared" ca="1" si="17"/>
        <v>Vigente</v>
      </c>
      <c r="AS158" s="48"/>
      <c r="AT158" s="48"/>
      <c r="AU158" s="48" t="s">
        <v>1851</v>
      </c>
      <c r="AV158" s="22"/>
      <c r="AW158" s="22"/>
      <c r="AX158" s="22"/>
      <c r="AY158" s="22"/>
      <c r="AZ158" s="22"/>
      <c r="BA158" s="22"/>
      <c r="BB158" s="22"/>
      <c r="BC158" s="22"/>
      <c r="BD158" s="22" t="s">
        <v>1966</v>
      </c>
    </row>
    <row r="159" spans="1:56" ht="19.5" customHeight="1" x14ac:dyDescent="0.25">
      <c r="A159" s="22">
        <v>156</v>
      </c>
      <c r="B159" s="22"/>
      <c r="C159" s="22"/>
      <c r="D159" s="22">
        <v>1003851191</v>
      </c>
      <c r="E159" s="22" t="s">
        <v>2706</v>
      </c>
      <c r="F159" s="57">
        <v>36127</v>
      </c>
      <c r="G159" s="51" t="s">
        <v>1801</v>
      </c>
      <c r="H159" s="51"/>
      <c r="I159" s="51">
        <f t="shared" ca="1" si="15"/>
        <v>27.358904109589041</v>
      </c>
      <c r="J159" s="22"/>
      <c r="K159" s="22" t="s">
        <v>1826</v>
      </c>
      <c r="L159" s="48" t="s">
        <v>1827</v>
      </c>
      <c r="M159" s="57">
        <v>44858</v>
      </c>
      <c r="N159" s="51">
        <f t="shared" ca="1" si="16"/>
        <v>3.4383561643835616</v>
      </c>
      <c r="O159" s="48" t="s">
        <v>2707</v>
      </c>
      <c r="P159" s="48" t="s">
        <v>1815</v>
      </c>
      <c r="Q159" s="48" t="s">
        <v>439</v>
      </c>
      <c r="R159" s="54">
        <v>46477</v>
      </c>
      <c r="S159" s="48" t="s">
        <v>2429</v>
      </c>
      <c r="T159" s="57"/>
      <c r="U159" s="57"/>
      <c r="V159" s="48" t="s">
        <v>652</v>
      </c>
      <c r="W159" s="48" t="s">
        <v>2708</v>
      </c>
      <c r="X159" s="48" t="s">
        <v>2709</v>
      </c>
      <c r="Y159" s="48">
        <v>2020</v>
      </c>
      <c r="Z159" s="48" t="s">
        <v>1867</v>
      </c>
      <c r="AA159" s="48">
        <v>124</v>
      </c>
      <c r="AB159" s="48"/>
      <c r="AC159" s="54">
        <v>43854</v>
      </c>
      <c r="AD159" s="48" t="s">
        <v>437</v>
      </c>
      <c r="AE159" s="48" t="s">
        <v>435</v>
      </c>
      <c r="AF159" s="48" t="s">
        <v>653</v>
      </c>
      <c r="AG159" s="22">
        <v>1143977205</v>
      </c>
      <c r="AH159" s="85">
        <v>0.5</v>
      </c>
      <c r="AI159" s="85">
        <v>1</v>
      </c>
      <c r="AJ159" s="22" t="str">
        <f t="shared" ca="1" si="19"/>
        <v>No Vigente</v>
      </c>
      <c r="AK159" s="57">
        <f t="shared" si="20"/>
        <v>45723</v>
      </c>
      <c r="AL159" s="57">
        <v>45358</v>
      </c>
      <c r="AM159" s="22" t="str">
        <f t="shared" ca="1" si="18"/>
        <v>No Vigente</v>
      </c>
      <c r="AN159" s="57">
        <f t="shared" si="21"/>
        <v>45830</v>
      </c>
      <c r="AO159" s="57">
        <v>45465</v>
      </c>
      <c r="AP159" s="57" t="s">
        <v>439</v>
      </c>
      <c r="AQ159" s="57">
        <v>46477</v>
      </c>
      <c r="AR159" s="22" t="str">
        <f t="shared" ca="1" si="17"/>
        <v>Vigente</v>
      </c>
      <c r="AS159" s="48"/>
      <c r="AT159" s="48"/>
      <c r="AU159" s="48" t="s">
        <v>1851</v>
      </c>
      <c r="AV159" s="22"/>
      <c r="AW159" s="22"/>
      <c r="AX159" s="22"/>
      <c r="AY159" s="22"/>
      <c r="AZ159" s="22"/>
      <c r="BA159" s="22"/>
      <c r="BB159" s="22"/>
      <c r="BC159" s="22"/>
      <c r="BD159" s="22" t="s">
        <v>1966</v>
      </c>
    </row>
    <row r="160" spans="1:56" ht="19.5" customHeight="1" x14ac:dyDescent="0.25">
      <c r="A160" s="22">
        <v>157</v>
      </c>
      <c r="B160" s="22"/>
      <c r="C160" s="22"/>
      <c r="D160" s="22">
        <v>1144036869</v>
      </c>
      <c r="E160" s="22" t="s">
        <v>2710</v>
      </c>
      <c r="F160" s="57">
        <v>36127</v>
      </c>
      <c r="G160" s="51" t="s">
        <v>1801</v>
      </c>
      <c r="H160" s="51"/>
      <c r="I160" s="51">
        <f t="shared" ca="1" si="15"/>
        <v>27.358904109589041</v>
      </c>
      <c r="J160" s="22"/>
      <c r="K160" s="22" t="s">
        <v>2084</v>
      </c>
      <c r="L160" s="48" t="s">
        <v>1827</v>
      </c>
      <c r="M160" s="57">
        <v>43682</v>
      </c>
      <c r="N160" s="51">
        <f t="shared" ca="1" si="16"/>
        <v>6.6602739726027398</v>
      </c>
      <c r="O160" s="55" t="s">
        <v>2711</v>
      </c>
      <c r="P160" s="55" t="s">
        <v>1815</v>
      </c>
      <c r="Q160" s="55" t="s">
        <v>439</v>
      </c>
      <c r="R160" s="54">
        <v>48961</v>
      </c>
      <c r="S160" s="55" t="s">
        <v>755</v>
      </c>
      <c r="T160" s="57"/>
      <c r="U160" s="57"/>
      <c r="V160" s="48" t="s">
        <v>670</v>
      </c>
      <c r="W160" s="48" t="s">
        <v>2712</v>
      </c>
      <c r="X160" s="48" t="s">
        <v>2713</v>
      </c>
      <c r="Y160" s="48">
        <v>2020</v>
      </c>
      <c r="Z160" s="48" t="s">
        <v>1819</v>
      </c>
      <c r="AA160" s="48">
        <v>124</v>
      </c>
      <c r="AB160" s="48"/>
      <c r="AC160" s="54">
        <v>43616</v>
      </c>
      <c r="AD160" s="48" t="s">
        <v>437</v>
      </c>
      <c r="AE160" s="48" t="s">
        <v>435</v>
      </c>
      <c r="AF160" s="48" t="s">
        <v>671</v>
      </c>
      <c r="AG160" s="22">
        <v>1144177689</v>
      </c>
      <c r="AH160" s="85">
        <v>0.5</v>
      </c>
      <c r="AI160" s="85">
        <v>1</v>
      </c>
      <c r="AJ160" s="22" t="str">
        <f t="shared" ca="1" si="19"/>
        <v>No Vigente</v>
      </c>
      <c r="AK160" s="57">
        <f t="shared" si="20"/>
        <v>45728</v>
      </c>
      <c r="AL160" s="57">
        <v>45363</v>
      </c>
      <c r="AM160" s="22" t="str">
        <f t="shared" ca="1" si="18"/>
        <v>No Vigente</v>
      </c>
      <c r="AN160" s="57">
        <f t="shared" si="21"/>
        <v>45676</v>
      </c>
      <c r="AO160" s="57">
        <v>45311</v>
      </c>
      <c r="AP160" s="57" t="s">
        <v>439</v>
      </c>
      <c r="AQ160" s="57">
        <v>48961</v>
      </c>
      <c r="AR160" s="22" t="str">
        <f t="shared" ca="1" si="17"/>
        <v>Vigente</v>
      </c>
      <c r="AS160" s="48"/>
      <c r="AT160" s="48"/>
      <c r="AU160" s="48" t="s">
        <v>1851</v>
      </c>
      <c r="AV160" s="22"/>
      <c r="AW160" s="22"/>
      <c r="AX160" s="22"/>
      <c r="AY160" s="22"/>
      <c r="AZ160" s="22"/>
      <c r="BA160" s="22"/>
      <c r="BB160" s="22"/>
      <c r="BC160" s="22" t="s">
        <v>2714</v>
      </c>
      <c r="BD160" s="22" t="s">
        <v>2715</v>
      </c>
    </row>
    <row r="161" spans="1:56" ht="30" customHeight="1" x14ac:dyDescent="0.25">
      <c r="A161" s="22">
        <v>158</v>
      </c>
      <c r="B161" s="22"/>
      <c r="C161" s="22"/>
      <c r="D161" s="22">
        <v>1111783117</v>
      </c>
      <c r="E161" s="22" t="s">
        <v>2716</v>
      </c>
      <c r="F161" s="57">
        <v>33209</v>
      </c>
      <c r="G161" s="51" t="s">
        <v>1801</v>
      </c>
      <c r="H161" s="51"/>
      <c r="I161" s="51">
        <f t="shared" ca="1" si="15"/>
        <v>35.353424657534248</v>
      </c>
      <c r="J161" s="22"/>
      <c r="K161" s="63" t="s">
        <v>1929</v>
      </c>
      <c r="L161" s="22" t="s">
        <v>1803</v>
      </c>
      <c r="M161" s="57">
        <v>44991</v>
      </c>
      <c r="N161" s="51">
        <f t="shared" ca="1" si="16"/>
        <v>3.0739726027397261</v>
      </c>
      <c r="O161" s="55">
        <v>3043299806</v>
      </c>
      <c r="P161" s="55" t="s">
        <v>1815</v>
      </c>
      <c r="Q161" s="55" t="s">
        <v>439</v>
      </c>
      <c r="R161" s="54">
        <v>46655</v>
      </c>
      <c r="S161" s="55" t="s">
        <v>755</v>
      </c>
      <c r="T161" s="57"/>
      <c r="U161" s="57"/>
      <c r="V161" s="48" t="s">
        <v>2717</v>
      </c>
      <c r="W161" s="48" t="s">
        <v>2718</v>
      </c>
      <c r="X161" s="48" t="s">
        <v>2719</v>
      </c>
      <c r="Y161" s="48">
        <v>2015</v>
      </c>
      <c r="Z161" s="48" t="s">
        <v>1819</v>
      </c>
      <c r="AA161" s="48">
        <v>150</v>
      </c>
      <c r="AB161" s="48"/>
      <c r="AC161" s="54">
        <v>42321</v>
      </c>
      <c r="AD161" s="48" t="s">
        <v>437</v>
      </c>
      <c r="AE161" s="48" t="s">
        <v>436</v>
      </c>
      <c r="AF161" s="48"/>
      <c r="AG161" s="22"/>
      <c r="AH161" s="85">
        <v>0.5</v>
      </c>
      <c r="AI161" s="85">
        <v>1</v>
      </c>
      <c r="AJ161" s="22" t="str">
        <f t="shared" ca="1" si="19"/>
        <v>No Vigente</v>
      </c>
      <c r="AK161" s="57">
        <f t="shared" si="20"/>
        <v>45338</v>
      </c>
      <c r="AL161" s="57">
        <v>44973</v>
      </c>
      <c r="AM161" s="22" t="str">
        <f t="shared" ca="1" si="18"/>
        <v>No Vigente</v>
      </c>
      <c r="AN161" s="57">
        <f t="shared" si="21"/>
        <v>45338</v>
      </c>
      <c r="AO161" s="57">
        <v>44973</v>
      </c>
      <c r="AP161" s="57" t="s">
        <v>439</v>
      </c>
      <c r="AQ161" s="57">
        <v>46655</v>
      </c>
      <c r="AR161" s="22" t="str">
        <f t="shared" ca="1" si="17"/>
        <v>Vigente</v>
      </c>
      <c r="AS161" s="22"/>
      <c r="AT161" s="22"/>
      <c r="AU161" s="48" t="s">
        <v>2720</v>
      </c>
      <c r="AV161" s="22"/>
      <c r="AW161" s="22"/>
      <c r="AX161" s="22"/>
      <c r="AY161" s="22"/>
      <c r="AZ161" s="22"/>
      <c r="BA161" s="22"/>
      <c r="BB161" s="22"/>
      <c r="BC161" s="22"/>
      <c r="BD161" s="22" t="s">
        <v>1966</v>
      </c>
    </row>
    <row r="162" spans="1:56" ht="51.75" customHeight="1" x14ac:dyDescent="0.25">
      <c r="A162" s="22">
        <v>159</v>
      </c>
      <c r="B162" s="22"/>
      <c r="C162" s="22"/>
      <c r="D162" s="22">
        <v>14473576</v>
      </c>
      <c r="E162" s="22" t="s">
        <v>2721</v>
      </c>
      <c r="F162" s="57">
        <v>29759</v>
      </c>
      <c r="G162" s="51" t="s">
        <v>1801</v>
      </c>
      <c r="H162" s="51"/>
      <c r="I162" s="51">
        <f t="shared" ca="1" si="15"/>
        <v>44.805479452054797</v>
      </c>
      <c r="J162" s="22"/>
      <c r="K162" s="22" t="s">
        <v>2376</v>
      </c>
      <c r="L162" s="22" t="s">
        <v>1895</v>
      </c>
      <c r="M162" s="57">
        <v>41885</v>
      </c>
      <c r="N162" s="51">
        <f t="shared" ca="1" si="16"/>
        <v>11.583561643835617</v>
      </c>
      <c r="O162" s="55" t="s">
        <v>2722</v>
      </c>
      <c r="P162" s="55" t="s">
        <v>1815</v>
      </c>
      <c r="Q162" s="55" t="s">
        <v>439</v>
      </c>
      <c r="R162" s="54">
        <v>48445</v>
      </c>
      <c r="S162" s="55" t="s">
        <v>755</v>
      </c>
      <c r="T162" s="57"/>
      <c r="U162" s="57"/>
      <c r="V162" s="48" t="s">
        <v>456</v>
      </c>
      <c r="W162" s="48" t="s">
        <v>2723</v>
      </c>
      <c r="X162" s="48" t="s">
        <v>2724</v>
      </c>
      <c r="Y162" s="48">
        <v>2020</v>
      </c>
      <c r="Z162" s="48" t="s">
        <v>1998</v>
      </c>
      <c r="AA162" s="48">
        <v>109</v>
      </c>
      <c r="AB162" s="48"/>
      <c r="AC162" s="54">
        <v>43764</v>
      </c>
      <c r="AD162" s="54" t="s">
        <v>437</v>
      </c>
      <c r="AE162" s="48" t="s">
        <v>435</v>
      </c>
      <c r="AF162" s="48" t="s">
        <v>457</v>
      </c>
      <c r="AG162" s="22">
        <v>1130946852</v>
      </c>
      <c r="AH162" s="85">
        <v>0.5</v>
      </c>
      <c r="AI162" s="85">
        <v>1</v>
      </c>
      <c r="AJ162" s="22" t="str">
        <f t="shared" ca="1" si="19"/>
        <v>No Vigente</v>
      </c>
      <c r="AK162" s="57">
        <f t="shared" si="20"/>
        <v>45610</v>
      </c>
      <c r="AL162" s="57">
        <v>45245</v>
      </c>
      <c r="AM162" s="22" t="str">
        <f t="shared" ca="1" si="18"/>
        <v>No Vigente</v>
      </c>
      <c r="AN162" s="57">
        <f t="shared" si="21"/>
        <v>45618</v>
      </c>
      <c r="AO162" s="57">
        <v>45253</v>
      </c>
      <c r="AP162" s="57" t="s">
        <v>439</v>
      </c>
      <c r="AQ162" s="57">
        <v>48445</v>
      </c>
      <c r="AR162" s="22" t="str">
        <f t="shared" ca="1" si="17"/>
        <v>Vigente</v>
      </c>
      <c r="AS162" s="48"/>
      <c r="AT162" s="48"/>
      <c r="AU162" s="48" t="s">
        <v>2725</v>
      </c>
      <c r="AV162" s="22"/>
      <c r="AW162" s="22"/>
      <c r="AX162" s="22"/>
      <c r="AY162" s="22"/>
      <c r="AZ162" s="22"/>
      <c r="BA162" s="22"/>
      <c r="BB162" s="22"/>
      <c r="BC162" s="22"/>
      <c r="BD162" s="22" t="s">
        <v>1966</v>
      </c>
    </row>
    <row r="163" spans="1:56" ht="19.5" customHeight="1" x14ac:dyDescent="0.25">
      <c r="A163" s="22">
        <v>160</v>
      </c>
      <c r="B163" s="22"/>
      <c r="C163" s="22"/>
      <c r="D163" s="22">
        <v>6135839</v>
      </c>
      <c r="E163" s="48" t="s">
        <v>2726</v>
      </c>
      <c r="F163" s="57">
        <v>29389</v>
      </c>
      <c r="G163" s="51" t="s">
        <v>1801</v>
      </c>
      <c r="H163" s="51"/>
      <c r="I163" s="51">
        <f t="shared" ca="1" si="15"/>
        <v>45.819178082191783</v>
      </c>
      <c r="J163" s="22"/>
      <c r="K163" s="48" t="s">
        <v>1845</v>
      </c>
      <c r="L163" s="48" t="s">
        <v>1846</v>
      </c>
      <c r="M163" s="57">
        <v>41661</v>
      </c>
      <c r="N163" s="51">
        <f t="shared" ca="1" si="16"/>
        <v>12.197260273972603</v>
      </c>
      <c r="O163" s="55" t="s">
        <v>2727</v>
      </c>
      <c r="P163" s="55" t="s">
        <v>1815</v>
      </c>
      <c r="Q163" s="55" t="s">
        <v>439</v>
      </c>
      <c r="R163" s="54">
        <v>48707</v>
      </c>
      <c r="S163" s="55" t="s">
        <v>755</v>
      </c>
      <c r="T163" s="57"/>
      <c r="U163" s="57"/>
      <c r="V163" s="48" t="s">
        <v>2728</v>
      </c>
      <c r="W163" s="48" t="s">
        <v>2729</v>
      </c>
      <c r="X163" s="48" t="s">
        <v>2729</v>
      </c>
      <c r="Y163" s="48">
        <v>2007</v>
      </c>
      <c r="Z163" s="48" t="s">
        <v>1867</v>
      </c>
      <c r="AA163" s="48">
        <v>124</v>
      </c>
      <c r="AB163" s="48"/>
      <c r="AC163" s="54">
        <v>39343</v>
      </c>
      <c r="AD163" s="48" t="s">
        <v>437</v>
      </c>
      <c r="AE163" s="48" t="s">
        <v>435</v>
      </c>
      <c r="AF163" s="48" t="s">
        <v>2730</v>
      </c>
      <c r="AG163" s="22">
        <v>31239223</v>
      </c>
      <c r="AH163" s="85">
        <v>0.5</v>
      </c>
      <c r="AI163" s="85">
        <v>1</v>
      </c>
      <c r="AJ163" s="22" t="str">
        <f t="shared" ca="1" si="19"/>
        <v>No Vigente</v>
      </c>
      <c r="AK163" s="57">
        <f t="shared" si="20"/>
        <v>45548</v>
      </c>
      <c r="AL163" s="57">
        <v>45183</v>
      </c>
      <c r="AM163" s="22" t="str">
        <f t="shared" ca="1" si="18"/>
        <v>No Vigente</v>
      </c>
      <c r="AN163" s="57">
        <f t="shared" si="21"/>
        <v>45545</v>
      </c>
      <c r="AO163" s="57">
        <v>45180</v>
      </c>
      <c r="AP163" s="57" t="s">
        <v>439</v>
      </c>
      <c r="AQ163" s="57">
        <v>48707</v>
      </c>
      <c r="AR163" s="22" t="str">
        <f t="shared" ca="1" si="17"/>
        <v>Vigente</v>
      </c>
      <c r="AS163" s="48"/>
      <c r="AT163" s="48"/>
      <c r="AU163" s="48" t="s">
        <v>1851</v>
      </c>
      <c r="AV163" s="22"/>
      <c r="AW163" s="22"/>
      <c r="AX163" s="22"/>
      <c r="AY163" s="22"/>
      <c r="AZ163" s="22"/>
      <c r="BA163" s="22"/>
      <c r="BB163" s="22"/>
      <c r="BC163" s="22" t="s">
        <v>2731</v>
      </c>
      <c r="BD163" s="22" t="s">
        <v>1966</v>
      </c>
    </row>
    <row r="164" spans="1:56" ht="19.5" customHeight="1" x14ac:dyDescent="0.25">
      <c r="A164" s="22">
        <v>161</v>
      </c>
      <c r="B164" s="22"/>
      <c r="C164" s="22"/>
      <c r="D164" s="22">
        <v>1107101083</v>
      </c>
      <c r="E164" s="22" t="s">
        <v>2732</v>
      </c>
      <c r="F164" s="57">
        <v>35285</v>
      </c>
      <c r="G164" s="51" t="s">
        <v>1801</v>
      </c>
      <c r="H164" s="51"/>
      <c r="I164" s="51">
        <f t="shared" ca="1" si="15"/>
        <v>29.665753424657535</v>
      </c>
      <c r="J164" s="22"/>
      <c r="K164" s="22" t="s">
        <v>1826</v>
      </c>
      <c r="L164" s="48" t="s">
        <v>1827</v>
      </c>
      <c r="M164" s="57">
        <v>44587</v>
      </c>
      <c r="N164" s="51">
        <f t="shared" ca="1" si="16"/>
        <v>4.1808219178082195</v>
      </c>
      <c r="O164" s="55" t="s">
        <v>2733</v>
      </c>
      <c r="P164" s="55" t="s">
        <v>1815</v>
      </c>
      <c r="Q164" s="55" t="s">
        <v>439</v>
      </c>
      <c r="R164" s="54">
        <v>46410</v>
      </c>
      <c r="S164" s="55" t="s">
        <v>755</v>
      </c>
      <c r="T164" s="57"/>
      <c r="U164" s="57"/>
      <c r="V164" s="48" t="s">
        <v>654</v>
      </c>
      <c r="W164" s="48" t="s">
        <v>2734</v>
      </c>
      <c r="X164" s="48" t="s">
        <v>2735</v>
      </c>
      <c r="Y164" s="48">
        <v>2021</v>
      </c>
      <c r="Z164" s="48" t="s">
        <v>1998</v>
      </c>
      <c r="AA164" s="48">
        <v>124</v>
      </c>
      <c r="AB164" s="48"/>
      <c r="AC164" s="54">
        <v>44250</v>
      </c>
      <c r="AD164" s="48" t="s">
        <v>437</v>
      </c>
      <c r="AE164" s="48" t="s">
        <v>436</v>
      </c>
      <c r="AF164" s="48"/>
      <c r="AG164" s="22"/>
      <c r="AH164" s="85">
        <v>0.5</v>
      </c>
      <c r="AI164" s="85">
        <v>1</v>
      </c>
      <c r="AJ164" s="22" t="str">
        <f t="shared" ca="1" si="19"/>
        <v>No Vigente</v>
      </c>
      <c r="AK164" s="57">
        <f t="shared" si="20"/>
        <v>45727</v>
      </c>
      <c r="AL164" s="57">
        <v>45362</v>
      </c>
      <c r="AM164" s="22" t="str">
        <f t="shared" ca="1" si="18"/>
        <v>No Vigente</v>
      </c>
      <c r="AN164" s="57">
        <f t="shared" si="21"/>
        <v>45763</v>
      </c>
      <c r="AO164" s="57">
        <v>45398</v>
      </c>
      <c r="AP164" s="57" t="s">
        <v>439</v>
      </c>
      <c r="AQ164" s="57">
        <v>46410</v>
      </c>
      <c r="AR164" s="22" t="str">
        <f t="shared" ca="1" si="17"/>
        <v>Vigente</v>
      </c>
      <c r="AS164" s="22"/>
      <c r="AT164" s="22"/>
      <c r="AU164" s="22" t="s">
        <v>1851</v>
      </c>
      <c r="AV164" s="22"/>
      <c r="AW164" s="22"/>
      <c r="AX164" s="22"/>
      <c r="AY164" s="22"/>
      <c r="AZ164" s="22"/>
      <c r="BA164" s="22"/>
      <c r="BB164" s="22"/>
      <c r="BC164" s="22" t="s">
        <v>2243</v>
      </c>
      <c r="BD164" s="22" t="s">
        <v>1966</v>
      </c>
    </row>
    <row r="165" spans="1:56" ht="33" customHeight="1" x14ac:dyDescent="0.25">
      <c r="A165" s="22">
        <v>162</v>
      </c>
      <c r="B165" s="22"/>
      <c r="C165" s="22"/>
      <c r="D165" s="107">
        <v>16285923</v>
      </c>
      <c r="E165" s="107" t="s">
        <v>2736</v>
      </c>
      <c r="F165" s="108">
        <v>29283</v>
      </c>
      <c r="G165" s="109" t="s">
        <v>1801</v>
      </c>
      <c r="H165" s="109"/>
      <c r="I165" s="109">
        <f t="shared" ca="1" si="15"/>
        <v>46.109589041095887</v>
      </c>
      <c r="J165" s="107"/>
      <c r="K165" s="113" t="s">
        <v>1845</v>
      </c>
      <c r="L165" s="113" t="s">
        <v>1846</v>
      </c>
      <c r="M165" s="108">
        <v>39197</v>
      </c>
      <c r="N165" s="109">
        <f t="shared" ca="1" si="16"/>
        <v>18.947945205479453</v>
      </c>
      <c r="O165" s="111" t="s">
        <v>2737</v>
      </c>
      <c r="P165" s="111"/>
      <c r="Q165" s="111"/>
      <c r="R165" s="112"/>
      <c r="S165" s="111"/>
      <c r="T165" s="112" t="s">
        <v>2738</v>
      </c>
      <c r="U165" s="108"/>
      <c r="V165" s="113"/>
      <c r="W165" s="113"/>
      <c r="X165" s="113"/>
      <c r="Y165" s="113"/>
      <c r="Z165" s="113"/>
      <c r="AA165" s="113"/>
      <c r="AB165" s="113"/>
      <c r="AC165" s="113"/>
      <c r="AD165" s="113"/>
      <c r="AE165" s="113"/>
      <c r="AF165" s="113"/>
      <c r="AG165" s="107"/>
      <c r="AH165" s="107" t="s">
        <v>861</v>
      </c>
      <c r="AI165" s="107" t="s">
        <v>861</v>
      </c>
      <c r="AJ165" s="107" t="str">
        <f t="shared" ca="1" si="19"/>
        <v>No Vigente</v>
      </c>
      <c r="AK165" s="108">
        <f t="shared" si="20"/>
        <v>365</v>
      </c>
      <c r="AL165" s="108"/>
      <c r="AM165" s="107" t="str">
        <f t="shared" ca="1" si="18"/>
        <v>No Vigente</v>
      </c>
      <c r="AN165" s="108">
        <f t="shared" si="21"/>
        <v>365</v>
      </c>
      <c r="AO165" s="108"/>
      <c r="AP165" s="108" t="s">
        <v>439</v>
      </c>
      <c r="AQ165" s="108">
        <v>45097</v>
      </c>
      <c r="AR165" s="107" t="str">
        <f t="shared" ca="1" si="17"/>
        <v>No Vigente</v>
      </c>
      <c r="AS165" s="113"/>
      <c r="AT165" s="113"/>
      <c r="AU165" s="113" t="s">
        <v>1851</v>
      </c>
      <c r="AV165" s="107"/>
      <c r="AW165" s="107"/>
      <c r="AX165" s="107"/>
      <c r="AY165" s="107"/>
      <c r="AZ165" s="107"/>
      <c r="BA165" s="107"/>
      <c r="BB165" s="107"/>
      <c r="BC165" s="107" t="s">
        <v>2739</v>
      </c>
      <c r="BD165" s="107" t="s">
        <v>2536</v>
      </c>
    </row>
    <row r="166" spans="1:56" ht="19.5" customHeight="1" x14ac:dyDescent="0.25">
      <c r="A166" s="22">
        <v>163</v>
      </c>
      <c r="B166" s="22"/>
      <c r="C166" s="22"/>
      <c r="D166" s="22">
        <v>94073441</v>
      </c>
      <c r="E166" s="22" t="s">
        <v>2740</v>
      </c>
      <c r="F166" s="57">
        <v>29911</v>
      </c>
      <c r="G166" s="51" t="s">
        <v>1801</v>
      </c>
      <c r="H166" s="51"/>
      <c r="I166" s="51">
        <f t="shared" ca="1" si="15"/>
        <v>44.389041095890413</v>
      </c>
      <c r="J166" s="22"/>
      <c r="K166" s="22" t="s">
        <v>2741</v>
      </c>
      <c r="L166" s="22" t="s">
        <v>1895</v>
      </c>
      <c r="M166" s="57">
        <v>40366</v>
      </c>
      <c r="N166" s="51">
        <f t="shared" ca="1" si="16"/>
        <v>15.745205479452055</v>
      </c>
      <c r="O166" s="55" t="s">
        <v>2742</v>
      </c>
      <c r="P166" s="55" t="s">
        <v>1815</v>
      </c>
      <c r="Q166" s="55" t="s">
        <v>439</v>
      </c>
      <c r="R166" s="54">
        <v>48731</v>
      </c>
      <c r="S166" s="55" t="s">
        <v>755</v>
      </c>
      <c r="T166" s="57"/>
      <c r="U166" s="57"/>
      <c r="V166" s="48" t="s">
        <v>440</v>
      </c>
      <c r="W166" s="48" t="s">
        <v>861</v>
      </c>
      <c r="X166" s="48" t="s">
        <v>2743</v>
      </c>
      <c r="Y166" s="48">
        <v>2006</v>
      </c>
      <c r="Z166" s="48" t="s">
        <v>2139</v>
      </c>
      <c r="AA166" s="48">
        <v>500</v>
      </c>
      <c r="AB166" s="48"/>
      <c r="AC166" s="54">
        <v>38951</v>
      </c>
      <c r="AD166" s="54" t="s">
        <v>437</v>
      </c>
      <c r="AE166" s="48" t="s">
        <v>436</v>
      </c>
      <c r="AF166" s="48"/>
      <c r="AG166" s="22"/>
      <c r="AH166" s="85">
        <v>0.5</v>
      </c>
      <c r="AI166" s="85">
        <v>1</v>
      </c>
      <c r="AJ166" s="22" t="str">
        <f t="shared" ca="1" si="19"/>
        <v>No Vigente</v>
      </c>
      <c r="AK166" s="57">
        <f t="shared" si="20"/>
        <v>45891</v>
      </c>
      <c r="AL166" s="57">
        <v>45526</v>
      </c>
      <c r="AM166" s="22" t="str">
        <f t="shared" ca="1" si="18"/>
        <v>No Vigente</v>
      </c>
      <c r="AN166" s="57">
        <f t="shared" si="21"/>
        <v>45890</v>
      </c>
      <c r="AO166" s="57">
        <v>45525</v>
      </c>
      <c r="AP166" s="57" t="s">
        <v>439</v>
      </c>
      <c r="AQ166" s="57">
        <v>48731</v>
      </c>
      <c r="AR166" s="22" t="str">
        <f t="shared" ca="1" si="17"/>
        <v>Vigente</v>
      </c>
      <c r="AS166" s="22"/>
      <c r="AT166" s="22"/>
      <c r="AU166" s="22" t="s">
        <v>1851</v>
      </c>
      <c r="AV166" s="22"/>
      <c r="AW166" s="22"/>
      <c r="AX166" s="22"/>
      <c r="AY166" s="22"/>
      <c r="AZ166" s="22"/>
      <c r="BA166" s="22"/>
      <c r="BB166" s="22"/>
      <c r="BC166" s="22" t="s">
        <v>2744</v>
      </c>
      <c r="BD166" s="22"/>
    </row>
    <row r="167" spans="1:56" ht="19.5" customHeight="1" x14ac:dyDescent="0.25">
      <c r="A167" s="22">
        <v>164</v>
      </c>
      <c r="B167" s="22"/>
      <c r="C167" s="22"/>
      <c r="D167" s="23">
        <v>1144178193</v>
      </c>
      <c r="E167" s="23" t="s">
        <v>2745</v>
      </c>
      <c r="F167" s="24"/>
      <c r="G167" s="25" t="s">
        <v>1801</v>
      </c>
      <c r="H167" s="25"/>
      <c r="I167" s="25">
        <f t="shared" ca="1" si="15"/>
        <v>126.33698630136986</v>
      </c>
      <c r="J167" s="23"/>
      <c r="K167" s="76" t="s">
        <v>1929</v>
      </c>
      <c r="L167" s="23" t="s">
        <v>1803</v>
      </c>
      <c r="M167" s="24">
        <v>44369</v>
      </c>
      <c r="N167" s="25">
        <f t="shared" ca="1" si="16"/>
        <v>4.7780821917808218</v>
      </c>
      <c r="O167" s="27" t="s">
        <v>2746</v>
      </c>
      <c r="P167" s="27"/>
      <c r="Q167" s="27"/>
      <c r="R167" s="28"/>
      <c r="S167" s="27"/>
      <c r="T167" s="24"/>
      <c r="U167" s="24"/>
      <c r="V167" s="29" t="s">
        <v>2747</v>
      </c>
      <c r="W167" s="29" t="s">
        <v>2748</v>
      </c>
      <c r="X167" s="29" t="s">
        <v>2749</v>
      </c>
      <c r="Y167" s="29">
        <v>2012</v>
      </c>
      <c r="Z167" s="29" t="s">
        <v>1927</v>
      </c>
      <c r="AA167" s="29">
        <v>125</v>
      </c>
      <c r="AB167" s="29"/>
      <c r="AC167" s="28">
        <v>40800</v>
      </c>
      <c r="AD167" s="28" t="s">
        <v>437</v>
      </c>
      <c r="AE167" s="29" t="s">
        <v>435</v>
      </c>
      <c r="AF167" s="29" t="s">
        <v>2750</v>
      </c>
      <c r="AG167" s="23">
        <v>31382372</v>
      </c>
      <c r="AH167" s="31">
        <v>0.5</v>
      </c>
      <c r="AI167" s="31">
        <v>1</v>
      </c>
      <c r="AJ167" s="23" t="str">
        <f t="shared" ca="1" si="19"/>
        <v>No Vigente</v>
      </c>
      <c r="AK167" s="24">
        <f t="shared" si="20"/>
        <v>45227</v>
      </c>
      <c r="AL167" s="24">
        <v>44862</v>
      </c>
      <c r="AM167" s="23" t="str">
        <f t="shared" ca="1" si="18"/>
        <v>No Vigente</v>
      </c>
      <c r="AN167" s="24">
        <f t="shared" si="21"/>
        <v>45213</v>
      </c>
      <c r="AO167" s="24">
        <v>44848</v>
      </c>
      <c r="AP167" s="24" t="s">
        <v>439</v>
      </c>
      <c r="AQ167" s="24" t="s">
        <v>2751</v>
      </c>
      <c r="AR167" s="23" t="str">
        <f t="shared" ca="1" si="17"/>
        <v>Vigente</v>
      </c>
      <c r="AS167" s="23"/>
      <c r="AT167" s="23"/>
      <c r="AU167" s="23"/>
      <c r="AV167" s="23"/>
      <c r="AW167" s="23"/>
      <c r="AX167" s="23"/>
      <c r="AY167" s="23"/>
      <c r="AZ167" s="23"/>
      <c r="BA167" s="23"/>
      <c r="BB167" s="23"/>
      <c r="BC167" s="23"/>
      <c r="BD167" s="23" t="s">
        <v>1809</v>
      </c>
    </row>
    <row r="168" spans="1:56" ht="19.5" customHeight="1" x14ac:dyDescent="0.25">
      <c r="A168" s="22">
        <v>328</v>
      </c>
      <c r="B168" s="22"/>
      <c r="C168" s="22"/>
      <c r="D168" s="22">
        <v>1006169483</v>
      </c>
      <c r="E168" s="22" t="s">
        <v>2752</v>
      </c>
      <c r="F168" s="57">
        <v>36540</v>
      </c>
      <c r="G168" s="51" t="s">
        <v>1801</v>
      </c>
      <c r="H168" s="63"/>
      <c r="I168" s="63">
        <f t="shared" ca="1" si="15"/>
        <v>26.227397260273971</v>
      </c>
      <c r="J168" s="22"/>
      <c r="K168" s="22" t="s">
        <v>2376</v>
      </c>
      <c r="L168" s="22" t="s">
        <v>1895</v>
      </c>
      <c r="M168" s="57">
        <v>45161</v>
      </c>
      <c r="N168" s="51">
        <f t="shared" ca="1" si="16"/>
        <v>2.6082191780821917</v>
      </c>
      <c r="O168" s="22">
        <v>3145734032</v>
      </c>
      <c r="P168" s="22" t="s">
        <v>1815</v>
      </c>
      <c r="Q168" s="22" t="s">
        <v>439</v>
      </c>
      <c r="R168" s="57">
        <v>48095</v>
      </c>
      <c r="S168" s="22" t="s">
        <v>755</v>
      </c>
      <c r="T168" s="22"/>
      <c r="U168" s="22"/>
      <c r="V168" s="22" t="s">
        <v>464</v>
      </c>
      <c r="W168" s="22" t="s">
        <v>2753</v>
      </c>
      <c r="X168" s="22" t="s">
        <v>2754</v>
      </c>
      <c r="Y168" s="22">
        <v>2022</v>
      </c>
      <c r="Z168" s="22" t="s">
        <v>1819</v>
      </c>
      <c r="AA168" s="22">
        <v>98</v>
      </c>
      <c r="AB168" s="22"/>
      <c r="AC168" s="57">
        <v>44414</v>
      </c>
      <c r="AD168" s="22" t="s">
        <v>437</v>
      </c>
      <c r="AE168" s="22" t="s">
        <v>436</v>
      </c>
      <c r="AF168" s="22"/>
      <c r="AG168" s="22"/>
      <c r="AH168" s="85">
        <v>0.5</v>
      </c>
      <c r="AI168" s="85">
        <v>1</v>
      </c>
      <c r="AJ168" s="22" t="str">
        <f t="shared" ca="1" si="19"/>
        <v>No Vigente</v>
      </c>
      <c r="AK168" s="57">
        <f t="shared" si="20"/>
        <v>45703</v>
      </c>
      <c r="AL168" s="57">
        <v>45338</v>
      </c>
      <c r="AM168" s="22" t="str">
        <f t="shared" ca="1" si="18"/>
        <v>No Vigente</v>
      </c>
      <c r="AN168" s="57">
        <f t="shared" si="21"/>
        <v>45553</v>
      </c>
      <c r="AO168" s="57">
        <v>45188</v>
      </c>
      <c r="AP168" s="22" t="s">
        <v>439</v>
      </c>
      <c r="AQ168" s="57">
        <v>48095</v>
      </c>
      <c r="AR168" s="22" t="str">
        <f t="shared" ca="1" si="17"/>
        <v>Vigente</v>
      </c>
      <c r="AS168" s="48"/>
      <c r="AT168" s="48"/>
      <c r="AU168" s="48" t="s">
        <v>2755</v>
      </c>
      <c r="AV168" s="22"/>
      <c r="AW168" s="22"/>
      <c r="AX168" s="22"/>
      <c r="AY168" s="22"/>
      <c r="AZ168" s="22"/>
      <c r="BA168" s="22"/>
      <c r="BB168" s="22"/>
      <c r="BC168" s="22"/>
      <c r="BD168" s="22" t="s">
        <v>2756</v>
      </c>
    </row>
    <row r="169" spans="1:56" ht="31.5" customHeight="1" x14ac:dyDescent="0.25">
      <c r="A169" s="22">
        <v>166</v>
      </c>
      <c r="B169" s="22"/>
      <c r="C169" s="22"/>
      <c r="D169" s="22">
        <v>94532090</v>
      </c>
      <c r="E169" s="22" t="s">
        <v>2757</v>
      </c>
      <c r="F169" s="57">
        <v>28784</v>
      </c>
      <c r="G169" s="51" t="s">
        <v>1801</v>
      </c>
      <c r="H169" s="51"/>
      <c r="I169" s="51">
        <f t="shared" ca="1" si="15"/>
        <v>47.476712328767121</v>
      </c>
      <c r="J169" s="22"/>
      <c r="K169" s="48" t="s">
        <v>1845</v>
      </c>
      <c r="L169" s="48" t="s">
        <v>1846</v>
      </c>
      <c r="M169" s="57">
        <v>39412</v>
      </c>
      <c r="N169" s="51">
        <f t="shared" ca="1" si="16"/>
        <v>18.358904109589041</v>
      </c>
      <c r="O169" s="55" t="s">
        <v>2758</v>
      </c>
      <c r="P169" s="55" t="s">
        <v>1815</v>
      </c>
      <c r="Q169" s="55" t="s">
        <v>439</v>
      </c>
      <c r="R169" s="54">
        <v>46587</v>
      </c>
      <c r="S169" s="55" t="s">
        <v>755</v>
      </c>
      <c r="T169" s="57"/>
      <c r="U169" s="57"/>
      <c r="V169" s="48" t="s">
        <v>2759</v>
      </c>
      <c r="W169" s="48"/>
      <c r="X169" s="48" t="s">
        <v>2760</v>
      </c>
      <c r="Y169" s="48">
        <v>2009</v>
      </c>
      <c r="Z169" s="48" t="s">
        <v>2063</v>
      </c>
      <c r="AA169" s="48">
        <v>135</v>
      </c>
      <c r="AB169" s="48"/>
      <c r="AC169" s="54">
        <v>39657</v>
      </c>
      <c r="AD169" s="54" t="s">
        <v>437</v>
      </c>
      <c r="AE169" s="48" t="s">
        <v>436</v>
      </c>
      <c r="AF169" s="48"/>
      <c r="AG169" s="22"/>
      <c r="AH169" s="85">
        <v>0.5</v>
      </c>
      <c r="AI169" s="85">
        <v>1</v>
      </c>
      <c r="AJ169" s="22" t="str">
        <f t="shared" ca="1" si="19"/>
        <v>No Vigente</v>
      </c>
      <c r="AK169" s="57">
        <f t="shared" si="20"/>
        <v>45669</v>
      </c>
      <c r="AL169" s="57">
        <v>45304</v>
      </c>
      <c r="AM169" s="22" t="str">
        <f t="shared" ca="1" si="18"/>
        <v>No Vigente</v>
      </c>
      <c r="AN169" s="57">
        <f t="shared" si="21"/>
        <v>45514</v>
      </c>
      <c r="AO169" s="57">
        <v>45149</v>
      </c>
      <c r="AP169" s="57" t="s">
        <v>439</v>
      </c>
      <c r="AQ169" s="57">
        <v>46587</v>
      </c>
      <c r="AR169" s="22" t="str">
        <f t="shared" ca="1" si="17"/>
        <v>Vigente</v>
      </c>
      <c r="AS169" s="48"/>
      <c r="AT169" s="48"/>
      <c r="AU169" s="48" t="s">
        <v>2761</v>
      </c>
      <c r="AV169" s="22"/>
      <c r="AW169" s="22"/>
      <c r="AX169" s="22"/>
      <c r="AY169" s="22"/>
      <c r="AZ169" s="22"/>
      <c r="BA169" s="22"/>
      <c r="BB169" s="22"/>
      <c r="BC169" s="22" t="s">
        <v>2762</v>
      </c>
      <c r="BD169" s="22"/>
    </row>
    <row r="170" spans="1:56" ht="19.5" customHeight="1" x14ac:dyDescent="0.25">
      <c r="A170" s="22">
        <v>167</v>
      </c>
      <c r="B170" s="22"/>
      <c r="C170" s="22"/>
      <c r="D170" s="22">
        <v>16770983</v>
      </c>
      <c r="E170" s="22" t="s">
        <v>2763</v>
      </c>
      <c r="F170" s="57">
        <v>25364</v>
      </c>
      <c r="G170" s="51" t="s">
        <v>1801</v>
      </c>
      <c r="H170" s="51"/>
      <c r="I170" s="51">
        <f t="shared" ca="1" si="15"/>
        <v>56.846575342465755</v>
      </c>
      <c r="J170" s="22"/>
      <c r="K170" s="63" t="s">
        <v>1929</v>
      </c>
      <c r="L170" s="22" t="s">
        <v>1803</v>
      </c>
      <c r="M170" s="57">
        <v>44307</v>
      </c>
      <c r="N170" s="51">
        <f t="shared" ca="1" si="16"/>
        <v>4.9479452054794519</v>
      </c>
      <c r="O170" s="55" t="s">
        <v>2764</v>
      </c>
      <c r="P170" s="55" t="s">
        <v>1815</v>
      </c>
      <c r="Q170" s="55" t="s">
        <v>439</v>
      </c>
      <c r="R170" s="54">
        <v>47122</v>
      </c>
      <c r="S170" s="55" t="s">
        <v>755</v>
      </c>
      <c r="T170" s="57"/>
      <c r="U170" s="57"/>
      <c r="V170" s="48" t="s">
        <v>2765</v>
      </c>
      <c r="W170" s="48" t="s">
        <v>2766</v>
      </c>
      <c r="X170" s="48" t="s">
        <v>2767</v>
      </c>
      <c r="Y170" s="48">
        <v>2022</v>
      </c>
      <c r="Z170" s="48" t="s">
        <v>1986</v>
      </c>
      <c r="AA170" s="48">
        <v>159</v>
      </c>
      <c r="AB170" s="48"/>
      <c r="AC170" s="54">
        <v>44341</v>
      </c>
      <c r="AD170" s="54" t="s">
        <v>437</v>
      </c>
      <c r="AE170" s="48" t="s">
        <v>436</v>
      </c>
      <c r="AF170" s="48"/>
      <c r="AG170" s="22"/>
      <c r="AH170" s="85">
        <v>0.5</v>
      </c>
      <c r="AI170" s="85">
        <v>1</v>
      </c>
      <c r="AJ170" s="22" t="str">
        <f t="shared" ca="1" si="19"/>
        <v>No Vigente</v>
      </c>
      <c r="AK170" s="57">
        <f t="shared" si="20"/>
        <v>45803</v>
      </c>
      <c r="AL170" s="57">
        <v>45438</v>
      </c>
      <c r="AM170" s="22" t="str">
        <f t="shared" ca="1" si="18"/>
        <v>No Vigente</v>
      </c>
      <c r="AN170" s="57">
        <f t="shared" si="21"/>
        <v>45804</v>
      </c>
      <c r="AO170" s="57">
        <v>45439</v>
      </c>
      <c r="AP170" s="57" t="s">
        <v>439</v>
      </c>
      <c r="AQ170" s="57">
        <v>47122</v>
      </c>
      <c r="AR170" s="22" t="str">
        <f t="shared" ca="1" si="17"/>
        <v>Vigente</v>
      </c>
      <c r="AS170" s="22"/>
      <c r="AT170" s="22"/>
      <c r="AU170" s="22" t="s">
        <v>1851</v>
      </c>
      <c r="AV170" s="22"/>
      <c r="AW170" s="22"/>
      <c r="AX170" s="22"/>
      <c r="AY170" s="22"/>
      <c r="AZ170" s="22"/>
      <c r="BA170" s="22"/>
      <c r="BB170" s="22"/>
      <c r="BC170" s="22"/>
      <c r="BD170" s="22" t="s">
        <v>1966</v>
      </c>
    </row>
    <row r="171" spans="1:56" ht="27.75" customHeight="1" x14ac:dyDescent="0.25">
      <c r="A171" s="22">
        <v>168</v>
      </c>
      <c r="B171" s="22"/>
      <c r="C171" s="22"/>
      <c r="D171" s="22">
        <v>1118295808</v>
      </c>
      <c r="E171" s="22" t="s">
        <v>2768</v>
      </c>
      <c r="F171" s="57">
        <v>33344</v>
      </c>
      <c r="G171" s="51" t="s">
        <v>1801</v>
      </c>
      <c r="H171" s="51"/>
      <c r="I171" s="51">
        <f t="shared" ca="1" si="15"/>
        <v>34.983561643835614</v>
      </c>
      <c r="J171" s="22"/>
      <c r="K171" s="22" t="s">
        <v>2769</v>
      </c>
      <c r="L171" s="22" t="s">
        <v>1803</v>
      </c>
      <c r="M171" s="57">
        <v>43166</v>
      </c>
      <c r="N171" s="51">
        <f t="shared" ca="1" si="16"/>
        <v>8.0739726027397261</v>
      </c>
      <c r="O171" s="55" t="s">
        <v>2770</v>
      </c>
      <c r="P171" s="55" t="s">
        <v>1815</v>
      </c>
      <c r="Q171" s="55" t="s">
        <v>439</v>
      </c>
      <c r="R171" s="54">
        <v>48762</v>
      </c>
      <c r="S171" s="55" t="s">
        <v>2429</v>
      </c>
      <c r="T171" s="57"/>
      <c r="U171" s="57"/>
      <c r="V171" s="48" t="s">
        <v>541</v>
      </c>
      <c r="W171" s="48" t="s">
        <v>2771</v>
      </c>
      <c r="X171" s="48" t="s">
        <v>2772</v>
      </c>
      <c r="Y171" s="48">
        <v>2019</v>
      </c>
      <c r="Z171" s="48" t="s">
        <v>1885</v>
      </c>
      <c r="AA171" s="48">
        <v>125</v>
      </c>
      <c r="AB171" s="48"/>
      <c r="AC171" s="54">
        <v>43325</v>
      </c>
      <c r="AD171" s="54" t="s">
        <v>437</v>
      </c>
      <c r="AE171" s="48" t="s">
        <v>436</v>
      </c>
      <c r="AF171" s="48"/>
      <c r="AG171" s="22"/>
      <c r="AH171" s="85">
        <v>0.5</v>
      </c>
      <c r="AI171" s="85">
        <v>1</v>
      </c>
      <c r="AJ171" s="22" t="str">
        <f t="shared" ca="1" si="19"/>
        <v>No Vigente</v>
      </c>
      <c r="AK171" s="57">
        <v>45622</v>
      </c>
      <c r="AL171" s="57">
        <v>45622</v>
      </c>
      <c r="AM171" s="22" t="str">
        <f t="shared" ca="1" si="18"/>
        <v>No Vigente</v>
      </c>
      <c r="AN171" s="57">
        <f t="shared" si="21"/>
        <v>45910</v>
      </c>
      <c r="AO171" s="57">
        <v>45545</v>
      </c>
      <c r="AP171" s="57" t="s">
        <v>439</v>
      </c>
      <c r="AQ171" s="57">
        <v>48762</v>
      </c>
      <c r="AR171" s="22" t="str">
        <f t="shared" ca="1" si="17"/>
        <v>Vigente</v>
      </c>
      <c r="AS171" s="22"/>
      <c r="AT171" s="22"/>
      <c r="AU171" s="48" t="s">
        <v>2773</v>
      </c>
      <c r="AV171" s="22"/>
      <c r="AW171" s="22"/>
      <c r="AX171" s="22"/>
      <c r="AY171" s="22"/>
      <c r="AZ171" s="22"/>
      <c r="BA171" s="22"/>
      <c r="BB171" s="22"/>
      <c r="BC171" s="22"/>
      <c r="BD171" s="22" t="s">
        <v>1966</v>
      </c>
    </row>
    <row r="172" spans="1:56" ht="19.5" customHeight="1" x14ac:dyDescent="0.25">
      <c r="A172" s="22">
        <v>169</v>
      </c>
      <c r="B172" s="22"/>
      <c r="C172" s="22"/>
      <c r="D172" s="22">
        <v>16766666</v>
      </c>
      <c r="E172" s="22" t="s">
        <v>2774</v>
      </c>
      <c r="F172" s="57">
        <v>25275</v>
      </c>
      <c r="G172" s="51" t="s">
        <v>1801</v>
      </c>
      <c r="H172" s="51"/>
      <c r="I172" s="51">
        <f t="shared" ca="1" si="15"/>
        <v>57.090410958904108</v>
      </c>
      <c r="J172" s="22"/>
      <c r="K172" s="48" t="s">
        <v>1845</v>
      </c>
      <c r="L172" s="48" t="s">
        <v>1846</v>
      </c>
      <c r="M172" s="57">
        <v>39218</v>
      </c>
      <c r="N172" s="51">
        <f t="shared" ca="1" si="16"/>
        <v>18.890410958904109</v>
      </c>
      <c r="O172" s="55" t="s">
        <v>2775</v>
      </c>
      <c r="P172" s="55" t="s">
        <v>1815</v>
      </c>
      <c r="Q172" s="55" t="s">
        <v>439</v>
      </c>
      <c r="R172" s="57">
        <v>48709</v>
      </c>
      <c r="S172" s="55" t="s">
        <v>755</v>
      </c>
      <c r="T172" s="57"/>
      <c r="U172" s="57">
        <v>45041</v>
      </c>
      <c r="V172" s="48" t="s">
        <v>509</v>
      </c>
      <c r="W172" s="48" t="s">
        <v>2776</v>
      </c>
      <c r="X172" s="48" t="s">
        <v>2777</v>
      </c>
      <c r="Y172" s="48">
        <v>2019</v>
      </c>
      <c r="Z172" s="48" t="s">
        <v>1885</v>
      </c>
      <c r="AA172" s="48">
        <v>125</v>
      </c>
      <c r="AB172" s="48"/>
      <c r="AC172" s="54">
        <v>43509</v>
      </c>
      <c r="AD172" s="54" t="s">
        <v>437</v>
      </c>
      <c r="AE172" s="48" t="s">
        <v>436</v>
      </c>
      <c r="AF172" s="48"/>
      <c r="AG172" s="22"/>
      <c r="AH172" s="85">
        <v>0.25</v>
      </c>
      <c r="AI172" s="85">
        <v>0.5</v>
      </c>
      <c r="AJ172" s="149" t="str">
        <f t="shared" ca="1" si="19"/>
        <v>No Vigente</v>
      </c>
      <c r="AK172" s="150">
        <f t="shared" si="20"/>
        <v>45338</v>
      </c>
      <c r="AL172" s="57">
        <v>44973</v>
      </c>
      <c r="AM172" s="149" t="str">
        <f t="shared" ca="1" si="18"/>
        <v>No Vigente</v>
      </c>
      <c r="AN172" s="150">
        <f t="shared" si="21"/>
        <v>45211</v>
      </c>
      <c r="AO172" s="57">
        <v>44846</v>
      </c>
      <c r="AP172" s="57" t="s">
        <v>439</v>
      </c>
      <c r="AQ172" s="57">
        <v>48709</v>
      </c>
      <c r="AR172" s="149" t="str">
        <f t="shared" ca="1" si="17"/>
        <v>Vigente</v>
      </c>
      <c r="AS172" s="48"/>
      <c r="AT172" s="48"/>
      <c r="AU172" s="48" t="s">
        <v>2778</v>
      </c>
      <c r="AV172" s="22"/>
      <c r="AW172" s="22"/>
      <c r="AX172" s="22"/>
      <c r="AY172" s="22"/>
      <c r="AZ172" s="22"/>
      <c r="BA172" s="22"/>
      <c r="BB172" s="22"/>
      <c r="BC172" s="22"/>
      <c r="BD172" s="22" t="s">
        <v>1966</v>
      </c>
    </row>
    <row r="173" spans="1:56" ht="19.5" customHeight="1" x14ac:dyDescent="0.25">
      <c r="A173" s="22">
        <v>170</v>
      </c>
      <c r="B173" s="22"/>
      <c r="C173" s="22"/>
      <c r="D173" s="22">
        <v>1143935371</v>
      </c>
      <c r="E173" s="22" t="s">
        <v>2779</v>
      </c>
      <c r="F173" s="57">
        <v>33191</v>
      </c>
      <c r="G173" s="51" t="s">
        <v>1801</v>
      </c>
      <c r="H173" s="51"/>
      <c r="I173" s="51">
        <f t="shared" ca="1" si="15"/>
        <v>35.402739726027399</v>
      </c>
      <c r="J173" s="22"/>
      <c r="K173" s="22" t="s">
        <v>1894</v>
      </c>
      <c r="L173" s="22" t="s">
        <v>1895</v>
      </c>
      <c r="M173" s="57">
        <v>42811</v>
      </c>
      <c r="N173" s="51">
        <f t="shared" ca="1" si="16"/>
        <v>9.0465753424657542</v>
      </c>
      <c r="O173" s="55" t="s">
        <v>2780</v>
      </c>
      <c r="P173" s="55" t="s">
        <v>1815</v>
      </c>
      <c r="Q173" s="55" t="s">
        <v>439</v>
      </c>
      <c r="R173" s="57">
        <v>45797</v>
      </c>
      <c r="S173" s="55" t="s">
        <v>755</v>
      </c>
      <c r="T173" s="57"/>
      <c r="U173" s="57"/>
      <c r="V173" s="48" t="s">
        <v>458</v>
      </c>
      <c r="W173" s="48" t="s">
        <v>2781</v>
      </c>
      <c r="X173" s="48" t="s">
        <v>2782</v>
      </c>
      <c r="Y173" s="48">
        <v>2015</v>
      </c>
      <c r="Z173" s="48" t="s">
        <v>1986</v>
      </c>
      <c r="AA173" s="48">
        <v>180</v>
      </c>
      <c r="AB173" s="48"/>
      <c r="AC173" s="54">
        <v>42076</v>
      </c>
      <c r="AD173" s="54" t="s">
        <v>437</v>
      </c>
      <c r="AE173" s="48" t="s">
        <v>435</v>
      </c>
      <c r="AF173" s="48" t="s">
        <v>459</v>
      </c>
      <c r="AG173" s="22">
        <v>31884276</v>
      </c>
      <c r="AH173" s="85">
        <v>0.5</v>
      </c>
      <c r="AI173" s="85">
        <v>1</v>
      </c>
      <c r="AJ173" s="149" t="str">
        <f t="shared" ca="1" si="19"/>
        <v>No Vigente</v>
      </c>
      <c r="AK173" s="150">
        <f t="shared" si="20"/>
        <v>45651</v>
      </c>
      <c r="AL173" s="57">
        <v>45286</v>
      </c>
      <c r="AM173" s="149" t="str">
        <f t="shared" ca="1" si="18"/>
        <v>No Vigente</v>
      </c>
      <c r="AN173" s="150">
        <f t="shared" si="21"/>
        <v>45651</v>
      </c>
      <c r="AO173" s="57">
        <v>45286</v>
      </c>
      <c r="AP173" s="57" t="s">
        <v>439</v>
      </c>
      <c r="AQ173" s="57">
        <v>45797</v>
      </c>
      <c r="AR173" s="149" t="str">
        <f t="shared" ca="1" si="17"/>
        <v>No Vigente</v>
      </c>
      <c r="AS173" s="22"/>
      <c r="AT173" s="22"/>
      <c r="AU173" s="22" t="s">
        <v>1851</v>
      </c>
      <c r="AV173" s="22"/>
      <c r="AW173" s="22"/>
      <c r="AX173" s="22"/>
      <c r="AY173" s="22"/>
      <c r="AZ173" s="22"/>
      <c r="BA173" s="22"/>
      <c r="BB173" s="22"/>
      <c r="BC173" s="22" t="s">
        <v>2783</v>
      </c>
      <c r="BD173" s="22" t="s">
        <v>1966</v>
      </c>
    </row>
    <row r="174" spans="1:56" s="151" customFormat="1" ht="19.5" customHeight="1" x14ac:dyDescent="0.25">
      <c r="A174" s="22">
        <v>171</v>
      </c>
      <c r="B174" s="22"/>
      <c r="C174" s="22"/>
      <c r="D174" s="23">
        <v>16917028</v>
      </c>
      <c r="E174" s="23" t="s">
        <v>2784</v>
      </c>
      <c r="F174" s="24"/>
      <c r="G174" s="25"/>
      <c r="H174" s="101"/>
      <c r="I174" s="25">
        <f t="shared" ca="1" si="15"/>
        <v>126.33698630136986</v>
      </c>
      <c r="J174" s="102"/>
      <c r="K174" s="76" t="s">
        <v>2785</v>
      </c>
      <c r="L174" s="23" t="s">
        <v>1803</v>
      </c>
      <c r="M174" s="24">
        <v>40250</v>
      </c>
      <c r="N174" s="25">
        <f t="shared" ca="1" si="16"/>
        <v>16.063013698630137</v>
      </c>
      <c r="O174" s="27"/>
      <c r="P174" s="27"/>
      <c r="Q174" s="27"/>
      <c r="R174" s="28"/>
      <c r="S174" s="27"/>
      <c r="T174" s="24"/>
      <c r="U174" s="24"/>
      <c r="V174" s="29"/>
      <c r="W174" s="29"/>
      <c r="X174" s="29"/>
      <c r="Y174" s="29"/>
      <c r="Z174" s="29"/>
      <c r="AA174" s="29"/>
      <c r="AB174" s="103"/>
      <c r="AC174" s="29"/>
      <c r="AD174" s="29"/>
      <c r="AE174" s="29"/>
      <c r="AF174" s="29"/>
      <c r="AG174" s="23"/>
      <c r="AH174" s="31">
        <v>0.5</v>
      </c>
      <c r="AI174" s="31">
        <v>1</v>
      </c>
      <c r="AJ174" s="104" t="str">
        <f t="shared" ca="1" si="19"/>
        <v>No Vigente</v>
      </c>
      <c r="AK174" s="105">
        <f t="shared" si="20"/>
        <v>365</v>
      </c>
      <c r="AL174" s="24"/>
      <c r="AM174" s="104" t="str">
        <f t="shared" ca="1" si="18"/>
        <v>No Vigente</v>
      </c>
      <c r="AN174" s="105">
        <f t="shared" si="21"/>
        <v>365</v>
      </c>
      <c r="AO174" s="24"/>
      <c r="AP174" s="24" t="s">
        <v>439</v>
      </c>
      <c r="AQ174" s="24">
        <v>44861</v>
      </c>
      <c r="AR174" s="104" t="str">
        <f t="shared" ca="1" si="17"/>
        <v>No Vigente</v>
      </c>
      <c r="AS174" s="23"/>
      <c r="AT174" s="23"/>
      <c r="AU174" s="23"/>
      <c r="AV174" s="23"/>
      <c r="AW174" s="102"/>
      <c r="AX174" s="102"/>
      <c r="AY174" s="102"/>
      <c r="AZ174" s="102"/>
      <c r="BA174" s="102"/>
      <c r="BB174" s="102"/>
      <c r="BC174" s="23" t="s">
        <v>2786</v>
      </c>
      <c r="BD174" s="23" t="s">
        <v>1809</v>
      </c>
    </row>
    <row r="175" spans="1:56" s="151" customFormat="1" ht="19.5" customHeight="1" x14ac:dyDescent="0.25">
      <c r="A175" s="22">
        <v>172</v>
      </c>
      <c r="B175" s="22"/>
      <c r="C175" s="22"/>
      <c r="D175" s="23">
        <v>1113653077</v>
      </c>
      <c r="E175" s="23" t="s">
        <v>2787</v>
      </c>
      <c r="F175" s="24">
        <v>33495</v>
      </c>
      <c r="G175" s="25"/>
      <c r="H175" s="101"/>
      <c r="I175" s="25">
        <f t="shared" ca="1" si="15"/>
        <v>34.56986301369863</v>
      </c>
      <c r="J175" s="102"/>
      <c r="K175" s="76" t="s">
        <v>1840</v>
      </c>
      <c r="L175" s="23" t="s">
        <v>1803</v>
      </c>
      <c r="M175" s="24">
        <v>44977</v>
      </c>
      <c r="N175" s="25">
        <f t="shared" ca="1" si="16"/>
        <v>3.1123287671232878</v>
      </c>
      <c r="O175" s="27">
        <v>3165603893</v>
      </c>
      <c r="P175" s="27"/>
      <c r="Q175" s="27"/>
      <c r="R175" s="28"/>
      <c r="S175" s="27"/>
      <c r="T175" s="24"/>
      <c r="U175" s="24"/>
      <c r="V175" s="29" t="s">
        <v>2788</v>
      </c>
      <c r="W175" s="29" t="s">
        <v>2789</v>
      </c>
      <c r="X175" s="29" t="s">
        <v>2789</v>
      </c>
      <c r="Y175" s="29">
        <v>2022</v>
      </c>
      <c r="Z175" s="29" t="s">
        <v>1819</v>
      </c>
      <c r="AA175" s="29">
        <v>98</v>
      </c>
      <c r="AB175" s="103"/>
      <c r="AC175" s="28">
        <v>44502</v>
      </c>
      <c r="AD175" s="29" t="s">
        <v>437</v>
      </c>
      <c r="AE175" s="29" t="s">
        <v>436</v>
      </c>
      <c r="AF175" s="29" t="s">
        <v>2790</v>
      </c>
      <c r="AG175" s="23">
        <v>1113671044</v>
      </c>
      <c r="AH175" s="31">
        <v>0.5</v>
      </c>
      <c r="AI175" s="31">
        <v>1</v>
      </c>
      <c r="AJ175" s="104" t="str">
        <f t="shared" ca="1" si="19"/>
        <v>No Vigente</v>
      </c>
      <c r="AK175" s="105">
        <f t="shared" si="20"/>
        <v>45232</v>
      </c>
      <c r="AL175" s="24">
        <v>44867</v>
      </c>
      <c r="AM175" s="104" t="str">
        <f t="shared" ca="1" si="18"/>
        <v>No Vigente</v>
      </c>
      <c r="AN175" s="105">
        <f t="shared" si="21"/>
        <v>45597</v>
      </c>
      <c r="AO175" s="24">
        <v>45232</v>
      </c>
      <c r="AP175" s="24" t="s">
        <v>439</v>
      </c>
      <c r="AQ175" s="24">
        <v>45097</v>
      </c>
      <c r="AR175" s="104" t="str">
        <f t="shared" ca="1" si="17"/>
        <v>No Vigente</v>
      </c>
      <c r="AS175" s="23"/>
      <c r="AT175" s="23"/>
      <c r="AU175" s="23" t="s">
        <v>1851</v>
      </c>
      <c r="AV175" s="23"/>
      <c r="AW175" s="102"/>
      <c r="AX175" s="102"/>
      <c r="AY175" s="102"/>
      <c r="AZ175" s="102"/>
      <c r="BA175" s="102"/>
      <c r="BB175" s="102"/>
      <c r="BC175" s="23"/>
      <c r="BD175" s="23" t="s">
        <v>1809</v>
      </c>
    </row>
    <row r="176" spans="1:56" ht="19.5" customHeight="1" x14ac:dyDescent="0.25">
      <c r="A176" s="22">
        <v>173</v>
      </c>
      <c r="B176" s="22"/>
      <c r="C176" s="22"/>
      <c r="D176" s="107">
        <v>1151937796</v>
      </c>
      <c r="E176" s="107" t="s">
        <v>2791</v>
      </c>
      <c r="F176" s="108">
        <v>33198</v>
      </c>
      <c r="G176" s="152" t="s">
        <v>1801</v>
      </c>
      <c r="H176" s="101"/>
      <c r="I176" s="109">
        <f t="shared" ca="1" si="15"/>
        <v>35.38356164383562</v>
      </c>
      <c r="J176" s="102"/>
      <c r="K176" s="110" t="s">
        <v>1840</v>
      </c>
      <c r="L176" s="107" t="s">
        <v>1803</v>
      </c>
      <c r="M176" s="108">
        <v>44977</v>
      </c>
      <c r="N176" s="109">
        <f t="shared" ca="1" si="16"/>
        <v>3.1123287671232878</v>
      </c>
      <c r="O176" s="111">
        <v>3162970473</v>
      </c>
      <c r="P176" s="111" t="s">
        <v>1815</v>
      </c>
      <c r="Q176" s="111" t="s">
        <v>439</v>
      </c>
      <c r="R176" s="108">
        <v>48864</v>
      </c>
      <c r="S176" s="111" t="s">
        <v>755</v>
      </c>
      <c r="T176" s="108">
        <v>45073</v>
      </c>
      <c r="U176" s="108"/>
      <c r="V176" s="113"/>
      <c r="W176" s="113"/>
      <c r="X176" s="113"/>
      <c r="Y176" s="113"/>
      <c r="Z176" s="113"/>
      <c r="AA176" s="113"/>
      <c r="AB176" s="103"/>
      <c r="AC176" s="113"/>
      <c r="AD176" s="113"/>
      <c r="AE176" s="113"/>
      <c r="AF176" s="113"/>
      <c r="AG176" s="107"/>
      <c r="AH176" s="107" t="s">
        <v>861</v>
      </c>
      <c r="AI176" s="107" t="s">
        <v>861</v>
      </c>
      <c r="AJ176" s="107" t="str">
        <f t="shared" ca="1" si="19"/>
        <v>No Vigente</v>
      </c>
      <c r="AK176" s="108">
        <f t="shared" si="20"/>
        <v>365</v>
      </c>
      <c r="AL176" s="57"/>
      <c r="AM176" s="107" t="str">
        <f t="shared" ca="1" si="18"/>
        <v>No Vigente</v>
      </c>
      <c r="AN176" s="108">
        <f t="shared" si="21"/>
        <v>365</v>
      </c>
      <c r="AO176" s="57"/>
      <c r="AP176" s="108"/>
      <c r="AQ176" s="108"/>
      <c r="AR176" s="107" t="str">
        <f t="shared" ca="1" si="17"/>
        <v>No Vigente</v>
      </c>
      <c r="AS176" s="107"/>
      <c r="AT176" s="107"/>
      <c r="AU176" s="107" t="s">
        <v>1851</v>
      </c>
      <c r="AV176" s="107"/>
      <c r="AW176" s="102"/>
      <c r="AX176" s="102"/>
      <c r="AY176" s="102"/>
      <c r="AZ176" s="102"/>
      <c r="BA176" s="102"/>
      <c r="BB176" s="102"/>
      <c r="BC176" s="107"/>
      <c r="BD176" s="107" t="s">
        <v>2421</v>
      </c>
    </row>
    <row r="177" spans="1:56" ht="19.5" customHeight="1" x14ac:dyDescent="0.25">
      <c r="A177" s="22">
        <v>174</v>
      </c>
      <c r="B177" s="22"/>
      <c r="C177" s="22"/>
      <c r="D177" s="22">
        <v>16771408</v>
      </c>
      <c r="E177" s="22" t="s">
        <v>2792</v>
      </c>
      <c r="F177" s="57">
        <v>25396</v>
      </c>
      <c r="G177" s="51" t="s">
        <v>1801</v>
      </c>
      <c r="H177" s="51"/>
      <c r="I177" s="51">
        <f t="shared" ca="1" si="15"/>
        <v>56.758904109589039</v>
      </c>
      <c r="J177" s="22"/>
      <c r="K177" s="48" t="s">
        <v>1845</v>
      </c>
      <c r="L177" s="22" t="s">
        <v>1846</v>
      </c>
      <c r="M177" s="57">
        <v>39965</v>
      </c>
      <c r="N177" s="51">
        <f t="shared" ca="1" si="16"/>
        <v>16.843835616438355</v>
      </c>
      <c r="O177" s="55" t="s">
        <v>2793</v>
      </c>
      <c r="P177" s="55" t="s">
        <v>1815</v>
      </c>
      <c r="Q177" s="55" t="s">
        <v>439</v>
      </c>
      <c r="R177" s="57">
        <v>48724</v>
      </c>
      <c r="S177" s="55" t="s">
        <v>755</v>
      </c>
      <c r="T177" s="57"/>
      <c r="U177" s="57"/>
      <c r="V177" s="48" t="s">
        <v>510</v>
      </c>
      <c r="W177" s="48" t="s">
        <v>2794</v>
      </c>
      <c r="X177" s="48" t="s">
        <v>2795</v>
      </c>
      <c r="Y177" s="48">
        <v>2018</v>
      </c>
      <c r="Z177" s="48" t="s">
        <v>1986</v>
      </c>
      <c r="AA177" s="48">
        <v>177</v>
      </c>
      <c r="AB177" s="48"/>
      <c r="AC177" s="54">
        <v>43059</v>
      </c>
      <c r="AD177" s="54" t="s">
        <v>437</v>
      </c>
      <c r="AE177" s="48" t="s">
        <v>436</v>
      </c>
      <c r="AF177" s="48"/>
      <c r="AG177" s="22"/>
      <c r="AH177" s="85">
        <v>0.5</v>
      </c>
      <c r="AI177" s="85">
        <v>1</v>
      </c>
      <c r="AJ177" s="149" t="str">
        <f t="shared" ca="1" si="19"/>
        <v>No Vigente</v>
      </c>
      <c r="AK177" s="150">
        <f t="shared" si="20"/>
        <v>45758</v>
      </c>
      <c r="AL177" s="57">
        <v>45393</v>
      </c>
      <c r="AM177" s="149" t="str">
        <f t="shared" ca="1" si="18"/>
        <v>No Vigente</v>
      </c>
      <c r="AN177" s="150">
        <f t="shared" si="21"/>
        <v>45660</v>
      </c>
      <c r="AO177" s="57">
        <v>45295</v>
      </c>
      <c r="AP177" s="57" t="s">
        <v>439</v>
      </c>
      <c r="AQ177" s="57">
        <v>48724</v>
      </c>
      <c r="AR177" s="149" t="str">
        <f t="shared" ca="1" si="17"/>
        <v>Vigente</v>
      </c>
      <c r="AS177" s="48"/>
      <c r="AT177" s="48"/>
      <c r="AU177" s="48" t="s">
        <v>1851</v>
      </c>
      <c r="AV177" s="22"/>
      <c r="AW177" s="22"/>
      <c r="AX177" s="22"/>
      <c r="AY177" s="22"/>
      <c r="AZ177" s="22"/>
      <c r="BA177" s="22"/>
      <c r="BB177" s="22"/>
      <c r="BC177" s="22" t="s">
        <v>2796</v>
      </c>
      <c r="BD177" s="22" t="s">
        <v>1966</v>
      </c>
    </row>
    <row r="178" spans="1:56" ht="19.5" customHeight="1" x14ac:dyDescent="0.25">
      <c r="A178" s="22">
        <v>175</v>
      </c>
      <c r="B178" s="22"/>
      <c r="C178" s="22"/>
      <c r="D178" s="22">
        <v>16928261</v>
      </c>
      <c r="E178" s="22" t="s">
        <v>2797</v>
      </c>
      <c r="F178" s="57">
        <v>29740</v>
      </c>
      <c r="G178" s="51" t="s">
        <v>1801</v>
      </c>
      <c r="H178" s="51"/>
      <c r="I178" s="51">
        <f t="shared" ca="1" si="15"/>
        <v>44.857534246575341</v>
      </c>
      <c r="J178" s="22"/>
      <c r="K178" s="22" t="s">
        <v>2798</v>
      </c>
      <c r="L178" s="48" t="s">
        <v>1827</v>
      </c>
      <c r="M178" s="57">
        <v>38749</v>
      </c>
      <c r="N178" s="51">
        <f t="shared" ca="1" si="16"/>
        <v>20.175342465753424</v>
      </c>
      <c r="O178" s="55" t="s">
        <v>2799</v>
      </c>
      <c r="P178" s="55" t="s">
        <v>1815</v>
      </c>
      <c r="Q178" s="55" t="s">
        <v>439</v>
      </c>
      <c r="R178" s="57">
        <v>46038</v>
      </c>
      <c r="S178" s="55" t="s">
        <v>2429</v>
      </c>
      <c r="T178" s="57"/>
      <c r="U178" s="57"/>
      <c r="V178" s="48" t="s">
        <v>664</v>
      </c>
      <c r="W178" s="48" t="s">
        <v>2800</v>
      </c>
      <c r="X178" s="48" t="s">
        <v>2801</v>
      </c>
      <c r="Y178" s="48">
        <v>2014</v>
      </c>
      <c r="Z178" s="48" t="s">
        <v>1867</v>
      </c>
      <c r="AA178" s="48">
        <v>100</v>
      </c>
      <c r="AB178" s="48"/>
      <c r="AC178" s="54">
        <v>41733</v>
      </c>
      <c r="AD178" s="54" t="s">
        <v>437</v>
      </c>
      <c r="AE178" s="48" t="s">
        <v>435</v>
      </c>
      <c r="AF178" s="48" t="s">
        <v>665</v>
      </c>
      <c r="AG178" s="22">
        <v>14639038</v>
      </c>
      <c r="AH178" s="85">
        <v>0.5</v>
      </c>
      <c r="AI178" s="85">
        <v>1</v>
      </c>
      <c r="AJ178" s="149" t="str">
        <f t="shared" ca="1" si="19"/>
        <v>No Vigente</v>
      </c>
      <c r="AK178" s="150">
        <f t="shared" si="20"/>
        <v>45799</v>
      </c>
      <c r="AL178" s="57">
        <v>45434</v>
      </c>
      <c r="AM178" s="149" t="str">
        <f t="shared" ca="1" si="18"/>
        <v>No Vigente</v>
      </c>
      <c r="AN178" s="150">
        <f t="shared" si="21"/>
        <v>45775</v>
      </c>
      <c r="AO178" s="57">
        <v>45410</v>
      </c>
      <c r="AP178" s="57" t="s">
        <v>439</v>
      </c>
      <c r="AQ178" s="57">
        <v>46038</v>
      </c>
      <c r="AR178" s="149" t="str">
        <f t="shared" ca="1" si="17"/>
        <v>No Vigente</v>
      </c>
      <c r="AS178" s="22"/>
      <c r="AT178" s="22"/>
      <c r="AU178" s="22" t="s">
        <v>2057</v>
      </c>
      <c r="AV178" s="22"/>
      <c r="AW178" s="22"/>
      <c r="AX178" s="22"/>
      <c r="AY178" s="22"/>
      <c r="AZ178" s="22"/>
      <c r="BA178" s="22"/>
      <c r="BB178" s="22"/>
      <c r="BC178" s="22"/>
      <c r="BD178" s="22" t="s">
        <v>2289</v>
      </c>
    </row>
    <row r="179" spans="1:56" ht="40.5" customHeight="1" x14ac:dyDescent="0.25">
      <c r="A179" s="22">
        <v>176</v>
      </c>
      <c r="B179" s="22"/>
      <c r="C179" s="22"/>
      <c r="D179" s="22">
        <v>1113527871</v>
      </c>
      <c r="E179" s="22" t="s">
        <v>2802</v>
      </c>
      <c r="F179" s="57">
        <v>34086</v>
      </c>
      <c r="G179" s="51" t="s">
        <v>1801</v>
      </c>
      <c r="H179" s="51"/>
      <c r="I179" s="51">
        <f t="shared" ca="1" si="15"/>
        <v>32.950684931506849</v>
      </c>
      <c r="J179" s="22"/>
      <c r="K179" s="63" t="s">
        <v>2803</v>
      </c>
      <c r="L179" s="22" t="s">
        <v>1803</v>
      </c>
      <c r="M179" s="57">
        <v>44475</v>
      </c>
      <c r="N179" s="51">
        <f t="shared" ca="1" si="16"/>
        <v>4.4876712328767123</v>
      </c>
      <c r="O179" s="55">
        <v>3195766422</v>
      </c>
      <c r="P179" s="55" t="s">
        <v>1815</v>
      </c>
      <c r="Q179" s="55" t="s">
        <v>439</v>
      </c>
      <c r="R179" s="57">
        <v>48499</v>
      </c>
      <c r="S179" s="55" t="s">
        <v>2429</v>
      </c>
      <c r="T179" s="57"/>
      <c r="U179" s="57"/>
      <c r="V179" s="48" t="s">
        <v>511</v>
      </c>
      <c r="W179" s="48" t="s">
        <v>2804</v>
      </c>
      <c r="X179" s="48" t="s">
        <v>2805</v>
      </c>
      <c r="Y179" s="48">
        <v>2023</v>
      </c>
      <c r="Z179" s="48" t="s">
        <v>1807</v>
      </c>
      <c r="AA179" s="48">
        <v>197</v>
      </c>
      <c r="AB179" s="48"/>
      <c r="AC179" s="54">
        <v>44890</v>
      </c>
      <c r="AD179" s="54" t="s">
        <v>437</v>
      </c>
      <c r="AE179" s="48" t="s">
        <v>436</v>
      </c>
      <c r="AF179" s="48"/>
      <c r="AG179" s="22"/>
      <c r="AH179" s="85">
        <v>0.5</v>
      </c>
      <c r="AI179" s="85">
        <v>1</v>
      </c>
      <c r="AJ179" s="149" t="str">
        <f t="shared" ca="1" si="19"/>
        <v>No Vigente</v>
      </c>
      <c r="AK179" s="150">
        <f t="shared" si="20"/>
        <v>45620</v>
      </c>
      <c r="AL179" s="57">
        <v>45255</v>
      </c>
      <c r="AM179" s="149" t="str">
        <f t="shared" ca="1" si="18"/>
        <v>No Vigente</v>
      </c>
      <c r="AN179" s="150">
        <f t="shared" si="21"/>
        <v>45738</v>
      </c>
      <c r="AO179" s="57">
        <v>45373</v>
      </c>
      <c r="AP179" s="57" t="s">
        <v>439</v>
      </c>
      <c r="AQ179" s="57">
        <v>48499</v>
      </c>
      <c r="AR179" s="149" t="str">
        <f t="shared" ca="1" si="17"/>
        <v>Vigente</v>
      </c>
      <c r="AS179" s="22"/>
      <c r="AT179" s="22"/>
      <c r="AU179" s="48" t="s">
        <v>2806</v>
      </c>
      <c r="AV179" s="22"/>
      <c r="AW179" s="22"/>
      <c r="AX179" s="22"/>
      <c r="AY179" s="22"/>
      <c r="AZ179" s="22"/>
      <c r="BA179" s="22"/>
      <c r="BB179" s="22"/>
      <c r="BC179" s="22" t="s">
        <v>2807</v>
      </c>
      <c r="BD179" s="22" t="s">
        <v>1966</v>
      </c>
    </row>
    <row r="180" spans="1:56" ht="59.25" customHeight="1" x14ac:dyDescent="0.25">
      <c r="A180" s="22">
        <v>177</v>
      </c>
      <c r="B180" s="22"/>
      <c r="C180" s="22"/>
      <c r="D180" s="22">
        <v>94426858</v>
      </c>
      <c r="E180" s="22" t="s">
        <v>2808</v>
      </c>
      <c r="F180" s="57" t="s">
        <v>2809</v>
      </c>
      <c r="G180" s="51" t="s">
        <v>1801</v>
      </c>
      <c r="H180" s="51"/>
      <c r="I180" s="51">
        <f t="shared" ca="1" si="15"/>
        <v>52.915068493150685</v>
      </c>
      <c r="J180" s="22"/>
      <c r="K180" s="22" t="s">
        <v>1916</v>
      </c>
      <c r="L180" s="22" t="s">
        <v>1803</v>
      </c>
      <c r="M180" s="57">
        <v>39800</v>
      </c>
      <c r="N180" s="51">
        <f t="shared" ca="1" si="16"/>
        <v>17.295890410958904</v>
      </c>
      <c r="O180" s="55" t="s">
        <v>2810</v>
      </c>
      <c r="P180" s="55" t="s">
        <v>1815</v>
      </c>
      <c r="Q180" s="55" t="s">
        <v>439</v>
      </c>
      <c r="R180" s="57">
        <v>48856</v>
      </c>
      <c r="S180" s="55" t="s">
        <v>2429</v>
      </c>
      <c r="T180" s="57"/>
      <c r="U180" s="54" t="s">
        <v>2811</v>
      </c>
      <c r="V180" s="48" t="s">
        <v>618</v>
      </c>
      <c r="W180" s="48" t="s">
        <v>2812</v>
      </c>
      <c r="X180" s="48" t="s">
        <v>2813</v>
      </c>
      <c r="Y180" s="48">
        <v>2014</v>
      </c>
      <c r="Z180" s="48" t="s">
        <v>1885</v>
      </c>
      <c r="AA180" s="48">
        <v>125</v>
      </c>
      <c r="AB180" s="48"/>
      <c r="AC180" s="54">
        <v>41415</v>
      </c>
      <c r="AD180" s="54" t="s">
        <v>437</v>
      </c>
      <c r="AE180" s="48" t="s">
        <v>436</v>
      </c>
      <c r="AF180" s="48"/>
      <c r="AG180" s="22"/>
      <c r="AH180" s="85"/>
      <c r="AI180" s="85"/>
      <c r="AJ180" s="149" t="str">
        <f t="shared" ca="1" si="19"/>
        <v>No Vigente</v>
      </c>
      <c r="AK180" s="150">
        <f t="shared" si="20"/>
        <v>45663</v>
      </c>
      <c r="AL180" s="57">
        <v>45298</v>
      </c>
      <c r="AM180" s="149" t="str">
        <f t="shared" ca="1" si="18"/>
        <v>No Vigente</v>
      </c>
      <c r="AN180" s="150">
        <f t="shared" si="21"/>
        <v>45947</v>
      </c>
      <c r="AO180" s="57">
        <v>45582</v>
      </c>
      <c r="AP180" s="57" t="s">
        <v>439</v>
      </c>
      <c r="AQ180" s="57">
        <v>48856</v>
      </c>
      <c r="AR180" s="149" t="str">
        <f t="shared" ca="1" si="17"/>
        <v>Vigente</v>
      </c>
      <c r="AS180" s="48"/>
      <c r="AT180" s="48"/>
      <c r="AU180" s="48" t="s">
        <v>2814</v>
      </c>
      <c r="AV180" s="22"/>
      <c r="AW180" s="22"/>
      <c r="AX180" s="22"/>
      <c r="AY180" s="22"/>
      <c r="AZ180" s="22"/>
      <c r="BA180" s="22"/>
      <c r="BB180" s="22"/>
      <c r="BC180" s="22"/>
      <c r="BD180" s="22" t="s">
        <v>1966</v>
      </c>
    </row>
    <row r="181" spans="1:56" ht="69.75" customHeight="1" x14ac:dyDescent="0.25">
      <c r="A181" s="22">
        <v>178</v>
      </c>
      <c r="B181" s="22"/>
      <c r="C181" s="22"/>
      <c r="D181" s="22">
        <v>94489734</v>
      </c>
      <c r="E181" s="22" t="s">
        <v>2815</v>
      </c>
      <c r="F181" s="57">
        <v>27876</v>
      </c>
      <c r="G181" s="51" t="s">
        <v>1801</v>
      </c>
      <c r="H181" s="51"/>
      <c r="I181" s="51">
        <f t="shared" ca="1" si="15"/>
        <v>49.964383561643835</v>
      </c>
      <c r="J181" s="22"/>
      <c r="K181" s="22" t="s">
        <v>1894</v>
      </c>
      <c r="L181" s="22" t="s">
        <v>1895</v>
      </c>
      <c r="M181" s="57">
        <v>43535</v>
      </c>
      <c r="N181" s="51">
        <f t="shared" ca="1" si="16"/>
        <v>7.0630136986301366</v>
      </c>
      <c r="O181" s="55">
        <v>3185007069</v>
      </c>
      <c r="P181" s="55" t="s">
        <v>1815</v>
      </c>
      <c r="Q181" s="55" t="s">
        <v>439</v>
      </c>
      <c r="R181" s="57">
        <v>48576</v>
      </c>
      <c r="S181" s="55" t="s">
        <v>755</v>
      </c>
      <c r="T181" s="57"/>
      <c r="U181" s="57"/>
      <c r="V181" s="48" t="s">
        <v>460</v>
      </c>
      <c r="W181" s="48" t="s">
        <v>2816</v>
      </c>
      <c r="X181" s="48" t="s">
        <v>2817</v>
      </c>
      <c r="Y181" s="48">
        <v>2013</v>
      </c>
      <c r="Z181" s="48" t="s">
        <v>1807</v>
      </c>
      <c r="AA181" s="48">
        <v>125</v>
      </c>
      <c r="AB181" s="48"/>
      <c r="AC181" s="54">
        <v>41160</v>
      </c>
      <c r="AD181" s="54" t="s">
        <v>437</v>
      </c>
      <c r="AE181" s="48" t="s">
        <v>435</v>
      </c>
      <c r="AF181" s="48" t="s">
        <v>461</v>
      </c>
      <c r="AG181" s="22">
        <v>66987583</v>
      </c>
      <c r="AH181" s="85">
        <v>0.5</v>
      </c>
      <c r="AI181" s="85">
        <v>1</v>
      </c>
      <c r="AJ181" s="149" t="str">
        <f t="shared" ca="1" si="19"/>
        <v>No Vigente</v>
      </c>
      <c r="AK181" s="150">
        <f t="shared" si="20"/>
        <v>45668</v>
      </c>
      <c r="AL181" s="57">
        <v>45303</v>
      </c>
      <c r="AM181" s="149" t="str">
        <f t="shared" ca="1" si="18"/>
        <v>No Vigente</v>
      </c>
      <c r="AN181" s="150">
        <f t="shared" si="21"/>
        <v>45662</v>
      </c>
      <c r="AO181" s="57">
        <v>45297</v>
      </c>
      <c r="AP181" s="57" t="s">
        <v>439</v>
      </c>
      <c r="AQ181" s="57">
        <v>48576</v>
      </c>
      <c r="AR181" s="149" t="str">
        <f t="shared" ca="1" si="17"/>
        <v>Vigente</v>
      </c>
      <c r="AS181" s="48"/>
      <c r="AT181" s="48"/>
      <c r="AU181" s="48" t="s">
        <v>2818</v>
      </c>
      <c r="AV181" s="22"/>
      <c r="AW181" s="22"/>
      <c r="AX181" s="22"/>
      <c r="AY181" s="22"/>
      <c r="AZ181" s="22"/>
      <c r="BA181" s="22"/>
      <c r="BB181" s="22"/>
      <c r="BC181" s="22" t="s">
        <v>2819</v>
      </c>
      <c r="BD181" s="22" t="s">
        <v>1966</v>
      </c>
    </row>
    <row r="182" spans="1:56" ht="19.5" customHeight="1" x14ac:dyDescent="0.25">
      <c r="A182" s="22">
        <v>179</v>
      </c>
      <c r="B182" s="22"/>
      <c r="C182" s="22"/>
      <c r="D182" s="107">
        <v>67032734</v>
      </c>
      <c r="E182" s="107" t="s">
        <v>2820</v>
      </c>
      <c r="F182" s="108">
        <v>31444</v>
      </c>
      <c r="G182" s="109" t="s">
        <v>1843</v>
      </c>
      <c r="H182" s="101"/>
      <c r="I182" s="109">
        <f t="shared" ca="1" si="15"/>
        <v>40.18904109589041</v>
      </c>
      <c r="J182" s="102"/>
      <c r="K182" s="110" t="s">
        <v>2821</v>
      </c>
      <c r="L182" s="107" t="s">
        <v>1803</v>
      </c>
      <c r="M182" s="108">
        <v>43172</v>
      </c>
      <c r="N182" s="109">
        <f t="shared" ca="1" si="16"/>
        <v>8.0575342465753419</v>
      </c>
      <c r="O182" s="111">
        <v>300344884</v>
      </c>
      <c r="P182" s="111" t="s">
        <v>2822</v>
      </c>
      <c r="Q182" s="111" t="s">
        <v>450</v>
      </c>
      <c r="R182" s="112" t="s">
        <v>2823</v>
      </c>
      <c r="S182" s="112" t="s">
        <v>755</v>
      </c>
      <c r="T182" s="108"/>
      <c r="U182" s="108"/>
      <c r="V182" s="113"/>
      <c r="W182" s="113"/>
      <c r="X182" s="113"/>
      <c r="Y182" s="113"/>
      <c r="Z182" s="113"/>
      <c r="AA182" s="113"/>
      <c r="AB182" s="103"/>
      <c r="AC182" s="113"/>
      <c r="AD182" s="113"/>
      <c r="AE182" s="113"/>
      <c r="AF182" s="113"/>
      <c r="AG182" s="107"/>
      <c r="AH182" s="107" t="s">
        <v>861</v>
      </c>
      <c r="AI182" s="107" t="s">
        <v>861</v>
      </c>
      <c r="AJ182" s="107" t="str">
        <f t="shared" ca="1" si="19"/>
        <v>No Vigente</v>
      </c>
      <c r="AK182" s="108">
        <f t="shared" si="20"/>
        <v>365</v>
      </c>
      <c r="AL182" s="57"/>
      <c r="AM182" s="107" t="str">
        <f t="shared" ca="1" si="18"/>
        <v>No Vigente</v>
      </c>
      <c r="AN182" s="108">
        <f t="shared" si="21"/>
        <v>365</v>
      </c>
      <c r="AO182" s="57"/>
      <c r="AP182" s="108"/>
      <c r="AQ182" s="108"/>
      <c r="AR182" s="107" t="str">
        <f t="shared" ca="1" si="17"/>
        <v>No Vigente</v>
      </c>
      <c r="AS182" s="107"/>
      <c r="AT182" s="107"/>
      <c r="AU182" s="107"/>
      <c r="AV182" s="107"/>
      <c r="AW182" s="102"/>
      <c r="AX182" s="102"/>
      <c r="AY182" s="102"/>
      <c r="AZ182" s="102"/>
      <c r="BA182" s="102"/>
      <c r="BB182" s="102"/>
      <c r="BC182" s="107" t="s">
        <v>2532</v>
      </c>
      <c r="BD182" s="107" t="s">
        <v>2824</v>
      </c>
    </row>
    <row r="183" spans="1:56" ht="19.5" customHeight="1" x14ac:dyDescent="0.25">
      <c r="A183" s="22">
        <v>180</v>
      </c>
      <c r="B183" s="22"/>
      <c r="C183" s="22"/>
      <c r="D183" s="22">
        <v>1006181201</v>
      </c>
      <c r="E183" s="22" t="s">
        <v>2825</v>
      </c>
      <c r="F183" s="57">
        <v>36716</v>
      </c>
      <c r="G183" s="51" t="s">
        <v>1801</v>
      </c>
      <c r="H183" s="51"/>
      <c r="I183" s="51">
        <f t="shared" ca="1" si="15"/>
        <v>25.745205479452054</v>
      </c>
      <c r="J183" s="22"/>
      <c r="K183" s="22" t="s">
        <v>2084</v>
      </c>
      <c r="L183" s="48" t="s">
        <v>1827</v>
      </c>
      <c r="M183" s="57">
        <v>44698</v>
      </c>
      <c r="N183" s="51">
        <f t="shared" ca="1" si="16"/>
        <v>3.8767123287671232</v>
      </c>
      <c r="O183" s="55">
        <v>3225246809</v>
      </c>
      <c r="P183" s="55" t="s">
        <v>1815</v>
      </c>
      <c r="Q183" s="55" t="s">
        <v>439</v>
      </c>
      <c r="R183" s="57">
        <v>47134</v>
      </c>
      <c r="S183" s="55" t="s">
        <v>755</v>
      </c>
      <c r="T183" s="57"/>
      <c r="U183" s="57"/>
      <c r="V183" s="48" t="s">
        <v>2826</v>
      </c>
      <c r="W183" s="48" t="s">
        <v>2827</v>
      </c>
      <c r="X183" s="48" t="s">
        <v>2828</v>
      </c>
      <c r="Y183" s="48">
        <v>2020</v>
      </c>
      <c r="Z183" s="48" t="s">
        <v>1927</v>
      </c>
      <c r="AA183" s="48">
        <v>249</v>
      </c>
      <c r="AB183" s="48"/>
      <c r="AC183" s="54">
        <v>43600</v>
      </c>
      <c r="AD183" s="54" t="s">
        <v>437</v>
      </c>
      <c r="AE183" s="48" t="s">
        <v>435</v>
      </c>
      <c r="AF183" s="48" t="s">
        <v>672</v>
      </c>
      <c r="AG183" s="22">
        <v>1151945831</v>
      </c>
      <c r="AH183" s="85">
        <v>0.5</v>
      </c>
      <c r="AI183" s="85">
        <v>1</v>
      </c>
      <c r="AJ183" s="149" t="str">
        <f t="shared" ca="1" si="19"/>
        <v>No Vigente</v>
      </c>
      <c r="AK183" s="150">
        <f t="shared" si="20"/>
        <v>45414</v>
      </c>
      <c r="AL183" s="54">
        <v>45049</v>
      </c>
      <c r="AM183" s="149" t="str">
        <f t="shared" ca="1" si="18"/>
        <v>No Vigente</v>
      </c>
      <c r="AN183" s="150">
        <f t="shared" si="21"/>
        <v>45504</v>
      </c>
      <c r="AO183" s="57">
        <v>45139</v>
      </c>
      <c r="AP183" s="57" t="s">
        <v>439</v>
      </c>
      <c r="AQ183" s="57">
        <v>47134</v>
      </c>
      <c r="AR183" s="149" t="str">
        <f t="shared" ca="1" si="17"/>
        <v>Vigente</v>
      </c>
      <c r="AS183" s="22"/>
      <c r="AT183" s="22"/>
      <c r="AU183" s="22" t="s">
        <v>1851</v>
      </c>
      <c r="AV183" s="22"/>
      <c r="AW183" s="22"/>
      <c r="AX183" s="22"/>
      <c r="AY183" s="22"/>
      <c r="AZ183" s="22"/>
      <c r="BA183" s="22"/>
      <c r="BB183" s="22"/>
      <c r="BC183" s="22" t="s">
        <v>2829</v>
      </c>
      <c r="BD183" s="22" t="s">
        <v>1966</v>
      </c>
    </row>
    <row r="184" spans="1:56" ht="19.5" customHeight="1" x14ac:dyDescent="0.25">
      <c r="A184" s="22">
        <v>181</v>
      </c>
      <c r="B184" s="22"/>
      <c r="C184" s="22"/>
      <c r="D184" s="107">
        <v>94063288</v>
      </c>
      <c r="E184" s="107" t="s">
        <v>2830</v>
      </c>
      <c r="F184" s="108">
        <v>30501</v>
      </c>
      <c r="G184" s="152" t="s">
        <v>1801</v>
      </c>
      <c r="H184" s="101"/>
      <c r="I184" s="109">
        <f t="shared" ca="1" si="15"/>
        <v>42.772602739726025</v>
      </c>
      <c r="J184" s="102"/>
      <c r="K184" s="110" t="s">
        <v>1916</v>
      </c>
      <c r="L184" s="107" t="s">
        <v>2831</v>
      </c>
      <c r="M184" s="108">
        <v>43427</v>
      </c>
      <c r="N184" s="109">
        <f t="shared" ca="1" si="16"/>
        <v>7.3589041095890408</v>
      </c>
      <c r="O184" s="111" t="s">
        <v>2832</v>
      </c>
      <c r="P184" s="111" t="s">
        <v>1815</v>
      </c>
      <c r="Q184" s="111" t="s">
        <v>439</v>
      </c>
      <c r="R184" s="112" t="s">
        <v>2833</v>
      </c>
      <c r="S184" s="111" t="s">
        <v>2429</v>
      </c>
      <c r="T184" s="108">
        <v>45111</v>
      </c>
      <c r="U184" s="108"/>
      <c r="V184" s="113" t="s">
        <v>619</v>
      </c>
      <c r="W184" s="107" t="s">
        <v>2834</v>
      </c>
      <c r="X184" s="113" t="s">
        <v>2835</v>
      </c>
      <c r="Y184" s="113">
        <v>2018</v>
      </c>
      <c r="Z184" s="113" t="s">
        <v>1927</v>
      </c>
      <c r="AA184" s="113">
        <v>250</v>
      </c>
      <c r="AB184" s="103"/>
      <c r="AC184" s="112">
        <v>43340</v>
      </c>
      <c r="AD184" s="112" t="s">
        <v>437</v>
      </c>
      <c r="AE184" s="113" t="s">
        <v>435</v>
      </c>
      <c r="AF184" s="113" t="s">
        <v>620</v>
      </c>
      <c r="AG184" s="107">
        <v>31878589</v>
      </c>
      <c r="AH184" s="107" t="s">
        <v>861</v>
      </c>
      <c r="AI184" s="107" t="s">
        <v>861</v>
      </c>
      <c r="AJ184" s="107" t="str">
        <f t="shared" ca="1" si="19"/>
        <v>No Vigente</v>
      </c>
      <c r="AK184" s="108">
        <f t="shared" si="20"/>
        <v>45672</v>
      </c>
      <c r="AL184" s="57">
        <v>45307</v>
      </c>
      <c r="AM184" s="107" t="str">
        <f t="shared" ca="1" si="18"/>
        <v>No Vigente</v>
      </c>
      <c r="AN184" s="108">
        <f t="shared" si="21"/>
        <v>45616</v>
      </c>
      <c r="AO184" s="57">
        <v>45251</v>
      </c>
      <c r="AP184" s="108" t="s">
        <v>439</v>
      </c>
      <c r="AQ184" s="108" t="s">
        <v>2833</v>
      </c>
      <c r="AR184" s="107" t="str">
        <f t="shared" ca="1" si="17"/>
        <v>Vigente</v>
      </c>
      <c r="AS184" s="107"/>
      <c r="AT184" s="107"/>
      <c r="AU184" s="107" t="s">
        <v>1851</v>
      </c>
      <c r="AV184" s="107"/>
      <c r="AW184" s="102"/>
      <c r="AX184" s="102"/>
      <c r="AY184" s="102"/>
      <c r="AZ184" s="102"/>
      <c r="BA184" s="102"/>
      <c r="BB184" s="102"/>
      <c r="BC184" s="107" t="s">
        <v>2836</v>
      </c>
      <c r="BD184" s="107"/>
    </row>
    <row r="185" spans="1:56" ht="19.5" customHeight="1" x14ac:dyDescent="0.25">
      <c r="A185" s="22">
        <v>182</v>
      </c>
      <c r="B185" s="22"/>
      <c r="C185" s="22"/>
      <c r="D185" s="22">
        <v>1087648122</v>
      </c>
      <c r="E185" s="22" t="s">
        <v>2837</v>
      </c>
      <c r="F185" s="57">
        <v>36172</v>
      </c>
      <c r="G185" s="51" t="s">
        <v>1801</v>
      </c>
      <c r="H185" s="51"/>
      <c r="I185" s="51">
        <f t="shared" ca="1" si="15"/>
        <v>27.235616438356164</v>
      </c>
      <c r="J185" s="22"/>
      <c r="K185" s="22" t="s">
        <v>1826</v>
      </c>
      <c r="L185" s="48" t="s">
        <v>1827</v>
      </c>
      <c r="M185" s="57">
        <v>44474</v>
      </c>
      <c r="N185" s="51">
        <f t="shared" ca="1" si="16"/>
        <v>4.4904109589041097</v>
      </c>
      <c r="O185" s="55" t="s">
        <v>2838</v>
      </c>
      <c r="P185" s="55" t="s">
        <v>1815</v>
      </c>
      <c r="Q185" s="55" t="s">
        <v>439</v>
      </c>
      <c r="R185" s="57">
        <v>47810</v>
      </c>
      <c r="S185" s="55" t="s">
        <v>755</v>
      </c>
      <c r="T185" s="57"/>
      <c r="U185" s="57"/>
      <c r="V185" s="48" t="s">
        <v>655</v>
      </c>
      <c r="W185" s="48" t="s">
        <v>2839</v>
      </c>
      <c r="X185" s="48" t="s">
        <v>2840</v>
      </c>
      <c r="Y185" s="48">
        <v>2025</v>
      </c>
      <c r="Z185" s="48" t="s">
        <v>2841</v>
      </c>
      <c r="AA185" s="48">
        <v>149</v>
      </c>
      <c r="AB185" s="48"/>
      <c r="AC185" s="54" t="s">
        <v>2842</v>
      </c>
      <c r="AD185" s="54" t="s">
        <v>437</v>
      </c>
      <c r="AE185" s="48" t="s">
        <v>436</v>
      </c>
      <c r="AF185" s="48"/>
      <c r="AG185" s="22"/>
      <c r="AH185" s="85">
        <v>0.5</v>
      </c>
      <c r="AI185" s="85">
        <v>1</v>
      </c>
      <c r="AJ185" s="22" t="str">
        <f t="shared" ca="1" si="19"/>
        <v>No Vigente</v>
      </c>
      <c r="AK185" s="57">
        <f t="shared" si="20"/>
        <v>46055</v>
      </c>
      <c r="AL185" s="57">
        <v>45690</v>
      </c>
      <c r="AM185" s="22" t="str">
        <f t="shared" ca="1" si="18"/>
        <v>No Vigente</v>
      </c>
      <c r="AN185" s="57">
        <f t="shared" si="21"/>
        <v>45689</v>
      </c>
      <c r="AO185" s="57">
        <v>45324</v>
      </c>
      <c r="AP185" s="57" t="s">
        <v>439</v>
      </c>
      <c r="AQ185" s="57">
        <v>47810</v>
      </c>
      <c r="AR185" s="22" t="str">
        <f t="shared" ca="1" si="17"/>
        <v>Vigente</v>
      </c>
      <c r="AS185" s="22"/>
      <c r="AT185" s="22"/>
      <c r="AU185" s="22" t="s">
        <v>2057</v>
      </c>
      <c r="AV185" s="22"/>
      <c r="AW185" s="22"/>
      <c r="AX185" s="22"/>
      <c r="AY185" s="22"/>
      <c r="AZ185" s="22"/>
      <c r="BA185" s="22"/>
      <c r="BB185" s="22"/>
      <c r="BC185" s="22"/>
      <c r="BD185" s="22" t="s">
        <v>2500</v>
      </c>
    </row>
    <row r="186" spans="1:56" ht="19.5" customHeight="1" x14ac:dyDescent="0.25">
      <c r="A186" s="22">
        <v>183</v>
      </c>
      <c r="B186" s="22"/>
      <c r="C186" s="22"/>
      <c r="D186" s="22">
        <v>1143831460</v>
      </c>
      <c r="E186" s="22" t="s">
        <v>2843</v>
      </c>
      <c r="F186" s="57">
        <v>33006</v>
      </c>
      <c r="G186" s="51" t="s">
        <v>1801</v>
      </c>
      <c r="H186" s="51"/>
      <c r="I186" s="51">
        <f t="shared" ca="1" si="15"/>
        <v>35.909589041095892</v>
      </c>
      <c r="J186" s="22"/>
      <c r="K186" s="63" t="s">
        <v>2453</v>
      </c>
      <c r="L186" s="22" t="s">
        <v>1803</v>
      </c>
      <c r="M186" s="57">
        <v>44774</v>
      </c>
      <c r="N186" s="51">
        <f t="shared" ca="1" si="16"/>
        <v>3.6684931506849314</v>
      </c>
      <c r="O186" s="48" t="s">
        <v>2844</v>
      </c>
      <c r="P186" s="48" t="s">
        <v>1815</v>
      </c>
      <c r="Q186" s="48" t="s">
        <v>439</v>
      </c>
      <c r="R186" s="54">
        <v>45673</v>
      </c>
      <c r="S186" s="55" t="s">
        <v>755</v>
      </c>
      <c r="T186" s="57"/>
      <c r="U186" s="57"/>
      <c r="V186" s="22" t="s">
        <v>2845</v>
      </c>
      <c r="W186" s="22" t="s">
        <v>2846</v>
      </c>
      <c r="X186" s="22" t="s">
        <v>2847</v>
      </c>
      <c r="Y186" s="48">
        <v>2019</v>
      </c>
      <c r="Z186" s="48" t="s">
        <v>1927</v>
      </c>
      <c r="AA186" s="48">
        <v>114</v>
      </c>
      <c r="AB186" s="48"/>
      <c r="AC186" s="54">
        <v>43494</v>
      </c>
      <c r="AD186" s="54" t="s">
        <v>437</v>
      </c>
      <c r="AE186" s="48" t="s">
        <v>436</v>
      </c>
      <c r="AF186" s="48"/>
      <c r="AG186" s="22"/>
      <c r="AH186" s="85">
        <v>0.5</v>
      </c>
      <c r="AI186" s="85">
        <v>1</v>
      </c>
      <c r="AJ186" s="22" t="str">
        <f t="shared" ca="1" si="19"/>
        <v>No Vigente</v>
      </c>
      <c r="AK186" s="57">
        <f t="shared" si="20"/>
        <v>45846</v>
      </c>
      <c r="AL186" s="57">
        <v>45481</v>
      </c>
      <c r="AM186" s="22" t="str">
        <f t="shared" ca="1" si="18"/>
        <v>No Vigente</v>
      </c>
      <c r="AN186" s="57">
        <f t="shared" si="21"/>
        <v>45656</v>
      </c>
      <c r="AO186" s="57">
        <v>45291</v>
      </c>
      <c r="AP186" s="57" t="s">
        <v>439</v>
      </c>
      <c r="AQ186" s="57">
        <v>45673</v>
      </c>
      <c r="AR186" s="22" t="str">
        <f t="shared" ca="1" si="17"/>
        <v>No Vigente</v>
      </c>
      <c r="AS186" s="22"/>
      <c r="AT186" s="22"/>
      <c r="AU186" s="22" t="s">
        <v>2057</v>
      </c>
      <c r="AV186" s="22"/>
      <c r="AW186" s="22"/>
      <c r="AX186" s="22"/>
      <c r="AY186" s="22"/>
      <c r="AZ186" s="22"/>
      <c r="BA186" s="22"/>
      <c r="BB186" s="22"/>
      <c r="BC186" s="22" t="s">
        <v>2848</v>
      </c>
      <c r="BD186" s="22"/>
    </row>
    <row r="187" spans="1:56" ht="19.5" customHeight="1" x14ac:dyDescent="0.25">
      <c r="A187" s="22">
        <v>184</v>
      </c>
      <c r="B187" s="22"/>
      <c r="C187" s="22"/>
      <c r="D187" s="22">
        <v>1151956400</v>
      </c>
      <c r="E187" s="22" t="s">
        <v>2849</v>
      </c>
      <c r="F187" s="57">
        <v>34632</v>
      </c>
      <c r="G187" s="51" t="s">
        <v>1801</v>
      </c>
      <c r="H187" s="51"/>
      <c r="I187" s="51">
        <f t="shared" ca="1" si="15"/>
        <v>31.454794520547946</v>
      </c>
      <c r="J187" s="22"/>
      <c r="K187" s="22" t="s">
        <v>2850</v>
      </c>
      <c r="L187" s="22" t="s">
        <v>1803</v>
      </c>
      <c r="M187" s="57">
        <v>43078</v>
      </c>
      <c r="N187" s="51">
        <f t="shared" ca="1" si="16"/>
        <v>8.3150684931506849</v>
      </c>
      <c r="O187" s="48" t="s">
        <v>2851</v>
      </c>
      <c r="P187" s="48" t="s">
        <v>2822</v>
      </c>
      <c r="Q187" s="48" t="s">
        <v>2852</v>
      </c>
      <c r="R187" s="54" t="s">
        <v>2853</v>
      </c>
      <c r="S187" s="55" t="s">
        <v>755</v>
      </c>
      <c r="T187" s="57"/>
      <c r="U187" s="57"/>
      <c r="V187" s="48" t="s">
        <v>2854</v>
      </c>
      <c r="W187" s="48" t="s">
        <v>2855</v>
      </c>
      <c r="X187" s="48" t="s">
        <v>2856</v>
      </c>
      <c r="Y187" s="48">
        <v>2021</v>
      </c>
      <c r="Z187" s="48" t="s">
        <v>1819</v>
      </c>
      <c r="AA187" s="48">
        <v>98</v>
      </c>
      <c r="AB187" s="48"/>
      <c r="AC187" s="54">
        <v>43902</v>
      </c>
      <c r="AD187" s="54" t="s">
        <v>437</v>
      </c>
      <c r="AE187" s="48" t="s">
        <v>435</v>
      </c>
      <c r="AF187" s="48" t="s">
        <v>2857</v>
      </c>
      <c r="AG187" s="22">
        <v>1107092279</v>
      </c>
      <c r="AH187" s="85">
        <v>0.5</v>
      </c>
      <c r="AI187" s="85">
        <v>1</v>
      </c>
      <c r="AJ187" s="22" t="str">
        <f t="shared" ca="1" si="19"/>
        <v>No Vigente</v>
      </c>
      <c r="AK187" s="57">
        <f t="shared" si="20"/>
        <v>45812</v>
      </c>
      <c r="AL187" s="57">
        <v>45447</v>
      </c>
      <c r="AM187" s="22" t="str">
        <f t="shared" ca="1" si="18"/>
        <v>No Vigente</v>
      </c>
      <c r="AN187" s="57">
        <f t="shared" si="21"/>
        <v>45731</v>
      </c>
      <c r="AO187" s="57">
        <v>45366</v>
      </c>
      <c r="AP187" s="57" t="s">
        <v>439</v>
      </c>
      <c r="AQ187" s="57">
        <v>48941</v>
      </c>
      <c r="AR187" s="22" t="str">
        <f t="shared" ca="1" si="17"/>
        <v>Vigente</v>
      </c>
      <c r="AS187" s="22"/>
      <c r="AT187" s="22"/>
      <c r="AU187" s="22" t="s">
        <v>2158</v>
      </c>
      <c r="AV187" s="22"/>
      <c r="AW187" s="22"/>
      <c r="AX187" s="22"/>
      <c r="AY187" s="22"/>
      <c r="AZ187" s="22"/>
      <c r="BA187" s="22"/>
      <c r="BB187" s="22"/>
      <c r="BC187" s="22" t="s">
        <v>2858</v>
      </c>
      <c r="BD187" s="22" t="s">
        <v>2500</v>
      </c>
    </row>
    <row r="188" spans="1:56" ht="19.5" customHeight="1" x14ac:dyDescent="0.25">
      <c r="A188" s="22">
        <v>185</v>
      </c>
      <c r="B188" s="22"/>
      <c r="C188" s="22"/>
      <c r="D188" s="153">
        <v>89007949</v>
      </c>
      <c r="E188" s="23" t="s">
        <v>2859</v>
      </c>
      <c r="F188" s="105"/>
      <c r="G188" s="37" t="s">
        <v>1801</v>
      </c>
      <c r="H188" s="154"/>
      <c r="I188" s="155">
        <f t="shared" ca="1" si="15"/>
        <v>126.33698630136986</v>
      </c>
      <c r="J188" s="156"/>
      <c r="K188" s="157" t="s">
        <v>2860</v>
      </c>
      <c r="L188" s="153" t="s">
        <v>1803</v>
      </c>
      <c r="M188" s="105">
        <v>42220</v>
      </c>
      <c r="N188" s="25">
        <f t="shared" ca="1" si="16"/>
        <v>10.665753424657535</v>
      </c>
      <c r="O188" s="158" t="s">
        <v>2861</v>
      </c>
      <c r="P188" s="158"/>
      <c r="Q188" s="158"/>
      <c r="R188" s="159"/>
      <c r="S188" s="158"/>
      <c r="T188" s="105"/>
      <c r="U188" s="105"/>
      <c r="V188" s="158"/>
      <c r="W188" s="158"/>
      <c r="X188" s="158"/>
      <c r="Y188" s="158"/>
      <c r="Z188" s="158"/>
      <c r="AA188" s="158"/>
      <c r="AB188" s="160"/>
      <c r="AC188" s="159"/>
      <c r="AD188" s="159"/>
      <c r="AE188" s="158"/>
      <c r="AF188" s="158"/>
      <c r="AG188" s="153"/>
      <c r="AH188" s="153" t="s">
        <v>861</v>
      </c>
      <c r="AI188" s="153" t="s">
        <v>861</v>
      </c>
      <c r="AJ188" s="104" t="str">
        <f t="shared" ca="1" si="19"/>
        <v>No Vigente</v>
      </c>
      <c r="AK188" s="105">
        <f t="shared" si="20"/>
        <v>365</v>
      </c>
      <c r="AL188" s="24"/>
      <c r="AM188" s="104" t="str">
        <f t="shared" ca="1" si="18"/>
        <v>No Vigente</v>
      </c>
      <c r="AN188" s="105">
        <f t="shared" si="21"/>
        <v>365</v>
      </c>
      <c r="AO188" s="24"/>
      <c r="AP188" s="105"/>
      <c r="AQ188" s="105"/>
      <c r="AR188" s="104" t="str">
        <f t="shared" ca="1" si="17"/>
        <v>No Vigente</v>
      </c>
      <c r="AS188" s="23"/>
      <c r="AT188" s="23"/>
      <c r="AU188" s="23"/>
      <c r="AV188" s="153"/>
      <c r="AW188" s="156"/>
      <c r="AX188" s="156"/>
      <c r="AY188" s="156"/>
      <c r="AZ188" s="156"/>
      <c r="BA188" s="156"/>
      <c r="BB188" s="156"/>
      <c r="BC188" s="153" t="s">
        <v>2532</v>
      </c>
      <c r="BD188" s="23" t="s">
        <v>1809</v>
      </c>
    </row>
    <row r="189" spans="1:56" ht="19.5" customHeight="1" x14ac:dyDescent="0.25">
      <c r="A189" s="22">
        <v>186</v>
      </c>
      <c r="B189" s="22"/>
      <c r="C189" s="22"/>
      <c r="D189" s="23">
        <v>1144139543</v>
      </c>
      <c r="E189" s="23" t="s">
        <v>2862</v>
      </c>
      <c r="F189" s="24"/>
      <c r="G189" s="25" t="s">
        <v>1843</v>
      </c>
      <c r="H189" s="101"/>
      <c r="I189" s="25">
        <f t="shared" ca="1" si="15"/>
        <v>126.33698630136986</v>
      </c>
      <c r="J189" s="102"/>
      <c r="K189" s="23" t="s">
        <v>2863</v>
      </c>
      <c r="L189" s="23" t="s">
        <v>1803</v>
      </c>
      <c r="M189" s="24">
        <v>42678</v>
      </c>
      <c r="N189" s="25">
        <f t="shared" ca="1" si="16"/>
        <v>9.4109589041095898</v>
      </c>
      <c r="O189" s="27" t="s">
        <v>2864</v>
      </c>
      <c r="P189" s="27"/>
      <c r="Q189" s="27"/>
      <c r="R189" s="28"/>
      <c r="S189" s="27"/>
      <c r="T189" s="24"/>
      <c r="U189" s="24"/>
      <c r="V189" s="29" t="s">
        <v>2865</v>
      </c>
      <c r="W189" s="29" t="s">
        <v>2866</v>
      </c>
      <c r="X189" s="29" t="s">
        <v>2867</v>
      </c>
      <c r="Y189" s="29">
        <v>2019</v>
      </c>
      <c r="Z189" s="29" t="s">
        <v>1998</v>
      </c>
      <c r="AA189" s="29">
        <v>110</v>
      </c>
      <c r="AB189" s="103"/>
      <c r="AC189" s="28">
        <v>43263</v>
      </c>
      <c r="AD189" s="28" t="s">
        <v>437</v>
      </c>
      <c r="AE189" s="29" t="s">
        <v>436</v>
      </c>
      <c r="AF189" s="29"/>
      <c r="AG189" s="23"/>
      <c r="AH189" s="31">
        <v>0.5</v>
      </c>
      <c r="AI189" s="31">
        <v>1</v>
      </c>
      <c r="AJ189" s="104" t="str">
        <f t="shared" ca="1" si="19"/>
        <v>No Vigente</v>
      </c>
      <c r="AK189" s="105">
        <f t="shared" si="20"/>
        <v>45578</v>
      </c>
      <c r="AL189" s="24">
        <v>45213</v>
      </c>
      <c r="AM189" s="104" t="str">
        <f t="shared" ca="1" si="18"/>
        <v>No Vigente</v>
      </c>
      <c r="AN189" s="105">
        <f t="shared" si="21"/>
        <v>45458</v>
      </c>
      <c r="AO189" s="24">
        <v>45093</v>
      </c>
      <c r="AP189" s="24" t="s">
        <v>439</v>
      </c>
      <c r="AQ189" s="24">
        <v>46135</v>
      </c>
      <c r="AR189" s="104" t="str">
        <f t="shared" ca="1" si="17"/>
        <v>Vigente</v>
      </c>
      <c r="AS189" s="23"/>
      <c r="AT189" s="23"/>
      <c r="AU189" s="23"/>
      <c r="AV189" s="23"/>
      <c r="AW189" s="102"/>
      <c r="AX189" s="102"/>
      <c r="AY189" s="102"/>
      <c r="AZ189" s="102"/>
      <c r="BA189" s="102"/>
      <c r="BB189" s="102"/>
      <c r="BC189" s="23"/>
      <c r="BD189" s="23" t="s">
        <v>1809</v>
      </c>
    </row>
    <row r="190" spans="1:56" ht="19.5" customHeight="1" x14ac:dyDescent="0.25">
      <c r="A190" s="22">
        <v>187</v>
      </c>
      <c r="B190" s="22"/>
      <c r="C190" s="22"/>
      <c r="D190" s="22">
        <v>1144188300</v>
      </c>
      <c r="E190" s="22" t="s">
        <v>2868</v>
      </c>
      <c r="F190" s="57">
        <v>34916</v>
      </c>
      <c r="G190" s="51" t="s">
        <v>1801</v>
      </c>
      <c r="H190" s="51"/>
      <c r="I190" s="51">
        <f t="shared" ca="1" si="15"/>
        <v>30.676712328767124</v>
      </c>
      <c r="J190" s="22"/>
      <c r="K190" s="22" t="s">
        <v>2573</v>
      </c>
      <c r="L190" s="48" t="s">
        <v>1846</v>
      </c>
      <c r="M190" s="57">
        <v>43531</v>
      </c>
      <c r="N190" s="51">
        <f t="shared" ca="1" si="16"/>
        <v>7.0739726027397261</v>
      </c>
      <c r="O190" s="55" t="s">
        <v>2869</v>
      </c>
      <c r="P190" s="55" t="s">
        <v>1815</v>
      </c>
      <c r="Q190" s="55" t="s">
        <v>439</v>
      </c>
      <c r="R190" s="54">
        <v>45588</v>
      </c>
      <c r="S190" s="55" t="s">
        <v>755</v>
      </c>
      <c r="T190" s="57"/>
      <c r="U190" s="57"/>
      <c r="V190" s="48" t="s">
        <v>474</v>
      </c>
      <c r="W190" s="48" t="s">
        <v>2870</v>
      </c>
      <c r="X190" s="48" t="s">
        <v>2871</v>
      </c>
      <c r="Y190" s="48">
        <v>2021</v>
      </c>
      <c r="Z190" s="48" t="s">
        <v>1986</v>
      </c>
      <c r="AA190" s="48">
        <v>160</v>
      </c>
      <c r="AB190" s="48"/>
      <c r="AC190" s="54">
        <v>44086</v>
      </c>
      <c r="AD190" s="54" t="s">
        <v>437</v>
      </c>
      <c r="AE190" s="48" t="s">
        <v>436</v>
      </c>
      <c r="AF190" s="48"/>
      <c r="AG190" s="22"/>
      <c r="AH190" s="85">
        <v>0.5</v>
      </c>
      <c r="AI190" s="85">
        <v>1</v>
      </c>
      <c r="AJ190" s="22" t="str">
        <f t="shared" ca="1" si="19"/>
        <v>No Vigente</v>
      </c>
      <c r="AK190" s="57">
        <f t="shared" si="20"/>
        <v>45556</v>
      </c>
      <c r="AL190" s="57">
        <v>45191</v>
      </c>
      <c r="AM190" s="22" t="str">
        <f t="shared" ca="1" si="18"/>
        <v>No Vigente</v>
      </c>
      <c r="AN190" s="57">
        <f t="shared" si="21"/>
        <v>45914</v>
      </c>
      <c r="AO190" s="57">
        <v>45549</v>
      </c>
      <c r="AP190" s="57" t="s">
        <v>439</v>
      </c>
      <c r="AQ190" s="57">
        <v>49274</v>
      </c>
      <c r="AR190" s="22" t="str">
        <f t="shared" ca="1" si="17"/>
        <v>Vigente</v>
      </c>
      <c r="AS190" s="48"/>
      <c r="AT190" s="48"/>
      <c r="AU190" s="48" t="s">
        <v>1851</v>
      </c>
      <c r="AV190" s="22"/>
      <c r="AW190" s="22"/>
      <c r="AX190" s="22"/>
      <c r="AY190" s="22"/>
      <c r="AZ190" s="22"/>
      <c r="BA190" s="22"/>
      <c r="BB190" s="22"/>
      <c r="BC190" s="22"/>
      <c r="BD190" s="22"/>
    </row>
    <row r="191" spans="1:56" ht="19.5" customHeight="1" x14ac:dyDescent="0.25">
      <c r="A191" s="22">
        <v>188</v>
      </c>
      <c r="B191" s="22"/>
      <c r="C191" s="22"/>
      <c r="D191" s="22">
        <v>6199511</v>
      </c>
      <c r="E191" s="22" t="s">
        <v>2872</v>
      </c>
      <c r="F191" s="90" t="s">
        <v>2873</v>
      </c>
      <c r="G191" s="51" t="s">
        <v>1801</v>
      </c>
      <c r="H191" s="51"/>
      <c r="I191" s="51">
        <f t="shared" ca="1" si="15"/>
        <v>47.161643835616438</v>
      </c>
      <c r="J191" s="22"/>
      <c r="K191" s="63" t="s">
        <v>1840</v>
      </c>
      <c r="L191" s="22" t="s">
        <v>1803</v>
      </c>
      <c r="M191" s="57">
        <v>41929</v>
      </c>
      <c r="N191" s="51">
        <f t="shared" ca="1" si="16"/>
        <v>11.463013698630137</v>
      </c>
      <c r="O191" s="55" t="s">
        <v>2874</v>
      </c>
      <c r="P191" s="55" t="s">
        <v>1815</v>
      </c>
      <c r="Q191" s="55" t="s">
        <v>439</v>
      </c>
      <c r="R191" s="54" t="s">
        <v>2875</v>
      </c>
      <c r="S191" s="55" t="s">
        <v>755</v>
      </c>
      <c r="T191" s="57"/>
      <c r="U191" s="57"/>
      <c r="V191" s="48" t="s">
        <v>587</v>
      </c>
      <c r="W191" s="48" t="s">
        <v>2876</v>
      </c>
      <c r="X191" s="48" t="s">
        <v>2877</v>
      </c>
      <c r="Y191" s="48">
        <v>2019</v>
      </c>
      <c r="Z191" s="48" t="s">
        <v>2878</v>
      </c>
      <c r="AA191" s="48">
        <v>113</v>
      </c>
      <c r="AB191" s="48"/>
      <c r="AC191" s="91" t="s">
        <v>2879</v>
      </c>
      <c r="AD191" s="48" t="s">
        <v>437</v>
      </c>
      <c r="AE191" s="48" t="s">
        <v>764</v>
      </c>
      <c r="AF191" s="48" t="s">
        <v>588</v>
      </c>
      <c r="AG191" s="22">
        <v>1130641195</v>
      </c>
      <c r="AH191" s="85">
        <v>0.5</v>
      </c>
      <c r="AI191" s="85">
        <v>1</v>
      </c>
      <c r="AJ191" s="22" t="str">
        <f t="shared" ca="1" si="19"/>
        <v>No Vigente</v>
      </c>
      <c r="AK191" s="57">
        <f t="shared" si="20"/>
        <v>45815</v>
      </c>
      <c r="AL191" s="90">
        <v>45450</v>
      </c>
      <c r="AM191" s="22" t="str">
        <f t="shared" ca="1" si="18"/>
        <v>No Vigente</v>
      </c>
      <c r="AN191" s="57">
        <f t="shared" si="21"/>
        <v>45571</v>
      </c>
      <c r="AO191" s="90">
        <v>45206</v>
      </c>
      <c r="AP191" s="57" t="s">
        <v>439</v>
      </c>
      <c r="AQ191" s="57" t="s">
        <v>2875</v>
      </c>
      <c r="AR191" s="22" t="str">
        <f t="shared" ca="1" si="17"/>
        <v>Vigente</v>
      </c>
      <c r="AS191" s="48"/>
      <c r="AT191" s="48"/>
      <c r="AU191" s="48" t="s">
        <v>1851</v>
      </c>
      <c r="AV191" s="22"/>
      <c r="AW191" s="22"/>
      <c r="AX191" s="22"/>
      <c r="AY191" s="22"/>
      <c r="AZ191" s="22"/>
      <c r="BA191" s="22"/>
      <c r="BB191" s="22"/>
      <c r="BC191" s="22" t="s">
        <v>2880</v>
      </c>
      <c r="BD191" s="22" t="s">
        <v>1966</v>
      </c>
    </row>
    <row r="192" spans="1:56" ht="19.5" customHeight="1" x14ac:dyDescent="0.25">
      <c r="A192" s="22">
        <v>189</v>
      </c>
      <c r="B192" s="22"/>
      <c r="C192" s="22"/>
      <c r="D192" s="22">
        <v>87432752</v>
      </c>
      <c r="E192" s="48" t="s">
        <v>2881</v>
      </c>
      <c r="F192" s="57">
        <v>26810</v>
      </c>
      <c r="G192" s="51" t="s">
        <v>1801</v>
      </c>
      <c r="H192" s="51"/>
      <c r="I192" s="51">
        <f t="shared" ca="1" si="15"/>
        <v>52.884931506849313</v>
      </c>
      <c r="J192" s="22"/>
      <c r="K192" s="48" t="s">
        <v>1845</v>
      </c>
      <c r="L192" s="48" t="s">
        <v>1846</v>
      </c>
      <c r="M192" s="57">
        <v>43257</v>
      </c>
      <c r="N192" s="51">
        <f t="shared" ca="1" si="16"/>
        <v>7.8246575342465752</v>
      </c>
      <c r="O192" s="55" t="s">
        <v>2882</v>
      </c>
      <c r="P192" s="55" t="s">
        <v>1815</v>
      </c>
      <c r="Q192" s="55" t="s">
        <v>439</v>
      </c>
      <c r="R192" s="54">
        <v>48715</v>
      </c>
      <c r="S192" s="55" t="s">
        <v>2429</v>
      </c>
      <c r="T192" s="57"/>
      <c r="U192" s="57">
        <v>45272</v>
      </c>
      <c r="V192" s="48" t="s">
        <v>512</v>
      </c>
      <c r="W192" s="48" t="s">
        <v>2883</v>
      </c>
      <c r="X192" s="48" t="s">
        <v>2884</v>
      </c>
      <c r="Y192" s="48">
        <v>2020</v>
      </c>
      <c r="Z192" s="48" t="s">
        <v>1867</v>
      </c>
      <c r="AA192" s="48">
        <v>149</v>
      </c>
      <c r="AB192" s="48"/>
      <c r="AC192" s="54">
        <v>43760</v>
      </c>
      <c r="AD192" s="48" t="s">
        <v>437</v>
      </c>
      <c r="AE192" s="48" t="s">
        <v>436</v>
      </c>
      <c r="AF192" s="48"/>
      <c r="AG192" s="22"/>
      <c r="AH192" s="85">
        <v>0.5</v>
      </c>
      <c r="AI192" s="85">
        <v>1</v>
      </c>
      <c r="AJ192" s="22" t="str">
        <f t="shared" ca="1" si="19"/>
        <v>No Vigente</v>
      </c>
      <c r="AK192" s="57">
        <f t="shared" si="20"/>
        <v>45963</v>
      </c>
      <c r="AL192" s="57">
        <v>45598</v>
      </c>
      <c r="AM192" s="22" t="str">
        <f t="shared" ca="1" si="18"/>
        <v>No Vigente</v>
      </c>
      <c r="AN192" s="57">
        <f t="shared" si="21"/>
        <v>45968</v>
      </c>
      <c r="AO192" s="57">
        <v>45603</v>
      </c>
      <c r="AP192" s="57" t="s">
        <v>439</v>
      </c>
      <c r="AQ192" s="57">
        <v>48715</v>
      </c>
      <c r="AR192" s="22" t="str">
        <f t="shared" ca="1" si="17"/>
        <v>Vigente</v>
      </c>
      <c r="AS192" s="48"/>
      <c r="AT192" s="48"/>
      <c r="AU192" s="48" t="s">
        <v>2226</v>
      </c>
      <c r="AV192" s="22"/>
      <c r="AW192" s="22"/>
      <c r="AX192" s="22"/>
      <c r="AY192" s="22"/>
      <c r="AZ192" s="22"/>
      <c r="BA192" s="22"/>
      <c r="BB192" s="22"/>
      <c r="BC192" s="22" t="s">
        <v>2885</v>
      </c>
      <c r="BD192" s="22"/>
    </row>
    <row r="193" spans="1:56" ht="19.5" customHeight="1" x14ac:dyDescent="0.25">
      <c r="A193" s="22">
        <v>190</v>
      </c>
      <c r="B193" s="22"/>
      <c r="C193" s="22"/>
      <c r="D193" s="22">
        <v>94427871</v>
      </c>
      <c r="E193" s="48" t="s">
        <v>2886</v>
      </c>
      <c r="F193" s="57">
        <v>27514</v>
      </c>
      <c r="G193" s="51" t="s">
        <v>1801</v>
      </c>
      <c r="H193" s="51"/>
      <c r="I193" s="51">
        <f t="shared" ca="1" si="15"/>
        <v>50.956164383561642</v>
      </c>
      <c r="J193" s="22"/>
      <c r="K193" s="48" t="s">
        <v>1845</v>
      </c>
      <c r="L193" s="48" t="s">
        <v>1846</v>
      </c>
      <c r="M193" s="57">
        <v>41313</v>
      </c>
      <c r="N193" s="51">
        <f t="shared" ca="1" si="16"/>
        <v>13.150684931506849</v>
      </c>
      <c r="O193" s="55" t="s">
        <v>2887</v>
      </c>
      <c r="P193" s="55" t="s">
        <v>1815</v>
      </c>
      <c r="Q193" s="55" t="s">
        <v>439</v>
      </c>
      <c r="R193" s="54">
        <v>48681</v>
      </c>
      <c r="S193" s="55" t="s">
        <v>2429</v>
      </c>
      <c r="T193" s="57"/>
      <c r="U193" s="57"/>
      <c r="V193" s="48" t="s">
        <v>2888</v>
      </c>
      <c r="W193" s="48" t="s">
        <v>2889</v>
      </c>
      <c r="X193" s="48" t="s">
        <v>2890</v>
      </c>
      <c r="Y193" s="48">
        <v>2020</v>
      </c>
      <c r="Z193" s="48" t="s">
        <v>1867</v>
      </c>
      <c r="AA193" s="48">
        <v>150</v>
      </c>
      <c r="AB193" s="48"/>
      <c r="AC193" s="54">
        <v>43561</v>
      </c>
      <c r="AD193" s="54"/>
      <c r="AE193" s="48" t="s">
        <v>435</v>
      </c>
      <c r="AF193" s="48" t="s">
        <v>2891</v>
      </c>
      <c r="AG193" s="22">
        <v>1107515893</v>
      </c>
      <c r="AH193" s="85">
        <v>0.5</v>
      </c>
      <c r="AI193" s="85">
        <v>1</v>
      </c>
      <c r="AJ193" s="22" t="str">
        <f t="shared" ca="1" si="19"/>
        <v>No Vigente</v>
      </c>
      <c r="AK193" s="57">
        <f t="shared" si="20"/>
        <v>45759</v>
      </c>
      <c r="AL193" s="57">
        <v>45394</v>
      </c>
      <c r="AM193" s="22" t="str">
        <f t="shared" ca="1" si="18"/>
        <v>No Vigente</v>
      </c>
      <c r="AN193" s="57">
        <f t="shared" si="21"/>
        <v>45555</v>
      </c>
      <c r="AO193" s="57">
        <v>45190</v>
      </c>
      <c r="AP193" s="57" t="s">
        <v>439</v>
      </c>
      <c r="AQ193" s="57">
        <v>48681</v>
      </c>
      <c r="AR193" s="22" t="str">
        <f t="shared" ca="1" si="17"/>
        <v>Vigente</v>
      </c>
      <c r="AS193" s="48"/>
      <c r="AT193" s="48"/>
      <c r="AU193" s="48" t="s">
        <v>1851</v>
      </c>
      <c r="AV193" s="22"/>
      <c r="AW193" s="22"/>
      <c r="AX193" s="22"/>
      <c r="AY193" s="22"/>
      <c r="AZ193" s="22"/>
      <c r="BA193" s="22"/>
      <c r="BB193" s="22"/>
      <c r="BC193" s="22" t="s">
        <v>2892</v>
      </c>
      <c r="BD193" s="22"/>
    </row>
    <row r="194" spans="1:56" ht="19.5" customHeight="1" x14ac:dyDescent="0.25">
      <c r="A194" s="22">
        <v>191</v>
      </c>
      <c r="B194" s="22"/>
      <c r="C194" s="22"/>
      <c r="D194" s="22">
        <v>1113635537</v>
      </c>
      <c r="E194" s="22" t="s">
        <v>2893</v>
      </c>
      <c r="F194" s="57">
        <v>32307</v>
      </c>
      <c r="G194" s="51" t="s">
        <v>1843</v>
      </c>
      <c r="H194" s="51"/>
      <c r="I194" s="51">
        <f t="shared" ca="1" si="15"/>
        <v>37.824657534246576</v>
      </c>
      <c r="J194" s="22"/>
      <c r="K194" s="22" t="s">
        <v>2894</v>
      </c>
      <c r="L194" s="48" t="s">
        <v>1827</v>
      </c>
      <c r="M194" s="57">
        <v>39744</v>
      </c>
      <c r="N194" s="51">
        <f t="shared" ca="1" si="16"/>
        <v>17.449315068493149</v>
      </c>
      <c r="O194" s="55" t="s">
        <v>2895</v>
      </c>
      <c r="P194" s="55" t="s">
        <v>1815</v>
      </c>
      <c r="Q194" s="55" t="s">
        <v>439</v>
      </c>
      <c r="R194" s="54">
        <v>48754</v>
      </c>
      <c r="S194" s="55" t="s">
        <v>2429</v>
      </c>
      <c r="T194" s="57"/>
      <c r="U194" s="57"/>
      <c r="V194" s="48" t="s">
        <v>2896</v>
      </c>
      <c r="W194" s="48" t="s">
        <v>2897</v>
      </c>
      <c r="X194" s="48" t="s">
        <v>2898</v>
      </c>
      <c r="Y194" s="48">
        <v>2017</v>
      </c>
      <c r="Z194" s="48" t="s">
        <v>2139</v>
      </c>
      <c r="AA194" s="48">
        <v>115</v>
      </c>
      <c r="AB194" s="48"/>
      <c r="AC194" s="54">
        <v>42760</v>
      </c>
      <c r="AD194" s="54" t="s">
        <v>437</v>
      </c>
      <c r="AE194" s="48" t="s">
        <v>436</v>
      </c>
      <c r="AF194" s="48"/>
      <c r="AG194" s="22"/>
      <c r="AH194" s="85">
        <v>0.5</v>
      </c>
      <c r="AI194" s="85">
        <v>1</v>
      </c>
      <c r="AJ194" s="22" t="str">
        <f t="shared" ca="1" si="19"/>
        <v>No Vigente</v>
      </c>
      <c r="AK194" s="57">
        <f t="shared" si="20"/>
        <v>45677</v>
      </c>
      <c r="AL194" s="57">
        <v>45312</v>
      </c>
      <c r="AM194" s="22" t="str">
        <f t="shared" ca="1" si="18"/>
        <v>No Vigente</v>
      </c>
      <c r="AN194" s="57">
        <f t="shared" si="21"/>
        <v>45680</v>
      </c>
      <c r="AO194" s="57">
        <v>45315</v>
      </c>
      <c r="AP194" s="57" t="s">
        <v>439</v>
      </c>
      <c r="AQ194" s="57">
        <v>48754</v>
      </c>
      <c r="AR194" s="22" t="str">
        <f t="shared" ca="1" si="17"/>
        <v>Vigente</v>
      </c>
      <c r="AS194" s="22"/>
      <c r="AT194" s="22"/>
      <c r="AU194" s="22" t="s">
        <v>1851</v>
      </c>
      <c r="AV194" s="22"/>
      <c r="AW194" s="22"/>
      <c r="AX194" s="22"/>
      <c r="AY194" s="22"/>
      <c r="AZ194" s="22"/>
      <c r="BA194" s="22"/>
      <c r="BB194" s="22"/>
      <c r="BC194" s="22" t="s">
        <v>2899</v>
      </c>
      <c r="BD194" s="22" t="s">
        <v>1966</v>
      </c>
    </row>
    <row r="195" spans="1:56" ht="19.5" customHeight="1" x14ac:dyDescent="0.25">
      <c r="A195" s="22">
        <v>192</v>
      </c>
      <c r="B195" s="22"/>
      <c r="C195" s="22"/>
      <c r="D195" s="23">
        <v>1107074450</v>
      </c>
      <c r="E195" s="23" t="s">
        <v>2900</v>
      </c>
      <c r="F195" s="24">
        <v>33729</v>
      </c>
      <c r="G195" s="37" t="s">
        <v>1801</v>
      </c>
      <c r="H195" s="101"/>
      <c r="I195" s="25">
        <f t="shared" ca="1" si="15"/>
        <v>33.92876712328767</v>
      </c>
      <c r="J195" s="102"/>
      <c r="K195" s="23" t="s">
        <v>2901</v>
      </c>
      <c r="L195" s="23" t="s">
        <v>1803</v>
      </c>
      <c r="M195" s="24">
        <v>44977</v>
      </c>
      <c r="N195" s="25">
        <f t="shared" ca="1" si="16"/>
        <v>3.1123287671232878</v>
      </c>
      <c r="O195" s="27">
        <v>3160264100</v>
      </c>
      <c r="P195" s="27"/>
      <c r="Q195" s="27"/>
      <c r="R195" s="28"/>
      <c r="S195" s="27"/>
      <c r="T195" s="24"/>
      <c r="U195" s="24"/>
      <c r="V195" s="29" t="s">
        <v>2902</v>
      </c>
      <c r="W195" s="29" t="s">
        <v>2903</v>
      </c>
      <c r="X195" s="29" t="s">
        <v>2904</v>
      </c>
      <c r="Y195" s="29">
        <v>2019</v>
      </c>
      <c r="Z195" s="29" t="s">
        <v>1885</v>
      </c>
      <c r="AA195" s="29">
        <v>99</v>
      </c>
      <c r="AB195" s="103"/>
      <c r="AC195" s="28">
        <v>43515</v>
      </c>
      <c r="AD195" s="28" t="s">
        <v>437</v>
      </c>
      <c r="AE195" s="29" t="s">
        <v>436</v>
      </c>
      <c r="AF195" s="29"/>
      <c r="AG195" s="23"/>
      <c r="AH195" s="31">
        <v>0.5</v>
      </c>
      <c r="AI195" s="31">
        <v>1</v>
      </c>
      <c r="AJ195" s="104" t="str">
        <f t="shared" ca="1" si="19"/>
        <v>No Vigente</v>
      </c>
      <c r="AK195" s="105">
        <f t="shared" si="20"/>
        <v>45162</v>
      </c>
      <c r="AL195" s="24">
        <v>44797</v>
      </c>
      <c r="AM195" s="104" t="str">
        <f t="shared" ca="1" si="18"/>
        <v>No Vigente</v>
      </c>
      <c r="AN195" s="105">
        <f t="shared" si="21"/>
        <v>45428</v>
      </c>
      <c r="AO195" s="24">
        <v>45063</v>
      </c>
      <c r="AP195" s="24" t="s">
        <v>439</v>
      </c>
      <c r="AQ195" s="24">
        <v>45756</v>
      </c>
      <c r="AR195" s="104" t="str">
        <f t="shared" ca="1" si="17"/>
        <v>No Vigente</v>
      </c>
      <c r="AS195" s="23"/>
      <c r="AT195" s="23"/>
      <c r="AU195" s="23" t="s">
        <v>1851</v>
      </c>
      <c r="AV195" s="23"/>
      <c r="AW195" s="102"/>
      <c r="AX195" s="102"/>
      <c r="AY195" s="102"/>
      <c r="AZ195" s="102"/>
      <c r="BA195" s="102"/>
      <c r="BB195" s="102"/>
      <c r="BC195" s="23"/>
      <c r="BD195" s="23" t="s">
        <v>1809</v>
      </c>
    </row>
    <row r="196" spans="1:56" ht="19.5" customHeight="1" x14ac:dyDescent="0.25">
      <c r="A196" s="22">
        <v>193</v>
      </c>
      <c r="B196" s="22"/>
      <c r="C196" s="22"/>
      <c r="D196" s="153">
        <v>16672644</v>
      </c>
      <c r="E196" s="23" t="s">
        <v>2905</v>
      </c>
      <c r="F196" s="105"/>
      <c r="G196" s="37" t="s">
        <v>1801</v>
      </c>
      <c r="H196" s="154"/>
      <c r="I196" s="155">
        <f t="shared" ref="I196:I259" ca="1" si="22">(CC$1-F196)/365</f>
        <v>126.33698630136986</v>
      </c>
      <c r="J196" s="156"/>
      <c r="K196" s="157" t="s">
        <v>1840</v>
      </c>
      <c r="L196" s="153" t="s">
        <v>1803</v>
      </c>
      <c r="M196" s="105">
        <v>39995</v>
      </c>
      <c r="N196" s="25">
        <f t="shared" ref="N196:N259" ca="1" si="23">(CC$1-M196)/365</f>
        <v>16.761643835616439</v>
      </c>
      <c r="O196" s="161" t="s">
        <v>2906</v>
      </c>
      <c r="P196" s="161"/>
      <c r="Q196" s="161"/>
      <c r="R196" s="159"/>
      <c r="S196" s="161"/>
      <c r="T196" s="105"/>
      <c r="U196" s="105">
        <v>44893</v>
      </c>
      <c r="V196" s="158"/>
      <c r="W196" s="158"/>
      <c r="X196" s="158"/>
      <c r="Y196" s="158"/>
      <c r="Z196" s="158"/>
      <c r="AA196" s="158"/>
      <c r="AB196" s="160"/>
      <c r="AC196" s="158"/>
      <c r="AD196" s="158"/>
      <c r="AE196" s="158"/>
      <c r="AF196" s="158"/>
      <c r="AG196" s="153"/>
      <c r="AH196" s="153" t="s">
        <v>861</v>
      </c>
      <c r="AI196" s="153" t="s">
        <v>861</v>
      </c>
      <c r="AJ196" s="104" t="str">
        <f t="shared" ca="1" si="19"/>
        <v>No Vigente</v>
      </c>
      <c r="AK196" s="105">
        <f t="shared" si="20"/>
        <v>365</v>
      </c>
      <c r="AL196" s="24"/>
      <c r="AM196" s="104" t="str">
        <f t="shared" ca="1" si="18"/>
        <v>No Vigente</v>
      </c>
      <c r="AN196" s="105">
        <f t="shared" si="21"/>
        <v>365</v>
      </c>
      <c r="AO196" s="24"/>
      <c r="AP196" s="105"/>
      <c r="AQ196" s="105"/>
      <c r="AR196" s="104" t="str">
        <f t="shared" ref="AR196:AR197" ca="1" si="24">IF(AQ196&gt;TODAY(),"Vigente","No Vigente")</f>
        <v>No Vigente</v>
      </c>
      <c r="AS196" s="23"/>
      <c r="AT196" s="23"/>
      <c r="AU196" s="23"/>
      <c r="AV196" s="153"/>
      <c r="AW196" s="156"/>
      <c r="AX196" s="156"/>
      <c r="AY196" s="156"/>
      <c r="AZ196" s="156"/>
      <c r="BA196" s="156"/>
      <c r="BB196" s="156"/>
      <c r="BC196" s="153" t="s">
        <v>2907</v>
      </c>
      <c r="BD196" s="23" t="s">
        <v>1809</v>
      </c>
    </row>
    <row r="197" spans="1:56" ht="19.5" customHeight="1" x14ac:dyDescent="0.25">
      <c r="A197" s="22">
        <v>194</v>
      </c>
      <c r="B197" s="22"/>
      <c r="C197" s="22"/>
      <c r="D197" s="22">
        <v>1116235629</v>
      </c>
      <c r="E197" s="22" t="s">
        <v>2908</v>
      </c>
      <c r="F197" s="57">
        <v>31702</v>
      </c>
      <c r="G197" s="51" t="s">
        <v>1801</v>
      </c>
      <c r="H197" s="51"/>
      <c r="I197" s="51">
        <f t="shared" ca="1" si="22"/>
        <v>39.482191780821921</v>
      </c>
      <c r="J197" s="22"/>
      <c r="K197" s="48" t="s">
        <v>1845</v>
      </c>
      <c r="L197" s="22" t="s">
        <v>1846</v>
      </c>
      <c r="M197" s="57">
        <v>41067</v>
      </c>
      <c r="N197" s="51">
        <f t="shared" ca="1" si="23"/>
        <v>13.824657534246576</v>
      </c>
      <c r="O197" s="55" t="s">
        <v>2909</v>
      </c>
      <c r="P197" s="55" t="s">
        <v>1815</v>
      </c>
      <c r="Q197" s="55" t="s">
        <v>439</v>
      </c>
      <c r="R197" s="54" t="s">
        <v>2910</v>
      </c>
      <c r="S197" s="55" t="s">
        <v>2429</v>
      </c>
      <c r="T197" s="57"/>
      <c r="U197" s="57"/>
      <c r="V197" s="48" t="s">
        <v>2911</v>
      </c>
      <c r="W197" s="48" t="s">
        <v>2912</v>
      </c>
      <c r="X197" s="48" t="s">
        <v>2913</v>
      </c>
      <c r="Y197" s="48">
        <v>2020</v>
      </c>
      <c r="Z197" s="48" t="s">
        <v>1927</v>
      </c>
      <c r="AA197" s="48">
        <v>250</v>
      </c>
      <c r="AB197" s="48"/>
      <c r="AC197" s="54">
        <v>43554</v>
      </c>
      <c r="AD197" s="54" t="s">
        <v>437</v>
      </c>
      <c r="AE197" s="48" t="s">
        <v>436</v>
      </c>
      <c r="AF197" s="48"/>
      <c r="AG197" s="22"/>
      <c r="AH197" s="85">
        <v>0.5</v>
      </c>
      <c r="AI197" s="85">
        <v>1</v>
      </c>
      <c r="AJ197" s="22" t="str">
        <f t="shared" ca="1" si="19"/>
        <v>No Vigente</v>
      </c>
      <c r="AK197" s="57">
        <f t="shared" si="20"/>
        <v>45697</v>
      </c>
      <c r="AL197" s="57">
        <v>45332</v>
      </c>
      <c r="AM197" s="22" t="str">
        <f t="shared" ca="1" si="18"/>
        <v>No Vigente</v>
      </c>
      <c r="AN197" s="57">
        <f t="shared" si="21"/>
        <v>45739</v>
      </c>
      <c r="AO197" s="57">
        <v>45374</v>
      </c>
      <c r="AP197" s="57" t="s">
        <v>439</v>
      </c>
      <c r="AQ197" s="57">
        <v>48772</v>
      </c>
      <c r="AR197" s="22" t="str">
        <f t="shared" ca="1" si="24"/>
        <v>Vigente</v>
      </c>
      <c r="AS197" s="48"/>
      <c r="AT197" s="48"/>
      <c r="AU197" s="48" t="s">
        <v>2226</v>
      </c>
      <c r="AV197" s="22"/>
      <c r="AW197" s="22"/>
      <c r="AX197" s="22"/>
      <c r="AY197" s="22"/>
      <c r="AZ197" s="22"/>
      <c r="BA197" s="22"/>
      <c r="BB197" s="22"/>
      <c r="BC197" s="22" t="s">
        <v>2914</v>
      </c>
      <c r="BD197" s="22" t="s">
        <v>2295</v>
      </c>
    </row>
    <row r="198" spans="1:56" ht="138.75" customHeight="1" x14ac:dyDescent="0.25">
      <c r="A198" s="22">
        <v>195</v>
      </c>
      <c r="B198" s="22"/>
      <c r="C198" s="22"/>
      <c r="D198" s="162">
        <v>1130594235</v>
      </c>
      <c r="E198" s="107" t="s">
        <v>2915</v>
      </c>
      <c r="F198" s="163">
        <v>31963</v>
      </c>
      <c r="G198" s="152" t="s">
        <v>1801</v>
      </c>
      <c r="H198" s="164"/>
      <c r="I198" s="165">
        <f t="shared" ca="1" si="22"/>
        <v>38.767123287671232</v>
      </c>
      <c r="J198" s="166"/>
      <c r="K198" s="162" t="s">
        <v>1826</v>
      </c>
      <c r="L198" s="167" t="s">
        <v>1827</v>
      </c>
      <c r="M198" s="163">
        <v>42023</v>
      </c>
      <c r="N198" s="109">
        <f t="shared" ca="1" si="23"/>
        <v>11.205479452054794</v>
      </c>
      <c r="O198" s="168" t="s">
        <v>2916</v>
      </c>
      <c r="P198" s="168" t="s">
        <v>1815</v>
      </c>
      <c r="Q198" s="168" t="s">
        <v>439</v>
      </c>
      <c r="R198" s="169"/>
      <c r="S198" s="168" t="s">
        <v>756</v>
      </c>
      <c r="T198" s="163"/>
      <c r="U198" s="163"/>
      <c r="V198" s="167" t="s">
        <v>656</v>
      </c>
      <c r="W198" s="167" t="s">
        <v>2917</v>
      </c>
      <c r="X198" s="167" t="s">
        <v>2918</v>
      </c>
      <c r="Y198" s="167">
        <v>2018</v>
      </c>
      <c r="Z198" s="167" t="s">
        <v>2878</v>
      </c>
      <c r="AA198" s="167">
        <v>113</v>
      </c>
      <c r="AB198" s="170"/>
      <c r="AC198" s="169">
        <v>43131</v>
      </c>
      <c r="AD198" s="167" t="s">
        <v>437</v>
      </c>
      <c r="AE198" s="167" t="s">
        <v>435</v>
      </c>
      <c r="AF198" s="167" t="s">
        <v>657</v>
      </c>
      <c r="AG198" s="162">
        <v>1107103980</v>
      </c>
      <c r="AH198" s="171"/>
      <c r="AI198" s="171"/>
      <c r="AJ198" s="115" t="str">
        <f t="shared" ca="1" si="19"/>
        <v>No Vigente</v>
      </c>
      <c r="AK198" s="116">
        <f t="shared" si="20"/>
        <v>45876</v>
      </c>
      <c r="AL198" s="57">
        <v>45511</v>
      </c>
      <c r="AM198" s="115" t="str">
        <f t="shared" ca="1" si="18"/>
        <v>No Vigente</v>
      </c>
      <c r="AN198" s="116">
        <f t="shared" si="21"/>
        <v>45870</v>
      </c>
      <c r="AO198" s="57">
        <v>45505</v>
      </c>
      <c r="AP198" s="163" t="s">
        <v>439</v>
      </c>
      <c r="AQ198" s="163" t="s">
        <v>2919</v>
      </c>
      <c r="AR198" s="115" t="s">
        <v>761</v>
      </c>
      <c r="AS198" s="167"/>
      <c r="AT198" s="167"/>
      <c r="AU198" s="167" t="s">
        <v>2920</v>
      </c>
      <c r="AV198" s="162"/>
      <c r="AW198" s="166"/>
      <c r="AX198" s="166"/>
      <c r="AY198" s="166"/>
      <c r="AZ198" s="166"/>
      <c r="BA198" s="166"/>
      <c r="BB198" s="166"/>
      <c r="BC198" s="162" t="s">
        <v>2325</v>
      </c>
      <c r="BD198" s="107" t="s">
        <v>2421</v>
      </c>
    </row>
    <row r="199" spans="1:56" ht="19.5" customHeight="1" x14ac:dyDescent="0.25">
      <c r="A199" s="22">
        <v>196</v>
      </c>
      <c r="B199" s="22"/>
      <c r="C199" s="22"/>
      <c r="D199" s="22">
        <v>1143960260</v>
      </c>
      <c r="E199" s="22" t="s">
        <v>2921</v>
      </c>
      <c r="F199" s="57">
        <v>34288</v>
      </c>
      <c r="G199" s="51" t="s">
        <v>1801</v>
      </c>
      <c r="H199" s="51"/>
      <c r="I199" s="51">
        <f t="shared" ca="1" si="22"/>
        <v>32.397260273972606</v>
      </c>
      <c r="J199" s="22"/>
      <c r="K199" s="63" t="s">
        <v>1802</v>
      </c>
      <c r="L199" s="22" t="s">
        <v>1803</v>
      </c>
      <c r="M199" s="57">
        <v>44566</v>
      </c>
      <c r="N199" s="51">
        <f t="shared" ca="1" si="23"/>
        <v>4.2383561643835614</v>
      </c>
      <c r="O199" s="55" t="s">
        <v>2922</v>
      </c>
      <c r="P199" s="55" t="s">
        <v>1815</v>
      </c>
      <c r="Q199" s="55" t="s">
        <v>439</v>
      </c>
      <c r="R199" s="54">
        <v>49140</v>
      </c>
      <c r="S199" s="55" t="s">
        <v>2429</v>
      </c>
      <c r="T199" s="57"/>
      <c r="U199" s="57"/>
      <c r="V199" s="48" t="s">
        <v>513</v>
      </c>
      <c r="W199" s="48" t="s">
        <v>2923</v>
      </c>
      <c r="X199" s="48" t="s">
        <v>2924</v>
      </c>
      <c r="Y199" s="48">
        <v>2022</v>
      </c>
      <c r="Z199" s="48" t="s">
        <v>1819</v>
      </c>
      <c r="AA199" s="48">
        <v>98</v>
      </c>
      <c r="AB199" s="48"/>
      <c r="AC199" s="54">
        <v>44419</v>
      </c>
      <c r="AD199" s="54" t="s">
        <v>437</v>
      </c>
      <c r="AE199" s="48" t="s">
        <v>436</v>
      </c>
      <c r="AF199" s="48"/>
      <c r="AG199" s="22"/>
      <c r="AH199" s="85">
        <v>0.5</v>
      </c>
      <c r="AI199" s="85">
        <v>1</v>
      </c>
      <c r="AJ199" s="22" t="str">
        <f t="shared" ca="1" si="19"/>
        <v>No Vigente</v>
      </c>
      <c r="AK199" s="57">
        <f t="shared" si="20"/>
        <v>45877</v>
      </c>
      <c r="AL199" s="57">
        <v>45512</v>
      </c>
      <c r="AM199" s="22" t="str">
        <f t="shared" ca="1" si="18"/>
        <v>No Vigente</v>
      </c>
      <c r="AN199" s="57">
        <f t="shared" si="21"/>
        <v>45884</v>
      </c>
      <c r="AO199" s="57">
        <v>45519</v>
      </c>
      <c r="AP199" s="57" t="s">
        <v>439</v>
      </c>
      <c r="AQ199" s="57">
        <v>49140</v>
      </c>
      <c r="AR199" s="22" t="str">
        <f t="shared" ref="AR199:AR262" ca="1" si="25">IF(AQ199&gt;TODAY(),"Vigente","No Vigente")</f>
        <v>Vigente</v>
      </c>
      <c r="AS199" s="22"/>
      <c r="AT199" s="22"/>
      <c r="AU199" s="22" t="s">
        <v>1851</v>
      </c>
      <c r="AV199" s="22"/>
      <c r="AW199" s="22"/>
      <c r="AX199" s="22"/>
      <c r="AY199" s="22"/>
      <c r="AZ199" s="22"/>
      <c r="BA199" s="22"/>
      <c r="BB199" s="22"/>
      <c r="BC199" s="22"/>
      <c r="BD199" s="22" t="s">
        <v>1966</v>
      </c>
    </row>
    <row r="200" spans="1:56" ht="19.5" customHeight="1" x14ac:dyDescent="0.25">
      <c r="A200" s="22">
        <v>197</v>
      </c>
      <c r="B200" s="22"/>
      <c r="C200" s="22"/>
      <c r="D200" s="22">
        <v>31309648</v>
      </c>
      <c r="E200" s="22" t="s">
        <v>2925</v>
      </c>
      <c r="F200" s="57">
        <v>31071</v>
      </c>
      <c r="G200" s="51" t="s">
        <v>1843</v>
      </c>
      <c r="H200" s="51"/>
      <c r="I200" s="51">
        <f t="shared" ca="1" si="22"/>
        <v>41.210958904109589</v>
      </c>
      <c r="J200" s="22"/>
      <c r="K200" s="63" t="s">
        <v>1863</v>
      </c>
      <c r="L200" s="22" t="s">
        <v>1803</v>
      </c>
      <c r="M200" s="57">
        <v>44702</v>
      </c>
      <c r="N200" s="51">
        <f t="shared" ca="1" si="23"/>
        <v>3.8657534246575342</v>
      </c>
      <c r="O200" s="55" t="s">
        <v>2926</v>
      </c>
      <c r="P200" s="55" t="s">
        <v>1815</v>
      </c>
      <c r="Q200" s="55" t="s">
        <v>439</v>
      </c>
      <c r="R200" s="54" t="s">
        <v>2927</v>
      </c>
      <c r="S200" s="55" t="s">
        <v>2429</v>
      </c>
      <c r="T200" s="57"/>
      <c r="U200" s="57"/>
      <c r="V200" s="48" t="s">
        <v>2928</v>
      </c>
      <c r="W200" s="48" t="s">
        <v>2929</v>
      </c>
      <c r="X200" s="48" t="s">
        <v>2930</v>
      </c>
      <c r="Y200" s="48">
        <v>2013</v>
      </c>
      <c r="Z200" s="48" t="s">
        <v>2249</v>
      </c>
      <c r="AA200" s="48">
        <v>124</v>
      </c>
      <c r="AB200" s="48"/>
      <c r="AC200" s="48" t="s">
        <v>2931</v>
      </c>
      <c r="AD200" s="48" t="s">
        <v>437</v>
      </c>
      <c r="AE200" s="48" t="s">
        <v>436</v>
      </c>
      <c r="AF200" s="48"/>
      <c r="AG200" s="22"/>
      <c r="AH200" s="85">
        <v>0.5</v>
      </c>
      <c r="AI200" s="85">
        <v>1</v>
      </c>
      <c r="AJ200" s="22" t="str">
        <f t="shared" ca="1" si="19"/>
        <v>No Vigente</v>
      </c>
      <c r="AK200" s="57">
        <f t="shared" si="20"/>
        <v>45620</v>
      </c>
      <c r="AL200" s="57">
        <v>45255</v>
      </c>
      <c r="AM200" s="22" t="str">
        <f t="shared" ca="1" si="18"/>
        <v>No Vigente</v>
      </c>
      <c r="AN200" s="57">
        <f t="shared" si="21"/>
        <v>45621</v>
      </c>
      <c r="AO200" s="57">
        <v>45256</v>
      </c>
      <c r="AP200" s="57" t="s">
        <v>439</v>
      </c>
      <c r="AQ200" s="57">
        <v>48910</v>
      </c>
      <c r="AR200" s="22" t="str">
        <f t="shared" ca="1" si="25"/>
        <v>Vigente</v>
      </c>
      <c r="AS200" s="22"/>
      <c r="AT200" s="22"/>
      <c r="AU200" s="22" t="s">
        <v>1851</v>
      </c>
      <c r="AV200" s="22"/>
      <c r="AW200" s="22"/>
      <c r="AX200" s="22"/>
      <c r="AY200" s="22"/>
      <c r="AZ200" s="22"/>
      <c r="BA200" s="22"/>
      <c r="BB200" s="22"/>
      <c r="BC200" s="22"/>
      <c r="BD200" s="22" t="s">
        <v>1966</v>
      </c>
    </row>
    <row r="201" spans="1:56" ht="19.5" customHeight="1" x14ac:dyDescent="0.25">
      <c r="A201" s="22">
        <v>198</v>
      </c>
      <c r="B201" s="22"/>
      <c r="C201" s="22"/>
      <c r="D201" s="22">
        <v>6550150</v>
      </c>
      <c r="E201" s="22" t="s">
        <v>2932</v>
      </c>
      <c r="F201" s="57">
        <v>31187</v>
      </c>
      <c r="G201" s="51" t="s">
        <v>1801</v>
      </c>
      <c r="H201" s="51"/>
      <c r="I201" s="51">
        <f t="shared" ca="1" si="22"/>
        <v>40.893150684931506</v>
      </c>
      <c r="J201" s="22"/>
      <c r="K201" s="63" t="s">
        <v>1840</v>
      </c>
      <c r="L201" s="22" t="s">
        <v>1803</v>
      </c>
      <c r="M201" s="57">
        <v>41157</v>
      </c>
      <c r="N201" s="51">
        <f t="shared" ca="1" si="23"/>
        <v>13.578082191780823</v>
      </c>
      <c r="O201" s="55" t="s">
        <v>2933</v>
      </c>
      <c r="P201" s="55" t="s">
        <v>1815</v>
      </c>
      <c r="Q201" s="55" t="s">
        <v>439</v>
      </c>
      <c r="R201" s="54">
        <v>48770</v>
      </c>
      <c r="S201" s="55" t="s">
        <v>2429</v>
      </c>
      <c r="T201" s="57"/>
      <c r="U201" s="57"/>
      <c r="V201" s="48" t="s">
        <v>589</v>
      </c>
      <c r="W201" s="48" t="s">
        <v>2934</v>
      </c>
      <c r="X201" s="48" t="s">
        <v>2935</v>
      </c>
      <c r="Y201" s="48">
        <v>2018</v>
      </c>
      <c r="Z201" s="48" t="s">
        <v>2936</v>
      </c>
      <c r="AA201" s="48">
        <v>109</v>
      </c>
      <c r="AB201" s="48"/>
      <c r="AC201" s="54">
        <v>43098</v>
      </c>
      <c r="AD201" s="54" t="s">
        <v>437</v>
      </c>
      <c r="AE201" s="48" t="s">
        <v>557</v>
      </c>
      <c r="AF201" s="48"/>
      <c r="AG201" s="22"/>
      <c r="AH201" s="85">
        <v>0.25</v>
      </c>
      <c r="AI201" s="85">
        <v>0.5</v>
      </c>
      <c r="AJ201" s="22" t="str">
        <f t="shared" ca="1" si="19"/>
        <v>No Vigente</v>
      </c>
      <c r="AK201" s="57">
        <f t="shared" si="20"/>
        <v>45478</v>
      </c>
      <c r="AL201" s="57">
        <v>45113</v>
      </c>
      <c r="AM201" s="22" t="str">
        <f t="shared" ca="1" si="18"/>
        <v>No Vigente</v>
      </c>
      <c r="AN201" s="57">
        <f t="shared" si="21"/>
        <v>45763</v>
      </c>
      <c r="AO201" s="57">
        <v>45398</v>
      </c>
      <c r="AP201" s="57" t="s">
        <v>439</v>
      </c>
      <c r="AQ201" s="57">
        <v>48770</v>
      </c>
      <c r="AR201" s="22" t="str">
        <f t="shared" ca="1" si="25"/>
        <v>Vigente</v>
      </c>
      <c r="AS201" s="22"/>
      <c r="AT201" s="22"/>
      <c r="AU201" s="22" t="s">
        <v>1851</v>
      </c>
      <c r="AV201" s="22"/>
      <c r="AW201" s="22"/>
      <c r="AX201" s="22"/>
      <c r="AY201" s="22"/>
      <c r="AZ201" s="22"/>
      <c r="BA201" s="22"/>
      <c r="BB201" s="22"/>
      <c r="BC201" s="22" t="s">
        <v>2937</v>
      </c>
      <c r="BD201" s="22" t="s">
        <v>1966</v>
      </c>
    </row>
    <row r="202" spans="1:56" ht="19.5" customHeight="1" x14ac:dyDescent="0.25">
      <c r="A202" s="22">
        <v>199</v>
      </c>
      <c r="B202" s="22"/>
      <c r="C202" s="22"/>
      <c r="D202" s="22">
        <v>94491935</v>
      </c>
      <c r="E202" s="22" t="s">
        <v>2938</v>
      </c>
      <c r="F202" s="57">
        <v>28108</v>
      </c>
      <c r="G202" s="51" t="s">
        <v>1801</v>
      </c>
      <c r="H202" s="51"/>
      <c r="I202" s="51">
        <f t="shared" ca="1" si="22"/>
        <v>49.328767123287669</v>
      </c>
      <c r="J202" s="22"/>
      <c r="K202" s="22" t="s">
        <v>2939</v>
      </c>
      <c r="L202" s="22" t="s">
        <v>1895</v>
      </c>
      <c r="M202" s="57">
        <v>40366</v>
      </c>
      <c r="N202" s="51">
        <f t="shared" ca="1" si="23"/>
        <v>15.745205479452055</v>
      </c>
      <c r="O202" s="55" t="s">
        <v>2940</v>
      </c>
      <c r="P202" s="55" t="s">
        <v>1815</v>
      </c>
      <c r="Q202" s="55" t="s">
        <v>439</v>
      </c>
      <c r="R202" s="54">
        <v>48634</v>
      </c>
      <c r="S202" s="55" t="s">
        <v>2429</v>
      </c>
      <c r="T202" s="57"/>
      <c r="U202" s="57"/>
      <c r="V202" s="48" t="s">
        <v>468</v>
      </c>
      <c r="W202" s="48" t="s">
        <v>2941</v>
      </c>
      <c r="X202" s="48" t="s">
        <v>2942</v>
      </c>
      <c r="Y202" s="48">
        <v>2017</v>
      </c>
      <c r="Z202" s="48" t="s">
        <v>1885</v>
      </c>
      <c r="AA202" s="48">
        <v>125</v>
      </c>
      <c r="AB202" s="48"/>
      <c r="AC202" s="54">
        <v>42734</v>
      </c>
      <c r="AD202" s="54" t="s">
        <v>437</v>
      </c>
      <c r="AE202" s="48" t="s">
        <v>436</v>
      </c>
      <c r="AF202" s="48"/>
      <c r="AG202" s="22"/>
      <c r="AH202" s="85">
        <v>0.5</v>
      </c>
      <c r="AI202" s="85">
        <v>1</v>
      </c>
      <c r="AJ202" s="22" t="str">
        <f t="shared" ca="1" si="19"/>
        <v>No Vigente</v>
      </c>
      <c r="AK202" s="57">
        <f t="shared" si="20"/>
        <v>45651</v>
      </c>
      <c r="AL202" s="57">
        <v>45286</v>
      </c>
      <c r="AM202" s="22" t="str">
        <f t="shared" ca="1" si="18"/>
        <v>No Vigente</v>
      </c>
      <c r="AN202" s="57">
        <f t="shared" si="21"/>
        <v>45656</v>
      </c>
      <c r="AO202" s="57">
        <v>45291</v>
      </c>
      <c r="AP202" s="57" t="s">
        <v>439</v>
      </c>
      <c r="AQ202" s="57">
        <v>48634</v>
      </c>
      <c r="AR202" s="22" t="str">
        <f t="shared" ca="1" si="25"/>
        <v>Vigente</v>
      </c>
      <c r="AS202" s="22"/>
      <c r="AT202" s="22"/>
      <c r="AU202" s="22"/>
      <c r="AV202" s="22"/>
      <c r="AW202" s="22"/>
      <c r="AX202" s="22"/>
      <c r="AY202" s="22"/>
      <c r="AZ202" s="22"/>
      <c r="BA202" s="22"/>
      <c r="BB202" s="22"/>
      <c r="BC202" s="22" t="s">
        <v>2943</v>
      </c>
      <c r="BD202" s="22" t="s">
        <v>2295</v>
      </c>
    </row>
    <row r="203" spans="1:56" ht="19.5" customHeight="1" x14ac:dyDescent="0.25">
      <c r="A203" s="22">
        <v>200</v>
      </c>
      <c r="B203" s="22"/>
      <c r="C203" s="22"/>
      <c r="D203" s="23">
        <v>94469473</v>
      </c>
      <c r="E203" s="23" t="s">
        <v>2944</v>
      </c>
      <c r="F203" s="24">
        <v>29294</v>
      </c>
      <c r="G203" s="25"/>
      <c r="H203" s="101"/>
      <c r="I203" s="25">
        <f t="shared" ca="1" si="22"/>
        <v>46.079452054794523</v>
      </c>
      <c r="J203" s="102"/>
      <c r="K203" s="23" t="s">
        <v>1894</v>
      </c>
      <c r="L203" s="23" t="s">
        <v>1895</v>
      </c>
      <c r="M203" s="24">
        <v>42675</v>
      </c>
      <c r="N203" s="25">
        <f t="shared" ca="1" si="23"/>
        <v>9.419178082191781</v>
      </c>
      <c r="O203" s="27" t="s">
        <v>2945</v>
      </c>
      <c r="P203" s="27"/>
      <c r="Q203" s="27"/>
      <c r="R203" s="28"/>
      <c r="S203" s="27"/>
      <c r="T203" s="24"/>
      <c r="U203" s="24"/>
      <c r="V203" s="29" t="s">
        <v>2946</v>
      </c>
      <c r="W203" s="29" t="s">
        <v>2947</v>
      </c>
      <c r="X203" s="29" t="s">
        <v>2948</v>
      </c>
      <c r="Y203" s="29">
        <v>2021</v>
      </c>
      <c r="Z203" s="29" t="s">
        <v>2139</v>
      </c>
      <c r="AA203" s="29">
        <v>150</v>
      </c>
      <c r="AB203" s="103"/>
      <c r="AC203" s="28">
        <v>44117</v>
      </c>
      <c r="AD203" s="28" t="s">
        <v>437</v>
      </c>
      <c r="AE203" s="29" t="s">
        <v>436</v>
      </c>
      <c r="AF203" s="29"/>
      <c r="AG203" s="23"/>
      <c r="AH203" s="31">
        <v>0.5</v>
      </c>
      <c r="AI203" s="31">
        <v>1</v>
      </c>
      <c r="AJ203" s="104" t="str">
        <f t="shared" ca="1" si="19"/>
        <v>No Vigente</v>
      </c>
      <c r="AK203" s="105">
        <f t="shared" si="20"/>
        <v>45219</v>
      </c>
      <c r="AL203" s="24">
        <v>44854</v>
      </c>
      <c r="AM203" s="104" t="str">
        <f t="shared" ca="1" si="18"/>
        <v>No Vigente</v>
      </c>
      <c r="AN203" s="105">
        <f t="shared" si="21"/>
        <v>45226</v>
      </c>
      <c r="AO203" s="24">
        <v>44861</v>
      </c>
      <c r="AP203" s="24" t="s">
        <v>439</v>
      </c>
      <c r="AQ203" s="24">
        <v>48725</v>
      </c>
      <c r="AR203" s="104" t="str">
        <f t="shared" ca="1" si="25"/>
        <v>Vigente</v>
      </c>
      <c r="AS203" s="23"/>
      <c r="AT203" s="23"/>
      <c r="AU203" s="23" t="s">
        <v>1851</v>
      </c>
      <c r="AV203" s="23"/>
      <c r="AW203" s="102"/>
      <c r="AX203" s="102"/>
      <c r="AY203" s="102"/>
      <c r="AZ203" s="102"/>
      <c r="BA203" s="102"/>
      <c r="BB203" s="102"/>
      <c r="BC203" s="23" t="s">
        <v>2949</v>
      </c>
      <c r="BD203" s="23" t="s">
        <v>1809</v>
      </c>
    </row>
    <row r="204" spans="1:56" ht="19.5" customHeight="1" x14ac:dyDescent="0.25">
      <c r="A204" s="22">
        <v>201</v>
      </c>
      <c r="B204" s="22"/>
      <c r="C204" s="22"/>
      <c r="D204" s="153">
        <v>66902464</v>
      </c>
      <c r="E204" s="23" t="s">
        <v>2950</v>
      </c>
      <c r="F204" s="105"/>
      <c r="G204" s="155"/>
      <c r="H204" s="154"/>
      <c r="I204" s="155">
        <f t="shared" ca="1" si="22"/>
        <v>126.33698630136986</v>
      </c>
      <c r="J204" s="156"/>
      <c r="K204" s="157" t="s">
        <v>2951</v>
      </c>
      <c r="L204" s="153" t="s">
        <v>1803</v>
      </c>
      <c r="M204" s="105">
        <v>44229</v>
      </c>
      <c r="N204" s="25">
        <f t="shared" ca="1" si="23"/>
        <v>5.161643835616438</v>
      </c>
      <c r="O204" s="161" t="s">
        <v>2952</v>
      </c>
      <c r="P204" s="161"/>
      <c r="Q204" s="161"/>
      <c r="R204" s="159"/>
      <c r="S204" s="161"/>
      <c r="T204" s="105"/>
      <c r="U204" s="105"/>
      <c r="V204" s="158"/>
      <c r="W204" s="158"/>
      <c r="X204" s="158"/>
      <c r="Y204" s="158"/>
      <c r="Z204" s="158"/>
      <c r="AA204" s="158"/>
      <c r="AB204" s="160"/>
      <c r="AC204" s="158"/>
      <c r="AD204" s="158"/>
      <c r="AE204" s="158"/>
      <c r="AF204" s="158"/>
      <c r="AG204" s="153"/>
      <c r="AH204" s="153" t="s">
        <v>861</v>
      </c>
      <c r="AI204" s="153" t="s">
        <v>861</v>
      </c>
      <c r="AJ204" s="104" t="str">
        <f t="shared" ca="1" si="19"/>
        <v>No Vigente</v>
      </c>
      <c r="AK204" s="105">
        <f t="shared" si="20"/>
        <v>365</v>
      </c>
      <c r="AL204" s="24"/>
      <c r="AM204" s="104" t="str">
        <f t="shared" ca="1" si="18"/>
        <v>No Vigente</v>
      </c>
      <c r="AN204" s="105">
        <f t="shared" si="21"/>
        <v>365</v>
      </c>
      <c r="AO204" s="24"/>
      <c r="AP204" s="105"/>
      <c r="AQ204" s="105"/>
      <c r="AR204" s="104" t="str">
        <f t="shared" ca="1" si="25"/>
        <v>No Vigente</v>
      </c>
      <c r="AS204" s="23"/>
      <c r="AT204" s="23"/>
      <c r="AU204" s="23"/>
      <c r="AV204" s="153"/>
      <c r="AW204" s="156"/>
      <c r="AX204" s="156"/>
      <c r="AY204" s="156"/>
      <c r="AZ204" s="156"/>
      <c r="BA204" s="156"/>
      <c r="BB204" s="156"/>
      <c r="BC204" s="153" t="s">
        <v>2532</v>
      </c>
      <c r="BD204" s="23" t="s">
        <v>1809</v>
      </c>
    </row>
    <row r="205" spans="1:56" ht="33" customHeight="1" x14ac:dyDescent="0.25">
      <c r="A205" s="22">
        <v>202</v>
      </c>
      <c r="B205" s="22"/>
      <c r="C205" s="22"/>
      <c r="D205" s="172">
        <v>16883616</v>
      </c>
      <c r="E205" s="107" t="s">
        <v>2953</v>
      </c>
      <c r="F205" s="116"/>
      <c r="G205" s="173"/>
      <c r="H205" s="154"/>
      <c r="I205" s="173">
        <f t="shared" ca="1" si="22"/>
        <v>126.33698630136986</v>
      </c>
      <c r="J205" s="156"/>
      <c r="K205" s="113" t="s">
        <v>1845</v>
      </c>
      <c r="L205" s="174" t="s">
        <v>1846</v>
      </c>
      <c r="M205" s="116">
        <v>39571</v>
      </c>
      <c r="N205" s="109">
        <f t="shared" ca="1" si="23"/>
        <v>17.923287671232877</v>
      </c>
      <c r="O205" s="175" t="s">
        <v>2954</v>
      </c>
      <c r="P205" s="175"/>
      <c r="Q205" s="175"/>
      <c r="R205" s="176"/>
      <c r="S205" s="175"/>
      <c r="T205" s="116"/>
      <c r="U205" s="116"/>
      <c r="V205" s="174"/>
      <c r="W205" s="174"/>
      <c r="X205" s="174"/>
      <c r="Y205" s="174"/>
      <c r="Z205" s="174"/>
      <c r="AA205" s="174"/>
      <c r="AB205" s="160"/>
      <c r="AC205" s="174"/>
      <c r="AD205" s="174"/>
      <c r="AE205" s="174"/>
      <c r="AF205" s="174"/>
      <c r="AG205" s="172"/>
      <c r="AH205" s="172" t="s">
        <v>861</v>
      </c>
      <c r="AI205" s="172" t="s">
        <v>861</v>
      </c>
      <c r="AJ205" s="115" t="str">
        <f t="shared" ca="1" si="19"/>
        <v>No Vigente</v>
      </c>
      <c r="AK205" s="116">
        <f t="shared" si="20"/>
        <v>365</v>
      </c>
      <c r="AL205" s="57"/>
      <c r="AM205" s="115" t="str">
        <f t="shared" ref="AM205:AM268" ca="1" si="26">IF(AN205&gt;TODAY(),"Vigente","No Vigente")</f>
        <v>No Vigente</v>
      </c>
      <c r="AN205" s="116">
        <f t="shared" si="21"/>
        <v>365</v>
      </c>
      <c r="AO205" s="57"/>
      <c r="AP205" s="116" t="s">
        <v>439</v>
      </c>
      <c r="AQ205" s="116">
        <v>47879</v>
      </c>
      <c r="AR205" s="115" t="str">
        <f t="shared" ca="1" si="25"/>
        <v>Vigente</v>
      </c>
      <c r="AS205" s="174"/>
      <c r="AT205" s="174"/>
      <c r="AU205" s="174" t="s">
        <v>2955</v>
      </c>
      <c r="AV205" s="174"/>
      <c r="AW205" s="160"/>
      <c r="AX205" s="160"/>
      <c r="AY205" s="160"/>
      <c r="AZ205" s="160"/>
      <c r="BA205" s="160"/>
      <c r="BB205" s="160"/>
      <c r="BC205" s="174" t="s">
        <v>2956</v>
      </c>
      <c r="BD205" s="107" t="s">
        <v>2957</v>
      </c>
    </row>
    <row r="206" spans="1:56" ht="19.5" customHeight="1" x14ac:dyDescent="0.25">
      <c r="A206" s="22">
        <v>203</v>
      </c>
      <c r="B206" s="22"/>
      <c r="C206" s="22"/>
      <c r="D206" s="107">
        <v>94450432</v>
      </c>
      <c r="E206" s="107" t="s">
        <v>2958</v>
      </c>
      <c r="F206" s="108">
        <v>27715</v>
      </c>
      <c r="G206" s="152" t="s">
        <v>1801</v>
      </c>
      <c r="H206" s="101"/>
      <c r="I206" s="109">
        <f t="shared" ca="1" si="22"/>
        <v>50.405479452054792</v>
      </c>
      <c r="J206" s="102"/>
      <c r="K206" s="107" t="s">
        <v>1916</v>
      </c>
      <c r="L206" s="107" t="s">
        <v>1803</v>
      </c>
      <c r="M206" s="108">
        <v>39701</v>
      </c>
      <c r="N206" s="109">
        <f t="shared" ca="1" si="23"/>
        <v>17.567123287671233</v>
      </c>
      <c r="O206" s="111" t="s">
        <v>2959</v>
      </c>
      <c r="P206" s="111" t="s">
        <v>1815</v>
      </c>
      <c r="Q206" s="111" t="s">
        <v>439</v>
      </c>
      <c r="R206" s="112" t="s">
        <v>2960</v>
      </c>
      <c r="S206" s="111" t="s">
        <v>2429</v>
      </c>
      <c r="T206" s="108"/>
      <c r="U206" s="108">
        <v>44889</v>
      </c>
      <c r="V206" s="113" t="s">
        <v>2961</v>
      </c>
      <c r="W206" s="113"/>
      <c r="X206" s="113"/>
      <c r="Y206" s="113"/>
      <c r="Z206" s="113"/>
      <c r="AA206" s="113"/>
      <c r="AB206" s="103"/>
      <c r="AC206" s="113"/>
      <c r="AD206" s="113"/>
      <c r="AE206" s="113" t="s">
        <v>436</v>
      </c>
      <c r="AF206" s="113"/>
      <c r="AG206" s="107"/>
      <c r="AH206" s="114">
        <v>0.25</v>
      </c>
      <c r="AI206" s="114">
        <v>0.5</v>
      </c>
      <c r="AJ206" s="115" t="str">
        <f t="shared" ca="1" si="19"/>
        <v>No Vigente</v>
      </c>
      <c r="AK206" s="116">
        <f t="shared" si="20"/>
        <v>44974</v>
      </c>
      <c r="AL206" s="57">
        <v>44609</v>
      </c>
      <c r="AM206" s="115" t="str">
        <f t="shared" ca="1" si="26"/>
        <v>No Vigente</v>
      </c>
      <c r="AN206" s="116">
        <f t="shared" si="21"/>
        <v>365</v>
      </c>
      <c r="AO206" s="57"/>
      <c r="AP206" s="108" t="s">
        <v>439</v>
      </c>
      <c r="AQ206" s="108" t="s">
        <v>2960</v>
      </c>
      <c r="AR206" s="115" t="str">
        <f t="shared" ca="1" si="25"/>
        <v>Vigente</v>
      </c>
      <c r="AS206" s="107"/>
      <c r="AT206" s="107"/>
      <c r="AU206" s="107"/>
      <c r="AV206" s="107"/>
      <c r="AW206" s="102"/>
      <c r="AX206" s="102"/>
      <c r="AY206" s="102"/>
      <c r="AZ206" s="102"/>
      <c r="BA206" s="102"/>
      <c r="BB206" s="102"/>
      <c r="BC206" s="107"/>
      <c r="BD206" s="107" t="s">
        <v>2421</v>
      </c>
    </row>
    <row r="207" spans="1:56" ht="19.5" customHeight="1" x14ac:dyDescent="0.25">
      <c r="A207" s="22">
        <v>204</v>
      </c>
      <c r="B207" s="22"/>
      <c r="C207" s="22"/>
      <c r="D207" s="22">
        <v>14638563</v>
      </c>
      <c r="E207" s="22" t="s">
        <v>2962</v>
      </c>
      <c r="F207" s="57">
        <v>30964</v>
      </c>
      <c r="G207" s="51" t="s">
        <v>1801</v>
      </c>
      <c r="H207" s="51"/>
      <c r="I207" s="51">
        <f t="shared" ca="1" si="22"/>
        <v>41.504109589041093</v>
      </c>
      <c r="J207" s="22"/>
      <c r="K207" s="22" t="s">
        <v>2376</v>
      </c>
      <c r="L207" s="22" t="s">
        <v>1895</v>
      </c>
      <c r="M207" s="57">
        <v>40452</v>
      </c>
      <c r="N207" s="51">
        <f t="shared" ca="1" si="23"/>
        <v>15.509589041095891</v>
      </c>
      <c r="O207" s="55" t="s">
        <v>2963</v>
      </c>
      <c r="P207" s="55" t="s">
        <v>1815</v>
      </c>
      <c r="Q207" s="55" t="s">
        <v>439</v>
      </c>
      <c r="R207" s="54" t="s">
        <v>2964</v>
      </c>
      <c r="S207" s="55" t="s">
        <v>755</v>
      </c>
      <c r="T207" s="55"/>
      <c r="U207" s="57"/>
      <c r="V207" s="48" t="s">
        <v>462</v>
      </c>
      <c r="W207" s="48" t="s">
        <v>2965</v>
      </c>
      <c r="X207" s="48" t="s">
        <v>2966</v>
      </c>
      <c r="Y207" s="48">
        <v>2014</v>
      </c>
      <c r="Z207" s="48" t="s">
        <v>1885</v>
      </c>
      <c r="AA207" s="48">
        <v>125</v>
      </c>
      <c r="AB207" s="48"/>
      <c r="AC207" s="54">
        <v>41690</v>
      </c>
      <c r="AD207" s="54" t="s">
        <v>437</v>
      </c>
      <c r="AE207" s="48" t="s">
        <v>436</v>
      </c>
      <c r="AF207" s="48"/>
      <c r="AG207" s="22"/>
      <c r="AH207" s="85">
        <v>0.5</v>
      </c>
      <c r="AI207" s="85">
        <v>1</v>
      </c>
      <c r="AJ207" s="22" t="str">
        <f t="shared" ref="AJ207:AJ270" ca="1" si="27">IF(AK207&gt;TODAY(),"Vigente","No Vigente")</f>
        <v>No Vigente</v>
      </c>
      <c r="AK207" s="57">
        <f t="shared" si="20"/>
        <v>45534</v>
      </c>
      <c r="AL207" s="57">
        <v>45169</v>
      </c>
      <c r="AM207" s="22" t="str">
        <f t="shared" ca="1" si="26"/>
        <v>No Vigente</v>
      </c>
      <c r="AN207" s="57">
        <f t="shared" si="21"/>
        <v>45942</v>
      </c>
      <c r="AO207" s="57">
        <v>45577</v>
      </c>
      <c r="AP207" s="57" t="s">
        <v>439</v>
      </c>
      <c r="AQ207" s="57">
        <v>48966</v>
      </c>
      <c r="AR207" s="22" t="str">
        <f t="shared" ca="1" si="25"/>
        <v>Vigente</v>
      </c>
      <c r="AS207" s="48"/>
      <c r="AT207" s="48"/>
      <c r="AU207" s="48" t="s">
        <v>1851</v>
      </c>
      <c r="AV207" s="22"/>
      <c r="AW207" s="22"/>
      <c r="AX207" s="22"/>
      <c r="AY207" s="22"/>
      <c r="AZ207" s="22"/>
      <c r="BA207" s="22"/>
      <c r="BB207" s="22"/>
      <c r="BC207" s="22"/>
      <c r="BD207" s="22" t="s">
        <v>2967</v>
      </c>
    </row>
    <row r="208" spans="1:56" ht="19.5" customHeight="1" x14ac:dyDescent="0.25">
      <c r="A208" s="22">
        <v>205</v>
      </c>
      <c r="B208" s="22"/>
      <c r="C208" s="22"/>
      <c r="D208" s="22">
        <v>1151955876</v>
      </c>
      <c r="E208" s="22" t="s">
        <v>2968</v>
      </c>
      <c r="F208" s="57">
        <v>34632</v>
      </c>
      <c r="G208" s="51" t="s">
        <v>1801</v>
      </c>
      <c r="H208" s="51"/>
      <c r="I208" s="51">
        <f t="shared" ca="1" si="22"/>
        <v>31.454794520547946</v>
      </c>
      <c r="J208" s="22"/>
      <c r="K208" s="22" t="s">
        <v>1802</v>
      </c>
      <c r="L208" s="22" t="s">
        <v>1803</v>
      </c>
      <c r="M208" s="57">
        <v>44977</v>
      </c>
      <c r="N208" s="51">
        <f t="shared" ca="1" si="23"/>
        <v>3.1123287671232878</v>
      </c>
      <c r="O208" s="55" t="s">
        <v>2969</v>
      </c>
      <c r="P208" s="55" t="s">
        <v>1815</v>
      </c>
      <c r="Q208" s="55" t="s">
        <v>439</v>
      </c>
      <c r="R208" s="54">
        <v>48752</v>
      </c>
      <c r="S208" s="55" t="s">
        <v>755</v>
      </c>
      <c r="T208" s="55"/>
      <c r="U208" s="57"/>
      <c r="V208" s="22" t="s">
        <v>2970</v>
      </c>
      <c r="W208" s="48" t="s">
        <v>2971</v>
      </c>
      <c r="X208" s="48" t="s">
        <v>2971</v>
      </c>
      <c r="Y208" s="48">
        <v>2022</v>
      </c>
      <c r="Z208" s="48" t="s">
        <v>1927</v>
      </c>
      <c r="AA208" s="48">
        <v>115</v>
      </c>
      <c r="AB208" s="48"/>
      <c r="AC208" s="57">
        <v>44462</v>
      </c>
      <c r="AD208" s="54" t="s">
        <v>437</v>
      </c>
      <c r="AE208" s="48" t="s">
        <v>436</v>
      </c>
      <c r="AF208" s="48"/>
      <c r="AG208" s="22"/>
      <c r="AH208" s="85">
        <v>0.5</v>
      </c>
      <c r="AI208" s="85">
        <v>1</v>
      </c>
      <c r="AJ208" s="22" t="str">
        <f t="shared" ca="1" si="27"/>
        <v>No Vigente</v>
      </c>
      <c r="AK208" s="57">
        <f t="shared" si="20"/>
        <v>45559</v>
      </c>
      <c r="AL208" s="57">
        <v>45194</v>
      </c>
      <c r="AM208" s="22" t="str">
        <f t="shared" ca="1" si="26"/>
        <v>No Vigente</v>
      </c>
      <c r="AN208" s="57">
        <f t="shared" si="21"/>
        <v>45599</v>
      </c>
      <c r="AO208" s="57">
        <v>45234</v>
      </c>
      <c r="AP208" s="57" t="s">
        <v>439</v>
      </c>
      <c r="AQ208" s="57">
        <v>48752</v>
      </c>
      <c r="AR208" s="22" t="str">
        <f t="shared" ca="1" si="25"/>
        <v>Vigente</v>
      </c>
      <c r="AS208" s="22"/>
      <c r="AT208" s="22"/>
      <c r="AU208" s="22"/>
      <c r="AV208" s="22"/>
      <c r="AW208" s="22"/>
      <c r="AX208" s="22"/>
      <c r="AY208" s="22"/>
      <c r="AZ208" s="22"/>
      <c r="BA208" s="22"/>
      <c r="BB208" s="22"/>
      <c r="BC208" s="22"/>
      <c r="BD208" s="22" t="s">
        <v>2289</v>
      </c>
    </row>
    <row r="209" spans="1:56" ht="19.5" customHeight="1" x14ac:dyDescent="0.25">
      <c r="A209" s="22">
        <v>206</v>
      </c>
      <c r="B209" s="22"/>
      <c r="C209" s="22"/>
      <c r="D209" s="22">
        <v>1006072724</v>
      </c>
      <c r="E209" s="22" t="s">
        <v>2972</v>
      </c>
      <c r="F209" s="57">
        <v>37591</v>
      </c>
      <c r="G209" s="51" t="s">
        <v>1801</v>
      </c>
      <c r="H209" s="51"/>
      <c r="I209" s="51">
        <f t="shared" ca="1" si="22"/>
        <v>23.347945205479451</v>
      </c>
      <c r="J209" s="22"/>
      <c r="K209" s="22" t="s">
        <v>1826</v>
      </c>
      <c r="L209" s="48" t="s">
        <v>1827</v>
      </c>
      <c r="M209" s="57">
        <v>44754</v>
      </c>
      <c r="N209" s="51">
        <f t="shared" ca="1" si="23"/>
        <v>3.7232876712328768</v>
      </c>
      <c r="O209" s="55" t="s">
        <v>2973</v>
      </c>
      <c r="P209" s="55" t="s">
        <v>1815</v>
      </c>
      <c r="Q209" s="55" t="s">
        <v>439</v>
      </c>
      <c r="R209" s="54">
        <v>47906</v>
      </c>
      <c r="S209" s="55" t="s">
        <v>755</v>
      </c>
      <c r="T209" s="55"/>
      <c r="U209" s="57"/>
      <c r="V209" s="48" t="s">
        <v>659</v>
      </c>
      <c r="W209" s="48" t="s">
        <v>2974</v>
      </c>
      <c r="X209" s="48" t="s">
        <v>2975</v>
      </c>
      <c r="Y209" s="48">
        <v>2022</v>
      </c>
      <c r="Z209" s="48" t="s">
        <v>2976</v>
      </c>
      <c r="AA209" s="48">
        <v>200</v>
      </c>
      <c r="AB209" s="48"/>
      <c r="AC209" s="54">
        <v>44420</v>
      </c>
      <c r="AD209" s="54" t="s">
        <v>437</v>
      </c>
      <c r="AE209" s="48" t="s">
        <v>435</v>
      </c>
      <c r="AF209" s="48" t="s">
        <v>660</v>
      </c>
      <c r="AG209" s="22">
        <v>1069765599</v>
      </c>
      <c r="AH209" s="85">
        <v>0.5</v>
      </c>
      <c r="AI209" s="85">
        <v>1</v>
      </c>
      <c r="AJ209" s="22" t="str">
        <f t="shared" ca="1" si="27"/>
        <v>No Vigente</v>
      </c>
      <c r="AK209" s="57">
        <f t="shared" si="20"/>
        <v>45884</v>
      </c>
      <c r="AL209" s="57">
        <v>45519</v>
      </c>
      <c r="AM209" s="22" t="str">
        <f t="shared" ca="1" si="26"/>
        <v>No Vigente</v>
      </c>
      <c r="AN209" s="57">
        <f t="shared" si="21"/>
        <v>45696</v>
      </c>
      <c r="AO209" s="57">
        <v>45331</v>
      </c>
      <c r="AP209" s="57" t="s">
        <v>439</v>
      </c>
      <c r="AQ209" s="57">
        <v>47906</v>
      </c>
      <c r="AR209" s="22" t="str">
        <f t="shared" ca="1" si="25"/>
        <v>Vigente</v>
      </c>
      <c r="AS209" s="22"/>
      <c r="AT209" s="22"/>
      <c r="AU209" s="22"/>
      <c r="AV209" s="22"/>
      <c r="AW209" s="22"/>
      <c r="AX209" s="22"/>
      <c r="AY209" s="22"/>
      <c r="AZ209" s="22"/>
      <c r="BA209" s="22"/>
      <c r="BB209" s="22"/>
      <c r="BC209" s="22"/>
      <c r="BD209" s="22" t="s">
        <v>2289</v>
      </c>
    </row>
    <row r="210" spans="1:56" ht="19.5" customHeight="1" x14ac:dyDescent="0.25">
      <c r="A210" s="22">
        <v>207</v>
      </c>
      <c r="B210" s="22"/>
      <c r="C210" s="22"/>
      <c r="D210" s="107">
        <v>14590974</v>
      </c>
      <c r="E210" s="107" t="s">
        <v>2977</v>
      </c>
      <c r="F210" s="108">
        <v>42893</v>
      </c>
      <c r="G210" s="152" t="s">
        <v>1801</v>
      </c>
      <c r="H210" s="101"/>
      <c r="I210" s="109">
        <f t="shared" ca="1" si="22"/>
        <v>8.8219178082191778</v>
      </c>
      <c r="J210" s="102"/>
      <c r="K210" s="110" t="s">
        <v>1916</v>
      </c>
      <c r="L210" s="107" t="s">
        <v>1803</v>
      </c>
      <c r="M210" s="108">
        <v>42893</v>
      </c>
      <c r="N210" s="109">
        <f t="shared" ca="1" si="23"/>
        <v>8.8219178082191778</v>
      </c>
      <c r="O210" s="111" t="s">
        <v>2978</v>
      </c>
      <c r="P210" s="111" t="s">
        <v>1815</v>
      </c>
      <c r="Q210" s="111" t="s">
        <v>439</v>
      </c>
      <c r="R210" s="112">
        <v>48842</v>
      </c>
      <c r="S210" s="111" t="s">
        <v>755</v>
      </c>
      <c r="T210" s="112">
        <v>45258</v>
      </c>
      <c r="U210" s="108"/>
      <c r="V210" s="113" t="s">
        <v>621</v>
      </c>
      <c r="W210" s="113"/>
      <c r="X210" s="113"/>
      <c r="Y210" s="113"/>
      <c r="Z210" s="113"/>
      <c r="AA210" s="113"/>
      <c r="AB210" s="103"/>
      <c r="AC210" s="113"/>
      <c r="AD210" s="113"/>
      <c r="AE210" s="113"/>
      <c r="AF210" s="113"/>
      <c r="AG210" s="107"/>
      <c r="AH210" s="107" t="s">
        <v>861</v>
      </c>
      <c r="AI210" s="107" t="s">
        <v>861</v>
      </c>
      <c r="AJ210" s="115" t="str">
        <f t="shared" ca="1" si="27"/>
        <v>No Vigente</v>
      </c>
      <c r="AK210" s="116">
        <f t="shared" si="20"/>
        <v>44811</v>
      </c>
      <c r="AL210" s="57">
        <v>44446</v>
      </c>
      <c r="AM210" s="115" t="str">
        <f t="shared" ca="1" si="26"/>
        <v>No Vigente</v>
      </c>
      <c r="AN210" s="116">
        <f t="shared" si="21"/>
        <v>45707</v>
      </c>
      <c r="AO210" s="57">
        <v>45342</v>
      </c>
      <c r="AP210" s="108" t="s">
        <v>439</v>
      </c>
      <c r="AQ210" s="108">
        <v>48842</v>
      </c>
      <c r="AR210" s="115" t="str">
        <f t="shared" ca="1" si="25"/>
        <v>Vigente</v>
      </c>
      <c r="AS210" s="107"/>
      <c r="AT210" s="107"/>
      <c r="AU210" s="107"/>
      <c r="AV210" s="107"/>
      <c r="AW210" s="102"/>
      <c r="AX210" s="102"/>
      <c r="AY210" s="102"/>
      <c r="AZ210" s="102"/>
      <c r="BA210" s="102"/>
      <c r="BB210" s="102"/>
      <c r="BC210" s="107"/>
      <c r="BD210" s="107" t="s">
        <v>2421</v>
      </c>
    </row>
    <row r="211" spans="1:56" ht="19.5" customHeight="1" x14ac:dyDescent="0.25">
      <c r="A211" s="22">
        <v>208</v>
      </c>
      <c r="B211" s="22"/>
      <c r="C211" s="22"/>
      <c r="D211" s="172">
        <v>94323208</v>
      </c>
      <c r="E211" s="107" t="s">
        <v>2979</v>
      </c>
      <c r="F211" s="116">
        <v>27613</v>
      </c>
      <c r="G211" s="152" t="s">
        <v>1801</v>
      </c>
      <c r="H211" s="154"/>
      <c r="I211" s="173">
        <f t="shared" ca="1" si="22"/>
        <v>50.684931506849317</v>
      </c>
      <c r="J211" s="156"/>
      <c r="K211" s="177" t="s">
        <v>2980</v>
      </c>
      <c r="L211" s="172" t="s">
        <v>1895</v>
      </c>
      <c r="M211" s="116">
        <v>40192</v>
      </c>
      <c r="N211" s="109">
        <f t="shared" ca="1" si="23"/>
        <v>16.221917808219178</v>
      </c>
      <c r="O211" s="175" t="s">
        <v>2981</v>
      </c>
      <c r="P211" s="175"/>
      <c r="Q211" s="175"/>
      <c r="R211" s="176"/>
      <c r="S211" s="175"/>
      <c r="T211" s="175"/>
      <c r="U211" s="116"/>
      <c r="V211" s="174"/>
      <c r="W211" s="174"/>
      <c r="X211" s="174"/>
      <c r="Y211" s="174"/>
      <c r="Z211" s="174"/>
      <c r="AA211" s="174"/>
      <c r="AB211" s="160"/>
      <c r="AC211" s="174"/>
      <c r="AD211" s="174"/>
      <c r="AE211" s="174"/>
      <c r="AF211" s="174"/>
      <c r="AG211" s="172"/>
      <c r="AH211" s="172" t="s">
        <v>861</v>
      </c>
      <c r="AI211" s="172" t="s">
        <v>861</v>
      </c>
      <c r="AJ211" s="115" t="str">
        <f t="shared" ca="1" si="27"/>
        <v>No Vigente</v>
      </c>
      <c r="AK211" s="116">
        <f t="shared" si="20"/>
        <v>365</v>
      </c>
      <c r="AL211" s="57"/>
      <c r="AM211" s="115" t="str">
        <f t="shared" ca="1" si="26"/>
        <v>No Vigente</v>
      </c>
      <c r="AN211" s="116">
        <f t="shared" si="21"/>
        <v>365</v>
      </c>
      <c r="AO211" s="57"/>
      <c r="AP211" s="116"/>
      <c r="AQ211" s="116"/>
      <c r="AR211" s="115" t="str">
        <f t="shared" ca="1" si="25"/>
        <v>No Vigente</v>
      </c>
      <c r="AS211" s="107"/>
      <c r="AT211" s="107"/>
      <c r="AU211" s="107"/>
      <c r="AV211" s="172"/>
      <c r="AW211" s="156"/>
      <c r="AX211" s="156"/>
      <c r="AY211" s="156"/>
      <c r="AZ211" s="156"/>
      <c r="BA211" s="156"/>
      <c r="BB211" s="156"/>
      <c r="BC211" s="172" t="s">
        <v>2532</v>
      </c>
      <c r="BD211" s="107" t="s">
        <v>2421</v>
      </c>
    </row>
    <row r="212" spans="1:56" ht="19.5" customHeight="1" x14ac:dyDescent="0.25">
      <c r="A212" s="22">
        <v>209</v>
      </c>
      <c r="B212" s="22"/>
      <c r="C212" s="22"/>
      <c r="D212" s="23">
        <v>1143983941</v>
      </c>
      <c r="E212" s="23" t="s">
        <v>2982</v>
      </c>
      <c r="F212" s="24">
        <v>35319</v>
      </c>
      <c r="G212" s="25"/>
      <c r="H212" s="101"/>
      <c r="I212" s="25">
        <f t="shared" ca="1" si="22"/>
        <v>29.572602739726026</v>
      </c>
      <c r="J212" s="102"/>
      <c r="K212" s="76" t="s">
        <v>1840</v>
      </c>
      <c r="L212" s="23" t="s">
        <v>1803</v>
      </c>
      <c r="M212" s="24">
        <v>44456</v>
      </c>
      <c r="N212" s="25">
        <f t="shared" ca="1" si="23"/>
        <v>4.5397260273972604</v>
      </c>
      <c r="O212" s="27"/>
      <c r="P212" s="27"/>
      <c r="Q212" s="27"/>
      <c r="R212" s="28"/>
      <c r="S212" s="27"/>
      <c r="T212" s="28">
        <v>45028</v>
      </c>
      <c r="U212" s="24"/>
      <c r="V212" s="29" t="s">
        <v>2983</v>
      </c>
      <c r="W212" s="29" t="s">
        <v>2984</v>
      </c>
      <c r="X212" s="29" t="s">
        <v>2985</v>
      </c>
      <c r="Y212" s="29">
        <v>2013</v>
      </c>
      <c r="Z212" s="29" t="s">
        <v>1807</v>
      </c>
      <c r="AA212" s="29">
        <v>181</v>
      </c>
      <c r="AB212" s="103"/>
      <c r="AC212" s="29">
        <v>41313</v>
      </c>
      <c r="AD212" s="29" t="s">
        <v>437</v>
      </c>
      <c r="AE212" s="29" t="s">
        <v>764</v>
      </c>
      <c r="AF212" s="29" t="s">
        <v>2986</v>
      </c>
      <c r="AG212" s="23">
        <v>31298847</v>
      </c>
      <c r="AH212" s="23" t="s">
        <v>861</v>
      </c>
      <c r="AI212" s="23" t="s">
        <v>861</v>
      </c>
      <c r="AJ212" s="104" t="str">
        <f t="shared" ca="1" si="27"/>
        <v>No Vigente</v>
      </c>
      <c r="AK212" s="105">
        <f t="shared" si="20"/>
        <v>45120</v>
      </c>
      <c r="AL212" s="24">
        <v>44755</v>
      </c>
      <c r="AM212" s="104" t="str">
        <f t="shared" ca="1" si="26"/>
        <v>No Vigente</v>
      </c>
      <c r="AN212" s="105">
        <f t="shared" si="21"/>
        <v>45120</v>
      </c>
      <c r="AO212" s="24">
        <v>44755</v>
      </c>
      <c r="AP212" s="24" t="s">
        <v>439</v>
      </c>
      <c r="AQ212" s="24">
        <v>48094</v>
      </c>
      <c r="AR212" s="104" t="str">
        <f t="shared" ca="1" si="25"/>
        <v>Vigente</v>
      </c>
      <c r="AS212" s="23"/>
      <c r="AT212" s="23"/>
      <c r="AU212" s="23" t="s">
        <v>1851</v>
      </c>
      <c r="AV212" s="23"/>
      <c r="AW212" s="102"/>
      <c r="AX212" s="102"/>
      <c r="AY212" s="102"/>
      <c r="AZ212" s="102"/>
      <c r="BA212" s="102"/>
      <c r="BB212" s="102"/>
      <c r="BC212" s="23"/>
      <c r="BD212" s="23" t="s">
        <v>1809</v>
      </c>
    </row>
    <row r="213" spans="1:56" ht="19.5" customHeight="1" x14ac:dyDescent="0.25">
      <c r="A213" s="22">
        <v>210</v>
      </c>
      <c r="B213" s="22"/>
      <c r="C213" s="22"/>
      <c r="D213" s="23">
        <v>1144196938</v>
      </c>
      <c r="E213" s="23" t="s">
        <v>2987</v>
      </c>
      <c r="F213" s="138">
        <v>34792</v>
      </c>
      <c r="G213" s="25"/>
      <c r="H213" s="101"/>
      <c r="I213" s="25">
        <f t="shared" ca="1" si="22"/>
        <v>31.016438356164382</v>
      </c>
      <c r="J213" s="102"/>
      <c r="K213" s="76" t="s">
        <v>1840</v>
      </c>
      <c r="L213" s="23" t="s">
        <v>1803</v>
      </c>
      <c r="M213" s="24">
        <v>43364</v>
      </c>
      <c r="N213" s="25">
        <f t="shared" ca="1" si="23"/>
        <v>7.5315068493150683</v>
      </c>
      <c r="O213" s="27" t="s">
        <v>2988</v>
      </c>
      <c r="P213" s="27"/>
      <c r="Q213" s="27"/>
      <c r="R213" s="28"/>
      <c r="S213" s="27"/>
      <c r="T213" s="27"/>
      <c r="U213" s="24">
        <v>44893</v>
      </c>
      <c r="V213" s="29" t="s">
        <v>578</v>
      </c>
      <c r="W213" s="29" t="s">
        <v>2989</v>
      </c>
      <c r="X213" s="29" t="s">
        <v>2990</v>
      </c>
      <c r="Y213" s="29">
        <v>2022</v>
      </c>
      <c r="Z213" s="29" t="s">
        <v>1807</v>
      </c>
      <c r="AA213" s="29">
        <v>124</v>
      </c>
      <c r="AB213" s="103"/>
      <c r="AC213" s="28">
        <v>44348</v>
      </c>
      <c r="AD213" s="29" t="s">
        <v>437</v>
      </c>
      <c r="AE213" s="29" t="s">
        <v>436</v>
      </c>
      <c r="AF213" s="29"/>
      <c r="AG213" s="23"/>
      <c r="AH213" s="31">
        <v>0.25</v>
      </c>
      <c r="AI213" s="31">
        <v>0.5</v>
      </c>
      <c r="AJ213" s="104" t="str">
        <f t="shared" ca="1" si="27"/>
        <v>No Vigente</v>
      </c>
      <c r="AK213" s="105">
        <f t="shared" si="20"/>
        <v>45443</v>
      </c>
      <c r="AL213" s="24">
        <v>45078</v>
      </c>
      <c r="AM213" s="104" t="str">
        <f t="shared" ca="1" si="26"/>
        <v>No Vigente</v>
      </c>
      <c r="AN213" s="105">
        <f t="shared" si="21"/>
        <v>45443</v>
      </c>
      <c r="AO213" s="24">
        <v>45078</v>
      </c>
      <c r="AP213" s="24" t="s">
        <v>439</v>
      </c>
      <c r="AQ213" s="24">
        <v>46950</v>
      </c>
      <c r="AR213" s="104" t="str">
        <f t="shared" ca="1" si="25"/>
        <v>Vigente</v>
      </c>
      <c r="AS213" s="23"/>
      <c r="AT213" s="23"/>
      <c r="AU213" s="23" t="s">
        <v>2164</v>
      </c>
      <c r="AV213" s="23"/>
      <c r="AW213" s="102"/>
      <c r="AX213" s="102"/>
      <c r="AY213" s="102"/>
      <c r="AZ213" s="102"/>
      <c r="BA213" s="102"/>
      <c r="BB213" s="102"/>
      <c r="BC213" s="23" t="s">
        <v>2991</v>
      </c>
      <c r="BD213" s="140" t="s">
        <v>1809</v>
      </c>
    </row>
    <row r="214" spans="1:56" ht="19.5" customHeight="1" x14ac:dyDescent="0.25">
      <c r="A214" s="22">
        <v>211</v>
      </c>
      <c r="B214" s="22"/>
      <c r="C214" s="22"/>
      <c r="D214" s="22">
        <v>1143956959</v>
      </c>
      <c r="E214" s="22" t="s">
        <v>2992</v>
      </c>
      <c r="F214" s="57">
        <v>34137</v>
      </c>
      <c r="G214" s="51" t="s">
        <v>1801</v>
      </c>
      <c r="H214" s="51"/>
      <c r="I214" s="51">
        <f t="shared" ca="1" si="22"/>
        <v>32.81095890410959</v>
      </c>
      <c r="J214" s="22"/>
      <c r="K214" s="22" t="s">
        <v>2993</v>
      </c>
      <c r="L214" s="22" t="s">
        <v>1803</v>
      </c>
      <c r="M214" s="57">
        <v>43353</v>
      </c>
      <c r="N214" s="51">
        <f t="shared" ca="1" si="23"/>
        <v>7.5616438356164384</v>
      </c>
      <c r="O214" s="55" t="s">
        <v>2994</v>
      </c>
      <c r="P214" s="55" t="s">
        <v>1815</v>
      </c>
      <c r="Q214" s="55" t="s">
        <v>439</v>
      </c>
      <c r="R214" s="54">
        <v>46009</v>
      </c>
      <c r="S214" s="55" t="s">
        <v>755</v>
      </c>
      <c r="T214" s="55"/>
      <c r="U214" s="57"/>
      <c r="V214" s="48" t="s">
        <v>638</v>
      </c>
      <c r="W214" s="48" t="s">
        <v>2995</v>
      </c>
      <c r="X214" s="48" t="s">
        <v>2996</v>
      </c>
      <c r="Y214" s="48">
        <v>2021</v>
      </c>
      <c r="Z214" s="48" t="s">
        <v>1927</v>
      </c>
      <c r="AA214" s="48">
        <v>115</v>
      </c>
      <c r="AB214" s="48"/>
      <c r="AC214" s="57">
        <v>44240</v>
      </c>
      <c r="AD214" s="48" t="s">
        <v>437</v>
      </c>
      <c r="AE214" s="48" t="s">
        <v>436</v>
      </c>
      <c r="AF214" s="48"/>
      <c r="AG214" s="22"/>
      <c r="AH214" s="85">
        <v>0.5</v>
      </c>
      <c r="AI214" s="85">
        <v>1</v>
      </c>
      <c r="AJ214" s="22" t="str">
        <f t="shared" ca="1" si="27"/>
        <v>No Vigente</v>
      </c>
      <c r="AK214" s="57">
        <f t="shared" si="20"/>
        <v>45717</v>
      </c>
      <c r="AL214" s="57">
        <v>45352</v>
      </c>
      <c r="AM214" s="22" t="str">
        <f t="shared" ca="1" si="26"/>
        <v>No Vigente</v>
      </c>
      <c r="AN214" s="57">
        <f t="shared" si="21"/>
        <v>45746</v>
      </c>
      <c r="AO214" s="57">
        <v>45381</v>
      </c>
      <c r="AP214" s="57" t="s">
        <v>439</v>
      </c>
      <c r="AQ214" s="57">
        <v>46009</v>
      </c>
      <c r="AR214" s="22" t="str">
        <f t="shared" ca="1" si="25"/>
        <v>No Vigente</v>
      </c>
      <c r="AS214" s="22"/>
      <c r="AT214" s="22"/>
      <c r="AU214" s="22"/>
      <c r="AV214" s="22"/>
      <c r="AW214" s="22"/>
      <c r="AX214" s="22"/>
      <c r="AY214" s="22"/>
      <c r="AZ214" s="22"/>
      <c r="BA214" s="22"/>
      <c r="BB214" s="22"/>
      <c r="BC214" s="22" t="s">
        <v>2997</v>
      </c>
      <c r="BD214" s="22"/>
    </row>
    <row r="215" spans="1:56" ht="19.5" customHeight="1" x14ac:dyDescent="0.25">
      <c r="A215" s="22">
        <v>212</v>
      </c>
      <c r="B215" s="22"/>
      <c r="C215" s="22"/>
      <c r="D215" s="107">
        <v>66823253</v>
      </c>
      <c r="E215" s="113" t="s">
        <v>2998</v>
      </c>
      <c r="F215" s="108">
        <v>25792</v>
      </c>
      <c r="G215" s="109" t="s">
        <v>1843</v>
      </c>
      <c r="H215" s="101"/>
      <c r="I215" s="109">
        <f t="shared" ca="1" si="22"/>
        <v>55.673972602739724</v>
      </c>
      <c r="J215" s="102"/>
      <c r="K215" s="113" t="s">
        <v>1845</v>
      </c>
      <c r="L215" s="113" t="s">
        <v>1846</v>
      </c>
      <c r="M215" s="108">
        <v>39554</v>
      </c>
      <c r="N215" s="109">
        <f t="shared" ca="1" si="23"/>
        <v>17.969863013698632</v>
      </c>
      <c r="O215" s="111" t="s">
        <v>2999</v>
      </c>
      <c r="P215" s="111" t="s">
        <v>1815</v>
      </c>
      <c r="Q215" s="111" t="s">
        <v>439</v>
      </c>
      <c r="R215" s="112">
        <v>48551</v>
      </c>
      <c r="S215" s="111" t="s">
        <v>755</v>
      </c>
      <c r="T215" s="111"/>
      <c r="U215" s="108"/>
      <c r="V215" s="113" t="s">
        <v>3000</v>
      </c>
      <c r="W215" s="113" t="s">
        <v>3001</v>
      </c>
      <c r="X215" s="113" t="s">
        <v>3002</v>
      </c>
      <c r="Y215" s="113">
        <v>2017</v>
      </c>
      <c r="Z215" s="113" t="s">
        <v>1867</v>
      </c>
      <c r="AA215" s="113">
        <v>110</v>
      </c>
      <c r="AB215" s="103"/>
      <c r="AC215" s="112">
        <v>42859</v>
      </c>
      <c r="AD215" s="112" t="s">
        <v>437</v>
      </c>
      <c r="AE215" s="113" t="s">
        <v>435</v>
      </c>
      <c r="AF215" s="113" t="s">
        <v>3003</v>
      </c>
      <c r="AG215" s="107">
        <v>66899198</v>
      </c>
      <c r="AH215" s="114">
        <v>0.5</v>
      </c>
      <c r="AI215" s="114">
        <v>1</v>
      </c>
      <c r="AJ215" s="115" t="str">
        <f t="shared" ca="1" si="27"/>
        <v>No Vigente</v>
      </c>
      <c r="AK215" s="116">
        <f t="shared" si="20"/>
        <v>45113</v>
      </c>
      <c r="AL215" s="57">
        <v>44748</v>
      </c>
      <c r="AM215" s="115" t="str">
        <f t="shared" ca="1" si="26"/>
        <v>No Vigente</v>
      </c>
      <c r="AN215" s="116">
        <f t="shared" si="21"/>
        <v>45424</v>
      </c>
      <c r="AO215" s="57">
        <v>45059</v>
      </c>
      <c r="AP215" s="108" t="s">
        <v>439</v>
      </c>
      <c r="AQ215" s="108">
        <v>48551</v>
      </c>
      <c r="AR215" s="115" t="str">
        <f t="shared" ca="1" si="25"/>
        <v>Vigente</v>
      </c>
      <c r="AS215" s="113"/>
      <c r="AT215" s="113"/>
      <c r="AU215" s="113" t="s">
        <v>2226</v>
      </c>
      <c r="AV215" s="107"/>
      <c r="AW215" s="102"/>
      <c r="AX215" s="102"/>
      <c r="AY215" s="102"/>
      <c r="AZ215" s="102"/>
      <c r="BA215" s="102"/>
      <c r="BB215" s="102"/>
      <c r="BC215" s="107" t="s">
        <v>3004</v>
      </c>
      <c r="BD215" s="178" t="s">
        <v>2421</v>
      </c>
    </row>
    <row r="216" spans="1:56" ht="19.5" customHeight="1" x14ac:dyDescent="0.25">
      <c r="A216" s="22">
        <v>213</v>
      </c>
      <c r="B216" s="22"/>
      <c r="C216" s="22"/>
      <c r="D216" s="22">
        <v>1130666883</v>
      </c>
      <c r="E216" s="22" t="s">
        <v>3005</v>
      </c>
      <c r="F216" s="57">
        <v>31545</v>
      </c>
      <c r="G216" s="51" t="s">
        <v>1801</v>
      </c>
      <c r="H216" s="51"/>
      <c r="I216" s="51">
        <f t="shared" ca="1" si="22"/>
        <v>39.912328767123284</v>
      </c>
      <c r="J216" s="22"/>
      <c r="K216" s="48" t="s">
        <v>1845</v>
      </c>
      <c r="L216" s="48" t="s">
        <v>1846</v>
      </c>
      <c r="M216" s="57">
        <v>42975</v>
      </c>
      <c r="N216" s="51">
        <f t="shared" ca="1" si="23"/>
        <v>8.5972602739726032</v>
      </c>
      <c r="O216" s="55" t="s">
        <v>3006</v>
      </c>
      <c r="P216" s="55" t="s">
        <v>1815</v>
      </c>
      <c r="Q216" s="55" t="s">
        <v>439</v>
      </c>
      <c r="R216" s="54" t="s">
        <v>3007</v>
      </c>
      <c r="S216" s="55" t="s">
        <v>755</v>
      </c>
      <c r="T216" s="55"/>
      <c r="U216" s="57"/>
      <c r="V216" s="48" t="s">
        <v>3008</v>
      </c>
      <c r="W216" s="48" t="s">
        <v>3009</v>
      </c>
      <c r="X216" s="48" t="s">
        <v>3010</v>
      </c>
      <c r="Y216" s="48">
        <v>2020</v>
      </c>
      <c r="Z216" s="48" t="s">
        <v>1885</v>
      </c>
      <c r="AA216" s="48">
        <v>124</v>
      </c>
      <c r="AB216" s="48"/>
      <c r="AC216" s="54">
        <v>43665</v>
      </c>
      <c r="AD216" s="48" t="s">
        <v>437</v>
      </c>
      <c r="AE216" s="48" t="s">
        <v>436</v>
      </c>
      <c r="AF216" s="48"/>
      <c r="AG216" s="22"/>
      <c r="AH216" s="85">
        <v>0.5</v>
      </c>
      <c r="AI216" s="85">
        <v>1</v>
      </c>
      <c r="AJ216" s="22" t="str">
        <f t="shared" ca="1" si="27"/>
        <v>No Vigente</v>
      </c>
      <c r="AK216" s="57">
        <f t="shared" ref="AK216:AK279" si="28">(AL216+365)</f>
        <v>45821</v>
      </c>
      <c r="AL216" s="57">
        <v>45456</v>
      </c>
      <c r="AM216" s="22" t="str">
        <f t="shared" ca="1" si="26"/>
        <v>No Vigente</v>
      </c>
      <c r="AN216" s="57">
        <f t="shared" ref="AN216:AN279" si="29">(AO216+365)</f>
        <v>45793</v>
      </c>
      <c r="AO216" s="57">
        <v>45428</v>
      </c>
      <c r="AP216" s="57" t="s">
        <v>439</v>
      </c>
      <c r="AQ216" s="57">
        <v>48990</v>
      </c>
      <c r="AR216" s="22" t="str">
        <f t="shared" ca="1" si="25"/>
        <v>Vigente</v>
      </c>
      <c r="AS216" s="48"/>
      <c r="AT216" s="48"/>
      <c r="AU216" s="48" t="s">
        <v>2005</v>
      </c>
      <c r="AV216" s="22"/>
      <c r="AW216" s="22"/>
      <c r="AX216" s="22"/>
      <c r="AY216" s="22"/>
      <c r="AZ216" s="22"/>
      <c r="BA216" s="22"/>
      <c r="BB216" s="22"/>
      <c r="BC216" s="22"/>
      <c r="BD216" s="22" t="s">
        <v>2295</v>
      </c>
    </row>
    <row r="217" spans="1:56" ht="27" customHeight="1" x14ac:dyDescent="0.25">
      <c r="A217" s="22">
        <v>214</v>
      </c>
      <c r="B217" s="22"/>
      <c r="C217" s="22"/>
      <c r="D217" s="22">
        <v>1130638562</v>
      </c>
      <c r="E217" s="22" t="s">
        <v>3011</v>
      </c>
      <c r="F217" s="57">
        <v>32284</v>
      </c>
      <c r="G217" s="51" t="s">
        <v>1843</v>
      </c>
      <c r="H217" s="51"/>
      <c r="I217" s="51">
        <f t="shared" ca="1" si="22"/>
        <v>37.887671232876713</v>
      </c>
      <c r="J217" s="22"/>
      <c r="K217" s="22" t="s">
        <v>3012</v>
      </c>
      <c r="L217" s="22" t="s">
        <v>1803</v>
      </c>
      <c r="M217" s="57">
        <v>43504</v>
      </c>
      <c r="N217" s="51">
        <f t="shared" ca="1" si="23"/>
        <v>7.1479452054794521</v>
      </c>
      <c r="O217" s="55" t="s">
        <v>3013</v>
      </c>
      <c r="P217" s="55" t="s">
        <v>1815</v>
      </c>
      <c r="Q217" s="55" t="s">
        <v>439</v>
      </c>
      <c r="R217" s="54">
        <v>45227</v>
      </c>
      <c r="S217" s="55" t="s">
        <v>756</v>
      </c>
      <c r="T217" s="55"/>
      <c r="U217" s="57"/>
      <c r="V217" s="48" t="s">
        <v>626</v>
      </c>
      <c r="W217" s="48" t="s">
        <v>3014</v>
      </c>
      <c r="X217" s="48" t="s">
        <v>3015</v>
      </c>
      <c r="Y217" s="48">
        <v>2022</v>
      </c>
      <c r="Z217" s="48" t="s">
        <v>2878</v>
      </c>
      <c r="AA217" s="48">
        <v>113</v>
      </c>
      <c r="AB217" s="48"/>
      <c r="AC217" s="54">
        <v>44429</v>
      </c>
      <c r="AD217" s="48" t="s">
        <v>437</v>
      </c>
      <c r="AE217" s="48" t="s">
        <v>436</v>
      </c>
      <c r="AF217" s="48"/>
      <c r="AG217" s="22"/>
      <c r="AH217" s="85">
        <v>0.5</v>
      </c>
      <c r="AI217" s="85">
        <v>1</v>
      </c>
      <c r="AJ217" s="22" t="str">
        <f t="shared" ca="1" si="27"/>
        <v>No Vigente</v>
      </c>
      <c r="AK217" s="57">
        <f t="shared" si="28"/>
        <v>45915</v>
      </c>
      <c r="AL217" s="57">
        <v>45550</v>
      </c>
      <c r="AM217" s="22" t="str">
        <f t="shared" ca="1" si="26"/>
        <v>No Vigente</v>
      </c>
      <c r="AN217" s="57">
        <f t="shared" si="29"/>
        <v>45899</v>
      </c>
      <c r="AO217" s="57">
        <v>45534</v>
      </c>
      <c r="AP217" s="57" t="s">
        <v>439</v>
      </c>
      <c r="AQ217" s="57">
        <v>49164</v>
      </c>
      <c r="AR217" s="22" t="str">
        <f t="shared" ca="1" si="25"/>
        <v>Vigente</v>
      </c>
      <c r="AS217" s="48"/>
      <c r="AT217" s="48"/>
      <c r="AU217" s="48" t="s">
        <v>3016</v>
      </c>
      <c r="AV217" s="22"/>
      <c r="AW217" s="22"/>
      <c r="AX217" s="22"/>
      <c r="AY217" s="22"/>
      <c r="AZ217" s="22"/>
      <c r="BA217" s="22"/>
      <c r="BB217" s="22"/>
      <c r="BC217" s="22"/>
      <c r="BD217" s="22" t="s">
        <v>3017</v>
      </c>
    </row>
    <row r="218" spans="1:56" ht="117.75" customHeight="1" x14ac:dyDescent="0.25">
      <c r="A218" s="22">
        <v>215</v>
      </c>
      <c r="B218" s="22"/>
      <c r="C218" s="22"/>
      <c r="D218" s="22">
        <v>1130588979</v>
      </c>
      <c r="E218" s="22" t="s">
        <v>3018</v>
      </c>
      <c r="F218" s="57">
        <v>31744</v>
      </c>
      <c r="G218" s="51" t="s">
        <v>1801</v>
      </c>
      <c r="H218" s="51"/>
      <c r="I218" s="51">
        <f t="shared" ca="1" si="22"/>
        <v>39.367123287671234</v>
      </c>
      <c r="J218" s="22"/>
      <c r="K218" s="63" t="s">
        <v>1802</v>
      </c>
      <c r="L218" s="22" t="s">
        <v>1803</v>
      </c>
      <c r="M218" s="57">
        <v>41144</v>
      </c>
      <c r="N218" s="51">
        <f t="shared" ca="1" si="23"/>
        <v>13.613698630136986</v>
      </c>
      <c r="O218" s="55" t="s">
        <v>3019</v>
      </c>
      <c r="P218" s="55" t="s">
        <v>1815</v>
      </c>
      <c r="Q218" s="55" t="s">
        <v>439</v>
      </c>
      <c r="R218" s="57" t="s">
        <v>3020</v>
      </c>
      <c r="S218" s="54" t="s">
        <v>2429</v>
      </c>
      <c r="T218" s="54" t="s">
        <v>3021</v>
      </c>
      <c r="U218" s="57">
        <v>44893</v>
      </c>
      <c r="V218" s="48" t="s">
        <v>3022</v>
      </c>
      <c r="W218" s="48" t="s">
        <v>3023</v>
      </c>
      <c r="X218" s="48" t="s">
        <v>3024</v>
      </c>
      <c r="Y218" s="48">
        <v>2017</v>
      </c>
      <c r="Z218" s="48" t="s">
        <v>1927</v>
      </c>
      <c r="AA218" s="48">
        <v>150</v>
      </c>
      <c r="AB218" s="48"/>
      <c r="AC218" s="54">
        <v>42803</v>
      </c>
      <c r="AD218" s="54" t="s">
        <v>437</v>
      </c>
      <c r="AE218" s="48" t="s">
        <v>436</v>
      </c>
      <c r="AF218" s="48"/>
      <c r="AG218" s="22"/>
      <c r="AH218" s="85" t="s">
        <v>861</v>
      </c>
      <c r="AI218" s="85" t="s">
        <v>861</v>
      </c>
      <c r="AJ218" s="22" t="str">
        <f t="shared" ca="1" si="27"/>
        <v>No Vigente</v>
      </c>
      <c r="AK218" s="57">
        <f t="shared" si="28"/>
        <v>45822</v>
      </c>
      <c r="AL218" s="57">
        <v>45457</v>
      </c>
      <c r="AM218" s="22" t="str">
        <f t="shared" ca="1" si="26"/>
        <v>No Vigente</v>
      </c>
      <c r="AN218" s="57">
        <f t="shared" si="29"/>
        <v>45822</v>
      </c>
      <c r="AO218" s="57">
        <v>45457</v>
      </c>
      <c r="AP218" s="57" t="s">
        <v>439</v>
      </c>
      <c r="AQ218" s="57" t="s">
        <v>3020</v>
      </c>
      <c r="AR218" s="22" t="str">
        <f t="shared" ca="1" si="25"/>
        <v>Vigente</v>
      </c>
      <c r="AS218" s="48"/>
      <c r="AT218" s="48"/>
      <c r="AU218" s="48" t="s">
        <v>3025</v>
      </c>
      <c r="AV218" s="22"/>
      <c r="AW218" s="22"/>
      <c r="AX218" s="22"/>
      <c r="AY218" s="22"/>
      <c r="AZ218" s="22"/>
      <c r="BA218" s="22"/>
      <c r="BB218" s="22"/>
      <c r="BC218" s="22" t="s">
        <v>2493</v>
      </c>
      <c r="BD218" s="22" t="s">
        <v>2691</v>
      </c>
    </row>
    <row r="219" spans="1:56" ht="19.5" customHeight="1" x14ac:dyDescent="0.25">
      <c r="A219" s="22">
        <v>216</v>
      </c>
      <c r="B219" s="22"/>
      <c r="C219" s="22"/>
      <c r="D219" s="22">
        <v>16288061</v>
      </c>
      <c r="E219" s="22" t="s">
        <v>3026</v>
      </c>
      <c r="F219" s="57">
        <v>29337</v>
      </c>
      <c r="G219" s="51" t="s">
        <v>1801</v>
      </c>
      <c r="H219" s="51"/>
      <c r="I219" s="51">
        <f t="shared" ca="1" si="22"/>
        <v>45.961643835616435</v>
      </c>
      <c r="J219" s="22"/>
      <c r="K219" s="48" t="s">
        <v>1845</v>
      </c>
      <c r="L219" s="22" t="s">
        <v>1846</v>
      </c>
      <c r="M219" s="57">
        <v>38869</v>
      </c>
      <c r="N219" s="51">
        <f t="shared" ca="1" si="23"/>
        <v>19.846575342465755</v>
      </c>
      <c r="O219" s="55" t="s">
        <v>3027</v>
      </c>
      <c r="P219" s="55" t="s">
        <v>1815</v>
      </c>
      <c r="Q219" s="55" t="s">
        <v>439</v>
      </c>
      <c r="R219" s="54" t="s">
        <v>3028</v>
      </c>
      <c r="S219" s="55" t="s">
        <v>2429</v>
      </c>
      <c r="T219" s="55"/>
      <c r="U219" s="57"/>
      <c r="V219" s="48" t="s">
        <v>3029</v>
      </c>
      <c r="W219" s="48" t="s">
        <v>3030</v>
      </c>
      <c r="X219" s="48" t="s">
        <v>3031</v>
      </c>
      <c r="Y219" s="48">
        <v>2021</v>
      </c>
      <c r="Z219" s="48" t="s">
        <v>1867</v>
      </c>
      <c r="AA219" s="48">
        <v>160</v>
      </c>
      <c r="AB219" s="48"/>
      <c r="AC219" s="54">
        <v>44105</v>
      </c>
      <c r="AD219" s="54" t="s">
        <v>437</v>
      </c>
      <c r="AE219" s="48" t="s">
        <v>436</v>
      </c>
      <c r="AF219" s="48"/>
      <c r="AG219" s="22"/>
      <c r="AH219" s="85">
        <v>0.5</v>
      </c>
      <c r="AI219" s="85">
        <v>1</v>
      </c>
      <c r="AJ219" s="22" t="str">
        <f t="shared" ca="1" si="27"/>
        <v>No Vigente</v>
      </c>
      <c r="AK219" s="57">
        <f t="shared" si="28"/>
        <v>45602</v>
      </c>
      <c r="AL219" s="57">
        <v>45237</v>
      </c>
      <c r="AM219" s="22" t="str">
        <f t="shared" ca="1" si="26"/>
        <v>No Vigente</v>
      </c>
      <c r="AN219" s="57">
        <f t="shared" si="29"/>
        <v>45596</v>
      </c>
      <c r="AO219" s="57">
        <v>45231</v>
      </c>
      <c r="AP219" s="57" t="s">
        <v>439</v>
      </c>
      <c r="AQ219" s="57" t="s">
        <v>3028</v>
      </c>
      <c r="AR219" s="22" t="str">
        <f t="shared" ca="1" si="25"/>
        <v>Vigente</v>
      </c>
      <c r="AS219" s="48"/>
      <c r="AT219" s="48"/>
      <c r="AU219" s="48" t="s">
        <v>1851</v>
      </c>
      <c r="AV219" s="22"/>
      <c r="AW219" s="22"/>
      <c r="AX219" s="22"/>
      <c r="AY219" s="22"/>
      <c r="AZ219" s="22"/>
      <c r="BA219" s="22"/>
      <c r="BB219" s="22"/>
      <c r="BC219" s="22" t="s">
        <v>3032</v>
      </c>
      <c r="BD219" s="22" t="s">
        <v>2295</v>
      </c>
    </row>
    <row r="220" spans="1:56" ht="19.5" customHeight="1" x14ac:dyDescent="0.25">
      <c r="A220" s="22">
        <v>217</v>
      </c>
      <c r="B220" s="22"/>
      <c r="C220" s="22"/>
      <c r="D220" s="22">
        <v>16799736</v>
      </c>
      <c r="E220" s="22" t="s">
        <v>3033</v>
      </c>
      <c r="F220" s="57">
        <v>26405</v>
      </c>
      <c r="G220" s="51" t="s">
        <v>1801</v>
      </c>
      <c r="H220" s="179"/>
      <c r="I220" s="51">
        <f t="shared" ca="1" si="22"/>
        <v>53.994520547945207</v>
      </c>
      <c r="J220" s="180"/>
      <c r="K220" s="48" t="s">
        <v>1845</v>
      </c>
      <c r="L220" s="22" t="s">
        <v>1846</v>
      </c>
      <c r="M220" s="57">
        <v>38869</v>
      </c>
      <c r="N220" s="51">
        <f t="shared" ca="1" si="23"/>
        <v>19.846575342465755</v>
      </c>
      <c r="O220" s="55" t="s">
        <v>3034</v>
      </c>
      <c r="P220" s="55"/>
      <c r="Q220" s="55"/>
      <c r="R220" s="54"/>
      <c r="S220" s="55"/>
      <c r="T220" s="55"/>
      <c r="U220" s="57"/>
      <c r="V220" s="48" t="s">
        <v>515</v>
      </c>
      <c r="W220" s="48" t="s">
        <v>3035</v>
      </c>
      <c r="X220" s="48" t="s">
        <v>3036</v>
      </c>
      <c r="Y220" s="48">
        <v>2015</v>
      </c>
      <c r="Z220" s="48" t="s">
        <v>1867</v>
      </c>
      <c r="AA220" s="48">
        <v>100</v>
      </c>
      <c r="AB220" s="181"/>
      <c r="AC220" s="54">
        <v>41806</v>
      </c>
      <c r="AD220" s="54" t="s">
        <v>514</v>
      </c>
      <c r="AE220" s="48" t="s">
        <v>436</v>
      </c>
      <c r="AF220" s="48"/>
      <c r="AG220" s="22"/>
      <c r="AH220" s="85">
        <v>0.5</v>
      </c>
      <c r="AI220" s="85">
        <v>1</v>
      </c>
      <c r="AJ220" s="22" t="str">
        <f t="shared" ca="1" si="27"/>
        <v>No Vigente</v>
      </c>
      <c r="AK220" s="57">
        <f t="shared" si="28"/>
        <v>45116</v>
      </c>
      <c r="AL220" s="57">
        <v>44751</v>
      </c>
      <c r="AM220" s="22" t="str">
        <f t="shared" ca="1" si="26"/>
        <v>No Vigente</v>
      </c>
      <c r="AN220" s="57">
        <f t="shared" si="29"/>
        <v>45471</v>
      </c>
      <c r="AO220" s="57">
        <v>45106</v>
      </c>
      <c r="AP220" s="57" t="s">
        <v>439</v>
      </c>
      <c r="AQ220" s="57">
        <v>48728</v>
      </c>
      <c r="AR220" s="22" t="str">
        <f t="shared" ca="1" si="25"/>
        <v>Vigente</v>
      </c>
      <c r="AS220" s="48"/>
      <c r="AT220" s="48"/>
      <c r="AU220" s="48" t="s">
        <v>2778</v>
      </c>
      <c r="AV220" s="22"/>
      <c r="AW220" s="180"/>
      <c r="AX220" s="180"/>
      <c r="AY220" s="180"/>
      <c r="AZ220" s="180"/>
      <c r="BA220" s="180"/>
      <c r="BB220" s="180"/>
      <c r="BC220" s="22" t="s">
        <v>3037</v>
      </c>
      <c r="BD220" s="22" t="s">
        <v>2295</v>
      </c>
    </row>
    <row r="221" spans="1:56" ht="19.5" customHeight="1" x14ac:dyDescent="0.25">
      <c r="A221" s="22">
        <v>218</v>
      </c>
      <c r="B221" s="22"/>
      <c r="C221" s="22"/>
      <c r="D221" s="22">
        <v>1144127451</v>
      </c>
      <c r="E221" s="22" t="s">
        <v>3038</v>
      </c>
      <c r="F221" s="57">
        <v>32680</v>
      </c>
      <c r="G221" s="51" t="s">
        <v>1801</v>
      </c>
      <c r="H221" s="51"/>
      <c r="I221" s="51">
        <f t="shared" ca="1" si="22"/>
        <v>36.802739726027397</v>
      </c>
      <c r="J221" s="22"/>
      <c r="K221" s="22" t="s">
        <v>1894</v>
      </c>
      <c r="L221" s="22" t="s">
        <v>1895</v>
      </c>
      <c r="M221" s="57">
        <v>42964</v>
      </c>
      <c r="N221" s="51">
        <f t="shared" ca="1" si="23"/>
        <v>8.6273972602739732</v>
      </c>
      <c r="O221" s="55" t="s">
        <v>3039</v>
      </c>
      <c r="P221" s="55" t="s">
        <v>1815</v>
      </c>
      <c r="Q221" s="55" t="s">
        <v>439</v>
      </c>
      <c r="R221" s="54">
        <v>11933</v>
      </c>
      <c r="S221" s="55"/>
      <c r="T221" s="55"/>
      <c r="U221" s="57"/>
      <c r="V221" s="48" t="s">
        <v>463</v>
      </c>
      <c r="W221" s="48" t="s">
        <v>3040</v>
      </c>
      <c r="X221" s="48" t="s">
        <v>3041</v>
      </c>
      <c r="Y221" s="48">
        <v>2019</v>
      </c>
      <c r="Z221" s="48" t="s">
        <v>1885</v>
      </c>
      <c r="AA221" s="48">
        <v>125</v>
      </c>
      <c r="AB221" s="48"/>
      <c r="AC221" s="54">
        <v>43308</v>
      </c>
      <c r="AD221" s="54" t="s">
        <v>437</v>
      </c>
      <c r="AE221" s="48" t="s">
        <v>436</v>
      </c>
      <c r="AF221" s="48"/>
      <c r="AG221" s="22"/>
      <c r="AH221" s="85">
        <v>0.5</v>
      </c>
      <c r="AI221" s="85">
        <v>1</v>
      </c>
      <c r="AJ221" s="22" t="str">
        <f t="shared" ca="1" si="27"/>
        <v>No Vigente</v>
      </c>
      <c r="AK221" s="57">
        <f t="shared" si="28"/>
        <v>45577</v>
      </c>
      <c r="AL221" s="57">
        <v>45212</v>
      </c>
      <c r="AM221" s="22" t="str">
        <f t="shared" ca="1" si="26"/>
        <v>No Vigente</v>
      </c>
      <c r="AN221" s="57">
        <f t="shared" si="29"/>
        <v>45919</v>
      </c>
      <c r="AO221" s="57">
        <v>45554</v>
      </c>
      <c r="AP221" s="57" t="s">
        <v>439</v>
      </c>
      <c r="AQ221" s="57">
        <v>48459</v>
      </c>
      <c r="AR221" s="22" t="str">
        <f t="shared" ca="1" si="25"/>
        <v>Vigente</v>
      </c>
      <c r="AS221" s="22"/>
      <c r="AT221" s="22"/>
      <c r="AU221" s="22" t="s">
        <v>1851</v>
      </c>
      <c r="AV221" s="22"/>
      <c r="AW221" s="22"/>
      <c r="AX221" s="22"/>
      <c r="AY221" s="22"/>
      <c r="AZ221" s="22"/>
      <c r="BA221" s="22"/>
      <c r="BB221" s="22"/>
      <c r="BC221" s="22" t="s">
        <v>3042</v>
      </c>
      <c r="BD221" s="22" t="s">
        <v>1966</v>
      </c>
    </row>
    <row r="222" spans="1:56" ht="19.5" customHeight="1" x14ac:dyDescent="0.25">
      <c r="A222" s="22">
        <v>219</v>
      </c>
      <c r="B222" s="22"/>
      <c r="C222" s="22"/>
      <c r="D222" s="23">
        <v>94042633</v>
      </c>
      <c r="E222" s="23" t="s">
        <v>3043</v>
      </c>
      <c r="F222" s="24">
        <v>30994</v>
      </c>
      <c r="G222" s="25"/>
      <c r="H222" s="101"/>
      <c r="I222" s="25">
        <f t="shared" ca="1" si="22"/>
        <v>41.421917808219177</v>
      </c>
      <c r="J222" s="102"/>
      <c r="K222" s="23" t="s">
        <v>3044</v>
      </c>
      <c r="L222" s="23" t="s">
        <v>1895</v>
      </c>
      <c r="M222" s="24">
        <v>44068</v>
      </c>
      <c r="N222" s="25">
        <f t="shared" ca="1" si="23"/>
        <v>5.602739726027397</v>
      </c>
      <c r="O222" s="27" t="s">
        <v>3045</v>
      </c>
      <c r="P222" s="27"/>
      <c r="Q222" s="27"/>
      <c r="R222" s="28"/>
      <c r="S222" s="27"/>
      <c r="T222" s="28">
        <v>45238</v>
      </c>
      <c r="U222" s="24"/>
      <c r="V222" s="29" t="s">
        <v>3046</v>
      </c>
      <c r="W222" s="29" t="s">
        <v>3047</v>
      </c>
      <c r="X222" s="29" t="s">
        <v>3048</v>
      </c>
      <c r="Y222" s="29">
        <v>2019</v>
      </c>
      <c r="Z222" s="29" t="s">
        <v>1807</v>
      </c>
      <c r="AA222" s="29">
        <v>125</v>
      </c>
      <c r="AB222" s="103"/>
      <c r="AC222" s="28">
        <v>43269</v>
      </c>
      <c r="AD222" s="28" t="s">
        <v>437</v>
      </c>
      <c r="AE222" s="29" t="s">
        <v>436</v>
      </c>
      <c r="AF222" s="29"/>
      <c r="AG222" s="23"/>
      <c r="AH222" s="31" t="s">
        <v>861</v>
      </c>
      <c r="AI222" s="31" t="s">
        <v>861</v>
      </c>
      <c r="AJ222" s="104" t="str">
        <f t="shared" ca="1" si="27"/>
        <v>No Vigente</v>
      </c>
      <c r="AK222" s="105">
        <f t="shared" si="28"/>
        <v>45150</v>
      </c>
      <c r="AL222" s="24">
        <v>44785</v>
      </c>
      <c r="AM222" s="104" t="str">
        <f t="shared" ca="1" si="26"/>
        <v>No Vigente</v>
      </c>
      <c r="AN222" s="105">
        <f t="shared" si="29"/>
        <v>45478</v>
      </c>
      <c r="AO222" s="24">
        <v>45113</v>
      </c>
      <c r="AP222" s="24" t="s">
        <v>439</v>
      </c>
      <c r="AQ222" s="24">
        <v>47135</v>
      </c>
      <c r="AR222" s="104" t="str">
        <f t="shared" ca="1" si="25"/>
        <v>Vigente</v>
      </c>
      <c r="AS222" s="23"/>
      <c r="AT222" s="23"/>
      <c r="AU222" s="23"/>
      <c r="AV222" s="23"/>
      <c r="AW222" s="102"/>
      <c r="AX222" s="102"/>
      <c r="AY222" s="102"/>
      <c r="AZ222" s="102"/>
      <c r="BA222" s="102"/>
      <c r="BB222" s="102"/>
      <c r="BC222" s="23"/>
      <c r="BD222" s="140" t="s">
        <v>1809</v>
      </c>
    </row>
    <row r="223" spans="1:56" ht="19.5" customHeight="1" x14ac:dyDescent="0.25">
      <c r="A223" s="22">
        <v>220</v>
      </c>
      <c r="B223" s="22"/>
      <c r="C223" s="22"/>
      <c r="D223" s="22">
        <v>1143839064</v>
      </c>
      <c r="E223" s="22" t="s">
        <v>3049</v>
      </c>
      <c r="F223" s="57"/>
      <c r="G223" s="51" t="s">
        <v>1801</v>
      </c>
      <c r="H223" s="51"/>
      <c r="I223" s="51">
        <f t="shared" ca="1" si="22"/>
        <v>126.33698630136986</v>
      </c>
      <c r="J223" s="22"/>
      <c r="K223" s="63" t="s">
        <v>1929</v>
      </c>
      <c r="L223" s="22" t="s">
        <v>1803</v>
      </c>
      <c r="M223" s="57">
        <v>43633</v>
      </c>
      <c r="N223" s="51">
        <f t="shared" ca="1" si="23"/>
        <v>6.7945205479452051</v>
      </c>
      <c r="O223" s="55" t="s">
        <v>3050</v>
      </c>
      <c r="P223" s="55"/>
      <c r="Q223" s="55"/>
      <c r="R223" s="54"/>
      <c r="S223" s="55"/>
      <c r="T223" s="57">
        <v>45000</v>
      </c>
      <c r="U223" s="57">
        <v>44893</v>
      </c>
      <c r="V223" s="48" t="s">
        <v>3051</v>
      </c>
      <c r="W223" s="48" t="s">
        <v>3052</v>
      </c>
      <c r="X223" s="48" t="s">
        <v>3053</v>
      </c>
      <c r="Y223" s="48">
        <v>2016</v>
      </c>
      <c r="Z223" s="48" t="s">
        <v>1927</v>
      </c>
      <c r="AA223" s="48">
        <v>149</v>
      </c>
      <c r="AB223" s="48"/>
      <c r="AC223" s="54">
        <v>42294</v>
      </c>
      <c r="AD223" s="54" t="s">
        <v>437</v>
      </c>
      <c r="AE223" s="48" t="s">
        <v>436</v>
      </c>
      <c r="AF223" s="48"/>
      <c r="AG223" s="22"/>
      <c r="AH223" s="85" t="s">
        <v>861</v>
      </c>
      <c r="AI223" s="85" t="s">
        <v>861</v>
      </c>
      <c r="AJ223" s="22" t="str">
        <f t="shared" ca="1" si="27"/>
        <v>No Vigente</v>
      </c>
      <c r="AK223" s="57">
        <f t="shared" si="28"/>
        <v>45132</v>
      </c>
      <c r="AL223" s="57">
        <v>44767</v>
      </c>
      <c r="AM223" s="22" t="str">
        <f t="shared" ca="1" si="26"/>
        <v>No Vigente</v>
      </c>
      <c r="AN223" s="57">
        <f t="shared" si="29"/>
        <v>365</v>
      </c>
      <c r="AO223" s="57"/>
      <c r="AP223" s="57"/>
      <c r="AQ223" s="57">
        <v>48758</v>
      </c>
      <c r="AR223" s="22" t="str">
        <f t="shared" ca="1" si="25"/>
        <v>Vigente</v>
      </c>
      <c r="AS223" s="22"/>
      <c r="AT223" s="22"/>
      <c r="AU223" s="22"/>
      <c r="AV223" s="22"/>
      <c r="AW223" s="22"/>
      <c r="AX223" s="22"/>
      <c r="AY223" s="22"/>
      <c r="AZ223" s="22"/>
      <c r="BA223" s="22"/>
      <c r="BB223" s="22"/>
      <c r="BC223" s="22"/>
      <c r="BD223" s="22"/>
    </row>
    <row r="224" spans="1:56" ht="19.5" customHeight="1" x14ac:dyDescent="0.25">
      <c r="A224" s="22">
        <v>221</v>
      </c>
      <c r="B224" s="22"/>
      <c r="C224" s="22"/>
      <c r="D224" s="153">
        <v>1112480811</v>
      </c>
      <c r="E224" s="23" t="s">
        <v>3054</v>
      </c>
      <c r="F224" s="105"/>
      <c r="G224" s="155"/>
      <c r="H224" s="154"/>
      <c r="I224" s="155">
        <f t="shared" ca="1" si="22"/>
        <v>126.33698630136986</v>
      </c>
      <c r="J224" s="156"/>
      <c r="K224" s="153" t="s">
        <v>3055</v>
      </c>
      <c r="L224" s="153" t="s">
        <v>1895</v>
      </c>
      <c r="M224" s="105">
        <v>41877</v>
      </c>
      <c r="N224" s="25">
        <f t="shared" ca="1" si="23"/>
        <v>11.605479452054794</v>
      </c>
      <c r="O224" s="161" t="s">
        <v>3056</v>
      </c>
      <c r="P224" s="161"/>
      <c r="Q224" s="161"/>
      <c r="R224" s="159"/>
      <c r="S224" s="161"/>
      <c r="T224" s="161"/>
      <c r="U224" s="105"/>
      <c r="V224" s="158"/>
      <c r="W224" s="158"/>
      <c r="X224" s="158"/>
      <c r="Y224" s="158"/>
      <c r="Z224" s="158"/>
      <c r="AA224" s="158"/>
      <c r="AB224" s="160"/>
      <c r="AC224" s="158"/>
      <c r="AD224" s="158"/>
      <c r="AE224" s="158"/>
      <c r="AF224" s="158"/>
      <c r="AG224" s="153"/>
      <c r="AH224" s="153" t="s">
        <v>861</v>
      </c>
      <c r="AI224" s="153" t="s">
        <v>861</v>
      </c>
      <c r="AJ224" s="104" t="str">
        <f t="shared" ca="1" si="27"/>
        <v>No Vigente</v>
      </c>
      <c r="AK224" s="105">
        <f t="shared" si="28"/>
        <v>365</v>
      </c>
      <c r="AL224" s="24"/>
      <c r="AM224" s="104" t="str">
        <f t="shared" ca="1" si="26"/>
        <v>No Vigente</v>
      </c>
      <c r="AN224" s="105">
        <f t="shared" si="29"/>
        <v>365</v>
      </c>
      <c r="AO224" s="24"/>
      <c r="AP224" s="105"/>
      <c r="AQ224" s="24"/>
      <c r="AR224" s="104" t="str">
        <f t="shared" ca="1" si="25"/>
        <v>No Vigente</v>
      </c>
      <c r="AS224" s="23"/>
      <c r="AT224" s="23"/>
      <c r="AU224" s="23"/>
      <c r="AV224" s="153"/>
      <c r="AW224" s="156"/>
      <c r="AX224" s="156"/>
      <c r="AY224" s="156"/>
      <c r="AZ224" s="156"/>
      <c r="BA224" s="156"/>
      <c r="BB224" s="156"/>
      <c r="BC224" s="153" t="s">
        <v>2907</v>
      </c>
      <c r="BD224" s="140" t="s">
        <v>1809</v>
      </c>
    </row>
    <row r="225" spans="1:56" ht="19.5" customHeight="1" x14ac:dyDescent="0.25">
      <c r="A225" s="22">
        <v>222</v>
      </c>
      <c r="B225" s="22"/>
      <c r="C225" s="22"/>
      <c r="D225" s="22">
        <v>1144199936</v>
      </c>
      <c r="E225" s="22" t="s">
        <v>3057</v>
      </c>
      <c r="F225" s="57">
        <v>35502</v>
      </c>
      <c r="G225" s="51" t="s">
        <v>1801</v>
      </c>
      <c r="H225" s="51"/>
      <c r="I225" s="51">
        <f t="shared" ca="1" si="22"/>
        <v>29.07123287671233</v>
      </c>
      <c r="J225" s="22"/>
      <c r="K225" s="63" t="s">
        <v>1929</v>
      </c>
      <c r="L225" s="22" t="s">
        <v>1803</v>
      </c>
      <c r="M225" s="57">
        <v>44991</v>
      </c>
      <c r="N225" s="51">
        <f t="shared" ca="1" si="23"/>
        <v>3.0739726027397261</v>
      </c>
      <c r="O225" s="55"/>
      <c r="P225" s="55"/>
      <c r="Q225" s="55"/>
      <c r="R225" s="54"/>
      <c r="S225" s="55"/>
      <c r="T225" s="55"/>
      <c r="U225" s="57"/>
      <c r="V225" s="48" t="s">
        <v>516</v>
      </c>
      <c r="W225" s="48" t="s">
        <v>3058</v>
      </c>
      <c r="X225" s="48" t="s">
        <v>3059</v>
      </c>
      <c r="Y225" s="48">
        <v>2021</v>
      </c>
      <c r="Z225" s="48" t="s">
        <v>1998</v>
      </c>
      <c r="AA225" s="48">
        <v>149</v>
      </c>
      <c r="AB225" s="48"/>
      <c r="AC225" s="54">
        <v>44001</v>
      </c>
      <c r="AD225" s="54" t="s">
        <v>514</v>
      </c>
      <c r="AE225" s="48" t="s">
        <v>436</v>
      </c>
      <c r="AF225" s="48"/>
      <c r="AG225" s="22"/>
      <c r="AH225" s="85">
        <v>0.5</v>
      </c>
      <c r="AI225" s="85">
        <v>1</v>
      </c>
      <c r="AJ225" s="22" t="str">
        <f t="shared" ca="1" si="27"/>
        <v>No Vigente</v>
      </c>
      <c r="AK225" s="57">
        <f t="shared" si="28"/>
        <v>45856</v>
      </c>
      <c r="AL225" s="57">
        <v>45491</v>
      </c>
      <c r="AM225" s="22" t="str">
        <f t="shared" ca="1" si="26"/>
        <v>No Vigente</v>
      </c>
      <c r="AN225" s="57">
        <f t="shared" si="29"/>
        <v>45858</v>
      </c>
      <c r="AO225" s="57">
        <v>45493</v>
      </c>
      <c r="AP225" s="57" t="s">
        <v>439</v>
      </c>
      <c r="AQ225" s="57">
        <v>47323</v>
      </c>
      <c r="AR225" s="22" t="str">
        <f t="shared" ca="1" si="25"/>
        <v>Vigente</v>
      </c>
      <c r="AS225" s="22"/>
      <c r="AT225" s="22"/>
      <c r="AU225" s="22"/>
      <c r="AV225" s="22"/>
      <c r="AW225" s="22"/>
      <c r="AX225" s="22"/>
      <c r="AY225" s="22"/>
      <c r="AZ225" s="22"/>
      <c r="BA225" s="22"/>
      <c r="BB225" s="22"/>
      <c r="BC225" s="22"/>
      <c r="BD225" s="22" t="s">
        <v>1966</v>
      </c>
    </row>
    <row r="226" spans="1:56" ht="19.5" customHeight="1" x14ac:dyDescent="0.25">
      <c r="A226" s="22">
        <v>223</v>
      </c>
      <c r="B226" s="22"/>
      <c r="C226" s="22"/>
      <c r="D226" s="22">
        <v>94482009</v>
      </c>
      <c r="E226" s="22" t="s">
        <v>3060</v>
      </c>
      <c r="F226" s="57">
        <v>31018</v>
      </c>
      <c r="G226" s="51" t="s">
        <v>1801</v>
      </c>
      <c r="H226" s="51"/>
      <c r="I226" s="51">
        <f t="shared" ca="1" si="22"/>
        <v>41.356164383561641</v>
      </c>
      <c r="J226" s="22"/>
      <c r="K226" s="48" t="s">
        <v>1845</v>
      </c>
      <c r="L226" s="22" t="s">
        <v>1846</v>
      </c>
      <c r="M226" s="57">
        <v>43353</v>
      </c>
      <c r="N226" s="51">
        <f t="shared" ca="1" si="23"/>
        <v>7.5616438356164384</v>
      </c>
      <c r="O226" s="55" t="s">
        <v>3061</v>
      </c>
      <c r="P226" s="55"/>
      <c r="Q226" s="55"/>
      <c r="R226" s="54"/>
      <c r="S226" s="55"/>
      <c r="T226" s="55"/>
      <c r="U226" s="57"/>
      <c r="V226" s="48" t="s">
        <v>3062</v>
      </c>
      <c r="W226" s="48" t="s">
        <v>3063</v>
      </c>
      <c r="X226" s="48" t="s">
        <v>3064</v>
      </c>
      <c r="Y226" s="48">
        <v>2016</v>
      </c>
      <c r="Z226" s="48" t="s">
        <v>1927</v>
      </c>
      <c r="AA226" s="48">
        <v>125</v>
      </c>
      <c r="AB226" s="48"/>
      <c r="AC226" s="54">
        <v>42395</v>
      </c>
      <c r="AD226" s="54" t="s">
        <v>437</v>
      </c>
      <c r="AE226" s="48" t="s">
        <v>436</v>
      </c>
      <c r="AF226" s="48"/>
      <c r="AG226" s="22"/>
      <c r="AH226" s="85">
        <v>0.5</v>
      </c>
      <c r="AI226" s="85">
        <v>1</v>
      </c>
      <c r="AJ226" s="22" t="str">
        <f t="shared" ca="1" si="27"/>
        <v>No Vigente</v>
      </c>
      <c r="AK226" s="57">
        <f t="shared" si="28"/>
        <v>45615</v>
      </c>
      <c r="AL226" s="57">
        <v>45250</v>
      </c>
      <c r="AM226" s="22" t="str">
        <f t="shared" ca="1" si="26"/>
        <v>No Vigente</v>
      </c>
      <c r="AN226" s="57">
        <f t="shared" si="29"/>
        <v>45612</v>
      </c>
      <c r="AO226" s="57">
        <v>45247</v>
      </c>
      <c r="AP226" s="57" t="s">
        <v>439</v>
      </c>
      <c r="AQ226" s="57">
        <v>48732</v>
      </c>
      <c r="AR226" s="22" t="str">
        <f t="shared" ca="1" si="25"/>
        <v>Vigente</v>
      </c>
      <c r="AS226" s="48"/>
      <c r="AT226" s="48"/>
      <c r="AU226" s="48" t="s">
        <v>2778</v>
      </c>
      <c r="AV226" s="22"/>
      <c r="AW226" s="22"/>
      <c r="AX226" s="22"/>
      <c r="AY226" s="22"/>
      <c r="AZ226" s="22"/>
      <c r="BA226" s="22"/>
      <c r="BB226" s="22"/>
      <c r="BC226" s="22" t="s">
        <v>3065</v>
      </c>
      <c r="BD226" s="22" t="s">
        <v>1966</v>
      </c>
    </row>
    <row r="227" spans="1:56" ht="19.5" customHeight="1" x14ac:dyDescent="0.25">
      <c r="A227" s="22">
        <v>224</v>
      </c>
      <c r="B227" s="22"/>
      <c r="C227" s="22"/>
      <c r="D227" s="22">
        <v>66975019</v>
      </c>
      <c r="E227" s="22" t="s">
        <v>3066</v>
      </c>
      <c r="F227" s="57">
        <v>27896</v>
      </c>
      <c r="G227" s="51" t="s">
        <v>1843</v>
      </c>
      <c r="H227" s="51"/>
      <c r="I227" s="51">
        <f t="shared" ca="1" si="22"/>
        <v>49.909589041095892</v>
      </c>
      <c r="J227" s="22"/>
      <c r="K227" s="63" t="s">
        <v>1840</v>
      </c>
      <c r="L227" s="22" t="s">
        <v>1803</v>
      </c>
      <c r="M227" s="57">
        <v>44420</v>
      </c>
      <c r="N227" s="51">
        <f t="shared" ca="1" si="23"/>
        <v>4.6383561643835618</v>
      </c>
      <c r="O227" s="55">
        <v>3164725174</v>
      </c>
      <c r="P227" s="55"/>
      <c r="Q227" s="55"/>
      <c r="R227" s="54"/>
      <c r="S227" s="55"/>
      <c r="T227" s="55"/>
      <c r="U227" s="57"/>
      <c r="V227" s="48" t="s">
        <v>592</v>
      </c>
      <c r="W227" s="48" t="s">
        <v>3067</v>
      </c>
      <c r="X227" s="48" t="s">
        <v>3068</v>
      </c>
      <c r="Y227" s="48">
        <v>2018</v>
      </c>
      <c r="Z227" s="48" t="s">
        <v>3069</v>
      </c>
      <c r="AA227" s="48">
        <v>109</v>
      </c>
      <c r="AB227" s="48"/>
      <c r="AC227" s="91">
        <v>43068</v>
      </c>
      <c r="AD227" s="48" t="s">
        <v>437</v>
      </c>
      <c r="AE227" s="48" t="s">
        <v>557</v>
      </c>
      <c r="AF227" s="48" t="s">
        <v>3070</v>
      </c>
      <c r="AG227" s="22">
        <v>66975019</v>
      </c>
      <c r="AH227" s="85">
        <v>0.5</v>
      </c>
      <c r="AI227" s="85">
        <v>1</v>
      </c>
      <c r="AJ227" s="22" t="str">
        <f t="shared" ca="1" si="27"/>
        <v>No Vigente</v>
      </c>
      <c r="AK227" s="57">
        <f t="shared" si="28"/>
        <v>45695</v>
      </c>
      <c r="AL227" s="90">
        <v>45330</v>
      </c>
      <c r="AM227" s="22" t="str">
        <f t="shared" ca="1" si="26"/>
        <v>No Vigente</v>
      </c>
      <c r="AN227" s="57">
        <f t="shared" si="29"/>
        <v>45696</v>
      </c>
      <c r="AO227" s="90">
        <v>45331</v>
      </c>
      <c r="AP227" s="57" t="s">
        <v>439</v>
      </c>
      <c r="AQ227" s="90">
        <v>45818</v>
      </c>
      <c r="AR227" s="22" t="str">
        <f t="shared" ca="1" si="25"/>
        <v>No Vigente</v>
      </c>
      <c r="AS227" s="22"/>
      <c r="AT227" s="22"/>
      <c r="AU227" s="22" t="s">
        <v>1851</v>
      </c>
      <c r="AV227" s="22"/>
      <c r="AW227" s="22"/>
      <c r="AX227" s="22"/>
      <c r="AY227" s="22"/>
      <c r="AZ227" s="22"/>
      <c r="BA227" s="22"/>
      <c r="BB227" s="22"/>
      <c r="BC227" s="22"/>
      <c r="BD227" s="22" t="s">
        <v>1966</v>
      </c>
    </row>
    <row r="228" spans="1:56" ht="19.5" customHeight="1" x14ac:dyDescent="0.25">
      <c r="A228" s="22">
        <v>225</v>
      </c>
      <c r="B228" s="22"/>
      <c r="C228" s="22"/>
      <c r="D228" s="22">
        <v>6097813</v>
      </c>
      <c r="E228" s="22" t="s">
        <v>3071</v>
      </c>
      <c r="F228" s="57"/>
      <c r="G228" s="51" t="s">
        <v>1801</v>
      </c>
      <c r="H228" s="51"/>
      <c r="I228" s="51">
        <f t="shared" ca="1" si="22"/>
        <v>126.33698630136986</v>
      </c>
      <c r="J228" s="22"/>
      <c r="K228" s="22" t="s">
        <v>1894</v>
      </c>
      <c r="L228" s="22" t="s">
        <v>1895</v>
      </c>
      <c r="M228" s="57">
        <v>42024</v>
      </c>
      <c r="N228" s="51">
        <f t="shared" ca="1" si="23"/>
        <v>11.202739726027398</v>
      </c>
      <c r="O228" s="55" t="s">
        <v>3072</v>
      </c>
      <c r="P228" s="55"/>
      <c r="Q228" s="55"/>
      <c r="R228" s="54"/>
      <c r="S228" s="55"/>
      <c r="T228" s="55"/>
      <c r="U228" s="57"/>
      <c r="V228" s="48" t="s">
        <v>465</v>
      </c>
      <c r="W228" s="48" t="s">
        <v>3073</v>
      </c>
      <c r="X228" s="48" t="s">
        <v>3074</v>
      </c>
      <c r="Y228" s="48">
        <v>2013</v>
      </c>
      <c r="Z228" s="48" t="s">
        <v>1867</v>
      </c>
      <c r="AA228" s="48">
        <v>100</v>
      </c>
      <c r="AB228" s="48"/>
      <c r="AC228" s="54">
        <v>41452</v>
      </c>
      <c r="AD228" s="54"/>
      <c r="AE228" s="48" t="s">
        <v>436</v>
      </c>
      <c r="AF228" s="48"/>
      <c r="AG228" s="22"/>
      <c r="AH228" s="85">
        <v>0.5</v>
      </c>
      <c r="AI228" s="85">
        <v>1</v>
      </c>
      <c r="AJ228" s="22" t="str">
        <f t="shared" ca="1" si="27"/>
        <v>No Vigente</v>
      </c>
      <c r="AK228" s="57">
        <f t="shared" si="28"/>
        <v>45917</v>
      </c>
      <c r="AL228" s="57">
        <v>45552</v>
      </c>
      <c r="AM228" s="22" t="str">
        <f t="shared" ca="1" si="26"/>
        <v>No Vigente</v>
      </c>
      <c r="AN228" s="57">
        <f t="shared" si="29"/>
        <v>45916</v>
      </c>
      <c r="AO228" s="57">
        <v>45551</v>
      </c>
      <c r="AP228" s="57" t="s">
        <v>439</v>
      </c>
      <c r="AQ228" s="57">
        <v>45660</v>
      </c>
      <c r="AR228" s="22" t="str">
        <f t="shared" ca="1" si="25"/>
        <v>No Vigente</v>
      </c>
      <c r="AS228" s="22"/>
      <c r="AT228" s="22"/>
      <c r="AU228" s="22"/>
      <c r="AV228" s="22"/>
      <c r="AW228" s="22"/>
      <c r="AX228" s="22"/>
      <c r="AY228" s="22"/>
      <c r="AZ228" s="22"/>
      <c r="BA228" s="22"/>
      <c r="BB228" s="22"/>
      <c r="BC228" s="22"/>
      <c r="BD228" s="22"/>
    </row>
    <row r="229" spans="1:56" ht="19.5" customHeight="1" x14ac:dyDescent="0.25">
      <c r="A229" s="22">
        <v>226</v>
      </c>
      <c r="B229" s="22"/>
      <c r="C229" s="22"/>
      <c r="D229" s="23">
        <v>1130653858</v>
      </c>
      <c r="E229" s="23" t="s">
        <v>3075</v>
      </c>
      <c r="F229" s="24"/>
      <c r="G229" s="25"/>
      <c r="H229" s="101"/>
      <c r="I229" s="25">
        <f t="shared" ca="1" si="22"/>
        <v>126.33698630136986</v>
      </c>
      <c r="J229" s="102"/>
      <c r="K229" s="29" t="s">
        <v>1845</v>
      </c>
      <c r="L229" s="29" t="s">
        <v>1846</v>
      </c>
      <c r="M229" s="24">
        <v>42114</v>
      </c>
      <c r="N229" s="25">
        <f t="shared" ca="1" si="23"/>
        <v>10.956164383561644</v>
      </c>
      <c r="O229" s="27" t="s">
        <v>3076</v>
      </c>
      <c r="P229" s="27"/>
      <c r="Q229" s="27"/>
      <c r="R229" s="28"/>
      <c r="S229" s="27"/>
      <c r="T229" s="27"/>
      <c r="U229" s="24"/>
      <c r="V229" s="29" t="s">
        <v>3077</v>
      </c>
      <c r="W229" s="29"/>
      <c r="X229" s="29"/>
      <c r="Y229" s="29">
        <v>2015</v>
      </c>
      <c r="Z229" s="29" t="s">
        <v>1885</v>
      </c>
      <c r="AA229" s="29">
        <v>125</v>
      </c>
      <c r="AB229" s="103"/>
      <c r="AC229" s="28">
        <v>42094</v>
      </c>
      <c r="AD229" s="29"/>
      <c r="AE229" s="29" t="s">
        <v>436</v>
      </c>
      <c r="AF229" s="29"/>
      <c r="AG229" s="23"/>
      <c r="AH229" s="31">
        <v>0.5</v>
      </c>
      <c r="AI229" s="31">
        <v>1</v>
      </c>
      <c r="AJ229" s="104" t="str">
        <f t="shared" ca="1" si="27"/>
        <v>No Vigente</v>
      </c>
      <c r="AK229" s="105">
        <f t="shared" si="28"/>
        <v>44959</v>
      </c>
      <c r="AL229" s="24">
        <v>44594</v>
      </c>
      <c r="AM229" s="104" t="str">
        <f t="shared" ca="1" si="26"/>
        <v>No Vigente</v>
      </c>
      <c r="AN229" s="105">
        <f t="shared" si="29"/>
        <v>45313</v>
      </c>
      <c r="AO229" s="24">
        <v>44948</v>
      </c>
      <c r="AP229" s="24" t="s">
        <v>439</v>
      </c>
      <c r="AQ229" s="24">
        <v>45517</v>
      </c>
      <c r="AR229" s="104" t="str">
        <f t="shared" ca="1" si="25"/>
        <v>No Vigente</v>
      </c>
      <c r="AS229" s="29"/>
      <c r="AT229" s="29"/>
      <c r="AU229" s="29" t="s">
        <v>3078</v>
      </c>
      <c r="AV229" s="23"/>
      <c r="AW229" s="102"/>
      <c r="AX229" s="102"/>
      <c r="AY229" s="102"/>
      <c r="AZ229" s="102"/>
      <c r="BA229" s="102"/>
      <c r="BB229" s="102"/>
      <c r="BC229" s="23" t="s">
        <v>3079</v>
      </c>
      <c r="BD229" s="140" t="s">
        <v>1809</v>
      </c>
    </row>
    <row r="230" spans="1:56" ht="30" customHeight="1" x14ac:dyDescent="0.25">
      <c r="A230" s="22">
        <v>227</v>
      </c>
      <c r="B230" s="22"/>
      <c r="C230" s="22"/>
      <c r="D230" s="23">
        <v>1087111419</v>
      </c>
      <c r="E230" s="23" t="s">
        <v>3080</v>
      </c>
      <c r="F230" s="24">
        <v>30528</v>
      </c>
      <c r="G230" s="25"/>
      <c r="H230" s="101"/>
      <c r="I230" s="25">
        <f t="shared" ca="1" si="22"/>
        <v>42.698630136986303</v>
      </c>
      <c r="J230" s="102"/>
      <c r="K230" s="29" t="s">
        <v>1845</v>
      </c>
      <c r="L230" s="29" t="s">
        <v>1846</v>
      </c>
      <c r="M230" s="24">
        <v>43229</v>
      </c>
      <c r="N230" s="25">
        <f t="shared" ca="1" si="23"/>
        <v>7.9013698630136986</v>
      </c>
      <c r="O230" s="27" t="s">
        <v>3081</v>
      </c>
      <c r="P230" s="27"/>
      <c r="Q230" s="27"/>
      <c r="R230" s="28"/>
      <c r="S230" s="27"/>
      <c r="T230" s="27"/>
      <c r="U230" s="24"/>
      <c r="V230" s="29" t="s">
        <v>3082</v>
      </c>
      <c r="W230" s="29" t="s">
        <v>3083</v>
      </c>
      <c r="X230" s="29" t="s">
        <v>3084</v>
      </c>
      <c r="Y230" s="29">
        <v>2020</v>
      </c>
      <c r="Z230" s="29" t="s">
        <v>1885</v>
      </c>
      <c r="AA230" s="29">
        <v>124</v>
      </c>
      <c r="AB230" s="103"/>
      <c r="AC230" s="28">
        <v>43865</v>
      </c>
      <c r="AD230" s="29" t="s">
        <v>437</v>
      </c>
      <c r="AE230" s="29" t="s">
        <v>436</v>
      </c>
      <c r="AF230" s="29"/>
      <c r="AG230" s="23"/>
      <c r="AH230" s="31">
        <v>0.25</v>
      </c>
      <c r="AI230" s="31">
        <v>0.5</v>
      </c>
      <c r="AJ230" s="104" t="str">
        <f t="shared" ca="1" si="27"/>
        <v>No Vigente</v>
      </c>
      <c r="AK230" s="105">
        <f t="shared" si="28"/>
        <v>45336</v>
      </c>
      <c r="AL230" s="24">
        <v>44971</v>
      </c>
      <c r="AM230" s="104" t="str">
        <f t="shared" ca="1" si="26"/>
        <v>No Vigente</v>
      </c>
      <c r="AN230" s="105">
        <f t="shared" si="29"/>
        <v>45448</v>
      </c>
      <c r="AO230" s="24">
        <v>45083</v>
      </c>
      <c r="AP230" s="24" t="s">
        <v>439</v>
      </c>
      <c r="AQ230" s="24">
        <v>48710</v>
      </c>
      <c r="AR230" s="104" t="str">
        <f t="shared" ca="1" si="25"/>
        <v>Vigente</v>
      </c>
      <c r="AS230" s="29"/>
      <c r="AT230" s="29"/>
      <c r="AU230" s="29" t="s">
        <v>3085</v>
      </c>
      <c r="AV230" s="23"/>
      <c r="AW230" s="102"/>
      <c r="AX230" s="102"/>
      <c r="AY230" s="102"/>
      <c r="AZ230" s="102"/>
      <c r="BA230" s="102"/>
      <c r="BB230" s="102"/>
      <c r="BC230" s="23"/>
      <c r="BD230" s="140" t="s">
        <v>1809</v>
      </c>
    </row>
    <row r="231" spans="1:56" ht="66.75" customHeight="1" x14ac:dyDescent="0.25">
      <c r="A231" s="22">
        <v>228</v>
      </c>
      <c r="B231" s="22"/>
      <c r="C231" s="22"/>
      <c r="D231" s="22">
        <v>16782243</v>
      </c>
      <c r="E231" s="22" t="s">
        <v>3086</v>
      </c>
      <c r="F231" s="57">
        <v>25856</v>
      </c>
      <c r="G231" s="51" t="s">
        <v>1801</v>
      </c>
      <c r="H231" s="182"/>
      <c r="I231" s="51">
        <f t="shared" ca="1" si="22"/>
        <v>55.4986301369863</v>
      </c>
      <c r="J231" s="183"/>
      <c r="K231" s="48" t="s">
        <v>1845</v>
      </c>
      <c r="L231" s="48" t="s">
        <v>1846</v>
      </c>
      <c r="M231" s="57">
        <v>41380</v>
      </c>
      <c r="N231" s="51">
        <f t="shared" ca="1" si="23"/>
        <v>12.967123287671233</v>
      </c>
      <c r="O231" s="55" t="s">
        <v>3087</v>
      </c>
      <c r="P231" s="55"/>
      <c r="Q231" s="55"/>
      <c r="R231" s="54"/>
      <c r="S231" s="55"/>
      <c r="T231" s="55"/>
      <c r="U231" s="57"/>
      <c r="V231" s="48" t="s">
        <v>3088</v>
      </c>
      <c r="W231" s="48" t="s">
        <v>3089</v>
      </c>
      <c r="X231" s="48" t="s">
        <v>3090</v>
      </c>
      <c r="Y231" s="48">
        <v>2021</v>
      </c>
      <c r="Z231" s="48" t="s">
        <v>1819</v>
      </c>
      <c r="AA231" s="48">
        <v>100</v>
      </c>
      <c r="AB231" s="184"/>
      <c r="AC231" s="54">
        <v>43894</v>
      </c>
      <c r="AD231" s="54" t="s">
        <v>437</v>
      </c>
      <c r="AE231" s="48" t="s">
        <v>436</v>
      </c>
      <c r="AF231" s="48"/>
      <c r="AG231" s="22"/>
      <c r="AH231" s="85">
        <v>0.25</v>
      </c>
      <c r="AI231" s="85">
        <v>0.5</v>
      </c>
      <c r="AJ231" s="22" t="str">
        <f t="shared" ca="1" si="27"/>
        <v>No Vigente</v>
      </c>
      <c r="AK231" s="57">
        <f t="shared" si="28"/>
        <v>45838</v>
      </c>
      <c r="AL231" s="57">
        <v>45473</v>
      </c>
      <c r="AM231" s="22" t="str">
        <f t="shared" ca="1" si="26"/>
        <v>No Vigente</v>
      </c>
      <c r="AN231" s="57">
        <f t="shared" si="29"/>
        <v>45765</v>
      </c>
      <c r="AO231" s="57">
        <v>45400</v>
      </c>
      <c r="AP231" s="57" t="s">
        <v>439</v>
      </c>
      <c r="AQ231" s="57">
        <v>48732</v>
      </c>
      <c r="AR231" s="22" t="str">
        <f t="shared" ca="1" si="25"/>
        <v>Vigente</v>
      </c>
      <c r="AS231" s="48"/>
      <c r="AT231" s="48"/>
      <c r="AU231" s="48" t="s">
        <v>3091</v>
      </c>
      <c r="AV231" s="22"/>
      <c r="AW231" s="183"/>
      <c r="AX231" s="183"/>
      <c r="AY231" s="183"/>
      <c r="AZ231" s="183"/>
      <c r="BA231" s="183"/>
      <c r="BB231" s="183"/>
      <c r="BC231" s="22"/>
      <c r="BD231" s="22" t="s">
        <v>2295</v>
      </c>
    </row>
    <row r="232" spans="1:56" ht="19.5" customHeight="1" x14ac:dyDescent="0.25">
      <c r="A232" s="22">
        <v>229</v>
      </c>
      <c r="B232" s="22"/>
      <c r="C232" s="22"/>
      <c r="D232" s="23">
        <v>1144198859</v>
      </c>
      <c r="E232" s="23" t="s">
        <v>3092</v>
      </c>
      <c r="F232" s="24"/>
      <c r="G232" s="25"/>
      <c r="H232" s="101"/>
      <c r="I232" s="25">
        <f t="shared" ca="1" si="22"/>
        <v>126.33698630136986</v>
      </c>
      <c r="J232" s="102"/>
      <c r="K232" s="76" t="s">
        <v>1863</v>
      </c>
      <c r="L232" s="23" t="s">
        <v>1803</v>
      </c>
      <c r="M232" s="24">
        <v>44602</v>
      </c>
      <c r="N232" s="25">
        <f t="shared" ca="1" si="23"/>
        <v>4.13972602739726</v>
      </c>
      <c r="O232" s="27" t="s">
        <v>3093</v>
      </c>
      <c r="P232" s="27"/>
      <c r="Q232" s="27"/>
      <c r="R232" s="28"/>
      <c r="S232" s="27"/>
      <c r="T232" s="27"/>
      <c r="U232" s="24"/>
      <c r="V232" s="29" t="s">
        <v>3094</v>
      </c>
      <c r="W232" s="29"/>
      <c r="X232" s="29"/>
      <c r="Y232" s="29">
        <v>2008</v>
      </c>
      <c r="Z232" s="29" t="s">
        <v>1927</v>
      </c>
      <c r="AA232" s="29">
        <v>125</v>
      </c>
      <c r="AB232" s="103"/>
      <c r="AC232" s="28">
        <v>39647</v>
      </c>
      <c r="AD232" s="28"/>
      <c r="AE232" s="29" t="s">
        <v>435</v>
      </c>
      <c r="AF232" s="29" t="s">
        <v>3095</v>
      </c>
      <c r="AG232" s="23">
        <v>16367247</v>
      </c>
      <c r="AH232" s="31">
        <v>0.5</v>
      </c>
      <c r="AI232" s="31">
        <v>1</v>
      </c>
      <c r="AJ232" s="104" t="str">
        <f t="shared" ca="1" si="27"/>
        <v>No Vigente</v>
      </c>
      <c r="AK232" s="105">
        <f t="shared" si="28"/>
        <v>45256</v>
      </c>
      <c r="AL232" s="24">
        <v>44891</v>
      </c>
      <c r="AM232" s="104" t="str">
        <f t="shared" ca="1" si="26"/>
        <v>No Vigente</v>
      </c>
      <c r="AN232" s="105">
        <f t="shared" si="29"/>
        <v>45078</v>
      </c>
      <c r="AO232" s="24">
        <v>44713</v>
      </c>
      <c r="AP232" s="24"/>
      <c r="AQ232" s="24"/>
      <c r="AR232" s="104" t="str">
        <f t="shared" ca="1" si="25"/>
        <v>No Vigente</v>
      </c>
      <c r="AS232" s="23"/>
      <c r="AT232" s="23"/>
      <c r="AU232" s="23"/>
      <c r="AV232" s="23"/>
      <c r="AW232" s="102"/>
      <c r="AX232" s="102"/>
      <c r="AY232" s="102"/>
      <c r="AZ232" s="102"/>
      <c r="BA232" s="102"/>
      <c r="BB232" s="102"/>
      <c r="BC232" s="23"/>
      <c r="BD232" s="140" t="s">
        <v>1809</v>
      </c>
    </row>
    <row r="233" spans="1:56" ht="78.75" customHeight="1" x14ac:dyDescent="0.25">
      <c r="A233" s="22">
        <v>230</v>
      </c>
      <c r="B233" s="22"/>
      <c r="C233" s="22"/>
      <c r="D233" s="22">
        <v>1151947446</v>
      </c>
      <c r="E233" s="22" t="s">
        <v>3096</v>
      </c>
      <c r="F233" s="57">
        <v>33954</v>
      </c>
      <c r="G233" s="51" t="s">
        <v>1801</v>
      </c>
      <c r="H233" s="51"/>
      <c r="I233" s="51">
        <f t="shared" ca="1" si="22"/>
        <v>33.31232876712329</v>
      </c>
      <c r="J233" s="22"/>
      <c r="K233" s="22" t="s">
        <v>2798</v>
      </c>
      <c r="L233" s="48" t="s">
        <v>1827</v>
      </c>
      <c r="M233" s="57">
        <v>44105</v>
      </c>
      <c r="N233" s="51">
        <f t="shared" ca="1" si="23"/>
        <v>5.5013698630136982</v>
      </c>
      <c r="O233" s="55" t="s">
        <v>3097</v>
      </c>
      <c r="P233" s="55"/>
      <c r="Q233" s="55"/>
      <c r="R233" s="54"/>
      <c r="S233" s="55"/>
      <c r="T233" s="55"/>
      <c r="U233" s="57">
        <v>44893</v>
      </c>
      <c r="V233" s="48" t="s">
        <v>666</v>
      </c>
      <c r="W233" s="48" t="s">
        <v>3098</v>
      </c>
      <c r="X233" s="48" t="s">
        <v>3099</v>
      </c>
      <c r="Y233" s="48">
        <v>2018</v>
      </c>
      <c r="Z233" s="48" t="s">
        <v>1819</v>
      </c>
      <c r="AA233" s="48">
        <v>110</v>
      </c>
      <c r="AB233" s="48"/>
      <c r="AC233" s="54">
        <v>42973</v>
      </c>
      <c r="AD233" s="54" t="s">
        <v>437</v>
      </c>
      <c r="AE233" s="48" t="s">
        <v>436</v>
      </c>
      <c r="AF233" s="48"/>
      <c r="AG233" s="22"/>
      <c r="AH233" s="85">
        <v>0.25</v>
      </c>
      <c r="AI233" s="85">
        <v>0.5</v>
      </c>
      <c r="AJ233" s="22" t="str">
        <f t="shared" ca="1" si="27"/>
        <v>No Vigente</v>
      </c>
      <c r="AK233" s="57">
        <f t="shared" si="28"/>
        <v>45722</v>
      </c>
      <c r="AL233" s="57">
        <v>45357</v>
      </c>
      <c r="AM233" s="22" t="str">
        <f t="shared" ca="1" si="26"/>
        <v>No Vigente</v>
      </c>
      <c r="AN233" s="57">
        <f t="shared" si="29"/>
        <v>45950</v>
      </c>
      <c r="AO233" s="57">
        <v>45585</v>
      </c>
      <c r="AP233" s="57" t="s">
        <v>439</v>
      </c>
      <c r="AQ233" s="57">
        <v>46664</v>
      </c>
      <c r="AR233" s="22" t="str">
        <f t="shared" ca="1" si="25"/>
        <v>Vigente</v>
      </c>
      <c r="AS233" s="48"/>
      <c r="AT233" s="48"/>
      <c r="AU233" s="48" t="s">
        <v>3100</v>
      </c>
      <c r="AV233" s="22"/>
      <c r="AW233" s="22"/>
      <c r="AX233" s="22"/>
      <c r="AY233" s="22"/>
      <c r="AZ233" s="22"/>
      <c r="BA233" s="22"/>
      <c r="BB233" s="22"/>
      <c r="BC233" s="22"/>
      <c r="BD233" s="48" t="s">
        <v>1966</v>
      </c>
    </row>
    <row r="234" spans="1:56" ht="19.5" customHeight="1" x14ac:dyDescent="0.25">
      <c r="A234" s="22">
        <v>231</v>
      </c>
      <c r="B234" s="22"/>
      <c r="C234" s="22"/>
      <c r="D234" s="22">
        <v>16843161</v>
      </c>
      <c r="E234" s="48" t="s">
        <v>3101</v>
      </c>
      <c r="F234" s="57"/>
      <c r="G234" s="51" t="s">
        <v>1801</v>
      </c>
      <c r="H234" s="51"/>
      <c r="I234" s="51">
        <f t="shared" ca="1" si="22"/>
        <v>126.33698630136986</v>
      </c>
      <c r="J234" s="22"/>
      <c r="K234" s="48" t="s">
        <v>1845</v>
      </c>
      <c r="L234" s="48" t="s">
        <v>1846</v>
      </c>
      <c r="M234" s="57">
        <v>43306</v>
      </c>
      <c r="N234" s="51">
        <f t="shared" ca="1" si="23"/>
        <v>7.6904109589041099</v>
      </c>
      <c r="O234" s="55" t="s">
        <v>3102</v>
      </c>
      <c r="P234" s="55"/>
      <c r="Q234" s="55"/>
      <c r="R234" s="54"/>
      <c r="S234" s="55"/>
      <c r="T234" s="55"/>
      <c r="U234" s="57"/>
      <c r="V234" s="48" t="s">
        <v>3103</v>
      </c>
      <c r="W234" s="48" t="s">
        <v>3104</v>
      </c>
      <c r="X234" s="48" t="s">
        <v>3105</v>
      </c>
      <c r="Y234" s="48">
        <v>2025</v>
      </c>
      <c r="Z234" s="48" t="s">
        <v>1885</v>
      </c>
      <c r="AA234" s="48">
        <v>102</v>
      </c>
      <c r="AB234" s="48"/>
      <c r="AC234" s="54">
        <v>45450</v>
      </c>
      <c r="AD234" s="54" t="s">
        <v>437</v>
      </c>
      <c r="AE234" s="48" t="s">
        <v>435</v>
      </c>
      <c r="AF234" s="22" t="s">
        <v>3106</v>
      </c>
      <c r="AG234" s="22">
        <v>1113522508</v>
      </c>
      <c r="AH234" s="85">
        <v>0.5</v>
      </c>
      <c r="AI234" s="85">
        <v>1</v>
      </c>
      <c r="AJ234" s="22" t="str">
        <f t="shared" ca="1" si="27"/>
        <v>Vigente</v>
      </c>
      <c r="AK234" s="57" t="s">
        <v>860</v>
      </c>
      <c r="AL234" s="57" t="s">
        <v>860</v>
      </c>
      <c r="AM234" s="22" t="str">
        <f t="shared" ca="1" si="26"/>
        <v>No Vigente</v>
      </c>
      <c r="AN234" s="57">
        <v>45814</v>
      </c>
      <c r="AO234" s="57">
        <v>45450</v>
      </c>
      <c r="AP234" s="57" t="s">
        <v>439</v>
      </c>
      <c r="AQ234" s="57">
        <v>49007</v>
      </c>
      <c r="AR234" s="22" t="str">
        <f t="shared" ca="1" si="25"/>
        <v>Vigente</v>
      </c>
      <c r="AS234" s="48"/>
      <c r="AT234" s="48"/>
      <c r="AU234" s="48" t="s">
        <v>1851</v>
      </c>
      <c r="AV234" s="22"/>
      <c r="AW234" s="22"/>
      <c r="AX234" s="22"/>
      <c r="AY234" s="22"/>
      <c r="AZ234" s="22"/>
      <c r="BA234" s="22"/>
      <c r="BB234" s="22"/>
      <c r="BC234" s="22" t="s">
        <v>3107</v>
      </c>
      <c r="BD234" s="48" t="s">
        <v>3108</v>
      </c>
    </row>
    <row r="235" spans="1:56" ht="29.25" customHeight="1" x14ac:dyDescent="0.25">
      <c r="A235" s="22">
        <v>232</v>
      </c>
      <c r="B235" s="22"/>
      <c r="C235" s="22"/>
      <c r="D235" s="22">
        <v>94372094</v>
      </c>
      <c r="E235" s="22" t="s">
        <v>3109</v>
      </c>
      <c r="F235" s="57">
        <v>26473</v>
      </c>
      <c r="G235" s="51" t="s">
        <v>1801</v>
      </c>
      <c r="H235" s="51"/>
      <c r="I235" s="51">
        <f t="shared" ca="1" si="22"/>
        <v>53.80821917808219</v>
      </c>
      <c r="J235" s="22"/>
      <c r="K235" s="48" t="s">
        <v>1845</v>
      </c>
      <c r="L235" s="22" t="s">
        <v>1846</v>
      </c>
      <c r="M235" s="57">
        <v>39412</v>
      </c>
      <c r="N235" s="51">
        <f t="shared" ca="1" si="23"/>
        <v>18.358904109589041</v>
      </c>
      <c r="O235" s="55" t="s">
        <v>3110</v>
      </c>
      <c r="P235" s="55"/>
      <c r="Q235" s="55"/>
      <c r="R235" s="54"/>
      <c r="S235" s="55"/>
      <c r="T235" s="55"/>
      <c r="U235" s="57"/>
      <c r="V235" s="48" t="s">
        <v>3111</v>
      </c>
      <c r="W235" s="48" t="s">
        <v>3112</v>
      </c>
      <c r="X235" s="48" t="s">
        <v>3113</v>
      </c>
      <c r="Y235" s="48">
        <v>2012</v>
      </c>
      <c r="Z235" s="48" t="s">
        <v>1927</v>
      </c>
      <c r="AA235" s="48">
        <v>124</v>
      </c>
      <c r="AB235" s="48"/>
      <c r="AC235" s="54">
        <v>40954</v>
      </c>
      <c r="AD235" s="48" t="s">
        <v>437</v>
      </c>
      <c r="AE235" s="48" t="s">
        <v>436</v>
      </c>
      <c r="AF235" s="48"/>
      <c r="AG235" s="22"/>
      <c r="AH235" s="85">
        <v>0.5</v>
      </c>
      <c r="AI235" s="85">
        <v>1</v>
      </c>
      <c r="AJ235" s="22" t="str">
        <f t="shared" ca="1" si="27"/>
        <v>No Vigente</v>
      </c>
      <c r="AK235" s="57">
        <f t="shared" si="28"/>
        <v>45742</v>
      </c>
      <c r="AL235" s="57">
        <v>45377</v>
      </c>
      <c r="AM235" s="22" t="str">
        <f t="shared" ca="1" si="26"/>
        <v>No Vigente</v>
      </c>
      <c r="AN235" s="57">
        <f t="shared" si="29"/>
        <v>45738</v>
      </c>
      <c r="AO235" s="57">
        <v>45373</v>
      </c>
      <c r="AP235" s="57" t="s">
        <v>543</v>
      </c>
      <c r="AQ235" s="57">
        <v>49131</v>
      </c>
      <c r="AR235" s="22" t="str">
        <f t="shared" ca="1" si="25"/>
        <v>Vigente</v>
      </c>
      <c r="AS235" s="48"/>
      <c r="AT235" s="48"/>
      <c r="AU235" s="48" t="s">
        <v>3114</v>
      </c>
      <c r="AV235" s="22"/>
      <c r="AW235" s="22"/>
      <c r="AX235" s="22"/>
      <c r="AY235" s="22"/>
      <c r="AZ235" s="22"/>
      <c r="BA235" s="22"/>
      <c r="BB235" s="22"/>
      <c r="BC235" s="22" t="s">
        <v>3115</v>
      </c>
      <c r="BD235" s="22" t="s">
        <v>1966</v>
      </c>
    </row>
    <row r="236" spans="1:56" ht="19.5" customHeight="1" x14ac:dyDescent="0.25">
      <c r="A236" s="22">
        <v>233</v>
      </c>
      <c r="B236" s="22"/>
      <c r="C236" s="22"/>
      <c r="D236" s="23">
        <v>1144201175</v>
      </c>
      <c r="E236" s="23" t="s">
        <v>3116</v>
      </c>
      <c r="F236" s="24">
        <v>35347</v>
      </c>
      <c r="G236" s="25"/>
      <c r="H236" s="101"/>
      <c r="I236" s="25">
        <f t="shared" ca="1" si="22"/>
        <v>29.495890410958904</v>
      </c>
      <c r="J236" s="102"/>
      <c r="K236" s="76" t="s">
        <v>1929</v>
      </c>
      <c r="L236" s="23" t="s">
        <v>1803</v>
      </c>
      <c r="M236" s="24">
        <v>44062</v>
      </c>
      <c r="N236" s="25">
        <f t="shared" ca="1" si="23"/>
        <v>5.6191780821917812</v>
      </c>
      <c r="O236" s="27" t="s">
        <v>3117</v>
      </c>
      <c r="P236" s="27"/>
      <c r="Q236" s="27"/>
      <c r="R236" s="28"/>
      <c r="S236" s="27"/>
      <c r="T236" s="27"/>
      <c r="U236" s="24"/>
      <c r="V236" s="29" t="s">
        <v>3118</v>
      </c>
      <c r="W236" s="29" t="s">
        <v>3119</v>
      </c>
      <c r="X236" s="29" t="s">
        <v>3120</v>
      </c>
      <c r="Y236" s="29">
        <v>2015</v>
      </c>
      <c r="Z236" s="29" t="s">
        <v>1927</v>
      </c>
      <c r="AA236" s="29">
        <v>114</v>
      </c>
      <c r="AB236" s="103"/>
      <c r="AC236" s="28"/>
      <c r="AD236" s="28" t="s">
        <v>437</v>
      </c>
      <c r="AE236" s="29" t="s">
        <v>435</v>
      </c>
      <c r="AF236" s="29" t="s">
        <v>3121</v>
      </c>
      <c r="AG236" s="23">
        <v>1105677259</v>
      </c>
      <c r="AH236" s="31">
        <v>0.5</v>
      </c>
      <c r="AI236" s="31">
        <v>1</v>
      </c>
      <c r="AJ236" s="104" t="str">
        <f t="shared" ca="1" si="27"/>
        <v>No Vigente</v>
      </c>
      <c r="AK236" s="105">
        <f t="shared" si="28"/>
        <v>45652</v>
      </c>
      <c r="AL236" s="24">
        <v>45287</v>
      </c>
      <c r="AM236" s="104" t="str">
        <f t="shared" ca="1" si="26"/>
        <v>No Vigente</v>
      </c>
      <c r="AN236" s="105">
        <f t="shared" si="29"/>
        <v>45652</v>
      </c>
      <c r="AO236" s="24">
        <v>45287</v>
      </c>
      <c r="AP236" s="24" t="s">
        <v>439</v>
      </c>
      <c r="AQ236" s="24">
        <v>45852</v>
      </c>
      <c r="AR236" s="104" t="str">
        <f t="shared" ca="1" si="25"/>
        <v>No Vigente</v>
      </c>
      <c r="AS236" s="23"/>
      <c r="AT236" s="23"/>
      <c r="AU236" s="23" t="s">
        <v>1851</v>
      </c>
      <c r="AV236" s="23"/>
      <c r="AW236" s="102"/>
      <c r="AX236" s="102"/>
      <c r="AY236" s="102"/>
      <c r="AZ236" s="102"/>
      <c r="BA236" s="102"/>
      <c r="BB236" s="102"/>
      <c r="BC236" s="23"/>
      <c r="BD236" s="140" t="s">
        <v>1809</v>
      </c>
    </row>
    <row r="237" spans="1:56" ht="19.5" customHeight="1" x14ac:dyDescent="0.25">
      <c r="A237" s="22">
        <v>165</v>
      </c>
      <c r="B237" s="22"/>
      <c r="C237" s="22"/>
      <c r="D237" s="107">
        <v>94530023</v>
      </c>
      <c r="E237" s="107" t="s">
        <v>3122</v>
      </c>
      <c r="F237" s="108">
        <v>28847</v>
      </c>
      <c r="G237" s="109" t="s">
        <v>1801</v>
      </c>
      <c r="H237" s="109"/>
      <c r="I237" s="109">
        <f t="shared" ca="1" si="22"/>
        <v>47.304109589041097</v>
      </c>
      <c r="J237" s="107"/>
      <c r="K237" s="110" t="s">
        <v>3123</v>
      </c>
      <c r="L237" s="107" t="s">
        <v>1895</v>
      </c>
      <c r="M237" s="108">
        <v>44760</v>
      </c>
      <c r="N237" s="109">
        <f t="shared" ca="1" si="23"/>
        <v>3.7068493150684931</v>
      </c>
      <c r="O237" s="111" t="s">
        <v>3124</v>
      </c>
      <c r="P237" s="111"/>
      <c r="Q237" s="111"/>
      <c r="R237" s="112"/>
      <c r="S237" s="111"/>
      <c r="T237" s="108"/>
      <c r="U237" s="108"/>
      <c r="V237" s="113" t="s">
        <v>3125</v>
      </c>
      <c r="W237" s="113"/>
      <c r="X237" s="113"/>
      <c r="Y237" s="113">
        <v>2015</v>
      </c>
      <c r="Z237" s="113" t="s">
        <v>1807</v>
      </c>
      <c r="AA237" s="113">
        <v>125</v>
      </c>
      <c r="AB237" s="113"/>
      <c r="AC237" s="112">
        <v>41802</v>
      </c>
      <c r="AD237" s="112"/>
      <c r="AE237" s="113" t="s">
        <v>435</v>
      </c>
      <c r="AF237" s="113" t="s">
        <v>3126</v>
      </c>
      <c r="AG237" s="107">
        <v>1059042926</v>
      </c>
      <c r="AH237" s="114">
        <v>0.5</v>
      </c>
      <c r="AI237" s="114">
        <v>1</v>
      </c>
      <c r="AJ237" s="107" t="str">
        <f t="shared" ca="1" si="27"/>
        <v>No Vigente</v>
      </c>
      <c r="AK237" s="108">
        <f t="shared" si="28"/>
        <v>45120</v>
      </c>
      <c r="AL237" s="108">
        <v>44755</v>
      </c>
      <c r="AM237" s="107" t="str">
        <f t="shared" ca="1" si="26"/>
        <v>No Vigente</v>
      </c>
      <c r="AN237" s="108">
        <f t="shared" si="29"/>
        <v>365</v>
      </c>
      <c r="AO237" s="108"/>
      <c r="AP237" s="108" t="s">
        <v>439</v>
      </c>
      <c r="AQ237" s="108">
        <v>45301</v>
      </c>
      <c r="AR237" s="107" t="str">
        <f t="shared" ca="1" si="25"/>
        <v>No Vigente</v>
      </c>
      <c r="AS237" s="107"/>
      <c r="AT237" s="107"/>
      <c r="AU237" s="107"/>
      <c r="AV237" s="107"/>
      <c r="AW237" s="107"/>
      <c r="AX237" s="107"/>
      <c r="AY237" s="107"/>
      <c r="AZ237" s="107"/>
      <c r="BA237" s="107"/>
      <c r="BB237" s="107"/>
      <c r="BC237" s="107"/>
      <c r="BD237" s="107" t="s">
        <v>2421</v>
      </c>
    </row>
    <row r="238" spans="1:56" ht="19.5" customHeight="1" x14ac:dyDescent="0.25">
      <c r="A238" s="22">
        <v>235</v>
      </c>
      <c r="B238" s="22"/>
      <c r="C238" s="22"/>
      <c r="D238" s="22">
        <v>94402457</v>
      </c>
      <c r="E238" s="22" t="s">
        <v>3127</v>
      </c>
      <c r="F238" s="57"/>
      <c r="G238" s="51" t="s">
        <v>1801</v>
      </c>
      <c r="H238" s="51"/>
      <c r="I238" s="51">
        <f t="shared" ca="1" si="22"/>
        <v>126.33698630136986</v>
      </c>
      <c r="J238" s="22"/>
      <c r="K238" s="48" t="s">
        <v>1845</v>
      </c>
      <c r="L238" s="48" t="s">
        <v>1846</v>
      </c>
      <c r="M238" s="57">
        <v>39235</v>
      </c>
      <c r="N238" s="51">
        <f t="shared" ca="1" si="23"/>
        <v>18.843835616438355</v>
      </c>
      <c r="O238" s="55" t="s">
        <v>3128</v>
      </c>
      <c r="P238" s="55"/>
      <c r="Q238" s="55"/>
      <c r="R238" s="54"/>
      <c r="S238" s="55"/>
      <c r="T238" s="54">
        <v>45038</v>
      </c>
      <c r="U238" s="57"/>
      <c r="V238" s="48" t="s">
        <v>3129</v>
      </c>
      <c r="W238" s="48" t="s">
        <v>860</v>
      </c>
      <c r="X238" s="48" t="s">
        <v>3130</v>
      </c>
      <c r="Y238" s="48">
        <v>2007</v>
      </c>
      <c r="Z238" s="48" t="s">
        <v>3131</v>
      </c>
      <c r="AA238" s="48">
        <v>125</v>
      </c>
      <c r="AB238" s="48"/>
      <c r="AC238" s="54">
        <v>37850</v>
      </c>
      <c r="AD238" s="54" t="s">
        <v>437</v>
      </c>
      <c r="AE238" s="48" t="s">
        <v>436</v>
      </c>
      <c r="AF238" s="48"/>
      <c r="AG238" s="22"/>
      <c r="AH238" s="85" t="s">
        <v>861</v>
      </c>
      <c r="AI238" s="85" t="s">
        <v>861</v>
      </c>
      <c r="AJ238" s="22" t="str">
        <f t="shared" ca="1" si="27"/>
        <v>No Vigente</v>
      </c>
      <c r="AK238" s="57">
        <f t="shared" si="28"/>
        <v>45584</v>
      </c>
      <c r="AL238" s="57">
        <v>45219</v>
      </c>
      <c r="AM238" s="22" t="str">
        <f t="shared" ca="1" si="26"/>
        <v>No Vigente</v>
      </c>
      <c r="AN238" s="57">
        <f t="shared" si="29"/>
        <v>45577</v>
      </c>
      <c r="AO238" s="57">
        <v>45212</v>
      </c>
      <c r="AP238" s="57" t="s">
        <v>439</v>
      </c>
      <c r="AQ238" s="57">
        <v>48711</v>
      </c>
      <c r="AR238" s="22" t="str">
        <f t="shared" ca="1" si="25"/>
        <v>Vigente</v>
      </c>
      <c r="AS238" s="48"/>
      <c r="AT238" s="48"/>
      <c r="AU238" s="48" t="s">
        <v>2778</v>
      </c>
      <c r="AV238" s="22"/>
      <c r="AW238" s="22"/>
      <c r="AX238" s="22"/>
      <c r="AY238" s="22"/>
      <c r="AZ238" s="22"/>
      <c r="BA238" s="22"/>
      <c r="BB238" s="22"/>
      <c r="BC238" s="22" t="s">
        <v>3132</v>
      </c>
      <c r="BD238" s="22" t="s">
        <v>3133</v>
      </c>
    </row>
    <row r="239" spans="1:56" ht="19.5" customHeight="1" x14ac:dyDescent="0.25">
      <c r="A239" s="22">
        <v>236</v>
      </c>
      <c r="B239" s="22"/>
      <c r="C239" s="22"/>
      <c r="D239" s="22">
        <v>16733005</v>
      </c>
      <c r="E239" s="22" t="s">
        <v>3134</v>
      </c>
      <c r="F239" s="57">
        <v>24381</v>
      </c>
      <c r="G239" s="51" t="s">
        <v>1801</v>
      </c>
      <c r="H239" s="51"/>
      <c r="I239" s="51">
        <f t="shared" ca="1" si="22"/>
        <v>59.539726027397258</v>
      </c>
      <c r="J239" s="22"/>
      <c r="K239" s="48" t="s">
        <v>1845</v>
      </c>
      <c r="L239" s="48" t="s">
        <v>1846</v>
      </c>
      <c r="M239" s="57">
        <v>39995</v>
      </c>
      <c r="N239" s="51">
        <f t="shared" ca="1" si="23"/>
        <v>16.761643835616439</v>
      </c>
      <c r="O239" s="55" t="s">
        <v>3135</v>
      </c>
      <c r="P239" s="55"/>
      <c r="Q239" s="55"/>
      <c r="R239" s="54"/>
      <c r="S239" s="55"/>
      <c r="T239" s="55"/>
      <c r="U239" s="57"/>
      <c r="V239" s="48" t="s">
        <v>3136</v>
      </c>
      <c r="W239" s="48" t="s">
        <v>3137</v>
      </c>
      <c r="X239" s="48" t="s">
        <v>3138</v>
      </c>
      <c r="Y239" s="48">
        <v>2014</v>
      </c>
      <c r="Z239" s="48" t="s">
        <v>1867</v>
      </c>
      <c r="AA239" s="48">
        <v>110</v>
      </c>
      <c r="AB239" s="48"/>
      <c r="AC239" s="54">
        <v>44688</v>
      </c>
      <c r="AD239" s="48" t="s">
        <v>437</v>
      </c>
      <c r="AE239" s="48" t="s">
        <v>436</v>
      </c>
      <c r="AF239" s="48"/>
      <c r="AG239" s="22"/>
      <c r="AH239" s="85">
        <v>0.5</v>
      </c>
      <c r="AI239" s="85">
        <v>1</v>
      </c>
      <c r="AJ239" s="22" t="str">
        <f t="shared" ca="1" si="27"/>
        <v>No Vigente</v>
      </c>
      <c r="AK239" s="57">
        <f t="shared" si="28"/>
        <v>45596</v>
      </c>
      <c r="AL239" s="57">
        <v>45231</v>
      </c>
      <c r="AM239" s="22" t="str">
        <f t="shared" ca="1" si="26"/>
        <v>No Vigente</v>
      </c>
      <c r="AN239" s="57">
        <f t="shared" si="29"/>
        <v>45584</v>
      </c>
      <c r="AO239" s="57">
        <v>45219</v>
      </c>
      <c r="AP239" s="57" t="s">
        <v>439</v>
      </c>
      <c r="AQ239" s="57">
        <v>48260</v>
      </c>
      <c r="AR239" s="22" t="str">
        <f t="shared" ca="1" si="25"/>
        <v>Vigente</v>
      </c>
      <c r="AS239" s="48"/>
      <c r="AT239" s="48"/>
      <c r="AU239" s="48" t="s">
        <v>2778</v>
      </c>
      <c r="AV239" s="22"/>
      <c r="AW239" s="22"/>
      <c r="AX239" s="22"/>
      <c r="AY239" s="22"/>
      <c r="AZ239" s="22"/>
      <c r="BA239" s="22"/>
      <c r="BB239" s="22"/>
      <c r="BC239" s="22" t="s">
        <v>3139</v>
      </c>
      <c r="BD239" s="22" t="s">
        <v>1966</v>
      </c>
    </row>
    <row r="240" spans="1:56" ht="19.5" customHeight="1" x14ac:dyDescent="0.25">
      <c r="A240" s="22">
        <v>237</v>
      </c>
      <c r="B240" s="22"/>
      <c r="C240" s="22"/>
      <c r="D240" s="153">
        <v>1130610032</v>
      </c>
      <c r="E240" s="23" t="s">
        <v>3140</v>
      </c>
      <c r="F240" s="105"/>
      <c r="G240" s="155"/>
      <c r="H240" s="154"/>
      <c r="I240" s="155">
        <f t="shared" ca="1" si="22"/>
        <v>126.33698630136986</v>
      </c>
      <c r="J240" s="156"/>
      <c r="K240" s="157" t="s">
        <v>3141</v>
      </c>
      <c r="L240" s="153" t="s">
        <v>1895</v>
      </c>
      <c r="M240" s="105">
        <v>42726</v>
      </c>
      <c r="N240" s="25">
        <f t="shared" ca="1" si="23"/>
        <v>9.2794520547945201</v>
      </c>
      <c r="O240" s="161"/>
      <c r="P240" s="161"/>
      <c r="Q240" s="161"/>
      <c r="R240" s="159"/>
      <c r="S240" s="161"/>
      <c r="T240" s="161"/>
      <c r="U240" s="105"/>
      <c r="V240" s="158"/>
      <c r="W240" s="158"/>
      <c r="X240" s="158"/>
      <c r="Y240" s="158"/>
      <c r="Z240" s="158"/>
      <c r="AA240" s="158"/>
      <c r="AB240" s="160"/>
      <c r="AC240" s="158"/>
      <c r="AD240" s="158"/>
      <c r="AE240" s="158"/>
      <c r="AF240" s="158"/>
      <c r="AG240" s="153"/>
      <c r="AH240" s="153" t="s">
        <v>861</v>
      </c>
      <c r="AI240" s="153" t="s">
        <v>861</v>
      </c>
      <c r="AJ240" s="104" t="str">
        <f t="shared" ca="1" si="27"/>
        <v>No Vigente</v>
      </c>
      <c r="AK240" s="105">
        <f t="shared" si="28"/>
        <v>365</v>
      </c>
      <c r="AL240" s="24"/>
      <c r="AM240" s="104" t="str">
        <f t="shared" ca="1" si="26"/>
        <v>No Vigente</v>
      </c>
      <c r="AN240" s="105">
        <f t="shared" si="29"/>
        <v>365</v>
      </c>
      <c r="AO240" s="24"/>
      <c r="AP240" s="105"/>
      <c r="AQ240" s="24"/>
      <c r="AR240" s="104" t="str">
        <f t="shared" ca="1" si="25"/>
        <v>No Vigente</v>
      </c>
      <c r="AS240" s="23"/>
      <c r="AT240" s="23"/>
      <c r="AU240" s="23"/>
      <c r="AV240" s="153"/>
      <c r="AW240" s="156"/>
      <c r="AX240" s="156"/>
      <c r="AY240" s="156"/>
      <c r="AZ240" s="156"/>
      <c r="BA240" s="156"/>
      <c r="BB240" s="156"/>
      <c r="BC240" s="153" t="s">
        <v>2532</v>
      </c>
      <c r="BD240" s="140" t="s">
        <v>1809</v>
      </c>
    </row>
    <row r="241" spans="1:56" ht="19.5" customHeight="1" x14ac:dyDescent="0.25">
      <c r="A241" s="22">
        <v>238</v>
      </c>
      <c r="B241" s="22"/>
      <c r="C241" s="22"/>
      <c r="D241" s="22">
        <v>94508741</v>
      </c>
      <c r="E241" s="48" t="s">
        <v>3142</v>
      </c>
      <c r="F241" s="57">
        <v>28400</v>
      </c>
      <c r="G241" s="51" t="s">
        <v>1801</v>
      </c>
      <c r="H241" s="51"/>
      <c r="I241" s="51">
        <f t="shared" ca="1" si="22"/>
        <v>48.528767123287672</v>
      </c>
      <c r="J241" s="22"/>
      <c r="K241" s="48" t="s">
        <v>1845</v>
      </c>
      <c r="L241" s="48" t="s">
        <v>1846</v>
      </c>
      <c r="M241" s="57">
        <v>41313</v>
      </c>
      <c r="N241" s="51">
        <f t="shared" ca="1" si="23"/>
        <v>13.150684931506849</v>
      </c>
      <c r="O241" s="55" t="s">
        <v>3143</v>
      </c>
      <c r="P241" s="55"/>
      <c r="Q241" s="55"/>
      <c r="R241" s="54"/>
      <c r="S241" s="55"/>
      <c r="T241" s="55"/>
      <c r="U241" s="57"/>
      <c r="V241" s="48" t="s">
        <v>3144</v>
      </c>
      <c r="W241" s="48" t="s">
        <v>3145</v>
      </c>
      <c r="X241" s="48" t="s">
        <v>3146</v>
      </c>
      <c r="Y241" s="22">
        <v>2020</v>
      </c>
      <c r="Z241" s="48" t="s">
        <v>1885</v>
      </c>
      <c r="AA241" s="48">
        <v>160</v>
      </c>
      <c r="AB241" s="48"/>
      <c r="AC241" s="54">
        <v>43599</v>
      </c>
      <c r="AD241" s="54" t="s">
        <v>437</v>
      </c>
      <c r="AE241" s="48" t="s">
        <v>435</v>
      </c>
      <c r="AF241" s="48" t="s">
        <v>3147</v>
      </c>
      <c r="AG241" s="22">
        <v>16624037</v>
      </c>
      <c r="AH241" s="85">
        <v>0.5</v>
      </c>
      <c r="AI241" s="85">
        <v>1</v>
      </c>
      <c r="AJ241" s="22" t="str">
        <f t="shared" ca="1" si="27"/>
        <v>No Vigente</v>
      </c>
      <c r="AK241" s="57">
        <f t="shared" si="28"/>
        <v>45604</v>
      </c>
      <c r="AL241" s="57">
        <v>45239</v>
      </c>
      <c r="AM241" s="22" t="str">
        <f t="shared" ca="1" si="26"/>
        <v>No Vigente</v>
      </c>
      <c r="AN241" s="57">
        <f t="shared" si="29"/>
        <v>45791</v>
      </c>
      <c r="AO241" s="57">
        <v>45426</v>
      </c>
      <c r="AP241" s="57" t="s">
        <v>439</v>
      </c>
      <c r="AQ241" s="57">
        <v>48729</v>
      </c>
      <c r="AR241" s="22" t="str">
        <f t="shared" ca="1" si="25"/>
        <v>Vigente</v>
      </c>
      <c r="AS241" s="22"/>
      <c r="AT241" s="22"/>
      <c r="AU241" s="22" t="s">
        <v>1851</v>
      </c>
      <c r="AV241" s="22"/>
      <c r="AW241" s="22"/>
      <c r="AX241" s="22"/>
      <c r="AY241" s="22"/>
      <c r="AZ241" s="22"/>
      <c r="BA241" s="22"/>
      <c r="BB241" s="22"/>
      <c r="BC241" s="22" t="s">
        <v>3148</v>
      </c>
      <c r="BD241" s="22" t="s">
        <v>1966</v>
      </c>
    </row>
    <row r="242" spans="1:56" ht="19.5" customHeight="1" x14ac:dyDescent="0.25">
      <c r="A242" s="22">
        <v>239</v>
      </c>
      <c r="B242" s="22"/>
      <c r="C242" s="22"/>
      <c r="D242" s="22">
        <v>1144205002</v>
      </c>
      <c r="E242" s="22" t="s">
        <v>3149</v>
      </c>
      <c r="F242" s="57">
        <v>35731</v>
      </c>
      <c r="G242" s="51" t="s">
        <v>1801</v>
      </c>
      <c r="H242" s="51"/>
      <c r="I242" s="51">
        <f t="shared" ca="1" si="22"/>
        <v>28.443835616438356</v>
      </c>
      <c r="J242" s="22"/>
      <c r="K242" s="63" t="s">
        <v>3150</v>
      </c>
      <c r="L242" s="22" t="s">
        <v>1827</v>
      </c>
      <c r="M242" s="57">
        <v>45019</v>
      </c>
      <c r="N242" s="51">
        <f t="shared" ca="1" si="23"/>
        <v>2.9972602739726026</v>
      </c>
      <c r="O242" s="55">
        <v>3105382220</v>
      </c>
      <c r="P242" s="55"/>
      <c r="Q242" s="55"/>
      <c r="R242" s="54"/>
      <c r="S242" s="55"/>
      <c r="T242" s="55"/>
      <c r="U242" s="57"/>
      <c r="V242" s="48" t="s">
        <v>3151</v>
      </c>
      <c r="W242" s="48" t="s">
        <v>3152</v>
      </c>
      <c r="X242" s="48" t="s">
        <v>3153</v>
      </c>
      <c r="Y242" s="48">
        <v>2015</v>
      </c>
      <c r="Z242" s="48" t="s">
        <v>1819</v>
      </c>
      <c r="AA242" s="48">
        <v>150</v>
      </c>
      <c r="AB242" s="48"/>
      <c r="AC242" s="54">
        <v>42282</v>
      </c>
      <c r="AD242" s="54" t="s">
        <v>437</v>
      </c>
      <c r="AE242" s="48" t="s">
        <v>435</v>
      </c>
      <c r="AF242" s="48" t="s">
        <v>3154</v>
      </c>
      <c r="AG242" s="22">
        <v>1144063715</v>
      </c>
      <c r="AH242" s="85"/>
      <c r="AI242" s="85"/>
      <c r="AJ242" s="22" t="str">
        <f t="shared" ca="1" si="27"/>
        <v>No Vigente</v>
      </c>
      <c r="AK242" s="57">
        <f t="shared" si="28"/>
        <v>45463</v>
      </c>
      <c r="AL242" s="57">
        <v>45098</v>
      </c>
      <c r="AM242" s="22" t="str">
        <f t="shared" ca="1" si="26"/>
        <v>No Vigente</v>
      </c>
      <c r="AN242" s="57">
        <f t="shared" si="29"/>
        <v>45372</v>
      </c>
      <c r="AO242" s="57">
        <v>45007</v>
      </c>
      <c r="AP242" s="57" t="s">
        <v>439</v>
      </c>
      <c r="AQ242" s="57">
        <v>47116</v>
      </c>
      <c r="AR242" s="22" t="str">
        <f t="shared" ca="1" si="25"/>
        <v>Vigente</v>
      </c>
      <c r="AS242" s="22"/>
      <c r="AT242" s="22"/>
      <c r="AU242" s="22" t="s">
        <v>1851</v>
      </c>
      <c r="AV242" s="22"/>
      <c r="AW242" s="22"/>
      <c r="AX242" s="22"/>
      <c r="AY242" s="22"/>
      <c r="AZ242" s="22"/>
      <c r="BA242" s="22"/>
      <c r="BB242" s="22"/>
      <c r="BC242" s="22" t="s">
        <v>3155</v>
      </c>
      <c r="BD242" s="22" t="s">
        <v>2333</v>
      </c>
    </row>
    <row r="243" spans="1:56" ht="19.5" customHeight="1" x14ac:dyDescent="0.25">
      <c r="A243" s="22">
        <v>113</v>
      </c>
      <c r="B243" s="22"/>
      <c r="C243" s="22"/>
      <c r="D243" s="22">
        <v>1085687299</v>
      </c>
      <c r="E243" s="22" t="s">
        <v>3156</v>
      </c>
      <c r="F243" s="57">
        <v>32314</v>
      </c>
      <c r="G243" s="51" t="s">
        <v>1843</v>
      </c>
      <c r="H243" s="51"/>
      <c r="I243" s="51">
        <f t="shared" ca="1" si="22"/>
        <v>37.805479452054797</v>
      </c>
      <c r="J243" s="22"/>
      <c r="K243" s="22" t="s">
        <v>2382</v>
      </c>
      <c r="L243" s="22" t="s">
        <v>1803</v>
      </c>
      <c r="M243" s="57">
        <v>43172</v>
      </c>
      <c r="N243" s="51">
        <f t="shared" ca="1" si="23"/>
        <v>8.0575342465753419</v>
      </c>
      <c r="O243" s="55" t="s">
        <v>3157</v>
      </c>
      <c r="P243" s="55" t="s">
        <v>1815</v>
      </c>
      <c r="Q243" s="55" t="s">
        <v>439</v>
      </c>
      <c r="R243" s="57">
        <v>48773</v>
      </c>
      <c r="S243" s="55" t="s">
        <v>2429</v>
      </c>
      <c r="T243" s="57"/>
      <c r="U243" s="57"/>
      <c r="V243" s="48" t="s">
        <v>625</v>
      </c>
      <c r="W243" s="48" t="s">
        <v>3158</v>
      </c>
      <c r="X243" s="48" t="s">
        <v>3159</v>
      </c>
      <c r="Y243" s="48">
        <v>2022</v>
      </c>
      <c r="Z243" s="48" t="s">
        <v>1998</v>
      </c>
      <c r="AA243" s="48">
        <v>125</v>
      </c>
      <c r="AB243" s="48"/>
      <c r="AC243" s="54">
        <v>44383</v>
      </c>
      <c r="AD243" s="54" t="s">
        <v>437</v>
      </c>
      <c r="AE243" s="48" t="s">
        <v>436</v>
      </c>
      <c r="AF243" s="48"/>
      <c r="AG243" s="22"/>
      <c r="AH243" s="85">
        <v>0.5</v>
      </c>
      <c r="AI243" s="85">
        <v>1</v>
      </c>
      <c r="AJ243" s="22" t="str">
        <f t="shared" ca="1" si="27"/>
        <v>No Vigente</v>
      </c>
      <c r="AK243" s="57">
        <f t="shared" si="28"/>
        <v>45843</v>
      </c>
      <c r="AL243" s="54">
        <v>45478</v>
      </c>
      <c r="AM243" s="22" t="str">
        <f t="shared" ca="1" si="26"/>
        <v>No Vigente</v>
      </c>
      <c r="AN243" s="57">
        <f t="shared" si="29"/>
        <v>45866</v>
      </c>
      <c r="AO243" s="57">
        <v>45501</v>
      </c>
      <c r="AP243" s="57" t="s">
        <v>439</v>
      </c>
      <c r="AQ243" s="57">
        <v>48773</v>
      </c>
      <c r="AR243" s="22" t="str">
        <f t="shared" ca="1" si="25"/>
        <v>Vigente</v>
      </c>
      <c r="AS243" s="22"/>
      <c r="AT243" s="22"/>
      <c r="AU243" s="22" t="s">
        <v>1851</v>
      </c>
      <c r="AV243" s="22"/>
      <c r="AW243" s="22"/>
      <c r="AX243" s="22"/>
      <c r="AY243" s="22"/>
      <c r="AZ243" s="22"/>
      <c r="BA243" s="22"/>
      <c r="BB243" s="22"/>
      <c r="BC243" s="22" t="s">
        <v>2243</v>
      </c>
      <c r="BD243" s="22" t="s">
        <v>3160</v>
      </c>
    </row>
    <row r="244" spans="1:56" ht="19.5" customHeight="1" x14ac:dyDescent="0.25">
      <c r="A244" s="22">
        <v>241</v>
      </c>
      <c r="B244" s="22"/>
      <c r="C244" s="22"/>
      <c r="D244" s="22">
        <v>16746699</v>
      </c>
      <c r="E244" s="22" t="s">
        <v>3161</v>
      </c>
      <c r="F244" s="57">
        <v>24860</v>
      </c>
      <c r="G244" s="51" t="s">
        <v>1801</v>
      </c>
      <c r="H244" s="51"/>
      <c r="I244" s="51">
        <f t="shared" ca="1" si="22"/>
        <v>58.227397260273975</v>
      </c>
      <c r="J244" s="22"/>
      <c r="K244" s="22" t="s">
        <v>3162</v>
      </c>
      <c r="L244" s="22" t="s">
        <v>1803</v>
      </c>
      <c r="M244" s="57">
        <v>40959</v>
      </c>
      <c r="N244" s="51">
        <f t="shared" ca="1" si="23"/>
        <v>14.12054794520548</v>
      </c>
      <c r="O244" s="55" t="s">
        <v>3163</v>
      </c>
      <c r="P244" s="55"/>
      <c r="Q244" s="55"/>
      <c r="R244" s="54"/>
      <c r="S244" s="55"/>
      <c r="T244" s="55"/>
      <c r="U244" s="57"/>
      <c r="V244" s="48" t="s">
        <v>542</v>
      </c>
      <c r="W244" s="48" t="s">
        <v>3164</v>
      </c>
      <c r="X244" s="48" t="s">
        <v>3164</v>
      </c>
      <c r="Y244" s="48">
        <v>2023</v>
      </c>
      <c r="Z244" s="48" t="s">
        <v>1807</v>
      </c>
      <c r="AA244" s="48">
        <v>125</v>
      </c>
      <c r="AB244" s="48"/>
      <c r="AC244" s="54">
        <v>44614</v>
      </c>
      <c r="AD244" s="54" t="s">
        <v>437</v>
      </c>
      <c r="AE244" s="48" t="s">
        <v>436</v>
      </c>
      <c r="AF244" s="48"/>
      <c r="AG244" s="22"/>
      <c r="AH244" s="85">
        <v>0.5</v>
      </c>
      <c r="AI244" s="85">
        <v>1</v>
      </c>
      <c r="AJ244" s="22" t="str">
        <f t="shared" ca="1" si="27"/>
        <v>No Vigente</v>
      </c>
      <c r="AK244" s="57">
        <f t="shared" si="28"/>
        <v>45732</v>
      </c>
      <c r="AL244" s="57">
        <v>45367</v>
      </c>
      <c r="AM244" s="22" t="str">
        <f t="shared" ca="1" si="26"/>
        <v>No Vigente</v>
      </c>
      <c r="AN244" s="57">
        <f t="shared" si="29"/>
        <v>45710</v>
      </c>
      <c r="AO244" s="57">
        <v>45345</v>
      </c>
      <c r="AP244" s="57" t="s">
        <v>543</v>
      </c>
      <c r="AQ244" s="57">
        <v>48728</v>
      </c>
      <c r="AR244" s="22" t="str">
        <f t="shared" ca="1" si="25"/>
        <v>Vigente</v>
      </c>
      <c r="AS244" s="22"/>
      <c r="AT244" s="22"/>
      <c r="AU244" s="22" t="s">
        <v>1851</v>
      </c>
      <c r="AV244" s="22"/>
      <c r="AW244" s="22"/>
      <c r="AX244" s="22"/>
      <c r="AY244" s="22"/>
      <c r="AZ244" s="22"/>
      <c r="BA244" s="22"/>
      <c r="BB244" s="22"/>
      <c r="BC244" s="22" t="s">
        <v>3165</v>
      </c>
      <c r="BD244" s="22" t="s">
        <v>2333</v>
      </c>
    </row>
    <row r="245" spans="1:56" ht="19.5" customHeight="1" x14ac:dyDescent="0.25">
      <c r="A245" s="22">
        <v>242</v>
      </c>
      <c r="B245" s="22"/>
      <c r="C245" s="22"/>
      <c r="D245" s="22">
        <v>38460273</v>
      </c>
      <c r="E245" s="22" t="s">
        <v>3166</v>
      </c>
      <c r="F245" s="57"/>
      <c r="G245" s="51" t="s">
        <v>1843</v>
      </c>
      <c r="H245" s="51"/>
      <c r="I245" s="51">
        <f t="shared" ca="1" si="22"/>
        <v>126.33698630136986</v>
      </c>
      <c r="J245" s="22"/>
      <c r="K245" s="63" t="s">
        <v>3167</v>
      </c>
      <c r="L245" s="22" t="s">
        <v>1803</v>
      </c>
      <c r="M245" s="57">
        <v>42362</v>
      </c>
      <c r="N245" s="51">
        <f t="shared" ca="1" si="23"/>
        <v>10.276712328767124</v>
      </c>
      <c r="O245" s="55">
        <v>3167422399</v>
      </c>
      <c r="P245" s="55"/>
      <c r="Q245" s="55"/>
      <c r="R245" s="54"/>
      <c r="S245" s="55"/>
      <c r="T245" s="55"/>
      <c r="U245" s="57"/>
      <c r="V245" s="48" t="s">
        <v>545</v>
      </c>
      <c r="W245" s="48" t="s">
        <v>3168</v>
      </c>
      <c r="X245" s="48" t="s">
        <v>3169</v>
      </c>
      <c r="Y245" s="48">
        <v>2021</v>
      </c>
      <c r="Z245" s="48" t="s">
        <v>1998</v>
      </c>
      <c r="AA245" s="48">
        <v>97</v>
      </c>
      <c r="AB245" s="48"/>
      <c r="AC245" s="54">
        <v>44242</v>
      </c>
      <c r="AD245" s="48" t="s">
        <v>437</v>
      </c>
      <c r="AE245" s="48" t="s">
        <v>435</v>
      </c>
      <c r="AF245" s="48" t="s">
        <v>546</v>
      </c>
      <c r="AG245" s="22">
        <v>67005006</v>
      </c>
      <c r="AH245" s="85">
        <v>0.5</v>
      </c>
      <c r="AI245" s="85">
        <v>1</v>
      </c>
      <c r="AJ245" s="22" t="str">
        <f t="shared" ca="1" si="27"/>
        <v>No Vigente</v>
      </c>
      <c r="AK245" s="57">
        <f t="shared" si="28"/>
        <v>45702</v>
      </c>
      <c r="AL245" s="57">
        <v>45337</v>
      </c>
      <c r="AM245" s="22" t="str">
        <f t="shared" ca="1" si="26"/>
        <v>No Vigente</v>
      </c>
      <c r="AN245" s="57">
        <f t="shared" si="29"/>
        <v>45703</v>
      </c>
      <c r="AO245" s="57">
        <v>45338</v>
      </c>
      <c r="AP245" s="57" t="s">
        <v>439</v>
      </c>
      <c r="AQ245" s="57">
        <v>48752</v>
      </c>
      <c r="AR245" s="22" t="str">
        <f t="shared" ca="1" si="25"/>
        <v>Vigente</v>
      </c>
      <c r="AS245" s="22"/>
      <c r="AT245" s="22"/>
      <c r="AU245" s="22" t="s">
        <v>1851</v>
      </c>
      <c r="AV245" s="22"/>
      <c r="AW245" s="22"/>
      <c r="AX245" s="22"/>
      <c r="AY245" s="22"/>
      <c r="AZ245" s="22"/>
      <c r="BA245" s="22"/>
      <c r="BB245" s="22"/>
      <c r="BC245" s="22" t="s">
        <v>3170</v>
      </c>
      <c r="BD245" s="22" t="s">
        <v>2295</v>
      </c>
    </row>
    <row r="246" spans="1:56" ht="19.5" customHeight="1" x14ac:dyDescent="0.25">
      <c r="A246" s="22">
        <v>243</v>
      </c>
      <c r="B246" s="22"/>
      <c r="C246" s="22"/>
      <c r="D246" s="22">
        <v>16791416</v>
      </c>
      <c r="E246" s="22" t="s">
        <v>3171</v>
      </c>
      <c r="F246" s="57">
        <v>25955</v>
      </c>
      <c r="G246" s="51" t="s">
        <v>1801</v>
      </c>
      <c r="H246" s="51"/>
      <c r="I246" s="51">
        <f t="shared" ca="1" si="22"/>
        <v>55.227397260273975</v>
      </c>
      <c r="J246" s="22"/>
      <c r="K246" s="48" t="s">
        <v>1845</v>
      </c>
      <c r="L246" s="48" t="s">
        <v>1846</v>
      </c>
      <c r="M246" s="57">
        <v>39938</v>
      </c>
      <c r="N246" s="51">
        <f t="shared" ca="1" si="23"/>
        <v>16.917808219178081</v>
      </c>
      <c r="O246" s="55" t="s">
        <v>3172</v>
      </c>
      <c r="P246" s="55"/>
      <c r="Q246" s="55"/>
      <c r="R246" s="54"/>
      <c r="S246" s="55"/>
      <c r="T246" s="57"/>
      <c r="U246" s="57"/>
      <c r="V246" s="48" t="s">
        <v>3173</v>
      </c>
      <c r="W246" s="48" t="s">
        <v>3174</v>
      </c>
      <c r="X246" s="48" t="s">
        <v>3175</v>
      </c>
      <c r="Y246" s="48">
        <v>2022</v>
      </c>
      <c r="Z246" s="48" t="s">
        <v>1998</v>
      </c>
      <c r="AA246" s="48">
        <v>149</v>
      </c>
      <c r="AB246" s="48"/>
      <c r="AC246" s="54">
        <v>44698</v>
      </c>
      <c r="AD246" s="48" t="s">
        <v>437</v>
      </c>
      <c r="AE246" s="48" t="s">
        <v>436</v>
      </c>
      <c r="AF246" s="48"/>
      <c r="AG246" s="22"/>
      <c r="AH246" s="85">
        <v>0.5</v>
      </c>
      <c r="AI246" s="85">
        <v>1</v>
      </c>
      <c r="AJ246" s="22" t="str">
        <f t="shared" ca="1" si="27"/>
        <v>No Vigente</v>
      </c>
      <c r="AK246" s="57">
        <f t="shared" si="28"/>
        <v>45805</v>
      </c>
      <c r="AL246" s="57">
        <v>45440</v>
      </c>
      <c r="AM246" s="22" t="str">
        <f t="shared" ca="1" si="26"/>
        <v>No Vigente</v>
      </c>
      <c r="AN246" s="57">
        <f t="shared" si="29"/>
        <v>45794</v>
      </c>
      <c r="AO246" s="57">
        <v>45429</v>
      </c>
      <c r="AP246" s="57" t="s">
        <v>439</v>
      </c>
      <c r="AQ246" s="57" t="s">
        <v>3176</v>
      </c>
      <c r="AR246" s="22" t="str">
        <f t="shared" ca="1" si="25"/>
        <v>Vigente</v>
      </c>
      <c r="AS246" s="22"/>
      <c r="AT246" s="22"/>
      <c r="AU246" s="22" t="s">
        <v>1851</v>
      </c>
      <c r="AV246" s="22"/>
      <c r="AW246" s="22"/>
      <c r="AX246" s="22"/>
      <c r="AY246" s="22"/>
      <c r="AZ246" s="22"/>
      <c r="BA246" s="22"/>
      <c r="BB246" s="22"/>
      <c r="BC246" s="22" t="s">
        <v>3177</v>
      </c>
      <c r="BD246" s="22" t="s">
        <v>3178</v>
      </c>
    </row>
    <row r="247" spans="1:56" ht="27" customHeight="1" x14ac:dyDescent="0.25">
      <c r="A247" s="22">
        <v>244</v>
      </c>
      <c r="B247" s="22"/>
      <c r="C247" s="22"/>
      <c r="D247" s="23">
        <v>14891435</v>
      </c>
      <c r="E247" s="23" t="s">
        <v>3179</v>
      </c>
      <c r="F247" s="24"/>
      <c r="G247" s="25"/>
      <c r="H247" s="101"/>
      <c r="I247" s="25">
        <f t="shared" ca="1" si="22"/>
        <v>126.33698630136986</v>
      </c>
      <c r="J247" s="102"/>
      <c r="K247" s="76" t="s">
        <v>2328</v>
      </c>
      <c r="L247" s="23" t="s">
        <v>1803</v>
      </c>
      <c r="M247" s="24">
        <v>42758</v>
      </c>
      <c r="N247" s="25">
        <f t="shared" ca="1" si="23"/>
        <v>9.1917808219178081</v>
      </c>
      <c r="O247" s="27" t="s">
        <v>3180</v>
      </c>
      <c r="P247" s="27"/>
      <c r="Q247" s="27"/>
      <c r="R247" s="28"/>
      <c r="S247" s="27"/>
      <c r="T247" s="27"/>
      <c r="U247" s="24"/>
      <c r="V247" s="29" t="s">
        <v>3181</v>
      </c>
      <c r="W247" s="29" t="s">
        <v>3182</v>
      </c>
      <c r="X247" s="29" t="s">
        <v>3183</v>
      </c>
      <c r="Y247" s="29">
        <v>2023</v>
      </c>
      <c r="Z247" s="29" t="s">
        <v>1819</v>
      </c>
      <c r="AA247" s="29">
        <v>110</v>
      </c>
      <c r="AB247" s="103"/>
      <c r="AC247" s="28">
        <v>45056</v>
      </c>
      <c r="AD247" s="29" t="s">
        <v>437</v>
      </c>
      <c r="AE247" s="29" t="s">
        <v>436</v>
      </c>
      <c r="AF247" s="29"/>
      <c r="AG247" s="23"/>
      <c r="AH247" s="31">
        <v>0.5</v>
      </c>
      <c r="AI247" s="31">
        <v>1</v>
      </c>
      <c r="AJ247" s="104" t="str">
        <f t="shared" ca="1" si="27"/>
        <v>No Vigente</v>
      </c>
      <c r="AK247" s="105">
        <f t="shared" si="28"/>
        <v>45421</v>
      </c>
      <c r="AL247" s="24">
        <v>45056</v>
      </c>
      <c r="AM247" s="104" t="str">
        <f t="shared" ca="1" si="26"/>
        <v>No Vigente</v>
      </c>
      <c r="AN247" s="105">
        <f t="shared" si="29"/>
        <v>45419</v>
      </c>
      <c r="AO247" s="24">
        <v>45054</v>
      </c>
      <c r="AP247" s="24" t="s">
        <v>439</v>
      </c>
      <c r="AQ247" s="24">
        <v>45097</v>
      </c>
      <c r="AR247" s="104" t="str">
        <f t="shared" ca="1" si="25"/>
        <v>No Vigente</v>
      </c>
      <c r="AS247" s="29"/>
      <c r="AT247" s="29"/>
      <c r="AU247" s="29" t="s">
        <v>3184</v>
      </c>
      <c r="AV247" s="23"/>
      <c r="AW247" s="102"/>
      <c r="AX247" s="102"/>
      <c r="AY247" s="102"/>
      <c r="AZ247" s="102"/>
      <c r="BA247" s="102"/>
      <c r="BB247" s="102"/>
      <c r="BC247" s="23" t="s">
        <v>3185</v>
      </c>
      <c r="BD247" s="140" t="s">
        <v>3186</v>
      </c>
    </row>
    <row r="248" spans="1:56" ht="19.5" customHeight="1" x14ac:dyDescent="0.25">
      <c r="A248" s="22">
        <v>245</v>
      </c>
      <c r="B248" s="22"/>
      <c r="C248" s="22"/>
      <c r="D248" s="22">
        <v>1143981059</v>
      </c>
      <c r="E248" s="22" t="s">
        <v>3187</v>
      </c>
      <c r="F248" s="57">
        <v>35207</v>
      </c>
      <c r="G248" s="51" t="s">
        <v>1801</v>
      </c>
      <c r="H248" s="51"/>
      <c r="I248" s="51">
        <f t="shared" ca="1" si="22"/>
        <v>29.87945205479452</v>
      </c>
      <c r="J248" s="22"/>
      <c r="K248" s="63" t="s">
        <v>1826</v>
      </c>
      <c r="L248" s="48" t="s">
        <v>1827</v>
      </c>
      <c r="M248" s="57">
        <v>44759</v>
      </c>
      <c r="N248" s="51">
        <f t="shared" ca="1" si="23"/>
        <v>3.7095890410958905</v>
      </c>
      <c r="O248" s="55" t="s">
        <v>3188</v>
      </c>
      <c r="P248" s="55"/>
      <c r="Q248" s="55"/>
      <c r="R248" s="54"/>
      <c r="S248" s="55"/>
      <c r="T248" s="55"/>
      <c r="U248" s="57"/>
      <c r="V248" s="48" t="s">
        <v>663</v>
      </c>
      <c r="W248" s="48" t="s">
        <v>3189</v>
      </c>
      <c r="X248" s="48" t="s">
        <v>3190</v>
      </c>
      <c r="Y248" s="48">
        <v>2021</v>
      </c>
      <c r="Z248" s="48" t="s">
        <v>1867</v>
      </c>
      <c r="AA248" s="48">
        <v>160</v>
      </c>
      <c r="AB248" s="48"/>
      <c r="AC248" s="54">
        <v>44208</v>
      </c>
      <c r="AD248" s="54" t="s">
        <v>437</v>
      </c>
      <c r="AE248" s="48" t="s">
        <v>436</v>
      </c>
      <c r="AF248" s="48"/>
      <c r="AG248" s="22"/>
      <c r="AH248" s="85">
        <v>0.5</v>
      </c>
      <c r="AI248" s="85">
        <v>1</v>
      </c>
      <c r="AJ248" s="22" t="str">
        <f t="shared" ca="1" si="27"/>
        <v>No Vigente</v>
      </c>
      <c r="AK248" s="57">
        <f t="shared" si="28"/>
        <v>45665</v>
      </c>
      <c r="AL248" s="57">
        <v>45300</v>
      </c>
      <c r="AM248" s="22" t="str">
        <f t="shared" ca="1" si="26"/>
        <v>No Vigente</v>
      </c>
      <c r="AN248" s="57">
        <f t="shared" si="29"/>
        <v>45665</v>
      </c>
      <c r="AO248" s="57">
        <v>45300</v>
      </c>
      <c r="AP248" s="57" t="s">
        <v>439</v>
      </c>
      <c r="AQ248" s="57">
        <v>46138</v>
      </c>
      <c r="AR248" s="22" t="str">
        <f t="shared" ca="1" si="25"/>
        <v>Vigente</v>
      </c>
      <c r="AS248" s="22"/>
      <c r="AT248" s="22"/>
      <c r="AU248" s="22" t="s">
        <v>1851</v>
      </c>
      <c r="AV248" s="22"/>
      <c r="AW248" s="22"/>
      <c r="AX248" s="22"/>
      <c r="AY248" s="22"/>
      <c r="AZ248" s="22"/>
      <c r="BA248" s="22"/>
      <c r="BB248" s="22"/>
      <c r="BC248" s="22"/>
      <c r="BD248" s="22" t="s">
        <v>1966</v>
      </c>
    </row>
    <row r="249" spans="1:56" ht="19.5" customHeight="1" x14ac:dyDescent="0.25">
      <c r="A249" s="22">
        <v>246</v>
      </c>
      <c r="B249" s="22"/>
      <c r="C249" s="22"/>
      <c r="D249" s="22">
        <v>1144027635</v>
      </c>
      <c r="E249" s="22" t="s">
        <v>3191</v>
      </c>
      <c r="F249" s="57"/>
      <c r="G249" s="51" t="s">
        <v>1801</v>
      </c>
      <c r="H249" s="51"/>
      <c r="I249" s="51">
        <f t="shared" ca="1" si="22"/>
        <v>126.33698630136986</v>
      </c>
      <c r="J249" s="22"/>
      <c r="K249" s="22" t="s">
        <v>2084</v>
      </c>
      <c r="L249" s="48" t="s">
        <v>1827</v>
      </c>
      <c r="M249" s="57">
        <v>43040</v>
      </c>
      <c r="N249" s="51">
        <f t="shared" ca="1" si="23"/>
        <v>8.419178082191781</v>
      </c>
      <c r="O249" s="55" t="s">
        <v>3192</v>
      </c>
      <c r="P249" s="55"/>
      <c r="Q249" s="55"/>
      <c r="R249" s="54"/>
      <c r="S249" s="55"/>
      <c r="T249" s="55"/>
      <c r="U249" s="57"/>
      <c r="V249" s="48" t="s">
        <v>673</v>
      </c>
      <c r="W249" s="48" t="s">
        <v>3193</v>
      </c>
      <c r="X249" s="48" t="s">
        <v>3194</v>
      </c>
      <c r="Y249" s="48">
        <v>2020</v>
      </c>
      <c r="Z249" s="48" t="s">
        <v>1867</v>
      </c>
      <c r="AA249" s="48">
        <v>160</v>
      </c>
      <c r="AB249" s="48"/>
      <c r="AC249" s="54">
        <v>43641</v>
      </c>
      <c r="AD249" s="54" t="s">
        <v>437</v>
      </c>
      <c r="AE249" s="48" t="s">
        <v>435</v>
      </c>
      <c r="AF249" s="48" t="s">
        <v>674</v>
      </c>
      <c r="AG249" s="22">
        <v>38943333</v>
      </c>
      <c r="AH249" s="85">
        <v>0.5</v>
      </c>
      <c r="AI249" s="85">
        <v>1</v>
      </c>
      <c r="AJ249" s="22" t="str">
        <f t="shared" ca="1" si="27"/>
        <v>No Vigente</v>
      </c>
      <c r="AK249" s="57">
        <f t="shared" si="28"/>
        <v>45833</v>
      </c>
      <c r="AL249" s="57">
        <v>45468</v>
      </c>
      <c r="AM249" s="22" t="str">
        <f t="shared" ca="1" si="26"/>
        <v>No Vigente</v>
      </c>
      <c r="AN249" s="57">
        <f t="shared" si="29"/>
        <v>45832</v>
      </c>
      <c r="AO249" s="57">
        <v>45467</v>
      </c>
      <c r="AP249" s="57" t="s">
        <v>439</v>
      </c>
      <c r="AQ249" s="57">
        <v>45552</v>
      </c>
      <c r="AR249" s="22" t="str">
        <f t="shared" ca="1" si="25"/>
        <v>No Vigente</v>
      </c>
      <c r="AS249" s="22"/>
      <c r="AT249" s="22"/>
      <c r="AU249" s="22"/>
      <c r="AV249" s="22"/>
      <c r="AW249" s="22"/>
      <c r="AX249" s="22"/>
      <c r="AY249" s="22"/>
      <c r="AZ249" s="22"/>
      <c r="BA249" s="22"/>
      <c r="BB249" s="22"/>
      <c r="BC249" s="22" t="s">
        <v>3195</v>
      </c>
      <c r="BD249" s="22" t="s">
        <v>3196</v>
      </c>
    </row>
    <row r="250" spans="1:56" ht="19.5" customHeight="1" x14ac:dyDescent="0.25">
      <c r="A250" s="22">
        <v>247</v>
      </c>
      <c r="B250" s="22"/>
      <c r="C250" s="22"/>
      <c r="D250" s="22">
        <v>1130626229</v>
      </c>
      <c r="E250" s="22" t="s">
        <v>3197</v>
      </c>
      <c r="F250" s="57" t="s">
        <v>3198</v>
      </c>
      <c r="G250" s="51" t="s">
        <v>1843</v>
      </c>
      <c r="H250" s="51"/>
      <c r="I250" s="51">
        <f t="shared" ca="1" si="22"/>
        <v>40.304109589041097</v>
      </c>
      <c r="J250" s="22"/>
      <c r="K250" s="63" t="s">
        <v>1840</v>
      </c>
      <c r="L250" s="22" t="s">
        <v>1803</v>
      </c>
      <c r="M250" s="57">
        <v>44418</v>
      </c>
      <c r="N250" s="51">
        <f t="shared" ca="1" si="23"/>
        <v>4.6438356164383565</v>
      </c>
      <c r="O250" s="55" t="s">
        <v>3199</v>
      </c>
      <c r="P250" s="55"/>
      <c r="Q250" s="55"/>
      <c r="R250" s="54"/>
      <c r="S250" s="55"/>
      <c r="T250" s="55"/>
      <c r="U250" s="57"/>
      <c r="V250" s="48" t="s">
        <v>3200</v>
      </c>
      <c r="W250" s="48" t="s">
        <v>3201</v>
      </c>
      <c r="X250" s="48" t="s">
        <v>3202</v>
      </c>
      <c r="Y250" s="48">
        <v>2022</v>
      </c>
      <c r="Z250" s="48" t="s">
        <v>1867</v>
      </c>
      <c r="AA250" s="48">
        <v>109</v>
      </c>
      <c r="AB250" s="48"/>
      <c r="AC250" s="48" t="s">
        <v>3203</v>
      </c>
      <c r="AD250" s="48" t="s">
        <v>437</v>
      </c>
      <c r="AE250" s="48" t="s">
        <v>557</v>
      </c>
      <c r="AF250" s="48"/>
      <c r="AG250" s="22"/>
      <c r="AH250" s="85">
        <v>0.5</v>
      </c>
      <c r="AI250" s="85">
        <v>1</v>
      </c>
      <c r="AJ250" s="22" t="str">
        <f t="shared" ca="1" si="27"/>
        <v>No Vigente</v>
      </c>
      <c r="AK250" s="57">
        <f t="shared" si="28"/>
        <v>45681</v>
      </c>
      <c r="AL250" s="54">
        <v>45316</v>
      </c>
      <c r="AM250" s="22" t="str">
        <f t="shared" ca="1" si="26"/>
        <v>No Vigente</v>
      </c>
      <c r="AN250" s="57">
        <f t="shared" si="29"/>
        <v>45686</v>
      </c>
      <c r="AO250" s="57">
        <v>45321</v>
      </c>
      <c r="AP250" s="57" t="s">
        <v>3204</v>
      </c>
      <c r="AQ250" s="57">
        <v>48785</v>
      </c>
      <c r="AR250" s="22" t="str">
        <f t="shared" ca="1" si="25"/>
        <v>Vigente</v>
      </c>
      <c r="AS250" s="22"/>
      <c r="AT250" s="22"/>
      <c r="AU250" s="22" t="s">
        <v>1851</v>
      </c>
      <c r="AV250" s="22"/>
      <c r="AW250" s="22"/>
      <c r="AX250" s="22"/>
      <c r="AY250" s="22"/>
      <c r="AZ250" s="22"/>
      <c r="BA250" s="22"/>
      <c r="BB250" s="22"/>
      <c r="BC250" s="22"/>
      <c r="BD250" s="22" t="s">
        <v>3196</v>
      </c>
    </row>
    <row r="251" spans="1:56" ht="19.5" customHeight="1" x14ac:dyDescent="0.25">
      <c r="A251" s="22">
        <v>248</v>
      </c>
      <c r="B251" s="22"/>
      <c r="C251" s="22"/>
      <c r="D251" s="22">
        <v>67038967</v>
      </c>
      <c r="E251" s="22" t="s">
        <v>3205</v>
      </c>
      <c r="F251" s="57"/>
      <c r="G251" s="51" t="s">
        <v>1801</v>
      </c>
      <c r="H251" s="185"/>
      <c r="I251" s="51">
        <f t="shared" ca="1" si="22"/>
        <v>126.33698630136986</v>
      </c>
      <c r="J251" s="186"/>
      <c r="K251" s="22" t="s">
        <v>3012</v>
      </c>
      <c r="L251" s="22" t="s">
        <v>1803</v>
      </c>
      <c r="M251" s="57">
        <v>41535</v>
      </c>
      <c r="N251" s="51">
        <f t="shared" ca="1" si="23"/>
        <v>12.542465753424658</v>
      </c>
      <c r="O251" s="55"/>
      <c r="P251" s="55"/>
      <c r="Q251" s="55"/>
      <c r="R251" s="54"/>
      <c r="S251" s="55"/>
      <c r="T251" s="55"/>
      <c r="U251" s="57"/>
      <c r="V251" s="48"/>
      <c r="W251" s="48"/>
      <c r="X251" s="48"/>
      <c r="Y251" s="48"/>
      <c r="Z251" s="48"/>
      <c r="AA251" s="48"/>
      <c r="AB251" s="187"/>
      <c r="AC251" s="48"/>
      <c r="AD251" s="48"/>
      <c r="AE251" s="48"/>
      <c r="AF251" s="48"/>
      <c r="AG251" s="22"/>
      <c r="AH251" s="22" t="s">
        <v>861</v>
      </c>
      <c r="AI251" s="22" t="s">
        <v>861</v>
      </c>
      <c r="AJ251" s="22" t="str">
        <f t="shared" ca="1" si="27"/>
        <v>No Vigente</v>
      </c>
      <c r="AK251" s="57">
        <f t="shared" si="28"/>
        <v>365</v>
      </c>
      <c r="AL251" s="57"/>
      <c r="AM251" s="22" t="str">
        <f t="shared" ca="1" si="26"/>
        <v>No Vigente</v>
      </c>
      <c r="AN251" s="57">
        <f t="shared" si="29"/>
        <v>365</v>
      </c>
      <c r="AO251" s="57"/>
      <c r="AP251" s="57"/>
      <c r="AQ251" s="188"/>
      <c r="AR251" s="22" t="str">
        <f t="shared" ca="1" si="25"/>
        <v>No Vigente</v>
      </c>
      <c r="AS251" s="22"/>
      <c r="AT251" s="22"/>
      <c r="AU251" s="22"/>
      <c r="AV251" s="22"/>
      <c r="AW251" s="186"/>
      <c r="AX251" s="186"/>
      <c r="AY251" s="186"/>
      <c r="AZ251" s="186"/>
      <c r="BA251" s="186"/>
      <c r="BB251" s="186"/>
      <c r="BC251" s="22" t="s">
        <v>2907</v>
      </c>
      <c r="BD251" s="139"/>
    </row>
    <row r="252" spans="1:56" ht="27.75" customHeight="1" x14ac:dyDescent="0.25">
      <c r="A252" s="22">
        <v>249</v>
      </c>
      <c r="B252" s="22"/>
      <c r="C252" s="22"/>
      <c r="D252" s="22">
        <v>1112476508</v>
      </c>
      <c r="E252" s="22" t="s">
        <v>3206</v>
      </c>
      <c r="F252" s="57"/>
      <c r="G252" s="51" t="s">
        <v>1801</v>
      </c>
      <c r="H252" s="51"/>
      <c r="I252" s="51">
        <f t="shared" ca="1" si="22"/>
        <v>126.33698630136986</v>
      </c>
      <c r="J252" s="22"/>
      <c r="K252" s="48" t="s">
        <v>1845</v>
      </c>
      <c r="L252" s="48" t="s">
        <v>1846</v>
      </c>
      <c r="M252" s="57">
        <v>42851</v>
      </c>
      <c r="N252" s="51">
        <f t="shared" ca="1" si="23"/>
        <v>8.9369863013698634</v>
      </c>
      <c r="O252" s="55" t="s">
        <v>3207</v>
      </c>
      <c r="P252" s="55"/>
      <c r="Q252" s="55"/>
      <c r="R252" s="54"/>
      <c r="S252" s="55"/>
      <c r="T252" s="55"/>
      <c r="U252" s="57"/>
      <c r="V252" s="48" t="s">
        <v>517</v>
      </c>
      <c r="W252" s="48" t="s">
        <v>3208</v>
      </c>
      <c r="X252" s="48" t="s">
        <v>3209</v>
      </c>
      <c r="Y252" s="48">
        <v>2019</v>
      </c>
      <c r="Z252" s="48" t="s">
        <v>1867</v>
      </c>
      <c r="AA252" s="48">
        <v>150</v>
      </c>
      <c r="AB252" s="48"/>
      <c r="AC252" s="54">
        <v>43277</v>
      </c>
      <c r="AD252" s="54" t="s">
        <v>437</v>
      </c>
      <c r="AE252" s="48" t="s">
        <v>436</v>
      </c>
      <c r="AF252" s="48"/>
      <c r="AG252" s="22"/>
      <c r="AH252" s="85">
        <v>0.5</v>
      </c>
      <c r="AI252" s="85">
        <v>1</v>
      </c>
      <c r="AJ252" s="22" t="str">
        <f t="shared" ca="1" si="27"/>
        <v>No Vigente</v>
      </c>
      <c r="AK252" s="57">
        <f t="shared" si="28"/>
        <v>45857</v>
      </c>
      <c r="AL252" s="57">
        <v>45492</v>
      </c>
      <c r="AM252" s="22" t="str">
        <f t="shared" ca="1" si="26"/>
        <v>No Vigente</v>
      </c>
      <c r="AN252" s="57">
        <f t="shared" si="29"/>
        <v>45852</v>
      </c>
      <c r="AO252" s="57">
        <v>45487</v>
      </c>
      <c r="AP252" s="57" t="s">
        <v>439</v>
      </c>
      <c r="AQ252" s="57">
        <v>46351</v>
      </c>
      <c r="AR252" s="22" t="str">
        <f t="shared" ca="1" si="25"/>
        <v>Vigente</v>
      </c>
      <c r="AS252" s="48"/>
      <c r="AT252" s="48"/>
      <c r="AU252" s="48" t="s">
        <v>3210</v>
      </c>
      <c r="AV252" s="22"/>
      <c r="AW252" s="22"/>
      <c r="AX252" s="22"/>
      <c r="AY252" s="22"/>
      <c r="AZ252" s="22"/>
      <c r="BA252" s="22"/>
      <c r="BB252" s="22"/>
      <c r="BC252" s="22"/>
      <c r="BD252" s="22" t="s">
        <v>2295</v>
      </c>
    </row>
    <row r="253" spans="1:56" ht="19.5" customHeight="1" x14ac:dyDescent="0.25">
      <c r="A253" s="22">
        <v>250</v>
      </c>
      <c r="B253" s="22"/>
      <c r="C253" s="22"/>
      <c r="D253" s="22">
        <v>1144208101</v>
      </c>
      <c r="E253" s="22" t="s">
        <v>3211</v>
      </c>
      <c r="F253" s="57">
        <v>36027</v>
      </c>
      <c r="G253" s="51" t="s">
        <v>1801</v>
      </c>
      <c r="H253" s="51"/>
      <c r="I253" s="51">
        <f t="shared" ca="1" si="22"/>
        <v>27.632876712328766</v>
      </c>
      <c r="J253" s="22"/>
      <c r="K253" s="63" t="s">
        <v>1929</v>
      </c>
      <c r="L253" s="22" t="s">
        <v>1803</v>
      </c>
      <c r="M253" s="57">
        <v>44977</v>
      </c>
      <c r="N253" s="51">
        <f t="shared" ca="1" si="23"/>
        <v>3.1123287671232878</v>
      </c>
      <c r="O253" s="55">
        <v>3245187908</v>
      </c>
      <c r="P253" s="55"/>
      <c r="Q253" s="55"/>
      <c r="R253" s="54"/>
      <c r="S253" s="55"/>
      <c r="T253" s="55"/>
      <c r="U253" s="57"/>
      <c r="V253" s="48" t="s">
        <v>3212</v>
      </c>
      <c r="W253" s="48" t="s">
        <v>3213</v>
      </c>
      <c r="X253" s="48" t="s">
        <v>3214</v>
      </c>
      <c r="Y253" s="48">
        <v>2017</v>
      </c>
      <c r="Z253" s="48" t="s">
        <v>1927</v>
      </c>
      <c r="AA253" s="48">
        <v>114</v>
      </c>
      <c r="AB253" s="48"/>
      <c r="AC253" s="54">
        <v>42606</v>
      </c>
      <c r="AD253" s="54" t="s">
        <v>437</v>
      </c>
      <c r="AE253" s="48" t="s">
        <v>435</v>
      </c>
      <c r="AF253" s="48" t="s">
        <v>3215</v>
      </c>
      <c r="AG253" s="22">
        <v>66989859</v>
      </c>
      <c r="AH253" s="85">
        <v>0.5</v>
      </c>
      <c r="AI253" s="85">
        <v>1</v>
      </c>
      <c r="AJ253" s="22" t="str">
        <f t="shared" ca="1" si="27"/>
        <v>No Vigente</v>
      </c>
      <c r="AK253" s="57">
        <f t="shared" si="28"/>
        <v>45190</v>
      </c>
      <c r="AL253" s="57">
        <v>44825</v>
      </c>
      <c r="AM253" s="22" t="str">
        <f t="shared" ca="1" si="26"/>
        <v>No Vigente</v>
      </c>
      <c r="AN253" s="57">
        <f t="shared" si="29"/>
        <v>45187</v>
      </c>
      <c r="AO253" s="57">
        <v>44822</v>
      </c>
      <c r="AP253" s="57" t="s">
        <v>439</v>
      </c>
      <c r="AQ253" s="57">
        <v>47409</v>
      </c>
      <c r="AR253" s="22" t="str">
        <f t="shared" ca="1" si="25"/>
        <v>Vigente</v>
      </c>
      <c r="AS253" s="22"/>
      <c r="AT253" s="22"/>
      <c r="AU253" s="22" t="s">
        <v>1851</v>
      </c>
      <c r="AV253" s="22"/>
      <c r="AW253" s="22"/>
      <c r="AX253" s="22"/>
      <c r="AY253" s="22"/>
      <c r="AZ253" s="22"/>
      <c r="BA253" s="22"/>
      <c r="BB253" s="22"/>
      <c r="BC253" s="22"/>
      <c r="BD253" s="22" t="s">
        <v>2295</v>
      </c>
    </row>
    <row r="254" spans="1:56" ht="19.5" customHeight="1" x14ac:dyDescent="0.25">
      <c r="A254" s="22">
        <v>251</v>
      </c>
      <c r="B254" s="22"/>
      <c r="C254" s="22"/>
      <c r="D254" s="22">
        <v>16936472</v>
      </c>
      <c r="E254" s="22" t="s">
        <v>3216</v>
      </c>
      <c r="F254" s="57"/>
      <c r="G254" s="51" t="s">
        <v>1801</v>
      </c>
      <c r="H254" s="51"/>
      <c r="I254" s="51">
        <f t="shared" ca="1" si="22"/>
        <v>126.33698630136986</v>
      </c>
      <c r="J254" s="22"/>
      <c r="K254" s="48" t="s">
        <v>1845</v>
      </c>
      <c r="L254" s="48" t="s">
        <v>1846</v>
      </c>
      <c r="M254" s="57">
        <v>43636</v>
      </c>
      <c r="N254" s="51">
        <f t="shared" ca="1" si="23"/>
        <v>6.7863013698630139</v>
      </c>
      <c r="O254" s="55" t="s">
        <v>3217</v>
      </c>
      <c r="P254" s="55"/>
      <c r="Q254" s="55"/>
      <c r="R254" s="54"/>
      <c r="S254" s="55"/>
      <c r="T254" s="55"/>
      <c r="U254" s="57"/>
      <c r="V254" s="48" t="s">
        <v>3218</v>
      </c>
      <c r="W254" s="48" t="s">
        <v>3219</v>
      </c>
      <c r="X254" s="48" t="s">
        <v>3220</v>
      </c>
      <c r="Y254" s="48">
        <v>2021</v>
      </c>
      <c r="Z254" s="48" t="s">
        <v>1998</v>
      </c>
      <c r="AA254" s="48">
        <v>150</v>
      </c>
      <c r="AB254" s="48"/>
      <c r="AC254" s="54">
        <v>44034</v>
      </c>
      <c r="AD254" s="54" t="s">
        <v>437</v>
      </c>
      <c r="AE254" s="48" t="s">
        <v>436</v>
      </c>
      <c r="AF254" s="48"/>
      <c r="AG254" s="22"/>
      <c r="AH254" s="85">
        <v>0.5</v>
      </c>
      <c r="AI254" s="85">
        <v>1</v>
      </c>
      <c r="AJ254" s="22" t="str">
        <f t="shared" ca="1" si="27"/>
        <v>No Vigente</v>
      </c>
      <c r="AK254" s="57">
        <f t="shared" si="28"/>
        <v>45864</v>
      </c>
      <c r="AL254" s="57">
        <v>45499</v>
      </c>
      <c r="AM254" s="22" t="str">
        <f t="shared" ca="1" si="26"/>
        <v>No Vigente</v>
      </c>
      <c r="AN254" s="57">
        <f t="shared" si="29"/>
        <v>45864</v>
      </c>
      <c r="AO254" s="57">
        <v>45499</v>
      </c>
      <c r="AP254" s="57" t="s">
        <v>439</v>
      </c>
      <c r="AQ254" s="57">
        <v>48595</v>
      </c>
      <c r="AR254" s="22" t="str">
        <f t="shared" ca="1" si="25"/>
        <v>Vigente</v>
      </c>
      <c r="AS254" s="48"/>
      <c r="AT254" s="48"/>
      <c r="AU254" s="48" t="s">
        <v>2778</v>
      </c>
      <c r="AV254" s="22"/>
      <c r="AW254" s="22"/>
      <c r="AX254" s="22"/>
      <c r="AY254" s="22"/>
      <c r="AZ254" s="22"/>
      <c r="BA254" s="22"/>
      <c r="BB254" s="22"/>
      <c r="BC254" s="22" t="s">
        <v>3221</v>
      </c>
      <c r="BD254" s="22" t="s">
        <v>2295</v>
      </c>
    </row>
    <row r="255" spans="1:56" ht="19.5" customHeight="1" x14ac:dyDescent="0.25">
      <c r="A255" s="22">
        <v>252</v>
      </c>
      <c r="B255" s="22"/>
      <c r="C255" s="22"/>
      <c r="D255" s="22">
        <v>1144202329</v>
      </c>
      <c r="E255" s="22" t="s">
        <v>3222</v>
      </c>
      <c r="F255" s="57"/>
      <c r="G255" s="51" t="s">
        <v>1801</v>
      </c>
      <c r="H255" s="51"/>
      <c r="I255" s="51">
        <f t="shared" ca="1" si="22"/>
        <v>126.33698630136986</v>
      </c>
      <c r="J255" s="22"/>
      <c r="K255" s="22" t="s">
        <v>1916</v>
      </c>
      <c r="L255" s="22" t="s">
        <v>1803</v>
      </c>
      <c r="M255" s="57">
        <v>44396</v>
      </c>
      <c r="N255" s="51">
        <f t="shared" ca="1" si="23"/>
        <v>4.7041095890410958</v>
      </c>
      <c r="O255" s="55" t="s">
        <v>3223</v>
      </c>
      <c r="P255" s="55"/>
      <c r="Q255" s="55"/>
      <c r="R255" s="54"/>
      <c r="S255" s="55"/>
      <c r="T255" s="55"/>
      <c r="U255" s="57"/>
      <c r="V255" s="48" t="s">
        <v>3224</v>
      </c>
      <c r="W255" s="48"/>
      <c r="X255" s="48"/>
      <c r="Y255" s="48">
        <v>2009</v>
      </c>
      <c r="Z255" s="48" t="s">
        <v>1885</v>
      </c>
      <c r="AA255" s="48">
        <v>135</v>
      </c>
      <c r="AB255" s="48"/>
      <c r="AC255" s="54">
        <v>39757</v>
      </c>
      <c r="AD255" s="48" t="s">
        <v>437</v>
      </c>
      <c r="AE255" s="48" t="s">
        <v>435</v>
      </c>
      <c r="AF255" s="48" t="s">
        <v>3225</v>
      </c>
      <c r="AG255" s="22">
        <v>52885312</v>
      </c>
      <c r="AH255" s="85">
        <v>0.5</v>
      </c>
      <c r="AI255" s="85">
        <v>1</v>
      </c>
      <c r="AJ255" s="22" t="str">
        <f t="shared" ca="1" si="27"/>
        <v>No Vigente</v>
      </c>
      <c r="AK255" s="57">
        <f t="shared" si="28"/>
        <v>45848</v>
      </c>
      <c r="AL255" s="57">
        <v>45483</v>
      </c>
      <c r="AM255" s="22" t="str">
        <f t="shared" ca="1" si="26"/>
        <v>No Vigente</v>
      </c>
      <c r="AN255" s="57">
        <f t="shared" si="29"/>
        <v>45340</v>
      </c>
      <c r="AO255" s="57">
        <v>44975</v>
      </c>
      <c r="AP255" s="57" t="s">
        <v>439</v>
      </c>
      <c r="AQ255" s="57">
        <v>47888</v>
      </c>
      <c r="AR255" s="22" t="str">
        <f t="shared" ca="1" si="25"/>
        <v>Vigente</v>
      </c>
      <c r="AS255" s="22"/>
      <c r="AT255" s="22"/>
      <c r="AU255" s="22"/>
      <c r="AV255" s="22"/>
      <c r="AW255" s="22"/>
      <c r="AX255" s="22"/>
      <c r="AY255" s="22"/>
      <c r="AZ255" s="22"/>
      <c r="BA255" s="22"/>
      <c r="BB255" s="22"/>
      <c r="BC255" s="22" t="s">
        <v>3226</v>
      </c>
      <c r="BD255" s="22"/>
    </row>
    <row r="256" spans="1:56" ht="19.5" customHeight="1" x14ac:dyDescent="0.25">
      <c r="A256" s="22">
        <v>253</v>
      </c>
      <c r="B256" s="22"/>
      <c r="C256" s="22"/>
      <c r="D256" s="22">
        <v>1007828774</v>
      </c>
      <c r="E256" s="22" t="s">
        <v>3227</v>
      </c>
      <c r="F256" s="57">
        <v>33293</v>
      </c>
      <c r="G256" s="51" t="s">
        <v>1801</v>
      </c>
      <c r="H256" s="51"/>
      <c r="I256" s="51">
        <f t="shared" ca="1" si="22"/>
        <v>35.123287671232873</v>
      </c>
      <c r="J256" s="22"/>
      <c r="K256" s="22" t="s">
        <v>2798</v>
      </c>
      <c r="L256" s="48" t="s">
        <v>1827</v>
      </c>
      <c r="M256" s="57">
        <v>44844</v>
      </c>
      <c r="N256" s="51">
        <f t="shared" ca="1" si="23"/>
        <v>3.4767123287671233</v>
      </c>
      <c r="O256" s="48" t="s">
        <v>3228</v>
      </c>
      <c r="P256" s="48"/>
      <c r="Q256" s="48"/>
      <c r="R256" s="54"/>
      <c r="S256" s="48"/>
      <c r="T256" s="55"/>
      <c r="U256" s="57"/>
      <c r="V256" s="48" t="s">
        <v>667</v>
      </c>
      <c r="W256" s="48"/>
      <c r="X256" s="48" t="s">
        <v>3229</v>
      </c>
      <c r="Y256" s="48">
        <v>2004</v>
      </c>
      <c r="Z256" s="48" t="s">
        <v>1867</v>
      </c>
      <c r="AA256" s="48">
        <v>97</v>
      </c>
      <c r="AB256" s="48"/>
      <c r="AC256" s="54">
        <v>38014</v>
      </c>
      <c r="AD256" s="48" t="s">
        <v>437</v>
      </c>
      <c r="AE256" s="48" t="s">
        <v>435</v>
      </c>
      <c r="AF256" s="48" t="s">
        <v>668</v>
      </c>
      <c r="AG256" s="22">
        <v>4943256</v>
      </c>
      <c r="AH256" s="85">
        <v>0.5</v>
      </c>
      <c r="AI256" s="85">
        <v>1</v>
      </c>
      <c r="AJ256" s="22" t="str">
        <f t="shared" ca="1" si="27"/>
        <v>No Vigente</v>
      </c>
      <c r="AK256" s="57">
        <f t="shared" si="28"/>
        <v>45771</v>
      </c>
      <c r="AL256" s="57">
        <v>45406</v>
      </c>
      <c r="AM256" s="22" t="str">
        <f t="shared" ca="1" si="26"/>
        <v>No Vigente</v>
      </c>
      <c r="AN256" s="57">
        <f t="shared" si="29"/>
        <v>45823</v>
      </c>
      <c r="AO256" s="57">
        <v>45458</v>
      </c>
      <c r="AP256" s="57" t="s">
        <v>439</v>
      </c>
      <c r="AQ256" s="57">
        <v>47263</v>
      </c>
      <c r="AR256" s="22" t="str">
        <f t="shared" ca="1" si="25"/>
        <v>Vigente</v>
      </c>
      <c r="AS256" s="22"/>
      <c r="AT256" s="22"/>
      <c r="AU256" s="22" t="s">
        <v>1851</v>
      </c>
      <c r="AV256" s="22"/>
      <c r="AW256" s="22"/>
      <c r="AX256" s="22"/>
      <c r="AY256" s="22"/>
      <c r="AZ256" s="22"/>
      <c r="BA256" s="22"/>
      <c r="BB256" s="22"/>
      <c r="BC256" s="22"/>
      <c r="BD256" s="22" t="s">
        <v>2289</v>
      </c>
    </row>
    <row r="257" spans="1:56" ht="19.5" customHeight="1" x14ac:dyDescent="0.25">
      <c r="A257" s="22">
        <v>254</v>
      </c>
      <c r="B257" s="22"/>
      <c r="C257" s="22"/>
      <c r="D257" s="22">
        <v>1085661667</v>
      </c>
      <c r="E257" s="22" t="s">
        <v>3230</v>
      </c>
      <c r="F257" s="57"/>
      <c r="G257" s="51" t="s">
        <v>1801</v>
      </c>
      <c r="H257" s="185"/>
      <c r="I257" s="51">
        <f t="shared" ca="1" si="22"/>
        <v>126.33698630136986</v>
      </c>
      <c r="J257" s="186"/>
      <c r="K257" s="63" t="s">
        <v>3231</v>
      </c>
      <c r="L257" s="22" t="s">
        <v>1895</v>
      </c>
      <c r="M257" s="57">
        <v>42880</v>
      </c>
      <c r="N257" s="51">
        <f t="shared" ca="1" si="23"/>
        <v>8.8575342465753426</v>
      </c>
      <c r="O257" s="55" t="s">
        <v>3232</v>
      </c>
      <c r="P257" s="55"/>
      <c r="Q257" s="55"/>
      <c r="R257" s="54"/>
      <c r="S257" s="55"/>
      <c r="T257" s="55"/>
      <c r="U257" s="57"/>
      <c r="V257" s="48" t="s">
        <v>3233</v>
      </c>
      <c r="W257" s="48"/>
      <c r="X257" s="48"/>
      <c r="Y257" s="48">
        <v>2015</v>
      </c>
      <c r="Z257" s="48" t="s">
        <v>3234</v>
      </c>
      <c r="AA257" s="48">
        <v>1250</v>
      </c>
      <c r="AB257" s="187"/>
      <c r="AC257" s="54">
        <v>42062</v>
      </c>
      <c r="AD257" s="54"/>
      <c r="AE257" s="48" t="s">
        <v>435</v>
      </c>
      <c r="AF257" s="48" t="s">
        <v>3235</v>
      </c>
      <c r="AG257" s="22">
        <v>34508194</v>
      </c>
      <c r="AH257" s="22" t="s">
        <v>861</v>
      </c>
      <c r="AI257" s="85" t="s">
        <v>861</v>
      </c>
      <c r="AJ257" s="22" t="str">
        <f t="shared" ca="1" si="27"/>
        <v>No Vigente</v>
      </c>
      <c r="AK257" s="57">
        <f t="shared" si="28"/>
        <v>46065</v>
      </c>
      <c r="AL257" s="57">
        <v>45700</v>
      </c>
      <c r="AM257" s="22" t="str">
        <f t="shared" ca="1" si="26"/>
        <v>No Vigente</v>
      </c>
      <c r="AN257" s="57">
        <f t="shared" si="29"/>
        <v>45773</v>
      </c>
      <c r="AO257" s="57">
        <v>45408</v>
      </c>
      <c r="AP257" s="57" t="s">
        <v>450</v>
      </c>
      <c r="AQ257" s="57">
        <v>46769</v>
      </c>
      <c r="AR257" s="22" t="str">
        <f t="shared" ca="1" si="25"/>
        <v>Vigente</v>
      </c>
      <c r="AS257" s="22"/>
      <c r="AT257" s="22"/>
      <c r="AU257" s="22"/>
      <c r="AV257" s="22"/>
      <c r="AW257" s="186"/>
      <c r="AX257" s="186"/>
      <c r="AY257" s="186"/>
      <c r="AZ257" s="186"/>
      <c r="BA257" s="186"/>
      <c r="BB257" s="186"/>
      <c r="BC257" s="22" t="s">
        <v>3236</v>
      </c>
      <c r="BD257" s="22"/>
    </row>
    <row r="258" spans="1:56" ht="19.5" customHeight="1" x14ac:dyDescent="0.25">
      <c r="A258" s="22">
        <v>255</v>
      </c>
      <c r="B258" s="22"/>
      <c r="C258" s="22"/>
      <c r="D258" s="22">
        <v>1005968424</v>
      </c>
      <c r="E258" s="22" t="s">
        <v>3237</v>
      </c>
      <c r="F258" s="57">
        <v>37890</v>
      </c>
      <c r="G258" s="51" t="s">
        <v>1801</v>
      </c>
      <c r="H258" s="51"/>
      <c r="I258" s="51">
        <f t="shared" ca="1" si="22"/>
        <v>22.528767123287672</v>
      </c>
      <c r="J258" s="22"/>
      <c r="K258" s="22" t="s">
        <v>2239</v>
      </c>
      <c r="L258" s="22" t="s">
        <v>1803</v>
      </c>
      <c r="M258" s="57">
        <v>44713</v>
      </c>
      <c r="N258" s="51">
        <f t="shared" ca="1" si="23"/>
        <v>3.8356164383561642</v>
      </c>
      <c r="O258" s="55" t="s">
        <v>3238</v>
      </c>
      <c r="P258" s="55"/>
      <c r="Q258" s="55"/>
      <c r="R258" s="54"/>
      <c r="S258" s="55"/>
      <c r="T258" s="54">
        <v>45266</v>
      </c>
      <c r="U258" s="57"/>
      <c r="V258" s="48" t="s">
        <v>636</v>
      </c>
      <c r="W258" s="48" t="s">
        <v>3239</v>
      </c>
      <c r="X258" s="48" t="s">
        <v>3240</v>
      </c>
      <c r="Y258" s="48">
        <v>2015</v>
      </c>
      <c r="Z258" s="48" t="s">
        <v>1867</v>
      </c>
      <c r="AA258" s="48">
        <v>97</v>
      </c>
      <c r="AB258" s="48"/>
      <c r="AC258" s="54">
        <v>42046</v>
      </c>
      <c r="AD258" s="48" t="s">
        <v>437</v>
      </c>
      <c r="AE258" s="48" t="s">
        <v>435</v>
      </c>
      <c r="AF258" s="48" t="s">
        <v>637</v>
      </c>
      <c r="AG258" s="22">
        <v>1143858220</v>
      </c>
      <c r="AH258" s="85">
        <v>0.5</v>
      </c>
      <c r="AI258" s="85">
        <v>1</v>
      </c>
      <c r="AJ258" s="22" t="str">
        <f t="shared" ca="1" si="27"/>
        <v>No Vigente</v>
      </c>
      <c r="AK258" s="57">
        <f t="shared" si="28"/>
        <v>46031</v>
      </c>
      <c r="AL258" s="57">
        <v>45666</v>
      </c>
      <c r="AM258" s="22" t="str">
        <f t="shared" ca="1" si="26"/>
        <v>No Vigente</v>
      </c>
      <c r="AN258" s="57">
        <f t="shared" si="29"/>
        <v>46065</v>
      </c>
      <c r="AO258" s="57">
        <v>45700</v>
      </c>
      <c r="AP258" s="57" t="s">
        <v>439</v>
      </c>
      <c r="AQ258" s="57">
        <v>48313</v>
      </c>
      <c r="AR258" s="22" t="str">
        <f t="shared" ca="1" si="25"/>
        <v>Vigente</v>
      </c>
      <c r="AS258" s="22"/>
      <c r="AT258" s="22"/>
      <c r="AU258" s="22" t="s">
        <v>1851</v>
      </c>
      <c r="AV258" s="22"/>
      <c r="AW258" s="22"/>
      <c r="AX258" s="22"/>
      <c r="AY258" s="22"/>
      <c r="AZ258" s="22"/>
      <c r="BA258" s="22"/>
      <c r="BB258" s="22"/>
      <c r="BC258" s="22" t="s">
        <v>3241</v>
      </c>
      <c r="BD258" s="22" t="s">
        <v>2295</v>
      </c>
    </row>
    <row r="259" spans="1:56" ht="39.75" customHeight="1" x14ac:dyDescent="0.25">
      <c r="A259" s="22">
        <v>256</v>
      </c>
      <c r="B259" s="22"/>
      <c r="C259" s="22"/>
      <c r="D259" s="22">
        <v>16733844</v>
      </c>
      <c r="E259" s="22" t="s">
        <v>3242</v>
      </c>
      <c r="F259" s="57"/>
      <c r="G259" s="51" t="s">
        <v>1801</v>
      </c>
      <c r="H259" s="51"/>
      <c r="I259" s="51">
        <f t="shared" ca="1" si="22"/>
        <v>126.33698630136986</v>
      </c>
      <c r="J259" s="22"/>
      <c r="K259" s="48" t="s">
        <v>1845</v>
      </c>
      <c r="L259" s="48" t="s">
        <v>1846</v>
      </c>
      <c r="M259" s="57">
        <v>39995</v>
      </c>
      <c r="N259" s="51">
        <f t="shared" ca="1" si="23"/>
        <v>16.761643835616439</v>
      </c>
      <c r="O259" s="55" t="s">
        <v>2553</v>
      </c>
      <c r="P259" s="55"/>
      <c r="Q259" s="55"/>
      <c r="R259" s="54"/>
      <c r="S259" s="55"/>
      <c r="T259" s="55"/>
      <c r="U259" s="57"/>
      <c r="V259" s="48" t="s">
        <v>3243</v>
      </c>
      <c r="W259" s="48" t="s">
        <v>3244</v>
      </c>
      <c r="X259" s="48" t="s">
        <v>3245</v>
      </c>
      <c r="Y259" s="48">
        <v>2012</v>
      </c>
      <c r="Z259" s="48" t="s">
        <v>1867</v>
      </c>
      <c r="AA259" s="48">
        <v>100</v>
      </c>
      <c r="AB259" s="48"/>
      <c r="AC259" s="54">
        <v>41123</v>
      </c>
      <c r="AD259" s="54" t="s">
        <v>437</v>
      </c>
      <c r="AE259" s="48" t="s">
        <v>435</v>
      </c>
      <c r="AF259" s="48" t="s">
        <v>3246</v>
      </c>
      <c r="AG259" s="22">
        <v>16664065</v>
      </c>
      <c r="AH259" s="85">
        <v>0.5</v>
      </c>
      <c r="AI259" s="85">
        <v>1</v>
      </c>
      <c r="AJ259" s="22" t="str">
        <f t="shared" ca="1" si="27"/>
        <v>Vigente</v>
      </c>
      <c r="AK259" s="57">
        <f t="shared" si="28"/>
        <v>46220</v>
      </c>
      <c r="AL259" s="57">
        <v>45855</v>
      </c>
      <c r="AM259" s="22" t="str">
        <f t="shared" ca="1" si="26"/>
        <v>No Vigente</v>
      </c>
      <c r="AN259" s="57">
        <f t="shared" si="29"/>
        <v>45880</v>
      </c>
      <c r="AO259" s="57">
        <v>45515</v>
      </c>
      <c r="AP259" s="57" t="s">
        <v>439</v>
      </c>
      <c r="AQ259" s="57">
        <v>48469</v>
      </c>
      <c r="AR259" s="22" t="str">
        <f t="shared" ca="1" si="25"/>
        <v>Vigente</v>
      </c>
      <c r="AS259" s="48"/>
      <c r="AT259" s="48"/>
      <c r="AU259" s="48" t="s">
        <v>3247</v>
      </c>
      <c r="AV259" s="22"/>
      <c r="AW259" s="22"/>
      <c r="AX259" s="22"/>
      <c r="AY259" s="22"/>
      <c r="AZ259" s="22"/>
      <c r="BA259" s="22"/>
      <c r="BB259" s="22"/>
      <c r="BC259" s="22"/>
      <c r="BD259" s="22" t="s">
        <v>2295</v>
      </c>
    </row>
    <row r="260" spans="1:56" ht="19.5" customHeight="1" x14ac:dyDescent="0.25">
      <c r="A260" s="22">
        <v>257</v>
      </c>
      <c r="B260" s="22"/>
      <c r="C260" s="22"/>
      <c r="D260" s="22">
        <v>94295834</v>
      </c>
      <c r="E260" s="22" t="s">
        <v>3248</v>
      </c>
      <c r="F260" s="57"/>
      <c r="G260" s="51" t="s">
        <v>1801</v>
      </c>
      <c r="H260" s="51"/>
      <c r="I260" s="51">
        <f t="shared" ref="I260:I323" ca="1" si="30">(CC$1-F260)/365</f>
        <v>126.33698630136986</v>
      </c>
      <c r="J260" s="22"/>
      <c r="K260" s="48" t="s">
        <v>1845</v>
      </c>
      <c r="L260" s="48" t="s">
        <v>1846</v>
      </c>
      <c r="M260" s="57">
        <v>38884</v>
      </c>
      <c r="N260" s="51">
        <f t="shared" ref="N260:N323" ca="1" si="31">(CC$1-M260)/365</f>
        <v>19.805479452054794</v>
      </c>
      <c r="O260" s="55" t="s">
        <v>3249</v>
      </c>
      <c r="P260" s="55"/>
      <c r="Q260" s="55"/>
      <c r="R260" s="54"/>
      <c r="S260" s="55"/>
      <c r="T260" s="55"/>
      <c r="U260" s="57"/>
      <c r="V260" s="48" t="s">
        <v>3250</v>
      </c>
      <c r="W260" s="48" t="s">
        <v>3251</v>
      </c>
      <c r="X260" s="48" t="s">
        <v>3252</v>
      </c>
      <c r="Y260" s="48">
        <v>2023</v>
      </c>
      <c r="Z260" s="48" t="s">
        <v>1885</v>
      </c>
      <c r="AA260" s="48">
        <v>125</v>
      </c>
      <c r="AB260" s="48"/>
      <c r="AC260" s="54">
        <v>44761</v>
      </c>
      <c r="AD260" s="48" t="s">
        <v>437</v>
      </c>
      <c r="AE260" s="48" t="s">
        <v>436</v>
      </c>
      <c r="AF260" s="48"/>
      <c r="AG260" s="22"/>
      <c r="AH260" s="85">
        <v>0.5</v>
      </c>
      <c r="AI260" s="85">
        <v>1</v>
      </c>
      <c r="AJ260" s="22" t="str">
        <f t="shared" ca="1" si="27"/>
        <v>No Vigente</v>
      </c>
      <c r="AK260" s="57">
        <f t="shared" si="28"/>
        <v>45187</v>
      </c>
      <c r="AL260" s="91">
        <v>44822</v>
      </c>
      <c r="AM260" s="22" t="str">
        <f t="shared" ca="1" si="26"/>
        <v>No Vigente</v>
      </c>
      <c r="AN260" s="57">
        <f t="shared" si="29"/>
        <v>45857</v>
      </c>
      <c r="AO260" s="57">
        <v>45492</v>
      </c>
      <c r="AP260" s="57" t="s">
        <v>439</v>
      </c>
      <c r="AQ260" s="57">
        <v>47709</v>
      </c>
      <c r="AR260" s="22" t="str">
        <f t="shared" ca="1" si="25"/>
        <v>Vigente</v>
      </c>
      <c r="AS260" s="22"/>
      <c r="AT260" s="22"/>
      <c r="AU260" s="22" t="s">
        <v>2164</v>
      </c>
      <c r="AV260" s="22"/>
      <c r="AW260" s="22"/>
      <c r="AX260" s="22"/>
      <c r="AY260" s="22"/>
      <c r="AZ260" s="22"/>
      <c r="BA260" s="22"/>
      <c r="BB260" s="22"/>
      <c r="BC260" s="22" t="s">
        <v>3253</v>
      </c>
      <c r="BD260" s="22"/>
    </row>
    <row r="261" spans="1:56" ht="19.5" customHeight="1" x14ac:dyDescent="0.25">
      <c r="A261" s="22">
        <v>258</v>
      </c>
      <c r="B261" s="22"/>
      <c r="C261" s="22"/>
      <c r="D261" s="23">
        <v>1144080796</v>
      </c>
      <c r="E261" s="23" t="s">
        <v>3254</v>
      </c>
      <c r="F261" s="24">
        <v>34875</v>
      </c>
      <c r="G261" s="25"/>
      <c r="H261" s="101"/>
      <c r="I261" s="25">
        <f t="shared" ca="1" si="30"/>
        <v>30.789041095890411</v>
      </c>
      <c r="J261" s="102"/>
      <c r="K261" s="76" t="s">
        <v>1840</v>
      </c>
      <c r="L261" s="23" t="s">
        <v>1803</v>
      </c>
      <c r="M261" s="24">
        <v>44264</v>
      </c>
      <c r="N261" s="25">
        <f t="shared" ca="1" si="31"/>
        <v>5.065753424657534</v>
      </c>
      <c r="O261" s="27"/>
      <c r="P261" s="27"/>
      <c r="Q261" s="27"/>
      <c r="R261" s="28"/>
      <c r="S261" s="27"/>
      <c r="T261" s="27"/>
      <c r="U261" s="24"/>
      <c r="V261" s="29" t="s">
        <v>518</v>
      </c>
      <c r="W261" s="29" t="s">
        <v>3255</v>
      </c>
      <c r="X261" s="29" t="s">
        <v>3256</v>
      </c>
      <c r="Y261" s="29">
        <v>2014</v>
      </c>
      <c r="Z261" s="29" t="s">
        <v>1807</v>
      </c>
      <c r="AA261" s="29">
        <v>107</v>
      </c>
      <c r="AB261" s="103"/>
      <c r="AC261" s="137">
        <v>41523</v>
      </c>
      <c r="AD261" s="29" t="s">
        <v>437</v>
      </c>
      <c r="AE261" s="29" t="s">
        <v>764</v>
      </c>
      <c r="AF261" s="29" t="s">
        <v>519</v>
      </c>
      <c r="AG261" s="23">
        <v>16916223</v>
      </c>
      <c r="AH261" s="31">
        <v>0.5</v>
      </c>
      <c r="AI261" s="31">
        <v>1</v>
      </c>
      <c r="AJ261" s="104" t="str">
        <f t="shared" ca="1" si="27"/>
        <v>No Vigente</v>
      </c>
      <c r="AK261" s="105">
        <f t="shared" si="28"/>
        <v>45548</v>
      </c>
      <c r="AL261" s="24">
        <v>45183</v>
      </c>
      <c r="AM261" s="104" t="str">
        <f t="shared" ca="1" si="26"/>
        <v>No Vigente</v>
      </c>
      <c r="AN261" s="105">
        <f t="shared" si="29"/>
        <v>45326</v>
      </c>
      <c r="AO261" s="138">
        <v>44961</v>
      </c>
      <c r="AP261" s="24" t="s">
        <v>439</v>
      </c>
      <c r="AQ261" s="138">
        <v>47957</v>
      </c>
      <c r="AR261" s="104" t="str">
        <f t="shared" ca="1" si="25"/>
        <v>Vigente</v>
      </c>
      <c r="AS261" s="23"/>
      <c r="AT261" s="23"/>
      <c r="AU261" s="23" t="s">
        <v>2164</v>
      </c>
      <c r="AV261" s="23"/>
      <c r="AW261" s="102"/>
      <c r="AX261" s="102"/>
      <c r="AY261" s="102"/>
      <c r="AZ261" s="102"/>
      <c r="BA261" s="102"/>
      <c r="BB261" s="102"/>
      <c r="BC261" s="23"/>
      <c r="BD261" s="140" t="s">
        <v>1809</v>
      </c>
    </row>
    <row r="262" spans="1:56" ht="19.5" customHeight="1" x14ac:dyDescent="0.25">
      <c r="A262" s="22">
        <v>259</v>
      </c>
      <c r="B262" s="22"/>
      <c r="C262" s="22"/>
      <c r="D262" s="22">
        <v>1113534968</v>
      </c>
      <c r="E262" s="22" t="s">
        <v>3257</v>
      </c>
      <c r="F262" s="57">
        <v>35240</v>
      </c>
      <c r="G262" s="51" t="s">
        <v>1801</v>
      </c>
      <c r="H262" s="51"/>
      <c r="I262" s="51">
        <f t="shared" ca="1" si="30"/>
        <v>29.789041095890411</v>
      </c>
      <c r="J262" s="22"/>
      <c r="K262" s="63" t="s">
        <v>1929</v>
      </c>
      <c r="L262" s="22" t="s">
        <v>1803</v>
      </c>
      <c r="M262" s="57">
        <v>45006</v>
      </c>
      <c r="N262" s="51">
        <f t="shared" ca="1" si="31"/>
        <v>3.032876712328767</v>
      </c>
      <c r="O262" s="55">
        <v>3160264105</v>
      </c>
      <c r="P262" s="55"/>
      <c r="Q262" s="55"/>
      <c r="R262" s="54"/>
      <c r="S262" s="55"/>
      <c r="T262" s="55"/>
      <c r="U262" s="57"/>
      <c r="V262" s="48" t="s">
        <v>520</v>
      </c>
      <c r="W262" s="48" t="s">
        <v>3258</v>
      </c>
      <c r="X262" s="48" t="s">
        <v>3259</v>
      </c>
      <c r="Y262" s="48">
        <v>2021</v>
      </c>
      <c r="Z262" s="48" t="s">
        <v>1807</v>
      </c>
      <c r="AA262" s="48">
        <v>124</v>
      </c>
      <c r="AB262" s="48"/>
      <c r="AC262" s="54">
        <v>43882</v>
      </c>
      <c r="AD262" s="48" t="s">
        <v>437</v>
      </c>
      <c r="AE262" s="48" t="s">
        <v>435</v>
      </c>
      <c r="AF262" s="48" t="s">
        <v>521</v>
      </c>
      <c r="AG262" s="22">
        <v>27220843</v>
      </c>
      <c r="AH262" s="85">
        <v>0.5</v>
      </c>
      <c r="AI262" s="85">
        <v>1</v>
      </c>
      <c r="AJ262" s="22" t="str">
        <f t="shared" ca="1" si="27"/>
        <v>No Vigente</v>
      </c>
      <c r="AK262" s="57">
        <f t="shared" si="28"/>
        <v>44953</v>
      </c>
      <c r="AL262" s="57">
        <v>44588</v>
      </c>
      <c r="AM262" s="22" t="str">
        <f t="shared" ca="1" si="26"/>
        <v>No Vigente</v>
      </c>
      <c r="AN262" s="57">
        <f t="shared" si="29"/>
        <v>45548</v>
      </c>
      <c r="AO262" s="57">
        <v>45183</v>
      </c>
      <c r="AP262" s="57" t="s">
        <v>439</v>
      </c>
      <c r="AQ262" s="57">
        <v>46181</v>
      </c>
      <c r="AR262" s="22" t="str">
        <f t="shared" ca="1" si="25"/>
        <v>Vigente</v>
      </c>
      <c r="AS262" s="22"/>
      <c r="AT262" s="22"/>
      <c r="AU262" s="22"/>
      <c r="AV262" s="22"/>
      <c r="AW262" s="22"/>
      <c r="AX262" s="22"/>
      <c r="AY262" s="22"/>
      <c r="AZ262" s="22"/>
      <c r="BA262" s="22"/>
      <c r="BB262" s="22"/>
      <c r="BC262" s="22"/>
      <c r="BD262" s="22" t="s">
        <v>2295</v>
      </c>
    </row>
    <row r="263" spans="1:56" ht="19.5" customHeight="1" x14ac:dyDescent="0.25">
      <c r="A263" s="22">
        <v>260</v>
      </c>
      <c r="B263" s="22"/>
      <c r="C263" s="22"/>
      <c r="D263" s="23">
        <v>6097764</v>
      </c>
      <c r="E263" s="23" t="s">
        <v>3260</v>
      </c>
      <c r="F263" s="24"/>
      <c r="G263" s="25"/>
      <c r="H263" s="101"/>
      <c r="I263" s="25">
        <f t="shared" ca="1" si="30"/>
        <v>126.33698630136986</v>
      </c>
      <c r="J263" s="102"/>
      <c r="K263" s="76" t="s">
        <v>1855</v>
      </c>
      <c r="L263" s="23" t="s">
        <v>1803</v>
      </c>
      <c r="M263" s="24">
        <v>44503</v>
      </c>
      <c r="N263" s="25">
        <f t="shared" ca="1" si="31"/>
        <v>4.4109589041095889</v>
      </c>
      <c r="O263" s="27" t="s">
        <v>3261</v>
      </c>
      <c r="P263" s="27"/>
      <c r="Q263" s="27"/>
      <c r="R263" s="28"/>
      <c r="S263" s="27"/>
      <c r="T263" s="27"/>
      <c r="U263" s="24"/>
      <c r="V263" s="29" t="s">
        <v>3262</v>
      </c>
      <c r="W263" s="29"/>
      <c r="X263" s="29"/>
      <c r="Y263" s="29">
        <v>2022</v>
      </c>
      <c r="Z263" s="29" t="s">
        <v>1819</v>
      </c>
      <c r="AA263" s="29">
        <v>163</v>
      </c>
      <c r="AB263" s="103"/>
      <c r="AC263" s="28">
        <v>44588</v>
      </c>
      <c r="AD263" s="29" t="s">
        <v>437</v>
      </c>
      <c r="AE263" s="29" t="s">
        <v>435</v>
      </c>
      <c r="AF263" s="29" t="s">
        <v>3263</v>
      </c>
      <c r="AG263" s="23">
        <v>31567933</v>
      </c>
      <c r="AH263" s="31">
        <v>0.5</v>
      </c>
      <c r="AI263" s="31">
        <v>1</v>
      </c>
      <c r="AJ263" s="104" t="str">
        <f t="shared" ca="1" si="27"/>
        <v>No Vigente</v>
      </c>
      <c r="AK263" s="105">
        <f t="shared" si="28"/>
        <v>45970</v>
      </c>
      <c r="AL263" s="24">
        <v>45605</v>
      </c>
      <c r="AM263" s="104" t="str">
        <f t="shared" ca="1" si="26"/>
        <v>No Vigente</v>
      </c>
      <c r="AN263" s="105">
        <f t="shared" si="29"/>
        <v>44951</v>
      </c>
      <c r="AO263" s="24">
        <v>44586</v>
      </c>
      <c r="AP263" s="24" t="s">
        <v>439</v>
      </c>
      <c r="AQ263" s="24">
        <v>47358</v>
      </c>
      <c r="AR263" s="104" t="str">
        <f t="shared" ref="AR263:AR326" ca="1" si="32">IF(AQ263&gt;TODAY(),"Vigente","No Vigente")</f>
        <v>Vigente</v>
      </c>
      <c r="AS263" s="23"/>
      <c r="AT263" s="23"/>
      <c r="AU263" s="23"/>
      <c r="AV263" s="23"/>
      <c r="AW263" s="102"/>
      <c r="AX263" s="102"/>
      <c r="AY263" s="102"/>
      <c r="AZ263" s="102"/>
      <c r="BA263" s="102"/>
      <c r="BB263" s="102"/>
      <c r="BC263" s="23"/>
      <c r="BD263" s="140" t="s">
        <v>1809</v>
      </c>
    </row>
    <row r="264" spans="1:56" ht="19.5" customHeight="1" x14ac:dyDescent="0.25">
      <c r="A264" s="22">
        <v>261</v>
      </c>
      <c r="B264" s="22"/>
      <c r="C264" s="22"/>
      <c r="D264" s="22">
        <v>94458581</v>
      </c>
      <c r="E264" s="22" t="s">
        <v>3264</v>
      </c>
      <c r="F264" s="57"/>
      <c r="G264" s="51" t="s">
        <v>1801</v>
      </c>
      <c r="H264" s="51"/>
      <c r="I264" s="51">
        <f t="shared" ca="1" si="30"/>
        <v>126.33698630136986</v>
      </c>
      <c r="J264" s="22"/>
      <c r="K264" s="48" t="s">
        <v>1845</v>
      </c>
      <c r="L264" s="48" t="s">
        <v>1846</v>
      </c>
      <c r="M264" s="57">
        <v>39938</v>
      </c>
      <c r="N264" s="51">
        <f t="shared" ca="1" si="31"/>
        <v>16.917808219178081</v>
      </c>
      <c r="O264" s="55" t="s">
        <v>3265</v>
      </c>
      <c r="P264" s="55"/>
      <c r="Q264" s="55"/>
      <c r="R264" s="54"/>
      <c r="S264" s="55"/>
      <c r="T264" s="55"/>
      <c r="U264" s="57"/>
      <c r="V264" s="48" t="s">
        <v>3266</v>
      </c>
      <c r="W264" s="48" t="s">
        <v>3267</v>
      </c>
      <c r="X264" s="48" t="s">
        <v>3268</v>
      </c>
      <c r="Y264" s="48">
        <v>2021</v>
      </c>
      <c r="Z264" s="48" t="s">
        <v>1819</v>
      </c>
      <c r="AA264" s="48">
        <v>98</v>
      </c>
      <c r="AB264" s="48"/>
      <c r="AC264" s="54">
        <v>44128</v>
      </c>
      <c r="AD264" s="54" t="s">
        <v>437</v>
      </c>
      <c r="AE264" s="48" t="s">
        <v>435</v>
      </c>
      <c r="AF264" s="22" t="s">
        <v>3269</v>
      </c>
      <c r="AG264" s="22">
        <v>31572999</v>
      </c>
      <c r="AH264" s="85">
        <v>0.5</v>
      </c>
      <c r="AI264" s="85">
        <v>1</v>
      </c>
      <c r="AJ264" s="22" t="str">
        <f t="shared" ca="1" si="27"/>
        <v>No Vigente</v>
      </c>
      <c r="AK264" s="57">
        <f t="shared" si="28"/>
        <v>45223</v>
      </c>
      <c r="AL264" s="57">
        <v>44858</v>
      </c>
      <c r="AM264" s="22" t="str">
        <f t="shared" ca="1" si="26"/>
        <v>No Vigente</v>
      </c>
      <c r="AN264" s="57">
        <f t="shared" si="29"/>
        <v>45601</v>
      </c>
      <c r="AO264" s="57">
        <v>45236</v>
      </c>
      <c r="AP264" s="57" t="s">
        <v>439</v>
      </c>
      <c r="AQ264" s="57">
        <v>48704</v>
      </c>
      <c r="AR264" s="22" t="str">
        <f t="shared" ca="1" si="32"/>
        <v>Vigente</v>
      </c>
      <c r="AS264" s="22"/>
      <c r="AT264" s="22"/>
      <c r="AU264" s="22" t="s">
        <v>2164</v>
      </c>
      <c r="AV264" s="22"/>
      <c r="AW264" s="22"/>
      <c r="AX264" s="22"/>
      <c r="AY264" s="22"/>
      <c r="AZ264" s="22"/>
      <c r="BA264" s="22"/>
      <c r="BB264" s="22"/>
      <c r="BC264" s="22" t="s">
        <v>3270</v>
      </c>
      <c r="BD264" s="22" t="s">
        <v>1966</v>
      </c>
    </row>
    <row r="265" spans="1:56" ht="19.5" customHeight="1" x14ac:dyDescent="0.25">
      <c r="A265" s="22">
        <v>262</v>
      </c>
      <c r="B265" s="22"/>
      <c r="C265" s="22"/>
      <c r="D265" s="153">
        <v>1053804827</v>
      </c>
      <c r="E265" s="153" t="s">
        <v>3271</v>
      </c>
      <c r="F265" s="105">
        <v>33186</v>
      </c>
      <c r="G265" s="155"/>
      <c r="H265" s="154"/>
      <c r="I265" s="155">
        <f t="shared" ca="1" si="30"/>
        <v>35.416438356164385</v>
      </c>
      <c r="J265" s="156"/>
      <c r="K265" s="157" t="s">
        <v>2951</v>
      </c>
      <c r="L265" s="153" t="s">
        <v>1803</v>
      </c>
      <c r="M265" s="105">
        <v>44488</v>
      </c>
      <c r="N265" s="25">
        <f t="shared" ca="1" si="31"/>
        <v>4.4520547945205475</v>
      </c>
      <c r="O265" s="161" t="s">
        <v>3272</v>
      </c>
      <c r="P265" s="161"/>
      <c r="Q265" s="161"/>
      <c r="R265" s="159"/>
      <c r="S265" s="161"/>
      <c r="T265" s="161"/>
      <c r="U265" s="105"/>
      <c r="V265" s="189" t="s">
        <v>3273</v>
      </c>
      <c r="W265" s="190" t="s">
        <v>3274</v>
      </c>
      <c r="X265" s="190" t="s">
        <v>3275</v>
      </c>
      <c r="Y265" s="189">
        <v>2022</v>
      </c>
      <c r="Z265" s="189" t="s">
        <v>3276</v>
      </c>
      <c r="AA265" s="189">
        <v>1.1990000000000001</v>
      </c>
      <c r="AB265" s="191"/>
      <c r="AC265" s="192">
        <v>44839</v>
      </c>
      <c r="AD265" s="189" t="s">
        <v>2469</v>
      </c>
      <c r="AE265" s="189" t="s">
        <v>557</v>
      </c>
      <c r="AF265" s="153"/>
      <c r="AG265" s="153"/>
      <c r="AH265" s="153" t="s">
        <v>861</v>
      </c>
      <c r="AI265" s="153" t="s">
        <v>861</v>
      </c>
      <c r="AJ265" s="104" t="str">
        <f t="shared" ca="1" si="27"/>
        <v>No Vigente</v>
      </c>
      <c r="AK265" s="105">
        <f t="shared" si="28"/>
        <v>365</v>
      </c>
      <c r="AL265" s="24"/>
      <c r="AM265" s="104" t="str">
        <f t="shared" ca="1" si="26"/>
        <v>No Vigente</v>
      </c>
      <c r="AN265" s="105">
        <f t="shared" si="29"/>
        <v>45403</v>
      </c>
      <c r="AO265" s="138" t="s">
        <v>3277</v>
      </c>
      <c r="AP265" s="105" t="s">
        <v>439</v>
      </c>
      <c r="AQ265" s="105">
        <v>45922</v>
      </c>
      <c r="AR265" s="104" t="str">
        <f t="shared" ca="1" si="32"/>
        <v>No Vigente</v>
      </c>
      <c r="AS265" s="23"/>
      <c r="AT265" s="23"/>
      <c r="AU265" s="23" t="s">
        <v>2164</v>
      </c>
      <c r="AV265" s="153"/>
      <c r="AW265" s="156"/>
      <c r="AX265" s="156"/>
      <c r="AY265" s="156"/>
      <c r="AZ265" s="156"/>
      <c r="BA265" s="156"/>
      <c r="BB265" s="156"/>
      <c r="BC265" s="153" t="s">
        <v>2532</v>
      </c>
      <c r="BD265" s="23" t="s">
        <v>1809</v>
      </c>
    </row>
    <row r="266" spans="1:56" ht="51" customHeight="1" x14ac:dyDescent="0.25">
      <c r="A266" s="22">
        <v>263</v>
      </c>
      <c r="B266" s="22"/>
      <c r="C266" s="22"/>
      <c r="D266" s="22">
        <v>6228383</v>
      </c>
      <c r="E266" s="22" t="s">
        <v>3278</v>
      </c>
      <c r="F266" s="57">
        <v>29481</v>
      </c>
      <c r="G266" s="51" t="s">
        <v>1801</v>
      </c>
      <c r="H266" s="51"/>
      <c r="I266" s="51">
        <f t="shared" ca="1" si="30"/>
        <v>45.56712328767123</v>
      </c>
      <c r="J266" s="22"/>
      <c r="K266" s="22" t="s">
        <v>1894</v>
      </c>
      <c r="L266" s="22" t="s">
        <v>1895</v>
      </c>
      <c r="M266" s="57">
        <v>42821</v>
      </c>
      <c r="N266" s="51">
        <f t="shared" ca="1" si="31"/>
        <v>9.0191780821917806</v>
      </c>
      <c r="O266" s="55" t="s">
        <v>3279</v>
      </c>
      <c r="P266" s="55"/>
      <c r="Q266" s="55"/>
      <c r="R266" s="54"/>
      <c r="S266" s="55"/>
      <c r="T266" s="55"/>
      <c r="U266" s="57"/>
      <c r="V266" s="48" t="s">
        <v>466</v>
      </c>
      <c r="W266" s="48" t="s">
        <v>3280</v>
      </c>
      <c r="X266" s="48" t="s">
        <v>3281</v>
      </c>
      <c r="Y266" s="48">
        <v>2023</v>
      </c>
      <c r="Z266" s="48" t="s">
        <v>1807</v>
      </c>
      <c r="AA266" s="48">
        <v>125</v>
      </c>
      <c r="AB266" s="48"/>
      <c r="AC266" s="54">
        <v>44842</v>
      </c>
      <c r="AD266" s="54" t="s">
        <v>437</v>
      </c>
      <c r="AE266" s="48" t="s">
        <v>435</v>
      </c>
      <c r="AF266" s="48" t="s">
        <v>467</v>
      </c>
      <c r="AG266" s="22">
        <v>31239803</v>
      </c>
      <c r="AH266" s="85">
        <v>0.5</v>
      </c>
      <c r="AI266" s="85">
        <v>1</v>
      </c>
      <c r="AJ266" s="22" t="str">
        <f t="shared" ca="1" si="27"/>
        <v>No Vigente</v>
      </c>
      <c r="AK266" s="57">
        <f t="shared" si="28"/>
        <v>45795</v>
      </c>
      <c r="AL266" s="57">
        <v>45430</v>
      </c>
      <c r="AM266" s="22" t="str">
        <f t="shared" ca="1" si="26"/>
        <v>No Vigente</v>
      </c>
      <c r="AN266" s="57">
        <f t="shared" si="29"/>
        <v>45578</v>
      </c>
      <c r="AO266" s="57">
        <v>45213</v>
      </c>
      <c r="AP266" s="57" t="s">
        <v>439</v>
      </c>
      <c r="AQ266" s="57">
        <v>45782</v>
      </c>
      <c r="AR266" s="22" t="str">
        <f t="shared" ca="1" si="32"/>
        <v>No Vigente</v>
      </c>
      <c r="AS266" s="48"/>
      <c r="AT266" s="48"/>
      <c r="AU266" s="48" t="s">
        <v>3282</v>
      </c>
      <c r="AV266" s="22"/>
      <c r="AW266" s="22"/>
      <c r="AX266" s="22"/>
      <c r="AY266" s="22"/>
      <c r="AZ266" s="22"/>
      <c r="BA266" s="22"/>
      <c r="BB266" s="22"/>
      <c r="BC266" s="22"/>
      <c r="BD266" s="22" t="s">
        <v>1966</v>
      </c>
    </row>
    <row r="267" spans="1:56" ht="19.5" customHeight="1" x14ac:dyDescent="0.25">
      <c r="A267" s="22">
        <v>264</v>
      </c>
      <c r="B267" s="22"/>
      <c r="C267" s="22"/>
      <c r="D267" s="22">
        <v>1107519027</v>
      </c>
      <c r="E267" s="22" t="s">
        <v>3283</v>
      </c>
      <c r="F267" s="57"/>
      <c r="G267" s="51" t="s">
        <v>1801</v>
      </c>
      <c r="H267" s="51"/>
      <c r="I267" s="51">
        <f t="shared" ca="1" si="30"/>
        <v>126.33698630136986</v>
      </c>
      <c r="J267" s="22"/>
      <c r="K267" s="48" t="s">
        <v>1845</v>
      </c>
      <c r="L267" s="48" t="s">
        <v>1846</v>
      </c>
      <c r="M267" s="57">
        <v>44767</v>
      </c>
      <c r="N267" s="51">
        <f t="shared" ca="1" si="31"/>
        <v>3.6876712328767125</v>
      </c>
      <c r="O267" s="48" t="s">
        <v>3284</v>
      </c>
      <c r="P267" s="48"/>
      <c r="Q267" s="48"/>
      <c r="R267" s="54"/>
      <c r="S267" s="48"/>
      <c r="T267" s="55"/>
      <c r="U267" s="57"/>
      <c r="V267" s="48" t="s">
        <v>486</v>
      </c>
      <c r="W267" s="48" t="s">
        <v>3285</v>
      </c>
      <c r="X267" s="48" t="s">
        <v>3286</v>
      </c>
      <c r="Y267" s="48">
        <v>2023</v>
      </c>
      <c r="Z267" s="48" t="s">
        <v>1998</v>
      </c>
      <c r="AA267" s="48">
        <v>149</v>
      </c>
      <c r="AB267" s="48"/>
      <c r="AC267" s="54">
        <v>44699</v>
      </c>
      <c r="AD267" s="54" t="s">
        <v>437</v>
      </c>
      <c r="AE267" s="48" t="s">
        <v>435</v>
      </c>
      <c r="AF267" s="48" t="s">
        <v>487</v>
      </c>
      <c r="AG267" s="22">
        <v>67024492</v>
      </c>
      <c r="AH267" s="85">
        <v>0.5</v>
      </c>
      <c r="AI267" s="85">
        <v>1</v>
      </c>
      <c r="AJ267" s="22" t="str">
        <f t="shared" ca="1" si="27"/>
        <v>No Vigente</v>
      </c>
      <c r="AK267" s="57">
        <f t="shared" si="28"/>
        <v>45829</v>
      </c>
      <c r="AL267" s="57">
        <v>45464</v>
      </c>
      <c r="AM267" s="22" t="str">
        <f t="shared" ca="1" si="26"/>
        <v>No Vigente</v>
      </c>
      <c r="AN267" s="57">
        <f t="shared" si="29"/>
        <v>45799</v>
      </c>
      <c r="AO267" s="54">
        <v>45434</v>
      </c>
      <c r="AP267" s="57" t="s">
        <v>439</v>
      </c>
      <c r="AQ267" s="57">
        <v>48345</v>
      </c>
      <c r="AR267" s="22" t="str">
        <f t="shared" ca="1" si="32"/>
        <v>Vigente</v>
      </c>
      <c r="AS267" s="22"/>
      <c r="AT267" s="22"/>
      <c r="AU267" s="22" t="s">
        <v>2164</v>
      </c>
      <c r="AV267" s="22"/>
      <c r="AW267" s="22"/>
      <c r="AX267" s="22"/>
      <c r="AY267" s="22"/>
      <c r="AZ267" s="22"/>
      <c r="BA267" s="22"/>
      <c r="BB267" s="22"/>
      <c r="BC267" s="22"/>
      <c r="BD267" s="22" t="s">
        <v>1966</v>
      </c>
    </row>
    <row r="268" spans="1:56" ht="19.5" customHeight="1" x14ac:dyDescent="0.25">
      <c r="A268" s="22">
        <v>265</v>
      </c>
      <c r="B268" s="22"/>
      <c r="C268" s="22"/>
      <c r="D268" s="22">
        <v>94516338</v>
      </c>
      <c r="E268" s="22" t="s">
        <v>3287</v>
      </c>
      <c r="F268" s="57"/>
      <c r="G268" s="51" t="s">
        <v>1801</v>
      </c>
      <c r="H268" s="51"/>
      <c r="I268" s="51">
        <f t="shared" ca="1" si="30"/>
        <v>126.33698630136986</v>
      </c>
      <c r="J268" s="22"/>
      <c r="K268" s="48" t="s">
        <v>1845</v>
      </c>
      <c r="L268" s="48" t="s">
        <v>1846</v>
      </c>
      <c r="M268" s="57">
        <v>42164</v>
      </c>
      <c r="N268" s="51">
        <f t="shared" ca="1" si="31"/>
        <v>10.819178082191781</v>
      </c>
      <c r="O268" s="55" t="s">
        <v>3288</v>
      </c>
      <c r="P268" s="55"/>
      <c r="Q268" s="55"/>
      <c r="R268" s="54"/>
      <c r="S268" s="55"/>
      <c r="T268" s="55"/>
      <c r="U268" s="57"/>
      <c r="V268" s="48" t="s">
        <v>3289</v>
      </c>
      <c r="W268" s="48" t="s">
        <v>3290</v>
      </c>
      <c r="X268" s="48" t="s">
        <v>3291</v>
      </c>
      <c r="Y268" s="48">
        <v>2023</v>
      </c>
      <c r="Z268" s="48" t="s">
        <v>1885</v>
      </c>
      <c r="AA268" s="48">
        <v>125</v>
      </c>
      <c r="AB268" s="48"/>
      <c r="AC268" s="54">
        <v>44737</v>
      </c>
      <c r="AD268" s="54" t="s">
        <v>437</v>
      </c>
      <c r="AE268" s="48" t="s">
        <v>436</v>
      </c>
      <c r="AF268" s="48"/>
      <c r="AG268" s="22"/>
      <c r="AH268" s="85">
        <v>0.5</v>
      </c>
      <c r="AI268" s="85">
        <v>1</v>
      </c>
      <c r="AJ268" s="22" t="str">
        <f t="shared" ca="1" si="27"/>
        <v>No Vigente</v>
      </c>
      <c r="AK268" s="57">
        <f t="shared" si="28"/>
        <v>45467</v>
      </c>
      <c r="AL268" s="57">
        <v>45102</v>
      </c>
      <c r="AM268" s="22" t="str">
        <f t="shared" ca="1" si="26"/>
        <v>No Vigente</v>
      </c>
      <c r="AN268" s="57">
        <f t="shared" si="29"/>
        <v>45831</v>
      </c>
      <c r="AO268" s="57">
        <v>45466</v>
      </c>
      <c r="AP268" s="57" t="s">
        <v>439</v>
      </c>
      <c r="AQ268" s="57">
        <v>48956</v>
      </c>
      <c r="AR268" s="22" t="str">
        <f t="shared" ca="1" si="32"/>
        <v>Vigente</v>
      </c>
      <c r="AS268" s="22"/>
      <c r="AT268" s="22"/>
      <c r="AU268" s="22" t="s">
        <v>2164</v>
      </c>
      <c r="AV268" s="22"/>
      <c r="AW268" s="22"/>
      <c r="AX268" s="22"/>
      <c r="AY268" s="22"/>
      <c r="AZ268" s="22"/>
      <c r="BA268" s="22"/>
      <c r="BB268" s="22"/>
      <c r="BC268" s="22"/>
      <c r="BD268" s="22" t="s">
        <v>1966</v>
      </c>
    </row>
    <row r="269" spans="1:56" ht="19.5" customHeight="1" x14ac:dyDescent="0.25">
      <c r="A269" s="22">
        <v>266</v>
      </c>
      <c r="B269" s="22"/>
      <c r="C269" s="22"/>
      <c r="D269" s="22">
        <v>1114454205</v>
      </c>
      <c r="E269" s="22" t="s">
        <v>3292</v>
      </c>
      <c r="F269" s="57">
        <v>33536</v>
      </c>
      <c r="G269" s="51" t="s">
        <v>1801</v>
      </c>
      <c r="H269" s="51"/>
      <c r="I269" s="51">
        <f t="shared" ca="1" si="30"/>
        <v>34.457534246575342</v>
      </c>
      <c r="J269" s="22"/>
      <c r="K269" s="22" t="s">
        <v>1802</v>
      </c>
      <c r="L269" s="22" t="s">
        <v>1803</v>
      </c>
      <c r="M269" s="57">
        <v>44991</v>
      </c>
      <c r="N269" s="51">
        <f t="shared" ca="1" si="31"/>
        <v>3.0739726027397261</v>
      </c>
      <c r="O269" s="55">
        <v>3218580776</v>
      </c>
      <c r="P269" s="55" t="s">
        <v>1815</v>
      </c>
      <c r="Q269" s="55" t="s">
        <v>439</v>
      </c>
      <c r="R269" s="54">
        <v>48715</v>
      </c>
      <c r="S269" s="55" t="s">
        <v>2429</v>
      </c>
      <c r="T269" s="55"/>
      <c r="U269" s="57"/>
      <c r="V269" s="48" t="s">
        <v>3293</v>
      </c>
      <c r="W269" s="48" t="s">
        <v>3294</v>
      </c>
      <c r="X269" s="48" t="s">
        <v>3295</v>
      </c>
      <c r="Y269" s="48">
        <v>2024</v>
      </c>
      <c r="Z269" s="48" t="s">
        <v>1819</v>
      </c>
      <c r="AA269" s="48">
        <v>98</v>
      </c>
      <c r="AB269" s="48"/>
      <c r="AC269" s="54">
        <v>45162</v>
      </c>
      <c r="AD269" s="54" t="s">
        <v>437</v>
      </c>
      <c r="AE269" s="48" t="s">
        <v>436</v>
      </c>
      <c r="AF269" s="48"/>
      <c r="AG269" s="22"/>
      <c r="AH269" s="85">
        <v>0.5</v>
      </c>
      <c r="AI269" s="85">
        <v>1</v>
      </c>
      <c r="AJ269" s="22" t="str">
        <f t="shared" ca="1" si="27"/>
        <v>No Vigente</v>
      </c>
      <c r="AK269" s="57">
        <f t="shared" si="28"/>
        <v>45527</v>
      </c>
      <c r="AL269" s="57">
        <v>45162</v>
      </c>
      <c r="AM269" s="22" t="str">
        <f t="shared" ref="AM269:AM332" ca="1" si="33">IF(AN269&gt;TODAY(),"Vigente","No Vigente")</f>
        <v>No Vigente</v>
      </c>
      <c r="AN269" s="57">
        <f t="shared" si="29"/>
        <v>45527</v>
      </c>
      <c r="AO269" s="57">
        <v>45162</v>
      </c>
      <c r="AP269" s="57" t="s">
        <v>439</v>
      </c>
      <c r="AQ269" s="57">
        <v>48715</v>
      </c>
      <c r="AR269" s="22" t="str">
        <f t="shared" ca="1" si="32"/>
        <v>Vigente</v>
      </c>
      <c r="AS269" s="22"/>
      <c r="AT269" s="22"/>
      <c r="AU269" s="22" t="s">
        <v>1851</v>
      </c>
      <c r="AV269" s="22"/>
      <c r="AW269" s="22"/>
      <c r="AX269" s="22"/>
      <c r="AY269" s="22"/>
      <c r="AZ269" s="22"/>
      <c r="BA269" s="22"/>
      <c r="BB269" s="22"/>
      <c r="BC269" s="22" t="s">
        <v>3296</v>
      </c>
      <c r="BD269" s="22" t="s">
        <v>1966</v>
      </c>
    </row>
    <row r="270" spans="1:56" ht="19.5" customHeight="1" x14ac:dyDescent="0.25">
      <c r="A270" s="22">
        <v>267</v>
      </c>
      <c r="B270" s="22"/>
      <c r="C270" s="22"/>
      <c r="D270" s="22">
        <v>4883086</v>
      </c>
      <c r="E270" s="22" t="s">
        <v>3297</v>
      </c>
      <c r="F270" s="57">
        <v>24327</v>
      </c>
      <c r="G270" s="51" t="s">
        <v>1801</v>
      </c>
      <c r="H270" s="51"/>
      <c r="I270" s="51">
        <f t="shared" ca="1" si="30"/>
        <v>59.68767123287671</v>
      </c>
      <c r="J270" s="22"/>
      <c r="K270" s="48" t="s">
        <v>1845</v>
      </c>
      <c r="L270" s="22" t="s">
        <v>1846</v>
      </c>
      <c r="M270" s="57">
        <v>42128</v>
      </c>
      <c r="N270" s="51">
        <f t="shared" ca="1" si="31"/>
        <v>10.917808219178083</v>
      </c>
      <c r="O270" s="55" t="s">
        <v>3298</v>
      </c>
      <c r="P270" s="55" t="s">
        <v>1815</v>
      </c>
      <c r="Q270" s="55" t="s">
        <v>439</v>
      </c>
      <c r="R270" s="54" t="s">
        <v>3299</v>
      </c>
      <c r="S270" s="55" t="s">
        <v>2429</v>
      </c>
      <c r="T270" s="55"/>
      <c r="U270" s="57"/>
      <c r="V270" s="48" t="s">
        <v>3300</v>
      </c>
      <c r="W270" s="48" t="s">
        <v>3301</v>
      </c>
      <c r="X270" s="48" t="s">
        <v>3302</v>
      </c>
      <c r="Y270" s="48">
        <v>2024</v>
      </c>
      <c r="Z270" s="48" t="s">
        <v>1867</v>
      </c>
      <c r="AA270" s="48">
        <v>162</v>
      </c>
      <c r="AB270" s="48"/>
      <c r="AC270" s="54">
        <v>45138</v>
      </c>
      <c r="AD270" s="54" t="s">
        <v>437</v>
      </c>
      <c r="AE270" s="48" t="s">
        <v>436</v>
      </c>
      <c r="AF270" s="22"/>
      <c r="AG270" s="22"/>
      <c r="AH270" s="85">
        <v>0.5</v>
      </c>
      <c r="AI270" s="85">
        <v>1</v>
      </c>
      <c r="AJ270" s="22" t="str">
        <f t="shared" ca="1" si="27"/>
        <v>No Vigente</v>
      </c>
      <c r="AK270" s="57">
        <f t="shared" si="28"/>
        <v>45869</v>
      </c>
      <c r="AL270" s="57">
        <v>45504</v>
      </c>
      <c r="AM270" s="22" t="str">
        <f t="shared" ca="1" si="33"/>
        <v>No Vigente</v>
      </c>
      <c r="AN270" s="57">
        <f t="shared" si="29"/>
        <v>45861</v>
      </c>
      <c r="AO270" s="57">
        <v>45496</v>
      </c>
      <c r="AP270" s="57" t="s">
        <v>439</v>
      </c>
      <c r="AQ270" s="57">
        <v>48343</v>
      </c>
      <c r="AR270" s="22" t="str">
        <f t="shared" ca="1" si="32"/>
        <v>Vigente</v>
      </c>
      <c r="AS270" s="48"/>
      <c r="AT270" s="48"/>
      <c r="AU270" s="48" t="s">
        <v>2778</v>
      </c>
      <c r="AV270" s="22"/>
      <c r="AW270" s="22"/>
      <c r="AX270" s="22"/>
      <c r="AY270" s="22"/>
      <c r="AZ270" s="22"/>
      <c r="BA270" s="22"/>
      <c r="BB270" s="22"/>
      <c r="BC270" s="22" t="s">
        <v>3303</v>
      </c>
      <c r="BD270" s="22" t="s">
        <v>3304</v>
      </c>
    </row>
    <row r="271" spans="1:56" ht="19.5" customHeight="1" x14ac:dyDescent="0.25">
      <c r="A271" s="22">
        <v>268</v>
      </c>
      <c r="B271" s="22"/>
      <c r="C271" s="22"/>
      <c r="D271" s="22">
        <v>1114878861</v>
      </c>
      <c r="E271" s="22" t="s">
        <v>3305</v>
      </c>
      <c r="F271" s="57">
        <v>32269</v>
      </c>
      <c r="G271" s="51" t="s">
        <v>1801</v>
      </c>
      <c r="H271" s="51"/>
      <c r="I271" s="51">
        <f t="shared" ca="1" si="30"/>
        <v>37.92876712328767</v>
      </c>
      <c r="J271" s="22"/>
      <c r="K271" s="48" t="s">
        <v>1845</v>
      </c>
      <c r="L271" s="48" t="s">
        <v>1846</v>
      </c>
      <c r="M271" s="57">
        <v>44728</v>
      </c>
      <c r="N271" s="51">
        <f t="shared" ca="1" si="31"/>
        <v>3.7945205479452055</v>
      </c>
      <c r="O271" s="55" t="s">
        <v>3306</v>
      </c>
      <c r="P271" s="55" t="s">
        <v>1815</v>
      </c>
      <c r="Q271" s="55" t="s">
        <v>439</v>
      </c>
      <c r="R271" s="54">
        <v>45757</v>
      </c>
      <c r="S271" s="55" t="s">
        <v>2429</v>
      </c>
      <c r="T271" s="55"/>
      <c r="U271" s="57"/>
      <c r="V271" s="48" t="s">
        <v>522</v>
      </c>
      <c r="W271" s="48" t="s">
        <v>3307</v>
      </c>
      <c r="X271" s="48" t="s">
        <v>3308</v>
      </c>
      <c r="Y271" s="48">
        <v>2015</v>
      </c>
      <c r="Z271" s="48" t="s">
        <v>1927</v>
      </c>
      <c r="AA271" s="48">
        <v>124</v>
      </c>
      <c r="AB271" s="48"/>
      <c r="AC271" s="54">
        <v>42013</v>
      </c>
      <c r="AD271" s="48" t="s">
        <v>437</v>
      </c>
      <c r="AE271" s="48" t="s">
        <v>436</v>
      </c>
      <c r="AF271" s="48"/>
      <c r="AG271" s="22"/>
      <c r="AH271" s="85">
        <v>0.5</v>
      </c>
      <c r="AI271" s="85">
        <v>1</v>
      </c>
      <c r="AJ271" s="22" t="str">
        <f t="shared" ref="AJ271:AJ334" ca="1" si="34">IF(AK271&gt;TODAY(),"Vigente","No Vigente")</f>
        <v>No Vigente</v>
      </c>
      <c r="AK271" s="57">
        <f t="shared" si="28"/>
        <v>45707</v>
      </c>
      <c r="AL271" s="57">
        <v>45342</v>
      </c>
      <c r="AM271" s="22" t="str">
        <f t="shared" ca="1" si="33"/>
        <v>No Vigente</v>
      </c>
      <c r="AN271" s="57">
        <f t="shared" si="29"/>
        <v>45703</v>
      </c>
      <c r="AO271" s="57">
        <v>45338</v>
      </c>
      <c r="AP271" s="57" t="s">
        <v>439</v>
      </c>
      <c r="AQ271" s="57">
        <v>45757</v>
      </c>
      <c r="AR271" s="22" t="str">
        <f t="shared" ca="1" si="32"/>
        <v>No Vigente</v>
      </c>
      <c r="AS271" s="22"/>
      <c r="AT271" s="22"/>
      <c r="AU271" s="22" t="s">
        <v>2164</v>
      </c>
      <c r="AV271" s="22"/>
      <c r="AW271" s="22"/>
      <c r="AX271" s="22"/>
      <c r="AY271" s="22"/>
      <c r="AZ271" s="22"/>
      <c r="BA271" s="22"/>
      <c r="BB271" s="22"/>
      <c r="BC271" s="22" t="s">
        <v>3309</v>
      </c>
      <c r="BD271" s="22" t="s">
        <v>1966</v>
      </c>
    </row>
    <row r="272" spans="1:56" ht="19.5" customHeight="1" x14ac:dyDescent="0.25">
      <c r="A272" s="22">
        <v>269</v>
      </c>
      <c r="B272" s="22"/>
      <c r="C272" s="22"/>
      <c r="D272" s="22">
        <v>16771703</v>
      </c>
      <c r="E272" s="22" t="s">
        <v>3310</v>
      </c>
      <c r="F272" s="57">
        <v>25482</v>
      </c>
      <c r="G272" s="51" t="s">
        <v>1801</v>
      </c>
      <c r="H272" s="51"/>
      <c r="I272" s="51">
        <f t="shared" ca="1" si="30"/>
        <v>56.523287671232879</v>
      </c>
      <c r="J272" s="22"/>
      <c r="K272" s="63" t="s">
        <v>3311</v>
      </c>
      <c r="L272" s="22" t="s">
        <v>1803</v>
      </c>
      <c r="M272" s="57">
        <v>43318</v>
      </c>
      <c r="N272" s="51">
        <f t="shared" ca="1" si="31"/>
        <v>7.6575342465753424</v>
      </c>
      <c r="O272" s="55" t="s">
        <v>3312</v>
      </c>
      <c r="P272" s="55" t="s">
        <v>1815</v>
      </c>
      <c r="Q272" s="55" t="s">
        <v>439</v>
      </c>
      <c r="R272" s="54" t="s">
        <v>3313</v>
      </c>
      <c r="S272" s="55" t="s">
        <v>2429</v>
      </c>
      <c r="T272" s="55"/>
      <c r="U272" s="57"/>
      <c r="V272" s="48" t="s">
        <v>601</v>
      </c>
      <c r="W272" s="48" t="s">
        <v>3314</v>
      </c>
      <c r="X272" s="48" t="s">
        <v>3315</v>
      </c>
      <c r="Y272" s="48">
        <v>2022</v>
      </c>
      <c r="Z272" s="48" t="s">
        <v>1867</v>
      </c>
      <c r="AA272" s="48">
        <v>162</v>
      </c>
      <c r="AB272" s="48"/>
      <c r="AC272" s="54">
        <v>44664</v>
      </c>
      <c r="AD272" s="48" t="s">
        <v>437</v>
      </c>
      <c r="AE272" s="48" t="s">
        <v>436</v>
      </c>
      <c r="AF272" s="48"/>
      <c r="AG272" s="22"/>
      <c r="AH272" s="85">
        <v>0.5</v>
      </c>
      <c r="AI272" s="85">
        <v>1</v>
      </c>
      <c r="AJ272" s="22" t="str">
        <f t="shared" ca="1" si="34"/>
        <v>No Vigente</v>
      </c>
      <c r="AK272" s="57">
        <f t="shared" si="28"/>
        <v>45760</v>
      </c>
      <c r="AL272" s="57">
        <v>45395</v>
      </c>
      <c r="AM272" s="22" t="str">
        <f t="shared" ca="1" si="33"/>
        <v>No Vigente</v>
      </c>
      <c r="AN272" s="57">
        <f t="shared" si="29"/>
        <v>45816</v>
      </c>
      <c r="AO272" s="57">
        <v>45451</v>
      </c>
      <c r="AP272" s="57" t="s">
        <v>439</v>
      </c>
      <c r="AQ272" s="57" t="s">
        <v>3313</v>
      </c>
      <c r="AR272" s="22" t="str">
        <f t="shared" ca="1" si="32"/>
        <v>Vigente</v>
      </c>
      <c r="AS272" s="22"/>
      <c r="AT272" s="22"/>
      <c r="AU272" s="22"/>
      <c r="AV272" s="22"/>
      <c r="AW272" s="22"/>
      <c r="AX272" s="22"/>
      <c r="AY272" s="22"/>
      <c r="AZ272" s="22"/>
      <c r="BA272" s="22"/>
      <c r="BB272" s="22"/>
      <c r="BC272" s="22" t="s">
        <v>3316</v>
      </c>
      <c r="BD272" s="22" t="s">
        <v>1966</v>
      </c>
    </row>
    <row r="273" spans="1:56" ht="19.5" customHeight="1" x14ac:dyDescent="0.25">
      <c r="A273" s="22">
        <v>270</v>
      </c>
      <c r="B273" s="22"/>
      <c r="C273" s="22"/>
      <c r="D273" s="22">
        <v>1144203703</v>
      </c>
      <c r="E273" s="22" t="s">
        <v>3317</v>
      </c>
      <c r="F273" s="57">
        <v>35728</v>
      </c>
      <c r="G273" s="51" t="s">
        <v>1801</v>
      </c>
      <c r="H273" s="51"/>
      <c r="I273" s="51">
        <f t="shared" ca="1" si="30"/>
        <v>28.452054794520549</v>
      </c>
      <c r="J273" s="22"/>
      <c r="K273" s="63" t="s">
        <v>1802</v>
      </c>
      <c r="L273" s="22" t="s">
        <v>1803</v>
      </c>
      <c r="M273" s="57">
        <v>43657</v>
      </c>
      <c r="N273" s="51">
        <f t="shared" ca="1" si="31"/>
        <v>6.7287671232876711</v>
      </c>
      <c r="O273" s="55" t="s">
        <v>3318</v>
      </c>
      <c r="P273" s="55" t="s">
        <v>1815</v>
      </c>
      <c r="Q273" s="55" t="s">
        <v>439</v>
      </c>
      <c r="R273" s="54">
        <v>45728</v>
      </c>
      <c r="S273" s="55" t="s">
        <v>2429</v>
      </c>
      <c r="T273" s="55"/>
      <c r="U273" s="57"/>
      <c r="V273" s="48" t="s">
        <v>523</v>
      </c>
      <c r="W273" s="48" t="s">
        <v>3319</v>
      </c>
      <c r="X273" s="48" t="s">
        <v>3320</v>
      </c>
      <c r="Y273" s="48">
        <v>2018</v>
      </c>
      <c r="Z273" s="48" t="s">
        <v>1927</v>
      </c>
      <c r="AA273" s="48">
        <v>124</v>
      </c>
      <c r="AB273" s="48"/>
      <c r="AC273" s="54">
        <v>42927</v>
      </c>
      <c r="AD273" s="48" t="s">
        <v>437</v>
      </c>
      <c r="AE273" s="48" t="s">
        <v>435</v>
      </c>
      <c r="AF273" s="48" t="s">
        <v>524</v>
      </c>
      <c r="AG273" s="22">
        <v>16717150</v>
      </c>
      <c r="AH273" s="85">
        <v>0.5</v>
      </c>
      <c r="AI273" s="85">
        <v>1</v>
      </c>
      <c r="AJ273" s="22" t="str">
        <f t="shared" ca="1" si="34"/>
        <v>No Vigente</v>
      </c>
      <c r="AK273" s="57">
        <f t="shared" si="28"/>
        <v>45742</v>
      </c>
      <c r="AL273" s="57">
        <v>45377</v>
      </c>
      <c r="AM273" s="22" t="str">
        <f t="shared" ca="1" si="33"/>
        <v>No Vigente</v>
      </c>
      <c r="AN273" s="57">
        <f t="shared" si="29"/>
        <v>45733</v>
      </c>
      <c r="AO273" s="57">
        <v>45368</v>
      </c>
      <c r="AP273" s="57" t="s">
        <v>439</v>
      </c>
      <c r="AQ273" s="57">
        <v>45728</v>
      </c>
      <c r="AR273" s="22" t="str">
        <f t="shared" ca="1" si="32"/>
        <v>No Vigente</v>
      </c>
      <c r="AS273" s="22"/>
      <c r="AT273" s="22"/>
      <c r="AU273" s="22" t="s">
        <v>2164</v>
      </c>
      <c r="AV273" s="22"/>
      <c r="AW273" s="22"/>
      <c r="AX273" s="22"/>
      <c r="AY273" s="22"/>
      <c r="AZ273" s="22"/>
      <c r="BA273" s="22"/>
      <c r="BB273" s="22"/>
      <c r="BC273" s="22"/>
      <c r="BD273" s="22" t="s">
        <v>3304</v>
      </c>
    </row>
    <row r="274" spans="1:56" ht="19.5" customHeight="1" x14ac:dyDescent="0.25">
      <c r="A274" s="22">
        <v>271</v>
      </c>
      <c r="B274" s="22"/>
      <c r="C274" s="22"/>
      <c r="D274" s="22">
        <v>6343691</v>
      </c>
      <c r="E274" s="22" t="s">
        <v>3321</v>
      </c>
      <c r="F274" s="57">
        <v>30772</v>
      </c>
      <c r="G274" s="51" t="s">
        <v>1801</v>
      </c>
      <c r="H274" s="51"/>
      <c r="I274" s="51">
        <f t="shared" ca="1" si="30"/>
        <v>42.030136986301372</v>
      </c>
      <c r="J274" s="22"/>
      <c r="K274" s="22" t="s">
        <v>3322</v>
      </c>
      <c r="L274" s="48" t="s">
        <v>1827</v>
      </c>
      <c r="M274" s="57">
        <v>40266</v>
      </c>
      <c r="N274" s="51">
        <f t="shared" ca="1" si="31"/>
        <v>16.019178082191782</v>
      </c>
      <c r="O274" s="55" t="s">
        <v>3323</v>
      </c>
      <c r="P274" s="55" t="s">
        <v>1815</v>
      </c>
      <c r="Q274" s="55" t="s">
        <v>439</v>
      </c>
      <c r="R274" s="193">
        <v>48970</v>
      </c>
      <c r="S274" s="55" t="s">
        <v>2429</v>
      </c>
      <c r="T274" s="55"/>
      <c r="U274" s="57"/>
      <c r="V274" s="48" t="s">
        <v>3324</v>
      </c>
      <c r="W274" s="48" t="s">
        <v>3325</v>
      </c>
      <c r="X274" s="48" t="s">
        <v>3326</v>
      </c>
      <c r="Y274" s="48">
        <v>2020</v>
      </c>
      <c r="Z274" s="48" t="s">
        <v>1927</v>
      </c>
      <c r="AA274" s="48">
        <v>124</v>
      </c>
      <c r="AB274" s="48"/>
      <c r="AC274" s="54">
        <v>43622</v>
      </c>
      <c r="AD274" s="54" t="s">
        <v>437</v>
      </c>
      <c r="AE274" s="48" t="s">
        <v>435</v>
      </c>
      <c r="AF274" s="48" t="s">
        <v>3327</v>
      </c>
      <c r="AG274" s="22">
        <v>31714907</v>
      </c>
      <c r="AH274" s="85">
        <v>0.5</v>
      </c>
      <c r="AI274" s="85">
        <v>1</v>
      </c>
      <c r="AJ274" s="22" t="str">
        <f t="shared" ca="1" si="34"/>
        <v>No Vigente</v>
      </c>
      <c r="AK274" s="57">
        <f t="shared" si="28"/>
        <v>45821</v>
      </c>
      <c r="AL274" s="57">
        <v>45456</v>
      </c>
      <c r="AM274" s="22" t="str">
        <f t="shared" ca="1" si="33"/>
        <v>No Vigente</v>
      </c>
      <c r="AN274" s="57">
        <f t="shared" si="29"/>
        <v>45824</v>
      </c>
      <c r="AO274" s="57">
        <v>45459</v>
      </c>
      <c r="AP274" s="57" t="s">
        <v>439</v>
      </c>
      <c r="AQ274" s="57">
        <v>48970</v>
      </c>
      <c r="AR274" s="22" t="str">
        <f t="shared" ca="1" si="32"/>
        <v>Vigente</v>
      </c>
      <c r="AS274" s="22"/>
      <c r="AT274" s="22"/>
      <c r="AU274" s="22"/>
      <c r="AV274" s="22"/>
      <c r="AW274" s="22"/>
      <c r="AX274" s="22"/>
      <c r="AY274" s="22"/>
      <c r="AZ274" s="22"/>
      <c r="BA274" s="22"/>
      <c r="BB274" s="22"/>
      <c r="BC274" s="22" t="s">
        <v>3328</v>
      </c>
      <c r="BD274" s="22"/>
    </row>
    <row r="275" spans="1:56" ht="19.5" customHeight="1" x14ac:dyDescent="0.25">
      <c r="A275" s="22">
        <v>272</v>
      </c>
      <c r="B275" s="22"/>
      <c r="C275" s="22"/>
      <c r="D275" s="22">
        <v>94413766</v>
      </c>
      <c r="E275" s="22" t="s">
        <v>3329</v>
      </c>
      <c r="F275" s="57">
        <v>27290</v>
      </c>
      <c r="G275" s="51" t="s">
        <v>1801</v>
      </c>
      <c r="H275" s="51"/>
      <c r="I275" s="51">
        <f t="shared" ca="1" si="30"/>
        <v>51.56986301369863</v>
      </c>
      <c r="J275" s="22"/>
      <c r="K275" s="48" t="s">
        <v>1845</v>
      </c>
      <c r="L275" s="48" t="s">
        <v>1846</v>
      </c>
      <c r="M275" s="57">
        <v>38884</v>
      </c>
      <c r="N275" s="51">
        <f t="shared" ca="1" si="31"/>
        <v>19.805479452054794</v>
      </c>
      <c r="O275" s="55" t="s">
        <v>3330</v>
      </c>
      <c r="P275" s="55" t="s">
        <v>1815</v>
      </c>
      <c r="Q275" s="55" t="s">
        <v>439</v>
      </c>
      <c r="R275" s="54">
        <v>48651</v>
      </c>
      <c r="S275" s="55" t="s">
        <v>2429</v>
      </c>
      <c r="T275" s="55"/>
      <c r="U275" s="57"/>
      <c r="V275" s="48" t="s">
        <v>3331</v>
      </c>
      <c r="W275" s="48" t="s">
        <v>3332</v>
      </c>
      <c r="X275" s="48" t="s">
        <v>3333</v>
      </c>
      <c r="Y275" s="48">
        <v>2020</v>
      </c>
      <c r="Z275" s="48" t="s">
        <v>1867</v>
      </c>
      <c r="AA275" s="48">
        <v>162</v>
      </c>
      <c r="AB275" s="48"/>
      <c r="AC275" s="54">
        <v>43701</v>
      </c>
      <c r="AD275" s="54" t="s">
        <v>437</v>
      </c>
      <c r="AE275" s="48" t="s">
        <v>435</v>
      </c>
      <c r="AF275" s="48" t="s">
        <v>3334</v>
      </c>
      <c r="AG275" s="22">
        <v>1151965101</v>
      </c>
      <c r="AH275" s="85">
        <v>0.5</v>
      </c>
      <c r="AI275" s="85">
        <v>1</v>
      </c>
      <c r="AJ275" s="22" t="str">
        <f t="shared" ca="1" si="34"/>
        <v>No Vigente</v>
      </c>
      <c r="AK275" s="57">
        <f t="shared" si="28"/>
        <v>45887</v>
      </c>
      <c r="AL275" s="57">
        <v>45522</v>
      </c>
      <c r="AM275" s="22" t="str">
        <f t="shared" ca="1" si="33"/>
        <v>No Vigente</v>
      </c>
      <c r="AN275" s="57">
        <f t="shared" si="29"/>
        <v>45520</v>
      </c>
      <c r="AO275" s="57">
        <v>45155</v>
      </c>
      <c r="AP275" s="57" t="s">
        <v>439</v>
      </c>
      <c r="AQ275" s="57">
        <v>48651</v>
      </c>
      <c r="AR275" s="22" t="str">
        <f t="shared" ca="1" si="32"/>
        <v>Vigente</v>
      </c>
      <c r="AS275" s="22"/>
      <c r="AT275" s="22"/>
      <c r="AU275" s="22" t="s">
        <v>3335</v>
      </c>
      <c r="AV275" s="22"/>
      <c r="AW275" s="22"/>
      <c r="AX275" s="22"/>
      <c r="AY275" s="22"/>
      <c r="AZ275" s="22"/>
      <c r="BA275" s="22"/>
      <c r="BB275" s="22"/>
      <c r="BC275" s="22" t="s">
        <v>3336</v>
      </c>
      <c r="BD275" s="22" t="s">
        <v>1966</v>
      </c>
    </row>
    <row r="276" spans="1:56" ht="19.5" customHeight="1" x14ac:dyDescent="0.25">
      <c r="A276" s="22">
        <v>273</v>
      </c>
      <c r="B276" s="22"/>
      <c r="C276" s="22"/>
      <c r="D276" s="23">
        <v>1093756490</v>
      </c>
      <c r="E276" s="23" t="s">
        <v>3337</v>
      </c>
      <c r="F276" s="23"/>
      <c r="G276" s="37" t="s">
        <v>1801</v>
      </c>
      <c r="H276" s="101"/>
      <c r="I276" s="25">
        <f t="shared" ca="1" si="30"/>
        <v>126.33698630136986</v>
      </c>
      <c r="J276" s="102"/>
      <c r="K276" s="76" t="s">
        <v>1802</v>
      </c>
      <c r="L276" s="23" t="s">
        <v>1803</v>
      </c>
      <c r="M276" s="24">
        <v>44531</v>
      </c>
      <c r="N276" s="25">
        <f t="shared" ca="1" si="31"/>
        <v>4.3342465753424655</v>
      </c>
      <c r="O276" s="27" t="s">
        <v>3338</v>
      </c>
      <c r="P276" s="27" t="s">
        <v>1815</v>
      </c>
      <c r="Q276" s="27" t="s">
        <v>439</v>
      </c>
      <c r="R276" s="28"/>
      <c r="S276" s="27"/>
      <c r="T276" s="28">
        <v>45049</v>
      </c>
      <c r="U276" s="24"/>
      <c r="V276" s="29" t="s">
        <v>3339</v>
      </c>
      <c r="W276" s="29"/>
      <c r="X276" s="29"/>
      <c r="Y276" s="29">
        <v>2019</v>
      </c>
      <c r="Z276" s="29" t="s">
        <v>1986</v>
      </c>
      <c r="AA276" s="29">
        <v>180</v>
      </c>
      <c r="AB276" s="103"/>
      <c r="AC276" s="28">
        <v>43545</v>
      </c>
      <c r="AD276" s="28"/>
      <c r="AE276" s="29" t="s">
        <v>435</v>
      </c>
      <c r="AF276" s="29" t="s">
        <v>3340</v>
      </c>
      <c r="AG276" s="23">
        <v>1005943971</v>
      </c>
      <c r="AH276" s="31" t="s">
        <v>861</v>
      </c>
      <c r="AI276" s="31" t="s">
        <v>861</v>
      </c>
      <c r="AJ276" s="104" t="str">
        <f t="shared" ca="1" si="34"/>
        <v>No Vigente</v>
      </c>
      <c r="AK276" s="105">
        <f t="shared" si="28"/>
        <v>44863</v>
      </c>
      <c r="AL276" s="24">
        <v>44498</v>
      </c>
      <c r="AM276" s="104" t="str">
        <f t="shared" ca="1" si="33"/>
        <v>No Vigente</v>
      </c>
      <c r="AN276" s="105">
        <f t="shared" si="29"/>
        <v>45246</v>
      </c>
      <c r="AO276" s="24">
        <v>44881</v>
      </c>
      <c r="AP276" s="24" t="s">
        <v>439</v>
      </c>
      <c r="AQ276" s="24">
        <v>45403</v>
      </c>
      <c r="AR276" s="104" t="str">
        <f t="shared" ca="1" si="32"/>
        <v>No Vigente</v>
      </c>
      <c r="AS276" s="23"/>
      <c r="AT276" s="23"/>
      <c r="AU276" s="23"/>
      <c r="AV276" s="23"/>
      <c r="AW276" s="102"/>
      <c r="AX276" s="102"/>
      <c r="AY276" s="102"/>
      <c r="AZ276" s="102"/>
      <c r="BA276" s="102"/>
      <c r="BB276" s="102"/>
      <c r="BC276" s="23"/>
      <c r="BD276" s="23" t="s">
        <v>1809</v>
      </c>
    </row>
    <row r="277" spans="1:56" ht="48" customHeight="1" x14ac:dyDescent="0.25">
      <c r="A277" s="22">
        <v>274</v>
      </c>
      <c r="B277" s="22"/>
      <c r="C277" s="22"/>
      <c r="D277" s="22">
        <v>94515492</v>
      </c>
      <c r="E277" s="22" t="s">
        <v>3341</v>
      </c>
      <c r="F277" s="90">
        <v>28489</v>
      </c>
      <c r="G277" s="51" t="s">
        <v>1801</v>
      </c>
      <c r="H277" s="51"/>
      <c r="I277" s="51">
        <f t="shared" ca="1" si="30"/>
        <v>48.284931506849318</v>
      </c>
      <c r="J277" s="22"/>
      <c r="K277" s="63" t="s">
        <v>1840</v>
      </c>
      <c r="L277" s="22" t="s">
        <v>1803</v>
      </c>
      <c r="M277" s="57">
        <v>41688</v>
      </c>
      <c r="N277" s="51">
        <f t="shared" ca="1" si="31"/>
        <v>12.123287671232877</v>
      </c>
      <c r="O277" s="55" t="s">
        <v>3342</v>
      </c>
      <c r="P277" s="55" t="s">
        <v>1815</v>
      </c>
      <c r="Q277" s="55" t="s">
        <v>439</v>
      </c>
      <c r="R277" s="54">
        <v>46162</v>
      </c>
      <c r="S277" s="55" t="s">
        <v>755</v>
      </c>
      <c r="T277" s="57"/>
      <c r="U277" s="57"/>
      <c r="V277" s="48" t="s">
        <v>602</v>
      </c>
      <c r="W277" s="48" t="s">
        <v>3343</v>
      </c>
      <c r="X277" s="48" t="s">
        <v>3344</v>
      </c>
      <c r="Y277" s="48">
        <v>2015</v>
      </c>
      <c r="Z277" s="48" t="s">
        <v>1912</v>
      </c>
      <c r="AA277" s="48">
        <v>124</v>
      </c>
      <c r="AB277" s="48"/>
      <c r="AC277" s="91">
        <v>42083</v>
      </c>
      <c r="AD277" s="48" t="s">
        <v>437</v>
      </c>
      <c r="AE277" s="48" t="s">
        <v>764</v>
      </c>
      <c r="AF277" s="48" t="s">
        <v>603</v>
      </c>
      <c r="AG277" s="22">
        <v>1143843532</v>
      </c>
      <c r="AH277" s="85" t="s">
        <v>861</v>
      </c>
      <c r="AI277" s="85" t="s">
        <v>861</v>
      </c>
      <c r="AJ277" s="22" t="str">
        <f t="shared" ca="1" si="34"/>
        <v>No Vigente</v>
      </c>
      <c r="AK277" s="57">
        <f t="shared" si="28"/>
        <v>45503</v>
      </c>
      <c r="AL277" s="57">
        <v>45138</v>
      </c>
      <c r="AM277" s="22" t="str">
        <f t="shared" ca="1" si="33"/>
        <v>No Vigente</v>
      </c>
      <c r="AN277" s="57">
        <f t="shared" si="29"/>
        <v>45756</v>
      </c>
      <c r="AO277" s="90">
        <v>45391</v>
      </c>
      <c r="AP277" s="57" t="s">
        <v>439</v>
      </c>
      <c r="AQ277" s="57">
        <v>46162</v>
      </c>
      <c r="AR277" s="22" t="str">
        <f t="shared" ca="1" si="32"/>
        <v>Vigente</v>
      </c>
      <c r="AS277" s="48"/>
      <c r="AT277" s="48"/>
      <c r="AU277" s="48" t="s">
        <v>3345</v>
      </c>
      <c r="AV277" s="22"/>
      <c r="AW277" s="22"/>
      <c r="AX277" s="22"/>
      <c r="AY277" s="22"/>
      <c r="AZ277" s="22"/>
      <c r="BA277" s="22"/>
      <c r="BB277" s="22"/>
      <c r="BC277" s="22"/>
      <c r="BD277" s="22" t="s">
        <v>1966</v>
      </c>
    </row>
    <row r="278" spans="1:56" ht="19.5" customHeight="1" x14ac:dyDescent="0.25">
      <c r="A278" s="22">
        <v>275</v>
      </c>
      <c r="B278" s="22"/>
      <c r="C278" s="22"/>
      <c r="D278" s="22">
        <v>94510853</v>
      </c>
      <c r="E278" s="22" t="s">
        <v>3346</v>
      </c>
      <c r="F278" s="57">
        <v>28452</v>
      </c>
      <c r="G278" s="51" t="s">
        <v>1801</v>
      </c>
      <c r="H278" s="51"/>
      <c r="I278" s="51">
        <f t="shared" ca="1" si="30"/>
        <v>48.386301369863013</v>
      </c>
      <c r="J278" s="22"/>
      <c r="K278" s="48" t="s">
        <v>1845</v>
      </c>
      <c r="L278" s="48" t="s">
        <v>1846</v>
      </c>
      <c r="M278" s="57">
        <v>40683</v>
      </c>
      <c r="N278" s="51">
        <f t="shared" ca="1" si="31"/>
        <v>14.876712328767123</v>
      </c>
      <c r="O278" s="55" t="s">
        <v>3347</v>
      </c>
      <c r="P278" s="55" t="s">
        <v>1815</v>
      </c>
      <c r="Q278" s="55" t="s">
        <v>439</v>
      </c>
      <c r="R278" s="54">
        <v>48696</v>
      </c>
      <c r="S278" s="55" t="s">
        <v>2429</v>
      </c>
      <c r="T278" s="55"/>
      <c r="U278" s="55"/>
      <c r="V278" s="48" t="s">
        <v>3348</v>
      </c>
      <c r="W278" s="48" t="s">
        <v>3349</v>
      </c>
      <c r="X278" s="48" t="s">
        <v>3350</v>
      </c>
      <c r="Y278" s="48">
        <v>2013</v>
      </c>
      <c r="Z278" s="48" t="s">
        <v>1885</v>
      </c>
      <c r="AA278" s="48">
        <v>100</v>
      </c>
      <c r="AB278" s="48"/>
      <c r="AC278" s="54">
        <v>41100</v>
      </c>
      <c r="AD278" s="54" t="s">
        <v>437</v>
      </c>
      <c r="AE278" s="48" t="s">
        <v>435</v>
      </c>
      <c r="AF278" s="48" t="s">
        <v>3351</v>
      </c>
      <c r="AG278" s="22">
        <v>31135534</v>
      </c>
      <c r="AH278" s="85">
        <v>0.5</v>
      </c>
      <c r="AI278" s="85">
        <v>1</v>
      </c>
      <c r="AJ278" s="22" t="str">
        <f t="shared" ca="1" si="34"/>
        <v>No Vigente</v>
      </c>
      <c r="AK278" s="57">
        <f t="shared" si="28"/>
        <v>45856</v>
      </c>
      <c r="AL278" s="57">
        <v>45491</v>
      </c>
      <c r="AM278" s="22" t="str">
        <f t="shared" ca="1" si="33"/>
        <v>No Vigente</v>
      </c>
      <c r="AN278" s="57">
        <f t="shared" si="29"/>
        <v>45506</v>
      </c>
      <c r="AO278" s="57">
        <v>45141</v>
      </c>
      <c r="AP278" s="57" t="s">
        <v>439</v>
      </c>
      <c r="AQ278" s="57">
        <v>48696</v>
      </c>
      <c r="AR278" s="22" t="str">
        <f t="shared" ca="1" si="32"/>
        <v>Vigente</v>
      </c>
      <c r="AS278" s="22"/>
      <c r="AT278" s="22"/>
      <c r="AU278" s="22"/>
      <c r="AV278" s="22"/>
      <c r="AW278" s="22"/>
      <c r="AX278" s="22"/>
      <c r="AY278" s="22"/>
      <c r="AZ278" s="22"/>
      <c r="BA278" s="22"/>
      <c r="BB278" s="22"/>
      <c r="BC278" s="22" t="s">
        <v>3352</v>
      </c>
      <c r="BD278" s="22" t="s">
        <v>3196</v>
      </c>
    </row>
    <row r="279" spans="1:56" ht="19.5" customHeight="1" x14ac:dyDescent="0.25">
      <c r="A279" s="22">
        <v>276</v>
      </c>
      <c r="B279" s="22"/>
      <c r="C279" s="22"/>
      <c r="D279" s="22">
        <v>1005869162</v>
      </c>
      <c r="E279" s="22" t="s">
        <v>3353</v>
      </c>
      <c r="F279" s="57">
        <v>32910</v>
      </c>
      <c r="G279" s="51" t="s">
        <v>1801</v>
      </c>
      <c r="H279" s="51"/>
      <c r="I279" s="51">
        <f t="shared" ca="1" si="30"/>
        <v>36.172602739726024</v>
      </c>
      <c r="J279" s="22"/>
      <c r="K279" s="22" t="s">
        <v>3354</v>
      </c>
      <c r="L279" s="22" t="s">
        <v>1895</v>
      </c>
      <c r="M279" s="57">
        <v>43822</v>
      </c>
      <c r="N279" s="51">
        <f t="shared" ca="1" si="31"/>
        <v>6.2767123287671236</v>
      </c>
      <c r="O279" s="55" t="s">
        <v>3355</v>
      </c>
      <c r="P279" s="55" t="s">
        <v>1815</v>
      </c>
      <c r="Q279" s="55" t="s">
        <v>439</v>
      </c>
      <c r="R279" s="54">
        <v>48764</v>
      </c>
      <c r="S279" s="55" t="s">
        <v>2429</v>
      </c>
      <c r="T279" s="55"/>
      <c r="U279" s="55"/>
      <c r="V279" s="48" t="s">
        <v>441</v>
      </c>
      <c r="W279" s="48" t="s">
        <v>3356</v>
      </c>
      <c r="X279" s="48" t="s">
        <v>3357</v>
      </c>
      <c r="Y279" s="48">
        <v>2012</v>
      </c>
      <c r="Z279" s="48" t="s">
        <v>1867</v>
      </c>
      <c r="AA279" s="48">
        <v>100</v>
      </c>
      <c r="AB279" s="48"/>
      <c r="AC279" s="54">
        <v>40843</v>
      </c>
      <c r="AD279" s="48" t="s">
        <v>437</v>
      </c>
      <c r="AE279" s="48" t="s">
        <v>435</v>
      </c>
      <c r="AF279" s="48" t="s">
        <v>442</v>
      </c>
      <c r="AG279" s="22">
        <v>1130679764</v>
      </c>
      <c r="AH279" s="85">
        <v>0.5</v>
      </c>
      <c r="AI279" s="85">
        <v>1</v>
      </c>
      <c r="AJ279" s="22" t="str">
        <f t="shared" ca="1" si="34"/>
        <v>No Vigente</v>
      </c>
      <c r="AK279" s="57">
        <f t="shared" si="28"/>
        <v>45703</v>
      </c>
      <c r="AL279" s="57">
        <v>45338</v>
      </c>
      <c r="AM279" s="22" t="str">
        <f t="shared" ca="1" si="33"/>
        <v>No Vigente</v>
      </c>
      <c r="AN279" s="57">
        <f t="shared" si="29"/>
        <v>45701</v>
      </c>
      <c r="AO279" s="57">
        <v>45336</v>
      </c>
      <c r="AP279" s="57" t="s">
        <v>439</v>
      </c>
      <c r="AQ279" s="57">
        <v>48764</v>
      </c>
      <c r="AR279" s="22" t="str">
        <f t="shared" ca="1" si="32"/>
        <v>Vigente</v>
      </c>
      <c r="AS279" s="22"/>
      <c r="AT279" s="22"/>
      <c r="AU279" s="22"/>
      <c r="AV279" s="22"/>
      <c r="AW279" s="22"/>
      <c r="AX279" s="22"/>
      <c r="AY279" s="22"/>
      <c r="AZ279" s="22"/>
      <c r="BA279" s="22"/>
      <c r="BB279" s="22"/>
      <c r="BC279" s="22"/>
      <c r="BD279" s="22"/>
    </row>
    <row r="280" spans="1:56" ht="19.5" customHeight="1" x14ac:dyDescent="0.25">
      <c r="A280" s="22">
        <v>277</v>
      </c>
      <c r="B280" s="22"/>
      <c r="C280" s="22"/>
      <c r="D280" s="22">
        <v>1130651527</v>
      </c>
      <c r="E280" s="22" t="s">
        <v>3358</v>
      </c>
      <c r="F280" s="57">
        <v>31510</v>
      </c>
      <c r="G280" s="51" t="s">
        <v>1801</v>
      </c>
      <c r="H280" s="51"/>
      <c r="I280" s="51">
        <f t="shared" ca="1" si="30"/>
        <v>40.008219178082193</v>
      </c>
      <c r="J280" s="22"/>
      <c r="K280" s="63" t="s">
        <v>1840</v>
      </c>
      <c r="L280" s="22" t="s">
        <v>1803</v>
      </c>
      <c r="M280" s="57">
        <v>42304</v>
      </c>
      <c r="N280" s="51">
        <f t="shared" ca="1" si="31"/>
        <v>10.435616438356165</v>
      </c>
      <c r="O280" s="55" t="s">
        <v>3359</v>
      </c>
      <c r="P280" s="55" t="s">
        <v>1815</v>
      </c>
      <c r="Q280" s="55" t="s">
        <v>439</v>
      </c>
      <c r="R280" s="54" t="s">
        <v>3360</v>
      </c>
      <c r="S280" s="55" t="s">
        <v>2429</v>
      </c>
      <c r="T280" s="55"/>
      <c r="U280" s="55"/>
      <c r="V280" s="48" t="s">
        <v>3361</v>
      </c>
      <c r="W280" s="48" t="s">
        <v>3362</v>
      </c>
      <c r="X280" s="48" t="s">
        <v>3363</v>
      </c>
      <c r="Y280" s="48">
        <v>2020</v>
      </c>
      <c r="Z280" s="48" t="s">
        <v>1867</v>
      </c>
      <c r="AA280" s="48">
        <v>149</v>
      </c>
      <c r="AB280" s="48"/>
      <c r="AC280" s="54">
        <v>43840</v>
      </c>
      <c r="AD280" s="48" t="s">
        <v>437</v>
      </c>
      <c r="AE280" s="48" t="s">
        <v>436</v>
      </c>
      <c r="AF280" s="48"/>
      <c r="AG280" s="22"/>
      <c r="AH280" s="85">
        <v>0.5</v>
      </c>
      <c r="AI280" s="85">
        <v>1</v>
      </c>
      <c r="AJ280" s="22" t="str">
        <f t="shared" ca="1" si="34"/>
        <v>No Vigente</v>
      </c>
      <c r="AK280" s="57">
        <f t="shared" ref="AK280:AK338" si="35">(AL280+365)</f>
        <v>45917</v>
      </c>
      <c r="AL280" s="57">
        <v>45552</v>
      </c>
      <c r="AM280" s="22" t="str">
        <f t="shared" ca="1" si="33"/>
        <v>No Vigente</v>
      </c>
      <c r="AN280" s="57">
        <f t="shared" ref="AN280:AN338" si="36">(AO280+365)</f>
        <v>45669</v>
      </c>
      <c r="AO280" s="57">
        <v>45304</v>
      </c>
      <c r="AP280" s="57" t="s">
        <v>439</v>
      </c>
      <c r="AQ280" s="57" t="s">
        <v>3360</v>
      </c>
      <c r="AR280" s="22" t="str">
        <f t="shared" ca="1" si="32"/>
        <v>Vigente</v>
      </c>
      <c r="AS280" s="22"/>
      <c r="AT280" s="22"/>
      <c r="AU280" s="22" t="s">
        <v>1851</v>
      </c>
      <c r="AV280" s="22"/>
      <c r="AW280" s="22"/>
      <c r="AX280" s="22"/>
      <c r="AY280" s="22"/>
      <c r="AZ280" s="22"/>
      <c r="BA280" s="22"/>
      <c r="BB280" s="22"/>
      <c r="BC280" s="22" t="s">
        <v>3364</v>
      </c>
      <c r="BD280" s="22" t="s">
        <v>1966</v>
      </c>
    </row>
    <row r="281" spans="1:56" ht="116.25" customHeight="1" x14ac:dyDescent="0.25">
      <c r="A281" s="22">
        <v>278</v>
      </c>
      <c r="B281" s="22"/>
      <c r="C281" s="22"/>
      <c r="D281" s="22">
        <v>1004537667</v>
      </c>
      <c r="E281" s="22" t="s">
        <v>3365</v>
      </c>
      <c r="F281" s="90" t="s">
        <v>3366</v>
      </c>
      <c r="G281" s="51" t="s">
        <v>1843</v>
      </c>
      <c r="H281" s="51"/>
      <c r="I281" s="51">
        <f t="shared" ca="1" si="30"/>
        <v>31.816438356164383</v>
      </c>
      <c r="J281" s="22"/>
      <c r="K281" s="63" t="s">
        <v>1840</v>
      </c>
      <c r="L281" s="22" t="s">
        <v>1803</v>
      </c>
      <c r="M281" s="57">
        <v>44418</v>
      </c>
      <c r="N281" s="51">
        <f t="shared" ca="1" si="31"/>
        <v>4.6438356164383565</v>
      </c>
      <c r="O281" s="55" t="s">
        <v>3367</v>
      </c>
      <c r="P281" s="55" t="s">
        <v>1815</v>
      </c>
      <c r="Q281" s="55" t="s">
        <v>439</v>
      </c>
      <c r="R281" s="54">
        <v>48287</v>
      </c>
      <c r="S281" s="55" t="s">
        <v>2429</v>
      </c>
      <c r="T281" s="54">
        <v>45258</v>
      </c>
      <c r="U281" s="54">
        <v>44893</v>
      </c>
      <c r="V281" s="48" t="s">
        <v>604</v>
      </c>
      <c r="W281" s="48" t="s">
        <v>3368</v>
      </c>
      <c r="X281" s="48" t="s">
        <v>3369</v>
      </c>
      <c r="Y281" s="48">
        <v>2021</v>
      </c>
      <c r="Z281" s="48" t="s">
        <v>1998</v>
      </c>
      <c r="AA281" s="48">
        <v>97</v>
      </c>
      <c r="AB281" s="48"/>
      <c r="AC281" s="91">
        <v>44083</v>
      </c>
      <c r="AD281" s="91" t="s">
        <v>437</v>
      </c>
      <c r="AE281" s="48" t="s">
        <v>557</v>
      </c>
      <c r="AF281" s="22"/>
      <c r="AG281" s="22"/>
      <c r="AH281" s="85" t="s">
        <v>861</v>
      </c>
      <c r="AI281" s="85" t="s">
        <v>861</v>
      </c>
      <c r="AJ281" s="22" t="str">
        <f t="shared" ca="1" si="34"/>
        <v>No Vigente</v>
      </c>
      <c r="AK281" s="57">
        <f t="shared" si="35"/>
        <v>365</v>
      </c>
      <c r="AL281" s="90"/>
      <c r="AM281" s="22" t="str">
        <f t="shared" ca="1" si="33"/>
        <v>No Vigente</v>
      </c>
      <c r="AN281" s="57">
        <f t="shared" si="36"/>
        <v>45477</v>
      </c>
      <c r="AO281" s="90">
        <v>45112</v>
      </c>
      <c r="AP281" s="57" t="s">
        <v>439</v>
      </c>
      <c r="AQ281" s="57">
        <v>48287</v>
      </c>
      <c r="AR281" s="22" t="str">
        <f t="shared" ca="1" si="32"/>
        <v>Vigente</v>
      </c>
      <c r="AS281" s="48"/>
      <c r="AT281" s="48"/>
      <c r="AU281" s="48" t="s">
        <v>3370</v>
      </c>
      <c r="AV281" s="22"/>
      <c r="AW281" s="22"/>
      <c r="AX281" s="22"/>
      <c r="AY281" s="22"/>
      <c r="AZ281" s="22"/>
      <c r="BA281" s="22"/>
      <c r="BB281" s="22"/>
      <c r="BC281" s="22"/>
      <c r="BD281" s="22" t="s">
        <v>1966</v>
      </c>
    </row>
    <row r="282" spans="1:56" ht="19.5" customHeight="1" x14ac:dyDescent="0.25">
      <c r="A282" s="22">
        <v>279</v>
      </c>
      <c r="B282" s="22"/>
      <c r="C282" s="22"/>
      <c r="D282" s="22">
        <v>1151940386</v>
      </c>
      <c r="E282" s="22" t="s">
        <v>3371</v>
      </c>
      <c r="F282" s="57">
        <v>33397</v>
      </c>
      <c r="G282" s="51" t="s">
        <v>1801</v>
      </c>
      <c r="H282" s="51"/>
      <c r="I282" s="51">
        <f t="shared" ca="1" si="30"/>
        <v>34.838356164383562</v>
      </c>
      <c r="J282" s="22"/>
      <c r="K282" s="22" t="s">
        <v>3372</v>
      </c>
      <c r="L282" s="22" t="s">
        <v>1803</v>
      </c>
      <c r="M282" s="57">
        <v>43350</v>
      </c>
      <c r="N282" s="51">
        <f t="shared" ca="1" si="31"/>
        <v>7.5698630136986305</v>
      </c>
      <c r="O282" s="55" t="s">
        <v>3373</v>
      </c>
      <c r="P282" s="55" t="s">
        <v>1815</v>
      </c>
      <c r="Q282" s="55" t="s">
        <v>439</v>
      </c>
      <c r="R282" s="54"/>
      <c r="S282" s="55"/>
      <c r="T282" s="55"/>
      <c r="U282" s="55"/>
      <c r="V282" s="48" t="s">
        <v>632</v>
      </c>
      <c r="W282" s="48" t="s">
        <v>3374</v>
      </c>
      <c r="X282" s="48" t="s">
        <v>3375</v>
      </c>
      <c r="Y282" s="48">
        <v>2019</v>
      </c>
      <c r="Z282" s="48" t="s">
        <v>1927</v>
      </c>
      <c r="AA282" s="48">
        <v>125</v>
      </c>
      <c r="AB282" s="48"/>
      <c r="AC282" s="54">
        <v>43515</v>
      </c>
      <c r="AD282" s="54" t="s">
        <v>437</v>
      </c>
      <c r="AE282" s="48" t="s">
        <v>435</v>
      </c>
      <c r="AF282" s="48" t="s">
        <v>633</v>
      </c>
      <c r="AG282" s="22">
        <v>31859919</v>
      </c>
      <c r="AH282" s="85">
        <v>0.5</v>
      </c>
      <c r="AI282" s="85">
        <v>1</v>
      </c>
      <c r="AJ282" s="22" t="str">
        <f t="shared" ca="1" si="34"/>
        <v>No Vigente</v>
      </c>
      <c r="AK282" s="57">
        <f t="shared" si="35"/>
        <v>45705</v>
      </c>
      <c r="AL282" s="57">
        <v>45340</v>
      </c>
      <c r="AM282" s="22" t="str">
        <f t="shared" ca="1" si="33"/>
        <v>No Vigente</v>
      </c>
      <c r="AN282" s="57">
        <f t="shared" si="36"/>
        <v>45706</v>
      </c>
      <c r="AO282" s="57">
        <v>45341</v>
      </c>
      <c r="AP282" s="57" t="s">
        <v>439</v>
      </c>
      <c r="AQ282" s="57">
        <v>48717</v>
      </c>
      <c r="AR282" s="22" t="str">
        <f t="shared" ca="1" si="32"/>
        <v>Vigente</v>
      </c>
      <c r="AS282" s="22"/>
      <c r="AT282" s="22"/>
      <c r="AU282" s="22"/>
      <c r="AV282" s="22"/>
      <c r="AW282" s="22"/>
      <c r="AX282" s="22"/>
      <c r="AY282" s="22"/>
      <c r="AZ282" s="22"/>
      <c r="BA282" s="22"/>
      <c r="BB282" s="22"/>
      <c r="BC282" s="22" t="s">
        <v>3376</v>
      </c>
      <c r="BD282" s="22"/>
    </row>
    <row r="283" spans="1:56" ht="19.5" customHeight="1" x14ac:dyDescent="0.25">
      <c r="A283" s="22">
        <v>280</v>
      </c>
      <c r="B283" s="22"/>
      <c r="C283" s="22"/>
      <c r="D283" s="22">
        <v>1143857521</v>
      </c>
      <c r="E283" s="22" t="s">
        <v>3377</v>
      </c>
      <c r="F283" s="57">
        <v>34654</v>
      </c>
      <c r="G283" s="51" t="s">
        <v>1801</v>
      </c>
      <c r="H283" s="51"/>
      <c r="I283" s="51">
        <f t="shared" ca="1" si="30"/>
        <v>31.394520547945206</v>
      </c>
      <c r="J283" s="22"/>
      <c r="K283" s="63" t="s">
        <v>1802</v>
      </c>
      <c r="L283" s="22" t="s">
        <v>1803</v>
      </c>
      <c r="M283" s="57">
        <v>44186</v>
      </c>
      <c r="N283" s="51">
        <f t="shared" ca="1" si="31"/>
        <v>5.279452054794521</v>
      </c>
      <c r="O283" s="55" t="s">
        <v>3378</v>
      </c>
      <c r="P283" s="55" t="s">
        <v>1815</v>
      </c>
      <c r="Q283" s="55" t="s">
        <v>439</v>
      </c>
      <c r="R283" s="54">
        <v>46653</v>
      </c>
      <c r="S283" s="55" t="s">
        <v>2429</v>
      </c>
      <c r="T283" s="55"/>
      <c r="U283" s="55"/>
      <c r="V283" s="48" t="s">
        <v>3379</v>
      </c>
      <c r="W283" s="48"/>
      <c r="X283" s="48" t="s">
        <v>3380</v>
      </c>
      <c r="Y283" s="48">
        <v>2006</v>
      </c>
      <c r="Z283" s="48" t="s">
        <v>1867</v>
      </c>
      <c r="AA283" s="48">
        <v>97</v>
      </c>
      <c r="AB283" s="48"/>
      <c r="AC283" s="54">
        <v>38775</v>
      </c>
      <c r="AD283" s="48" t="s">
        <v>437</v>
      </c>
      <c r="AE283" s="48" t="s">
        <v>435</v>
      </c>
      <c r="AF283" s="48" t="s">
        <v>3381</v>
      </c>
      <c r="AG283" s="22">
        <v>59671174</v>
      </c>
      <c r="AH283" s="85">
        <v>0.5</v>
      </c>
      <c r="AI283" s="85">
        <v>1</v>
      </c>
      <c r="AJ283" s="22" t="str">
        <f t="shared" ca="1" si="34"/>
        <v>No Vigente</v>
      </c>
      <c r="AK283" s="57">
        <f t="shared" si="35"/>
        <v>45457</v>
      </c>
      <c r="AL283" s="57">
        <v>45092</v>
      </c>
      <c r="AM283" s="22" t="str">
        <f t="shared" ca="1" si="33"/>
        <v>No Vigente</v>
      </c>
      <c r="AN283" s="57">
        <f t="shared" si="36"/>
        <v>45578</v>
      </c>
      <c r="AO283" s="57">
        <v>45213</v>
      </c>
      <c r="AP283" s="57" t="s">
        <v>439</v>
      </c>
      <c r="AQ283" s="57">
        <v>46653</v>
      </c>
      <c r="AR283" s="22" t="str">
        <f t="shared" ca="1" si="32"/>
        <v>Vigente</v>
      </c>
      <c r="AS283" s="22"/>
      <c r="AT283" s="22"/>
      <c r="AU283" s="22" t="s">
        <v>1851</v>
      </c>
      <c r="AV283" s="22"/>
      <c r="AW283" s="22"/>
      <c r="AX283" s="22"/>
      <c r="AY283" s="22"/>
      <c r="AZ283" s="22"/>
      <c r="BA283" s="22"/>
      <c r="BB283" s="22"/>
      <c r="BC283" s="22" t="s">
        <v>3382</v>
      </c>
      <c r="BD283" s="22" t="s">
        <v>1966</v>
      </c>
    </row>
    <row r="284" spans="1:56" ht="19.5" customHeight="1" x14ac:dyDescent="0.25">
      <c r="A284" s="22">
        <v>281</v>
      </c>
      <c r="B284" s="22"/>
      <c r="C284" s="22"/>
      <c r="D284" s="22">
        <v>1144078734</v>
      </c>
      <c r="E284" s="22" t="s">
        <v>3383</v>
      </c>
      <c r="F284" s="57">
        <v>34754</v>
      </c>
      <c r="G284" s="51" t="s">
        <v>1801</v>
      </c>
      <c r="H284" s="51"/>
      <c r="I284" s="51">
        <f t="shared" ca="1" si="30"/>
        <v>31.12054794520548</v>
      </c>
      <c r="J284" s="22"/>
      <c r="K284" s="48" t="s">
        <v>1845</v>
      </c>
      <c r="L284" s="48" t="s">
        <v>1846</v>
      </c>
      <c r="M284" s="57">
        <v>44697</v>
      </c>
      <c r="N284" s="51">
        <f t="shared" ca="1" si="31"/>
        <v>3.8794520547945206</v>
      </c>
      <c r="O284" s="55" t="s">
        <v>3384</v>
      </c>
      <c r="P284" s="55" t="s">
        <v>1815</v>
      </c>
      <c r="Q284" s="55" t="s">
        <v>439</v>
      </c>
      <c r="R284" s="54">
        <v>45993</v>
      </c>
      <c r="S284" s="55" t="s">
        <v>2429</v>
      </c>
      <c r="T284" s="55"/>
      <c r="U284" s="55"/>
      <c r="V284" s="48" t="s">
        <v>3385</v>
      </c>
      <c r="W284" s="48" t="s">
        <v>3386</v>
      </c>
      <c r="X284" s="48" t="s">
        <v>3387</v>
      </c>
      <c r="Y284" s="48">
        <v>2022</v>
      </c>
      <c r="Z284" s="48" t="s">
        <v>1885</v>
      </c>
      <c r="AA284" s="48">
        <v>160</v>
      </c>
      <c r="AB284" s="48"/>
      <c r="AC284" s="54">
        <v>44358</v>
      </c>
      <c r="AD284" s="54" t="s">
        <v>514</v>
      </c>
      <c r="AE284" s="48" t="s">
        <v>436</v>
      </c>
      <c r="AF284" s="48"/>
      <c r="AG284" s="22"/>
      <c r="AH284" s="85">
        <v>0.5</v>
      </c>
      <c r="AI284" s="85">
        <v>1</v>
      </c>
      <c r="AJ284" s="22" t="str">
        <f t="shared" ca="1" si="34"/>
        <v>No Vigente</v>
      </c>
      <c r="AK284" s="57">
        <f t="shared" si="35"/>
        <v>45819</v>
      </c>
      <c r="AL284" s="54">
        <v>45454</v>
      </c>
      <c r="AM284" s="22" t="str">
        <f t="shared" ca="1" si="33"/>
        <v>No Vigente</v>
      </c>
      <c r="AN284" s="57">
        <f t="shared" si="36"/>
        <v>45546</v>
      </c>
      <c r="AO284" s="57">
        <v>45181</v>
      </c>
      <c r="AP284" s="57" t="s">
        <v>439</v>
      </c>
      <c r="AQ284" s="57">
        <v>45993</v>
      </c>
      <c r="AR284" s="22" t="str">
        <f t="shared" ca="1" si="32"/>
        <v>No Vigente</v>
      </c>
      <c r="AS284" s="22"/>
      <c r="AT284" s="22"/>
      <c r="AU284" s="22"/>
      <c r="AV284" s="22"/>
      <c r="AW284" s="22"/>
      <c r="AX284" s="22"/>
      <c r="AY284" s="22"/>
      <c r="AZ284" s="22"/>
      <c r="BA284" s="22"/>
      <c r="BB284" s="22"/>
      <c r="BC284" s="22" t="s">
        <v>3177</v>
      </c>
      <c r="BD284" s="22" t="s">
        <v>2295</v>
      </c>
    </row>
    <row r="285" spans="1:56" ht="19.5" customHeight="1" x14ac:dyDescent="0.25">
      <c r="A285" s="22">
        <v>282</v>
      </c>
      <c r="B285" s="22"/>
      <c r="C285" s="22"/>
      <c r="D285" s="22">
        <v>1144137692</v>
      </c>
      <c r="E285" s="22" t="s">
        <v>3388</v>
      </c>
      <c r="F285" s="57">
        <v>32993</v>
      </c>
      <c r="G285" s="51" t="s">
        <v>1801</v>
      </c>
      <c r="H285" s="51"/>
      <c r="I285" s="51">
        <f t="shared" ca="1" si="30"/>
        <v>35.945205479452056</v>
      </c>
      <c r="J285" s="22"/>
      <c r="K285" s="63" t="s">
        <v>1802</v>
      </c>
      <c r="L285" s="22" t="s">
        <v>1803</v>
      </c>
      <c r="M285" s="57">
        <v>44166</v>
      </c>
      <c r="N285" s="51">
        <f t="shared" ca="1" si="31"/>
        <v>5.3342465753424655</v>
      </c>
      <c r="O285" s="55" t="s">
        <v>3389</v>
      </c>
      <c r="P285" s="55" t="s">
        <v>1815</v>
      </c>
      <c r="Q285" s="55" t="s">
        <v>439</v>
      </c>
      <c r="R285" s="54">
        <v>45838</v>
      </c>
      <c r="S285" s="55" t="s">
        <v>2429</v>
      </c>
      <c r="T285" s="55"/>
      <c r="U285" s="55"/>
      <c r="V285" s="48" t="s">
        <v>3390</v>
      </c>
      <c r="W285" s="48" t="s">
        <v>3391</v>
      </c>
      <c r="X285" s="48" t="s">
        <v>3392</v>
      </c>
      <c r="Y285" s="48">
        <v>2015</v>
      </c>
      <c r="Z285" s="48" t="s">
        <v>1867</v>
      </c>
      <c r="AA285" s="48">
        <v>109</v>
      </c>
      <c r="AB285" s="48"/>
      <c r="AC285" s="54">
        <v>42130</v>
      </c>
      <c r="AD285" s="48" t="s">
        <v>437</v>
      </c>
      <c r="AE285" s="48" t="s">
        <v>436</v>
      </c>
      <c r="AF285" s="48"/>
      <c r="AG285" s="22"/>
      <c r="AH285" s="85">
        <v>0.5</v>
      </c>
      <c r="AI285" s="85">
        <v>1</v>
      </c>
      <c r="AJ285" s="22" t="str">
        <f t="shared" ca="1" si="34"/>
        <v>No Vigente</v>
      </c>
      <c r="AK285" s="57">
        <f t="shared" si="35"/>
        <v>45833</v>
      </c>
      <c r="AL285" s="57">
        <v>45468</v>
      </c>
      <c r="AM285" s="22" t="str">
        <f t="shared" ca="1" si="33"/>
        <v>No Vigente</v>
      </c>
      <c r="AN285" s="57">
        <f t="shared" si="36"/>
        <v>45686</v>
      </c>
      <c r="AO285" s="57">
        <v>45321</v>
      </c>
      <c r="AP285" s="57" t="s">
        <v>439</v>
      </c>
      <c r="AQ285" s="57">
        <v>45838</v>
      </c>
      <c r="AR285" s="22" t="str">
        <f t="shared" ca="1" si="32"/>
        <v>No Vigente</v>
      </c>
      <c r="AS285" s="22"/>
      <c r="AT285" s="22"/>
      <c r="AU285" s="22" t="s">
        <v>1851</v>
      </c>
      <c r="AV285" s="22"/>
      <c r="AW285" s="22"/>
      <c r="AX285" s="22"/>
      <c r="AY285" s="22"/>
      <c r="AZ285" s="22"/>
      <c r="BA285" s="22"/>
      <c r="BB285" s="22"/>
      <c r="BC285" s="22"/>
      <c r="BD285" s="22" t="s">
        <v>2295</v>
      </c>
    </row>
    <row r="286" spans="1:56" ht="53.25" customHeight="1" x14ac:dyDescent="0.25">
      <c r="A286" s="22">
        <v>283</v>
      </c>
      <c r="B286" s="22"/>
      <c r="C286" s="22"/>
      <c r="D286" s="22">
        <v>94397161</v>
      </c>
      <c r="E286" s="22" t="s">
        <v>3393</v>
      </c>
      <c r="F286" s="57">
        <v>26766</v>
      </c>
      <c r="G286" s="51" t="s">
        <v>1801</v>
      </c>
      <c r="H286" s="51"/>
      <c r="I286" s="51">
        <f t="shared" ca="1" si="30"/>
        <v>53.005479452054793</v>
      </c>
      <c r="J286" s="22"/>
      <c r="K286" s="63" t="s">
        <v>1802</v>
      </c>
      <c r="L286" s="22" t="s">
        <v>1803</v>
      </c>
      <c r="M286" s="57">
        <v>41325</v>
      </c>
      <c r="N286" s="51">
        <f t="shared" ca="1" si="31"/>
        <v>13.117808219178082</v>
      </c>
      <c r="O286" s="55" t="s">
        <v>3394</v>
      </c>
      <c r="P286" s="55" t="s">
        <v>1815</v>
      </c>
      <c r="Q286" s="55" t="s">
        <v>439</v>
      </c>
      <c r="R286" s="54">
        <v>45097</v>
      </c>
      <c r="S286" s="55" t="s">
        <v>756</v>
      </c>
      <c r="T286" s="55"/>
      <c r="U286" s="55"/>
      <c r="V286" s="48" t="s">
        <v>3395</v>
      </c>
      <c r="W286" s="48" t="s">
        <v>3396</v>
      </c>
      <c r="X286" s="48" t="s">
        <v>3397</v>
      </c>
      <c r="Y286" s="48">
        <v>2022</v>
      </c>
      <c r="Z286" s="48" t="s">
        <v>1867</v>
      </c>
      <c r="AA286" s="48">
        <v>124</v>
      </c>
      <c r="AB286" s="48"/>
      <c r="AC286" s="54">
        <v>44451</v>
      </c>
      <c r="AD286" s="48" t="s">
        <v>437</v>
      </c>
      <c r="AE286" s="48" t="s">
        <v>435</v>
      </c>
      <c r="AF286" s="48" t="s">
        <v>3398</v>
      </c>
      <c r="AG286" s="22">
        <v>66908339</v>
      </c>
      <c r="AH286" s="85">
        <v>0.5</v>
      </c>
      <c r="AI286" s="85">
        <v>1</v>
      </c>
      <c r="AJ286" s="22" t="str">
        <f t="shared" ca="1" si="34"/>
        <v>No Vigente</v>
      </c>
      <c r="AK286" s="57">
        <f t="shared" si="35"/>
        <v>45636</v>
      </c>
      <c r="AL286" s="54">
        <v>45271</v>
      </c>
      <c r="AM286" s="22" t="str">
        <f t="shared" ca="1" si="33"/>
        <v>No Vigente</v>
      </c>
      <c r="AN286" s="57">
        <f t="shared" si="36"/>
        <v>45719</v>
      </c>
      <c r="AO286" s="57">
        <v>45354</v>
      </c>
      <c r="AP286" s="57" t="s">
        <v>439</v>
      </c>
      <c r="AQ286" s="57">
        <v>45097</v>
      </c>
      <c r="AR286" s="22" t="str">
        <f t="shared" ca="1" si="32"/>
        <v>No Vigente</v>
      </c>
      <c r="AS286" s="48"/>
      <c r="AT286" s="48"/>
      <c r="AU286" s="48" t="s">
        <v>3399</v>
      </c>
      <c r="AV286" s="22"/>
      <c r="AW286" s="22"/>
      <c r="AX286" s="22"/>
      <c r="AY286" s="22"/>
      <c r="AZ286" s="22"/>
      <c r="BA286" s="22"/>
      <c r="BB286" s="22"/>
      <c r="BC286" s="22"/>
      <c r="BD286" s="22" t="s">
        <v>2295</v>
      </c>
    </row>
    <row r="287" spans="1:56" ht="68.25" customHeight="1" x14ac:dyDescent="0.25">
      <c r="A287" s="22">
        <v>284</v>
      </c>
      <c r="B287" s="22"/>
      <c r="C287" s="22"/>
      <c r="D287" s="22">
        <v>1113515093</v>
      </c>
      <c r="E287" s="22" t="s">
        <v>3400</v>
      </c>
      <c r="F287" s="57">
        <v>31835</v>
      </c>
      <c r="G287" s="51" t="s">
        <v>1801</v>
      </c>
      <c r="H287" s="51"/>
      <c r="I287" s="51">
        <f t="shared" ca="1" si="30"/>
        <v>39.11780821917808</v>
      </c>
      <c r="J287" s="22"/>
      <c r="K287" s="63" t="s">
        <v>1916</v>
      </c>
      <c r="L287" s="22" t="s">
        <v>1803</v>
      </c>
      <c r="M287" s="57">
        <v>44536</v>
      </c>
      <c r="N287" s="51">
        <f t="shared" ca="1" si="31"/>
        <v>4.3205479452054796</v>
      </c>
      <c r="O287" s="55" t="s">
        <v>3401</v>
      </c>
      <c r="P287" s="55" t="s">
        <v>1815</v>
      </c>
      <c r="Q287" s="55" t="s">
        <v>439</v>
      </c>
      <c r="R287" s="54">
        <v>46047</v>
      </c>
      <c r="S287" s="55" t="s">
        <v>2429</v>
      </c>
      <c r="T287" s="54" t="s">
        <v>3402</v>
      </c>
      <c r="U287" s="54"/>
      <c r="V287" s="48" t="s">
        <v>3403</v>
      </c>
      <c r="W287" s="48" t="s">
        <v>3404</v>
      </c>
      <c r="X287" s="48" t="s">
        <v>3405</v>
      </c>
      <c r="Y287" s="48">
        <v>2023</v>
      </c>
      <c r="Z287" s="48" t="s">
        <v>3069</v>
      </c>
      <c r="AA287" s="48">
        <v>149</v>
      </c>
      <c r="AB287" s="48"/>
      <c r="AC287" s="54">
        <v>44764</v>
      </c>
      <c r="AD287" s="48" t="s">
        <v>437</v>
      </c>
      <c r="AE287" s="48" t="s">
        <v>764</v>
      </c>
      <c r="AF287" s="48" t="s">
        <v>3406</v>
      </c>
      <c r="AG287" s="22">
        <v>1005896449</v>
      </c>
      <c r="AH287" s="85" t="s">
        <v>861</v>
      </c>
      <c r="AI287" s="85" t="s">
        <v>861</v>
      </c>
      <c r="AJ287" s="22" t="str">
        <f t="shared" ca="1" si="34"/>
        <v>No Vigente</v>
      </c>
      <c r="AK287" s="57">
        <f t="shared" si="35"/>
        <v>45860</v>
      </c>
      <c r="AL287" s="54">
        <v>45495</v>
      </c>
      <c r="AM287" s="22" t="str">
        <f t="shared" ca="1" si="33"/>
        <v>No Vigente</v>
      </c>
      <c r="AN287" s="57">
        <f t="shared" si="36"/>
        <v>45858</v>
      </c>
      <c r="AO287" s="90">
        <v>45493</v>
      </c>
      <c r="AP287" s="57" t="s">
        <v>439</v>
      </c>
      <c r="AQ287" s="57">
        <v>46047</v>
      </c>
      <c r="AR287" s="22" t="str">
        <f t="shared" ca="1" si="32"/>
        <v>No Vigente</v>
      </c>
      <c r="AS287" s="48"/>
      <c r="AT287" s="48"/>
      <c r="AU287" s="48" t="s">
        <v>3407</v>
      </c>
      <c r="AV287" s="22"/>
      <c r="AW287" s="22"/>
      <c r="AX287" s="22"/>
      <c r="AY287" s="22"/>
      <c r="AZ287" s="22"/>
      <c r="BA287" s="22"/>
      <c r="BB287" s="22"/>
      <c r="BC287" s="22" t="s">
        <v>3408</v>
      </c>
      <c r="BD287" s="22" t="s">
        <v>3409</v>
      </c>
    </row>
    <row r="288" spans="1:56" ht="19.5" customHeight="1" x14ac:dyDescent="0.25">
      <c r="A288" s="22">
        <v>285</v>
      </c>
      <c r="B288" s="22"/>
      <c r="C288" s="22"/>
      <c r="D288" s="23">
        <v>31308456</v>
      </c>
      <c r="E288" s="23" t="s">
        <v>3410</v>
      </c>
      <c r="F288" s="23"/>
      <c r="G288" s="25" t="s">
        <v>1843</v>
      </c>
      <c r="H288" s="101"/>
      <c r="I288" s="25">
        <f t="shared" ca="1" si="30"/>
        <v>126.33698630136986</v>
      </c>
      <c r="J288" s="102"/>
      <c r="K288" s="76" t="s">
        <v>1802</v>
      </c>
      <c r="L288" s="23" t="s">
        <v>1803</v>
      </c>
      <c r="M288" s="24">
        <v>44764</v>
      </c>
      <c r="N288" s="25">
        <f t="shared" ca="1" si="31"/>
        <v>3.6958904109589041</v>
      </c>
      <c r="O288" s="29" t="s">
        <v>3411</v>
      </c>
      <c r="P288" s="27" t="s">
        <v>1815</v>
      </c>
      <c r="Q288" s="27" t="s">
        <v>439</v>
      </c>
      <c r="R288" s="28"/>
      <c r="S288" s="29"/>
      <c r="T288" s="27"/>
      <c r="U288" s="27"/>
      <c r="V288" s="29" t="s">
        <v>3412</v>
      </c>
      <c r="W288" s="29" t="s">
        <v>3413</v>
      </c>
      <c r="X288" s="29" t="s">
        <v>3414</v>
      </c>
      <c r="Y288" s="29">
        <v>2024</v>
      </c>
      <c r="Z288" s="29" t="s">
        <v>1819</v>
      </c>
      <c r="AA288" s="29">
        <v>98</v>
      </c>
      <c r="AB288" s="103"/>
      <c r="AC288" s="28">
        <v>45002</v>
      </c>
      <c r="AD288" s="29" t="s">
        <v>437</v>
      </c>
      <c r="AE288" s="29" t="s">
        <v>436</v>
      </c>
      <c r="AF288" s="29"/>
      <c r="AG288" s="23"/>
      <c r="AH288" s="31">
        <v>0.5</v>
      </c>
      <c r="AI288" s="31">
        <v>1</v>
      </c>
      <c r="AJ288" s="104" t="str">
        <f t="shared" ca="1" si="34"/>
        <v>No Vigente</v>
      </c>
      <c r="AK288" s="105">
        <f t="shared" si="35"/>
        <v>45367</v>
      </c>
      <c r="AL288" s="24">
        <v>45002</v>
      </c>
      <c r="AM288" s="104" t="str">
        <f t="shared" ca="1" si="33"/>
        <v>No Vigente</v>
      </c>
      <c r="AN288" s="105">
        <f t="shared" si="36"/>
        <v>45366</v>
      </c>
      <c r="AO288" s="24">
        <v>45001</v>
      </c>
      <c r="AP288" s="24" t="s">
        <v>439</v>
      </c>
      <c r="AQ288" s="24">
        <v>44898</v>
      </c>
      <c r="AR288" s="104" t="str">
        <f t="shared" ca="1" si="32"/>
        <v>No Vigente</v>
      </c>
      <c r="AS288" s="23"/>
      <c r="AT288" s="23"/>
      <c r="AU288" s="23" t="s">
        <v>1851</v>
      </c>
      <c r="AV288" s="23"/>
      <c r="AW288" s="102"/>
      <c r="AX288" s="102"/>
      <c r="AY288" s="102"/>
      <c r="AZ288" s="102"/>
      <c r="BA288" s="102"/>
      <c r="BB288" s="102"/>
      <c r="BC288" s="23" t="s">
        <v>3415</v>
      </c>
      <c r="BD288" s="23" t="s">
        <v>1809</v>
      </c>
    </row>
    <row r="289" spans="1:56" ht="19.5" customHeight="1" x14ac:dyDescent="0.25">
      <c r="A289" s="22">
        <v>286</v>
      </c>
      <c r="B289" s="22"/>
      <c r="C289" s="22"/>
      <c r="D289" s="22">
        <v>14639038</v>
      </c>
      <c r="E289" s="22" t="s">
        <v>3416</v>
      </c>
      <c r="F289" s="22"/>
      <c r="G289" s="51" t="s">
        <v>1801</v>
      </c>
      <c r="H289" s="51"/>
      <c r="I289" s="51">
        <f t="shared" ca="1" si="30"/>
        <v>126.33698630136986</v>
      </c>
      <c r="J289" s="22"/>
      <c r="K289" s="63" t="s">
        <v>3417</v>
      </c>
      <c r="L289" s="22" t="s">
        <v>1895</v>
      </c>
      <c r="M289" s="57">
        <v>39426</v>
      </c>
      <c r="N289" s="51">
        <f t="shared" ca="1" si="31"/>
        <v>18.32054794520548</v>
      </c>
      <c r="O289" s="55" t="s">
        <v>3418</v>
      </c>
      <c r="P289" s="55" t="s">
        <v>1815</v>
      </c>
      <c r="Q289" s="55" t="s">
        <v>439</v>
      </c>
      <c r="R289" s="54"/>
      <c r="S289" s="55"/>
      <c r="T289" s="55"/>
      <c r="U289" s="55"/>
      <c r="V289" s="48"/>
      <c r="W289" s="48"/>
      <c r="X289" s="48"/>
      <c r="Y289" s="48"/>
      <c r="Z289" s="48"/>
      <c r="AA289" s="48"/>
      <c r="AB289" s="48"/>
      <c r="AC289" s="48"/>
      <c r="AD289" s="48"/>
      <c r="AE289" s="48"/>
      <c r="AF289" s="48"/>
      <c r="AG289" s="22"/>
      <c r="AH289" s="22" t="s">
        <v>861</v>
      </c>
      <c r="AI289" s="22" t="s">
        <v>861</v>
      </c>
      <c r="AJ289" s="22" t="str">
        <f t="shared" ca="1" si="34"/>
        <v>No Vigente</v>
      </c>
      <c r="AK289" s="57">
        <f t="shared" si="35"/>
        <v>365</v>
      </c>
      <c r="AL289" s="57"/>
      <c r="AM289" s="22" t="str">
        <f t="shared" ca="1" si="33"/>
        <v>No Vigente</v>
      </c>
      <c r="AN289" s="57">
        <f t="shared" si="36"/>
        <v>365</v>
      </c>
      <c r="AO289" s="57"/>
      <c r="AP289" s="57"/>
      <c r="AQ289" s="57"/>
      <c r="AR289" s="22" t="str">
        <f t="shared" ca="1" si="32"/>
        <v>No Vigente</v>
      </c>
      <c r="AS289" s="22"/>
      <c r="AT289" s="22"/>
      <c r="AU289" s="22"/>
      <c r="AV289" s="22"/>
      <c r="AW289" s="22"/>
      <c r="AX289" s="22"/>
      <c r="AY289" s="22"/>
      <c r="AZ289" s="22"/>
      <c r="BA289" s="22"/>
      <c r="BB289" s="22"/>
      <c r="BC289" s="22"/>
      <c r="BD289" s="22" t="s">
        <v>3419</v>
      </c>
    </row>
    <row r="290" spans="1:56" ht="19.5" customHeight="1" x14ac:dyDescent="0.25">
      <c r="A290" s="22">
        <v>287</v>
      </c>
      <c r="B290" s="22"/>
      <c r="C290" s="22"/>
      <c r="D290" s="22">
        <v>1130649441</v>
      </c>
      <c r="E290" s="22" t="s">
        <v>3420</v>
      </c>
      <c r="F290" s="57">
        <v>31721</v>
      </c>
      <c r="G290" s="51" t="s">
        <v>1801</v>
      </c>
      <c r="H290" s="51"/>
      <c r="I290" s="51">
        <f t="shared" ca="1" si="30"/>
        <v>39.43013698630137</v>
      </c>
      <c r="J290" s="22"/>
      <c r="K290" s="22" t="s">
        <v>3141</v>
      </c>
      <c r="L290" s="22" t="s">
        <v>1895</v>
      </c>
      <c r="M290" s="57">
        <v>43881</v>
      </c>
      <c r="N290" s="51">
        <f t="shared" ca="1" si="31"/>
        <v>6.1150684931506847</v>
      </c>
      <c r="O290" s="55" t="s">
        <v>3421</v>
      </c>
      <c r="P290" s="55" t="s">
        <v>1815</v>
      </c>
      <c r="Q290" s="55" t="s">
        <v>439</v>
      </c>
      <c r="R290" s="54" t="s">
        <v>3422</v>
      </c>
      <c r="S290" s="55" t="s">
        <v>755</v>
      </c>
      <c r="T290" s="55"/>
      <c r="U290" s="55"/>
      <c r="V290" s="48" t="s">
        <v>438</v>
      </c>
      <c r="W290" s="48" t="s">
        <v>3423</v>
      </c>
      <c r="X290" s="48" t="s">
        <v>3424</v>
      </c>
      <c r="Y290" s="22">
        <v>2018</v>
      </c>
      <c r="Z290" s="48" t="s">
        <v>1927</v>
      </c>
      <c r="AA290" s="48">
        <v>250</v>
      </c>
      <c r="AB290" s="48"/>
      <c r="AC290" s="54">
        <v>44077</v>
      </c>
      <c r="AD290" s="54" t="s">
        <v>437</v>
      </c>
      <c r="AE290" s="48" t="s">
        <v>436</v>
      </c>
      <c r="AF290" s="48"/>
      <c r="AG290" s="22"/>
      <c r="AH290" s="85">
        <v>0.5</v>
      </c>
      <c r="AI290" s="85">
        <v>1</v>
      </c>
      <c r="AJ290" s="22" t="str">
        <f t="shared" ca="1" si="34"/>
        <v>No Vigente</v>
      </c>
      <c r="AK290" s="57">
        <f t="shared" si="35"/>
        <v>45848</v>
      </c>
      <c r="AL290" s="57">
        <v>45483</v>
      </c>
      <c r="AM290" s="22" t="str">
        <f t="shared" ca="1" si="33"/>
        <v>No Vigente</v>
      </c>
      <c r="AN290" s="57">
        <f t="shared" si="36"/>
        <v>45932</v>
      </c>
      <c r="AO290" s="57">
        <v>45567</v>
      </c>
      <c r="AP290" s="57" t="s">
        <v>439</v>
      </c>
      <c r="AQ290" s="57">
        <v>48726</v>
      </c>
      <c r="AR290" s="22" t="str">
        <f t="shared" ca="1" si="32"/>
        <v>Vigente</v>
      </c>
      <c r="AS290" s="22"/>
      <c r="AT290" s="22"/>
      <c r="AU290" s="22" t="s">
        <v>2158</v>
      </c>
      <c r="AV290" s="54"/>
      <c r="AW290" s="54"/>
      <c r="AX290" s="54"/>
      <c r="AY290" s="54"/>
      <c r="AZ290" s="54"/>
      <c r="BA290" s="54"/>
      <c r="BB290" s="54"/>
      <c r="BC290" s="54" t="s">
        <v>3425</v>
      </c>
      <c r="BD290" s="22"/>
    </row>
    <row r="291" spans="1:56" ht="19.5" customHeight="1" x14ac:dyDescent="0.25">
      <c r="A291" s="22">
        <v>288</v>
      </c>
      <c r="B291" s="22"/>
      <c r="C291" s="22"/>
      <c r="D291" s="22">
        <v>1107102399</v>
      </c>
      <c r="E291" s="22" t="s">
        <v>3426</v>
      </c>
      <c r="F291" s="57">
        <v>35338</v>
      </c>
      <c r="G291" s="51" t="s">
        <v>1801</v>
      </c>
      <c r="H291" s="51"/>
      <c r="I291" s="51">
        <f t="shared" ca="1" si="30"/>
        <v>29.520547945205479</v>
      </c>
      <c r="J291" s="22"/>
      <c r="K291" s="22" t="s">
        <v>3427</v>
      </c>
      <c r="L291" s="48" t="s">
        <v>1827</v>
      </c>
      <c r="M291" s="57">
        <v>43759</v>
      </c>
      <c r="N291" s="51">
        <f t="shared" ca="1" si="31"/>
        <v>6.4493150684931511</v>
      </c>
      <c r="O291" s="55" t="s">
        <v>3428</v>
      </c>
      <c r="P291" s="55" t="s">
        <v>1815</v>
      </c>
      <c r="Q291" s="55" t="s">
        <v>439</v>
      </c>
      <c r="R291" s="54">
        <v>45804</v>
      </c>
      <c r="S291" s="55" t="s">
        <v>2429</v>
      </c>
      <c r="T291" s="55"/>
      <c r="U291" s="55"/>
      <c r="V291" s="48" t="s">
        <v>3429</v>
      </c>
      <c r="W291" s="48" t="s">
        <v>3430</v>
      </c>
      <c r="X291" s="48" t="s">
        <v>3431</v>
      </c>
      <c r="Y291" s="48">
        <v>2022</v>
      </c>
      <c r="Z291" s="48" t="s">
        <v>1927</v>
      </c>
      <c r="AA291" s="48">
        <v>124</v>
      </c>
      <c r="AB291" s="48"/>
      <c r="AC291" s="54">
        <v>44609</v>
      </c>
      <c r="AD291" s="48" t="s">
        <v>437</v>
      </c>
      <c r="AE291" s="48" t="s">
        <v>436</v>
      </c>
      <c r="AF291" s="48"/>
      <c r="AG291" s="22"/>
      <c r="AH291" s="85">
        <v>0.5</v>
      </c>
      <c r="AI291" s="85">
        <v>1</v>
      </c>
      <c r="AJ291" s="22" t="str">
        <f t="shared" ca="1" si="34"/>
        <v>No Vigente</v>
      </c>
      <c r="AK291" s="57">
        <f t="shared" si="35"/>
        <v>45702</v>
      </c>
      <c r="AL291" s="57">
        <v>45337</v>
      </c>
      <c r="AM291" s="22" t="str">
        <f t="shared" ca="1" si="33"/>
        <v>No Vigente</v>
      </c>
      <c r="AN291" s="57">
        <f t="shared" si="36"/>
        <v>45706</v>
      </c>
      <c r="AO291" s="57">
        <v>45341</v>
      </c>
      <c r="AP291" s="57" t="s">
        <v>439</v>
      </c>
      <c r="AQ291" s="57">
        <v>45804</v>
      </c>
      <c r="AR291" s="22" t="str">
        <f t="shared" ca="1" si="32"/>
        <v>No Vigente</v>
      </c>
      <c r="AS291" s="22"/>
      <c r="AT291" s="22"/>
      <c r="AU291" s="22" t="s">
        <v>2158</v>
      </c>
      <c r="AV291" s="54"/>
      <c r="AW291" s="54"/>
      <c r="AX291" s="54"/>
      <c r="AY291" s="54"/>
      <c r="AZ291" s="54"/>
      <c r="BA291" s="54"/>
      <c r="BB291" s="54"/>
      <c r="BC291" s="54" t="s">
        <v>3432</v>
      </c>
      <c r="BD291" s="22" t="s">
        <v>1966</v>
      </c>
    </row>
    <row r="292" spans="1:56" ht="19.5" customHeight="1" x14ac:dyDescent="0.25">
      <c r="A292" s="22">
        <v>289</v>
      </c>
      <c r="B292" s="22"/>
      <c r="C292" s="22"/>
      <c r="D292" s="23">
        <v>6098150</v>
      </c>
      <c r="E292" s="23" t="s">
        <v>3433</v>
      </c>
      <c r="F292" s="24">
        <v>28789</v>
      </c>
      <c r="G292" s="25"/>
      <c r="H292" s="101"/>
      <c r="I292" s="25">
        <f t="shared" ca="1" si="30"/>
        <v>47.463013698630135</v>
      </c>
      <c r="J292" s="102"/>
      <c r="K292" s="76" t="s">
        <v>1929</v>
      </c>
      <c r="L292" s="23" t="s">
        <v>1803</v>
      </c>
      <c r="M292" s="24">
        <v>39995</v>
      </c>
      <c r="N292" s="25">
        <f t="shared" ca="1" si="31"/>
        <v>16.761643835616439</v>
      </c>
      <c r="O292" s="27" t="s">
        <v>3434</v>
      </c>
      <c r="P292" s="27"/>
      <c r="Q292" s="27"/>
      <c r="R292" s="28"/>
      <c r="S292" s="27"/>
      <c r="T292" s="27"/>
      <c r="U292" s="27"/>
      <c r="V292" s="29" t="s">
        <v>526</v>
      </c>
      <c r="W292" s="29" t="s">
        <v>3435</v>
      </c>
      <c r="X292" s="29" t="s">
        <v>3436</v>
      </c>
      <c r="Y292" s="29">
        <v>2023</v>
      </c>
      <c r="Z292" s="29" t="s">
        <v>2139</v>
      </c>
      <c r="AA292" s="29">
        <v>149</v>
      </c>
      <c r="AB292" s="103"/>
      <c r="AC292" s="28">
        <v>45012</v>
      </c>
      <c r="AD292" s="29" t="s">
        <v>437</v>
      </c>
      <c r="AE292" s="29" t="s">
        <v>436</v>
      </c>
      <c r="AF292" s="29"/>
      <c r="AG292" s="23"/>
      <c r="AH292" s="31">
        <v>0.5</v>
      </c>
      <c r="AI292" s="31">
        <v>1</v>
      </c>
      <c r="AJ292" s="104" t="str">
        <f t="shared" ca="1" si="34"/>
        <v>No Vigente</v>
      </c>
      <c r="AK292" s="105">
        <f t="shared" si="35"/>
        <v>45742</v>
      </c>
      <c r="AL292" s="24">
        <v>45377</v>
      </c>
      <c r="AM292" s="104" t="str">
        <f t="shared" ca="1" si="33"/>
        <v>No Vigente</v>
      </c>
      <c r="AN292" s="105">
        <f t="shared" si="36"/>
        <v>45742</v>
      </c>
      <c r="AO292" s="24">
        <v>45377</v>
      </c>
      <c r="AP292" s="24" t="s">
        <v>439</v>
      </c>
      <c r="AQ292" s="24">
        <v>48696</v>
      </c>
      <c r="AR292" s="104" t="str">
        <f t="shared" ca="1" si="32"/>
        <v>Vigente</v>
      </c>
      <c r="AS292" s="23"/>
      <c r="AT292" s="23"/>
      <c r="AU292" s="23" t="s">
        <v>2158</v>
      </c>
      <c r="AV292" s="23"/>
      <c r="AW292" s="102"/>
      <c r="AX292" s="102"/>
      <c r="AY292" s="102"/>
      <c r="AZ292" s="102"/>
      <c r="BA292" s="102"/>
      <c r="BB292" s="102"/>
      <c r="BC292" s="23"/>
      <c r="BD292" s="23" t="s">
        <v>1809</v>
      </c>
    </row>
    <row r="293" spans="1:56" ht="19.5" customHeight="1" x14ac:dyDescent="0.25">
      <c r="A293" s="22">
        <v>290</v>
      </c>
      <c r="B293" s="22"/>
      <c r="C293" s="22"/>
      <c r="D293" s="153">
        <v>38460854</v>
      </c>
      <c r="E293" s="153" t="s">
        <v>3437</v>
      </c>
      <c r="F293" s="153"/>
      <c r="G293" s="155"/>
      <c r="H293" s="154"/>
      <c r="I293" s="155">
        <f t="shared" ca="1" si="30"/>
        <v>126.33698630136986</v>
      </c>
      <c r="J293" s="156"/>
      <c r="K293" s="157" t="s">
        <v>1840</v>
      </c>
      <c r="L293" s="153" t="s">
        <v>1803</v>
      </c>
      <c r="M293" s="105">
        <v>41221</v>
      </c>
      <c r="N293" s="25">
        <f t="shared" ca="1" si="31"/>
        <v>13.402739726027397</v>
      </c>
      <c r="O293" s="161" t="s">
        <v>3438</v>
      </c>
      <c r="P293" s="161"/>
      <c r="Q293" s="161"/>
      <c r="R293" s="159"/>
      <c r="S293" s="161"/>
      <c r="T293" s="161"/>
      <c r="U293" s="161"/>
      <c r="V293" s="158" t="s">
        <v>3439</v>
      </c>
      <c r="W293" s="158"/>
      <c r="X293" s="158"/>
      <c r="Y293" s="158">
        <v>2022</v>
      </c>
      <c r="Z293" s="158" t="s">
        <v>1867</v>
      </c>
      <c r="AA293" s="158">
        <v>110</v>
      </c>
      <c r="AB293" s="160"/>
      <c r="AC293" s="159">
        <v>44449</v>
      </c>
      <c r="AD293" s="159"/>
      <c r="AE293" s="158" t="s">
        <v>436</v>
      </c>
      <c r="AF293" s="158"/>
      <c r="AG293" s="153"/>
      <c r="AH293" s="153" t="s">
        <v>861</v>
      </c>
      <c r="AI293" s="153" t="s">
        <v>861</v>
      </c>
      <c r="AJ293" s="104" t="str">
        <f t="shared" ca="1" si="34"/>
        <v>No Vigente</v>
      </c>
      <c r="AK293" s="105">
        <f t="shared" si="35"/>
        <v>44991</v>
      </c>
      <c r="AL293" s="24">
        <v>44626</v>
      </c>
      <c r="AM293" s="104" t="str">
        <f t="shared" ca="1" si="33"/>
        <v>No Vigente</v>
      </c>
      <c r="AN293" s="105">
        <f t="shared" si="36"/>
        <v>45191</v>
      </c>
      <c r="AO293" s="24">
        <v>44826</v>
      </c>
      <c r="AP293" s="105" t="s">
        <v>439</v>
      </c>
      <c r="AQ293" s="105">
        <v>47266</v>
      </c>
      <c r="AR293" s="104" t="str">
        <f t="shared" ca="1" si="32"/>
        <v>Vigente</v>
      </c>
      <c r="AS293" s="153"/>
      <c r="AT293" s="153"/>
      <c r="AU293" s="153"/>
      <c r="AV293" s="153"/>
      <c r="AW293" s="156"/>
      <c r="AX293" s="156"/>
      <c r="AY293" s="156"/>
      <c r="AZ293" s="156"/>
      <c r="BA293" s="156"/>
      <c r="BB293" s="156"/>
      <c r="BC293" s="153" t="s">
        <v>3440</v>
      </c>
      <c r="BD293" s="23" t="s">
        <v>1809</v>
      </c>
    </row>
    <row r="294" spans="1:56" ht="86.25" customHeight="1" x14ac:dyDescent="0.25">
      <c r="A294" s="22">
        <v>291</v>
      </c>
      <c r="B294" s="22"/>
      <c r="C294" s="22"/>
      <c r="D294" s="22">
        <v>14839664</v>
      </c>
      <c r="E294" s="22" t="s">
        <v>3441</v>
      </c>
      <c r="F294" s="57">
        <v>29522</v>
      </c>
      <c r="G294" s="51" t="s">
        <v>1801</v>
      </c>
      <c r="H294" s="51"/>
      <c r="I294" s="51">
        <f t="shared" ca="1" si="30"/>
        <v>45.454794520547942</v>
      </c>
      <c r="J294" s="22"/>
      <c r="K294" s="48" t="s">
        <v>1845</v>
      </c>
      <c r="L294" s="48" t="s">
        <v>1846</v>
      </c>
      <c r="M294" s="57">
        <v>43224</v>
      </c>
      <c r="N294" s="51">
        <f t="shared" ca="1" si="31"/>
        <v>7.9150684931506845</v>
      </c>
      <c r="O294" s="55" t="s">
        <v>3442</v>
      </c>
      <c r="P294" s="55" t="s">
        <v>1815</v>
      </c>
      <c r="Q294" s="55" t="s">
        <v>439</v>
      </c>
      <c r="R294" s="54" t="s">
        <v>3443</v>
      </c>
      <c r="S294" s="55" t="s">
        <v>755</v>
      </c>
      <c r="T294" s="55"/>
      <c r="U294" s="55"/>
      <c r="V294" s="48" t="s">
        <v>527</v>
      </c>
      <c r="W294" s="48" t="s">
        <v>3444</v>
      </c>
      <c r="X294" s="48" t="s">
        <v>3445</v>
      </c>
      <c r="Y294" s="48">
        <v>2016</v>
      </c>
      <c r="Z294" s="48" t="s">
        <v>1819</v>
      </c>
      <c r="AA294" s="48">
        <v>100</v>
      </c>
      <c r="AB294" s="48"/>
      <c r="AC294" s="54">
        <v>42504</v>
      </c>
      <c r="AD294" s="54" t="s">
        <v>437</v>
      </c>
      <c r="AE294" s="48" t="s">
        <v>436</v>
      </c>
      <c r="AF294" s="48"/>
      <c r="AG294" s="22"/>
      <c r="AH294" s="85">
        <v>0.5</v>
      </c>
      <c r="AI294" s="85">
        <v>1</v>
      </c>
      <c r="AJ294" s="22" t="str">
        <f t="shared" ca="1" si="34"/>
        <v>No Vigente</v>
      </c>
      <c r="AK294" s="57">
        <f t="shared" si="35"/>
        <v>45822</v>
      </c>
      <c r="AL294" s="57">
        <v>45457</v>
      </c>
      <c r="AM294" s="22" t="str">
        <f t="shared" ca="1" si="33"/>
        <v>No Vigente</v>
      </c>
      <c r="AN294" s="57">
        <f t="shared" si="36"/>
        <v>45934</v>
      </c>
      <c r="AO294" s="57">
        <v>45569</v>
      </c>
      <c r="AP294" s="57" t="s">
        <v>439</v>
      </c>
      <c r="AQ294" s="57">
        <v>46198</v>
      </c>
      <c r="AR294" s="22" t="str">
        <f t="shared" ca="1" si="32"/>
        <v>Vigente</v>
      </c>
      <c r="AS294" s="48"/>
      <c r="AT294" s="48"/>
      <c r="AU294" s="48" t="s">
        <v>3446</v>
      </c>
      <c r="AV294" s="22"/>
      <c r="AW294" s="22"/>
      <c r="AX294" s="22"/>
      <c r="AY294" s="22"/>
      <c r="AZ294" s="22"/>
      <c r="BA294" s="22"/>
      <c r="BB294" s="22"/>
      <c r="BC294" s="22"/>
      <c r="BD294" s="22" t="s">
        <v>1966</v>
      </c>
    </row>
    <row r="295" spans="1:56" ht="86.25" customHeight="1" x14ac:dyDescent="0.25">
      <c r="A295" s="22">
        <v>292</v>
      </c>
      <c r="B295" s="22"/>
      <c r="C295" s="22"/>
      <c r="D295" s="22">
        <v>1113642956</v>
      </c>
      <c r="E295" s="22" t="s">
        <v>3447</v>
      </c>
      <c r="F295" s="57">
        <v>32854</v>
      </c>
      <c r="G295" s="51" t="s">
        <v>1801</v>
      </c>
      <c r="H295" s="51"/>
      <c r="I295" s="51">
        <f t="shared" ca="1" si="30"/>
        <v>36.326027397260276</v>
      </c>
      <c r="J295" s="22"/>
      <c r="K295" s="48" t="s">
        <v>3448</v>
      </c>
      <c r="L295" s="48" t="s">
        <v>1960</v>
      </c>
      <c r="M295" s="57">
        <v>44158</v>
      </c>
      <c r="N295" s="51">
        <f t="shared" ca="1" si="31"/>
        <v>5.3561643835616435</v>
      </c>
      <c r="O295" s="55">
        <v>3174168606</v>
      </c>
      <c r="P295" s="55" t="s">
        <v>1815</v>
      </c>
      <c r="Q295" s="55" t="s">
        <v>439</v>
      </c>
      <c r="R295" s="54" t="s">
        <v>3449</v>
      </c>
      <c r="S295" s="55" t="s">
        <v>2429</v>
      </c>
      <c r="T295" s="55"/>
      <c r="U295" s="55"/>
      <c r="V295" s="48" t="s">
        <v>3450</v>
      </c>
      <c r="W295" s="48" t="s">
        <v>3451</v>
      </c>
      <c r="X295" s="48" t="s">
        <v>3452</v>
      </c>
      <c r="Y295" s="48">
        <v>2024</v>
      </c>
      <c r="Z295" s="48" t="s">
        <v>2139</v>
      </c>
      <c r="AA295" s="48">
        <v>249</v>
      </c>
      <c r="AB295" s="48"/>
      <c r="AC295" s="54" t="s">
        <v>3453</v>
      </c>
      <c r="AD295" s="54" t="s">
        <v>437</v>
      </c>
      <c r="AE295" s="48" t="s">
        <v>436</v>
      </c>
      <c r="AF295" s="48"/>
      <c r="AG295" s="22"/>
      <c r="AH295" s="85">
        <v>0.5</v>
      </c>
      <c r="AI295" s="85">
        <v>1</v>
      </c>
      <c r="AJ295" s="22" t="str">
        <f t="shared" ca="1" si="34"/>
        <v>No Vigente</v>
      </c>
      <c r="AK295" s="57">
        <f t="shared" si="35"/>
        <v>46020</v>
      </c>
      <c r="AL295" s="57">
        <v>45655</v>
      </c>
      <c r="AM295" s="22" t="str">
        <f t="shared" ca="1" si="33"/>
        <v>No Vigente</v>
      </c>
      <c r="AN295" s="57">
        <f t="shared" si="36"/>
        <v>45648</v>
      </c>
      <c r="AO295" s="54">
        <v>45283</v>
      </c>
      <c r="AP295" s="57" t="s">
        <v>439</v>
      </c>
      <c r="AQ295" s="194">
        <v>48771</v>
      </c>
      <c r="AR295" s="22" t="str">
        <f t="shared" ca="1" si="32"/>
        <v>Vigente</v>
      </c>
      <c r="AS295" s="48"/>
      <c r="AT295" s="48"/>
      <c r="AU295" s="48" t="s">
        <v>1851</v>
      </c>
      <c r="AV295" s="22"/>
      <c r="AW295" s="22"/>
      <c r="AX295" s="22"/>
      <c r="AY295" s="22"/>
      <c r="AZ295" s="22"/>
      <c r="BA295" s="22"/>
      <c r="BB295" s="22"/>
      <c r="BC295" s="22" t="s">
        <v>3454</v>
      </c>
      <c r="BD295" s="22"/>
    </row>
    <row r="296" spans="1:56" ht="86.25" customHeight="1" x14ac:dyDescent="0.25">
      <c r="A296" s="22">
        <v>293</v>
      </c>
      <c r="B296" s="22"/>
      <c r="C296" s="22"/>
      <c r="D296" s="22">
        <v>1107514462</v>
      </c>
      <c r="E296" s="22" t="s">
        <v>3455</v>
      </c>
      <c r="F296" s="57">
        <v>35808</v>
      </c>
      <c r="G296" s="51" t="s">
        <v>1801</v>
      </c>
      <c r="H296" s="51"/>
      <c r="I296" s="51">
        <f t="shared" ca="1" si="30"/>
        <v>28.232876712328768</v>
      </c>
      <c r="J296" s="22"/>
      <c r="K296" s="48" t="s">
        <v>1845</v>
      </c>
      <c r="L296" s="48" t="s">
        <v>1846</v>
      </c>
      <c r="M296" s="57">
        <v>45054</v>
      </c>
      <c r="N296" s="51">
        <f t="shared" ca="1" si="31"/>
        <v>2.9013698630136986</v>
      </c>
      <c r="O296" s="55">
        <v>3138712295</v>
      </c>
      <c r="P296" s="55" t="s">
        <v>1815</v>
      </c>
      <c r="Q296" s="55" t="s">
        <v>439</v>
      </c>
      <c r="R296" s="54" t="s">
        <v>3456</v>
      </c>
      <c r="S296" s="55" t="s">
        <v>2429</v>
      </c>
      <c r="T296" s="55"/>
      <c r="U296" s="55"/>
      <c r="V296" s="48" t="s">
        <v>3457</v>
      </c>
      <c r="W296" s="48" t="s">
        <v>3458</v>
      </c>
      <c r="X296" s="48" t="s">
        <v>3459</v>
      </c>
      <c r="Y296" s="48">
        <v>2022</v>
      </c>
      <c r="Z296" s="48" t="s">
        <v>1819</v>
      </c>
      <c r="AA296" s="48">
        <v>98</v>
      </c>
      <c r="AB296" s="48"/>
      <c r="AC296" s="54">
        <v>44438</v>
      </c>
      <c r="AD296" s="54" t="s">
        <v>437</v>
      </c>
      <c r="AE296" s="48" t="s">
        <v>436</v>
      </c>
      <c r="AF296" s="48"/>
      <c r="AG296" s="22"/>
      <c r="AH296" s="85">
        <v>0.5</v>
      </c>
      <c r="AI296" s="85">
        <v>1</v>
      </c>
      <c r="AJ296" s="22" t="str">
        <f t="shared" ca="1" si="34"/>
        <v>No Vigente</v>
      </c>
      <c r="AK296" s="57">
        <f t="shared" si="35"/>
        <v>45899</v>
      </c>
      <c r="AL296" s="57">
        <v>45534</v>
      </c>
      <c r="AM296" s="22" t="str">
        <f t="shared" ca="1" si="33"/>
        <v>No Vigente</v>
      </c>
      <c r="AN296" s="57">
        <f t="shared" si="36"/>
        <v>45928</v>
      </c>
      <c r="AO296" s="54">
        <v>45563</v>
      </c>
      <c r="AP296" s="57" t="s">
        <v>439</v>
      </c>
      <c r="AQ296" s="57">
        <v>46573</v>
      </c>
      <c r="AR296" s="22" t="str">
        <f t="shared" ca="1" si="32"/>
        <v>Vigente</v>
      </c>
      <c r="AS296" s="48"/>
      <c r="AT296" s="48"/>
      <c r="AU296" s="48" t="s">
        <v>1851</v>
      </c>
      <c r="AV296" s="22"/>
      <c r="AW296" s="22"/>
      <c r="AX296" s="22"/>
      <c r="AY296" s="22"/>
      <c r="AZ296" s="22"/>
      <c r="BA296" s="22"/>
      <c r="BB296" s="22"/>
      <c r="BC296" s="22" t="s">
        <v>3460</v>
      </c>
      <c r="BD296" s="22" t="s">
        <v>1966</v>
      </c>
    </row>
    <row r="297" spans="1:56" ht="86.25" customHeight="1" x14ac:dyDescent="0.25">
      <c r="A297" s="22">
        <v>294</v>
      </c>
      <c r="B297" s="22"/>
      <c r="C297" s="22"/>
      <c r="D297" s="23">
        <v>16473695</v>
      </c>
      <c r="E297" s="23" t="s">
        <v>3461</v>
      </c>
      <c r="F297" s="23"/>
      <c r="G297" s="25"/>
      <c r="H297" s="101"/>
      <c r="I297" s="25">
        <f t="shared" ca="1" si="30"/>
        <v>126.33698630136986</v>
      </c>
      <c r="J297" s="102"/>
      <c r="K297" s="76" t="s">
        <v>1929</v>
      </c>
      <c r="L297" s="29" t="s">
        <v>1803</v>
      </c>
      <c r="M297" s="24">
        <v>45062</v>
      </c>
      <c r="N297" s="25">
        <f t="shared" ca="1" si="31"/>
        <v>2.8794520547945206</v>
      </c>
      <c r="O297" s="27">
        <v>3183454259</v>
      </c>
      <c r="P297" s="27"/>
      <c r="Q297" s="27"/>
      <c r="R297" s="28"/>
      <c r="S297" s="27"/>
      <c r="T297" s="27"/>
      <c r="U297" s="27"/>
      <c r="V297" s="29" t="s">
        <v>3462</v>
      </c>
      <c r="W297" s="29"/>
      <c r="X297" s="29" t="s">
        <v>3463</v>
      </c>
      <c r="Y297" s="29">
        <v>2008</v>
      </c>
      <c r="Z297" s="29" t="s">
        <v>1867</v>
      </c>
      <c r="AA297" s="29">
        <v>97</v>
      </c>
      <c r="AB297" s="103"/>
      <c r="AC297" s="28">
        <v>39532</v>
      </c>
      <c r="AD297" s="28" t="s">
        <v>437</v>
      </c>
      <c r="AE297" s="29" t="s">
        <v>436</v>
      </c>
      <c r="AF297" s="29"/>
      <c r="AG297" s="23"/>
      <c r="AH297" s="31">
        <v>0.5</v>
      </c>
      <c r="AI297" s="31">
        <v>1</v>
      </c>
      <c r="AJ297" s="104" t="str">
        <f t="shared" ca="1" si="34"/>
        <v>No Vigente</v>
      </c>
      <c r="AK297" s="105">
        <f t="shared" si="35"/>
        <v>45596</v>
      </c>
      <c r="AL297" s="24">
        <v>45231</v>
      </c>
      <c r="AM297" s="104" t="str">
        <f t="shared" ca="1" si="33"/>
        <v>No Vigente</v>
      </c>
      <c r="AN297" s="105">
        <f t="shared" si="36"/>
        <v>45450</v>
      </c>
      <c r="AO297" s="28">
        <v>45085</v>
      </c>
      <c r="AP297" s="24" t="s">
        <v>439</v>
      </c>
      <c r="AQ297" s="24">
        <v>46804</v>
      </c>
      <c r="AR297" s="104" t="str">
        <f t="shared" ca="1" si="32"/>
        <v>Vigente</v>
      </c>
      <c r="AS297" s="29"/>
      <c r="AT297" s="29"/>
      <c r="AU297" s="29" t="s">
        <v>1851</v>
      </c>
      <c r="AV297" s="23"/>
      <c r="AW297" s="102"/>
      <c r="AX297" s="102"/>
      <c r="AY297" s="102"/>
      <c r="AZ297" s="102"/>
      <c r="BA297" s="102"/>
      <c r="BB297" s="102"/>
      <c r="BC297" s="23"/>
      <c r="BD297" s="23" t="s">
        <v>1809</v>
      </c>
    </row>
    <row r="298" spans="1:56" ht="86.25" customHeight="1" x14ac:dyDescent="0.25">
      <c r="A298" s="22">
        <v>295</v>
      </c>
      <c r="B298" s="22"/>
      <c r="C298" s="22"/>
      <c r="D298" s="23">
        <v>1130660523</v>
      </c>
      <c r="E298" s="23" t="s">
        <v>3464</v>
      </c>
      <c r="F298" s="24">
        <v>32452</v>
      </c>
      <c r="G298" s="25"/>
      <c r="H298" s="101"/>
      <c r="I298" s="25">
        <f t="shared" ca="1" si="30"/>
        <v>37.42739726027397</v>
      </c>
      <c r="J298" s="102"/>
      <c r="K298" s="76" t="s">
        <v>1929</v>
      </c>
      <c r="L298" s="29" t="s">
        <v>1803</v>
      </c>
      <c r="M298" s="24">
        <v>45086</v>
      </c>
      <c r="N298" s="25">
        <f t="shared" ca="1" si="31"/>
        <v>2.8136986301369862</v>
      </c>
      <c r="O298" s="27">
        <v>3004692869</v>
      </c>
      <c r="P298" s="27"/>
      <c r="Q298" s="27"/>
      <c r="R298" s="28"/>
      <c r="S298" s="27"/>
      <c r="T298" s="27"/>
      <c r="U298" s="27"/>
      <c r="V298" s="29" t="s">
        <v>3465</v>
      </c>
      <c r="W298" s="29" t="s">
        <v>3466</v>
      </c>
      <c r="X298" s="29" t="s">
        <v>3467</v>
      </c>
      <c r="Y298" s="29">
        <v>2022</v>
      </c>
      <c r="Z298" s="29" t="s">
        <v>1807</v>
      </c>
      <c r="AA298" s="29">
        <v>124</v>
      </c>
      <c r="AB298" s="103"/>
      <c r="AC298" s="28">
        <v>44489</v>
      </c>
      <c r="AD298" s="28" t="s">
        <v>437</v>
      </c>
      <c r="AE298" s="29" t="s">
        <v>436</v>
      </c>
      <c r="AF298" s="29"/>
      <c r="AG298" s="23"/>
      <c r="AH298" s="31">
        <v>0.5</v>
      </c>
      <c r="AI298" s="31">
        <v>1</v>
      </c>
      <c r="AJ298" s="104" t="str">
        <f t="shared" ca="1" si="34"/>
        <v>No Vigente</v>
      </c>
      <c r="AK298" s="105">
        <f t="shared" si="35"/>
        <v>45219</v>
      </c>
      <c r="AL298" s="24">
        <v>44854</v>
      </c>
      <c r="AM298" s="104" t="str">
        <f t="shared" ca="1" si="33"/>
        <v>No Vigente</v>
      </c>
      <c r="AN298" s="105">
        <f t="shared" si="36"/>
        <v>45227</v>
      </c>
      <c r="AO298" s="28">
        <v>44862</v>
      </c>
      <c r="AP298" s="24" t="s">
        <v>439</v>
      </c>
      <c r="AQ298" s="24">
        <v>46680</v>
      </c>
      <c r="AR298" s="104" t="str">
        <f t="shared" ca="1" si="32"/>
        <v>Vigente</v>
      </c>
      <c r="AS298" s="29"/>
      <c r="AT298" s="29"/>
      <c r="AU298" s="29" t="s">
        <v>1851</v>
      </c>
      <c r="AV298" s="23"/>
      <c r="AW298" s="102"/>
      <c r="AX298" s="102"/>
      <c r="AY298" s="102"/>
      <c r="AZ298" s="102"/>
      <c r="BA298" s="102"/>
      <c r="BB298" s="102"/>
      <c r="BC298" s="23"/>
      <c r="BD298" s="23" t="s">
        <v>1809</v>
      </c>
    </row>
    <row r="299" spans="1:56" ht="86.25" customHeight="1" x14ac:dyDescent="0.25">
      <c r="A299" s="22">
        <v>296</v>
      </c>
      <c r="B299" s="22"/>
      <c r="C299" s="22"/>
      <c r="D299" s="23">
        <v>1144025337</v>
      </c>
      <c r="E299" s="23" t="s">
        <v>3468</v>
      </c>
      <c r="F299" s="24">
        <v>32636</v>
      </c>
      <c r="G299" s="25"/>
      <c r="H299" s="101"/>
      <c r="I299" s="25">
        <f t="shared" ca="1" si="30"/>
        <v>36.923287671232877</v>
      </c>
      <c r="J299" s="102"/>
      <c r="K299" s="76" t="s">
        <v>1929</v>
      </c>
      <c r="L299" s="29" t="s">
        <v>1803</v>
      </c>
      <c r="M299" s="24">
        <v>45062</v>
      </c>
      <c r="N299" s="25">
        <f t="shared" ca="1" si="31"/>
        <v>2.8794520547945206</v>
      </c>
      <c r="O299" s="27">
        <v>3014045365</v>
      </c>
      <c r="P299" s="27"/>
      <c r="Q299" s="27"/>
      <c r="R299" s="28"/>
      <c r="S299" s="27"/>
      <c r="T299" s="27"/>
      <c r="U299" s="27"/>
      <c r="V299" s="29" t="s">
        <v>3469</v>
      </c>
      <c r="W299" s="27" t="s">
        <v>3470</v>
      </c>
      <c r="X299" s="27" t="s">
        <v>3471</v>
      </c>
      <c r="Y299" s="29">
        <v>2023</v>
      </c>
      <c r="Z299" s="29" t="s">
        <v>2139</v>
      </c>
      <c r="AA299" s="29">
        <v>113</v>
      </c>
      <c r="AB299" s="103"/>
      <c r="AC299" s="28">
        <v>44769</v>
      </c>
      <c r="AD299" s="28" t="s">
        <v>437</v>
      </c>
      <c r="AE299" s="29" t="s">
        <v>436</v>
      </c>
      <c r="AF299" s="29"/>
      <c r="AG299" s="23"/>
      <c r="AH299" s="31">
        <v>0.5</v>
      </c>
      <c r="AI299" s="31">
        <v>1</v>
      </c>
      <c r="AJ299" s="104" t="str">
        <f t="shared" ca="1" si="34"/>
        <v>No Vigente</v>
      </c>
      <c r="AK299" s="105">
        <f t="shared" si="35"/>
        <v>45134</v>
      </c>
      <c r="AL299" s="24">
        <v>44769</v>
      </c>
      <c r="AM299" s="104" t="str">
        <f t="shared" ca="1" si="33"/>
        <v>No Vigente</v>
      </c>
      <c r="AN299" s="105">
        <f t="shared" si="36"/>
        <v>45134</v>
      </c>
      <c r="AO299" s="28">
        <v>44769</v>
      </c>
      <c r="AP299" s="24" t="s">
        <v>439</v>
      </c>
      <c r="AQ299" s="24">
        <v>45398</v>
      </c>
      <c r="AR299" s="104" t="str">
        <f t="shared" ca="1" si="32"/>
        <v>No Vigente</v>
      </c>
      <c r="AS299" s="29"/>
      <c r="AT299" s="29"/>
      <c r="AU299" s="29" t="s">
        <v>3472</v>
      </c>
      <c r="AV299" s="23"/>
      <c r="AW299" s="102"/>
      <c r="AX299" s="102"/>
      <c r="AY299" s="102"/>
      <c r="AZ299" s="102"/>
      <c r="BA299" s="102"/>
      <c r="BB299" s="102"/>
      <c r="BC299" s="23"/>
      <c r="BD299" s="23" t="s">
        <v>1809</v>
      </c>
    </row>
    <row r="300" spans="1:56" ht="86.25" customHeight="1" x14ac:dyDescent="0.25">
      <c r="A300" s="22">
        <v>297</v>
      </c>
      <c r="B300" s="22"/>
      <c r="C300" s="22"/>
      <c r="D300" s="22">
        <v>1144127070</v>
      </c>
      <c r="E300" s="22" t="s">
        <v>3473</v>
      </c>
      <c r="F300" s="57">
        <v>32692</v>
      </c>
      <c r="G300" s="51" t="s">
        <v>1801</v>
      </c>
      <c r="H300" s="51"/>
      <c r="I300" s="51">
        <f t="shared" ca="1" si="30"/>
        <v>36.769863013698632</v>
      </c>
      <c r="J300" s="22"/>
      <c r="K300" s="63" t="s">
        <v>2453</v>
      </c>
      <c r="L300" s="48" t="s">
        <v>1803</v>
      </c>
      <c r="M300" s="57">
        <v>45078</v>
      </c>
      <c r="N300" s="51">
        <f t="shared" ca="1" si="31"/>
        <v>2.8356164383561642</v>
      </c>
      <c r="O300" s="55">
        <v>3113343345</v>
      </c>
      <c r="P300" s="55" t="s">
        <v>1815</v>
      </c>
      <c r="Q300" s="55" t="s">
        <v>439</v>
      </c>
      <c r="R300" s="57">
        <v>47775</v>
      </c>
      <c r="S300" s="55" t="s">
        <v>2429</v>
      </c>
      <c r="T300" s="55"/>
      <c r="U300" s="55"/>
      <c r="V300" s="48" t="s">
        <v>3474</v>
      </c>
      <c r="W300" s="55" t="s">
        <v>3475</v>
      </c>
      <c r="X300" s="55" t="s">
        <v>3476</v>
      </c>
      <c r="Y300" s="48">
        <v>2021</v>
      </c>
      <c r="Z300" s="48" t="s">
        <v>1998</v>
      </c>
      <c r="AA300" s="48">
        <v>124</v>
      </c>
      <c r="AB300" s="48"/>
      <c r="AC300" s="54">
        <v>44236</v>
      </c>
      <c r="AD300" s="54" t="s">
        <v>437</v>
      </c>
      <c r="AE300" s="48" t="s">
        <v>435</v>
      </c>
      <c r="AF300" s="48" t="s">
        <v>3477</v>
      </c>
      <c r="AG300" s="22">
        <v>1192918343</v>
      </c>
      <c r="AH300" s="85">
        <v>0.5</v>
      </c>
      <c r="AI300" s="85">
        <v>1</v>
      </c>
      <c r="AJ300" s="22" t="str">
        <f t="shared" ca="1" si="34"/>
        <v>No Vigente</v>
      </c>
      <c r="AK300" s="57">
        <f t="shared" si="35"/>
        <v>45694</v>
      </c>
      <c r="AL300" s="57">
        <v>45329</v>
      </c>
      <c r="AM300" s="22" t="str">
        <f t="shared" ca="1" si="33"/>
        <v>No Vigente</v>
      </c>
      <c r="AN300" s="57">
        <f t="shared" si="36"/>
        <v>45691</v>
      </c>
      <c r="AO300" s="54">
        <v>45326</v>
      </c>
      <c r="AP300" s="57" t="s">
        <v>439</v>
      </c>
      <c r="AQ300" s="57">
        <v>47775</v>
      </c>
      <c r="AR300" s="22" t="str">
        <f t="shared" ca="1" si="32"/>
        <v>Vigente</v>
      </c>
      <c r="AS300" s="48"/>
      <c r="AT300" s="48"/>
      <c r="AU300" s="48" t="s">
        <v>1851</v>
      </c>
      <c r="AV300" s="22"/>
      <c r="AW300" s="22"/>
      <c r="AX300" s="22"/>
      <c r="AY300" s="22"/>
      <c r="AZ300" s="22"/>
      <c r="BA300" s="22"/>
      <c r="BB300" s="22"/>
      <c r="BC300" s="22"/>
      <c r="BD300" s="22" t="s">
        <v>1966</v>
      </c>
    </row>
    <row r="301" spans="1:56" ht="86.25" customHeight="1" x14ac:dyDescent="0.25">
      <c r="A301" s="22">
        <v>298</v>
      </c>
      <c r="B301" s="22"/>
      <c r="C301" s="22"/>
      <c r="D301" s="23">
        <v>1065097248</v>
      </c>
      <c r="E301" s="23" t="s">
        <v>3478</v>
      </c>
      <c r="F301" s="24">
        <v>33566</v>
      </c>
      <c r="G301" s="25"/>
      <c r="H301" s="101"/>
      <c r="I301" s="25">
        <f t="shared" ca="1" si="30"/>
        <v>34.375342465753427</v>
      </c>
      <c r="J301" s="102"/>
      <c r="K301" s="76" t="s">
        <v>1929</v>
      </c>
      <c r="L301" s="29" t="s">
        <v>1803</v>
      </c>
      <c r="M301" s="24">
        <v>45069</v>
      </c>
      <c r="N301" s="25">
        <f t="shared" ca="1" si="31"/>
        <v>2.8602739726027395</v>
      </c>
      <c r="O301" s="27">
        <v>3122673349</v>
      </c>
      <c r="P301" s="27"/>
      <c r="Q301" s="27"/>
      <c r="R301" s="28"/>
      <c r="S301" s="27"/>
      <c r="T301" s="27"/>
      <c r="U301" s="27"/>
      <c r="V301" s="29" t="s">
        <v>3479</v>
      </c>
      <c r="W301" s="27" t="s">
        <v>3480</v>
      </c>
      <c r="X301" s="27" t="s">
        <v>3481</v>
      </c>
      <c r="Y301" s="29">
        <v>2021</v>
      </c>
      <c r="Z301" s="29" t="s">
        <v>1867</v>
      </c>
      <c r="AA301" s="29">
        <v>162</v>
      </c>
      <c r="AB301" s="103"/>
      <c r="AC301" s="28">
        <v>44026</v>
      </c>
      <c r="AD301" s="28" t="s">
        <v>437</v>
      </c>
      <c r="AE301" s="29" t="s">
        <v>436</v>
      </c>
      <c r="AF301" s="29"/>
      <c r="AG301" s="23"/>
      <c r="AH301" s="31">
        <v>0.5</v>
      </c>
      <c r="AI301" s="31">
        <v>1</v>
      </c>
      <c r="AJ301" s="104" t="str">
        <f t="shared" ca="1" si="34"/>
        <v>No Vigente</v>
      </c>
      <c r="AK301" s="105">
        <f t="shared" si="35"/>
        <v>45122</v>
      </c>
      <c r="AL301" s="24">
        <v>44757</v>
      </c>
      <c r="AM301" s="104" t="str">
        <f t="shared" ca="1" si="33"/>
        <v>No Vigente</v>
      </c>
      <c r="AN301" s="105">
        <f t="shared" si="36"/>
        <v>45123</v>
      </c>
      <c r="AO301" s="28">
        <v>44758</v>
      </c>
      <c r="AP301" s="24" t="s">
        <v>439</v>
      </c>
      <c r="AQ301" s="24">
        <v>45221</v>
      </c>
      <c r="AR301" s="104" t="str">
        <f t="shared" ca="1" si="32"/>
        <v>No Vigente</v>
      </c>
      <c r="AS301" s="29"/>
      <c r="AT301" s="29"/>
      <c r="AU301" s="29" t="s">
        <v>1851</v>
      </c>
      <c r="AV301" s="23"/>
      <c r="AW301" s="102"/>
      <c r="AX301" s="102"/>
      <c r="AY301" s="102"/>
      <c r="AZ301" s="102"/>
      <c r="BA301" s="102"/>
      <c r="BB301" s="102"/>
      <c r="BC301" s="23"/>
      <c r="BD301" s="23" t="s">
        <v>1809</v>
      </c>
    </row>
    <row r="302" spans="1:56" ht="86.25" customHeight="1" x14ac:dyDescent="0.25">
      <c r="A302" s="22">
        <v>299</v>
      </c>
      <c r="B302" s="22"/>
      <c r="C302" s="22"/>
      <c r="D302" s="22">
        <v>1151961234</v>
      </c>
      <c r="E302" s="22" t="s">
        <v>3482</v>
      </c>
      <c r="F302" s="57">
        <v>35399</v>
      </c>
      <c r="G302" s="51" t="s">
        <v>1801</v>
      </c>
      <c r="H302" s="51"/>
      <c r="I302" s="51">
        <f t="shared" ca="1" si="30"/>
        <v>29.353424657534248</v>
      </c>
      <c r="J302" s="22"/>
      <c r="K302" s="63" t="s">
        <v>3483</v>
      </c>
      <c r="L302" s="48" t="s">
        <v>1803</v>
      </c>
      <c r="M302" s="57">
        <v>45077</v>
      </c>
      <c r="N302" s="51">
        <f t="shared" ca="1" si="31"/>
        <v>2.8383561643835615</v>
      </c>
      <c r="O302" s="55">
        <v>3224944279</v>
      </c>
      <c r="P302" s="55" t="s">
        <v>1815</v>
      </c>
      <c r="Q302" s="55" t="s">
        <v>439</v>
      </c>
      <c r="R302" s="57">
        <v>46065</v>
      </c>
      <c r="S302" s="55" t="s">
        <v>755</v>
      </c>
      <c r="T302" s="54">
        <v>45266</v>
      </c>
      <c r="U302" s="55"/>
      <c r="V302" s="48" t="s">
        <v>635</v>
      </c>
      <c r="W302" s="55" t="s">
        <v>3484</v>
      </c>
      <c r="X302" s="55" t="s">
        <v>3485</v>
      </c>
      <c r="Y302" s="48">
        <v>2016</v>
      </c>
      <c r="Z302" s="48" t="s">
        <v>1885</v>
      </c>
      <c r="AA302" s="48">
        <v>102</v>
      </c>
      <c r="AB302" s="48"/>
      <c r="AC302" s="54">
        <v>42580</v>
      </c>
      <c r="AD302" s="54" t="s">
        <v>437</v>
      </c>
      <c r="AE302" s="48" t="s">
        <v>436</v>
      </c>
      <c r="AF302" s="48"/>
      <c r="AG302" s="22"/>
      <c r="AH302" s="85">
        <v>0.5</v>
      </c>
      <c r="AI302" s="85">
        <v>1</v>
      </c>
      <c r="AJ302" s="22" t="str">
        <f t="shared" ca="1" si="34"/>
        <v>No Vigente</v>
      </c>
      <c r="AK302" s="57">
        <f t="shared" si="35"/>
        <v>45996</v>
      </c>
      <c r="AL302" s="57">
        <v>45631</v>
      </c>
      <c r="AM302" s="22" t="str">
        <f t="shared" ca="1" si="33"/>
        <v>No Vigente</v>
      </c>
      <c r="AN302" s="57">
        <f t="shared" si="36"/>
        <v>45646</v>
      </c>
      <c r="AO302" s="54">
        <v>45281</v>
      </c>
      <c r="AP302" s="57" t="s">
        <v>439</v>
      </c>
      <c r="AQ302" s="57">
        <v>46065</v>
      </c>
      <c r="AR302" s="22" t="str">
        <f t="shared" ca="1" si="32"/>
        <v>No Vigente</v>
      </c>
      <c r="AS302" s="48"/>
      <c r="AT302" s="48"/>
      <c r="AU302" s="48" t="s">
        <v>1851</v>
      </c>
      <c r="AV302" s="22"/>
      <c r="AW302" s="22"/>
      <c r="AX302" s="22"/>
      <c r="AY302" s="22"/>
      <c r="AZ302" s="22"/>
      <c r="BA302" s="22"/>
      <c r="BB302" s="22"/>
      <c r="BC302" s="22" t="s">
        <v>3486</v>
      </c>
      <c r="BD302" s="22" t="s">
        <v>1966</v>
      </c>
    </row>
    <row r="303" spans="1:56" ht="86.25" customHeight="1" x14ac:dyDescent="0.25">
      <c r="A303" s="22">
        <v>300</v>
      </c>
      <c r="B303" s="22"/>
      <c r="C303" s="22"/>
      <c r="D303" s="22">
        <v>1144042392</v>
      </c>
      <c r="E303" s="22" t="s">
        <v>3487</v>
      </c>
      <c r="F303" s="57">
        <v>33298</v>
      </c>
      <c r="G303" s="51" t="s">
        <v>1801</v>
      </c>
      <c r="H303" s="51"/>
      <c r="I303" s="51">
        <f t="shared" ca="1" si="30"/>
        <v>35.109589041095887</v>
      </c>
      <c r="J303" s="22"/>
      <c r="K303" s="63" t="s">
        <v>1840</v>
      </c>
      <c r="L303" s="48" t="s">
        <v>1803</v>
      </c>
      <c r="M303" s="57">
        <v>45062</v>
      </c>
      <c r="N303" s="51">
        <f t="shared" ca="1" si="31"/>
        <v>2.8794520547945206</v>
      </c>
      <c r="O303" s="55">
        <v>3176711340</v>
      </c>
      <c r="P303" s="55" t="s">
        <v>1815</v>
      </c>
      <c r="Q303" s="55" t="s">
        <v>439</v>
      </c>
      <c r="R303" s="54"/>
      <c r="S303" s="55"/>
      <c r="T303" s="55"/>
      <c r="U303" s="55"/>
      <c r="V303" s="48" t="s">
        <v>576</v>
      </c>
      <c r="W303" s="55" t="s">
        <v>3488</v>
      </c>
      <c r="X303" s="55" t="s">
        <v>3489</v>
      </c>
      <c r="Y303" s="48">
        <v>2011</v>
      </c>
      <c r="Z303" s="48" t="s">
        <v>1807</v>
      </c>
      <c r="AA303" s="48">
        <v>150</v>
      </c>
      <c r="AB303" s="48"/>
      <c r="AC303" s="54">
        <v>40653</v>
      </c>
      <c r="AD303" s="54" t="s">
        <v>437</v>
      </c>
      <c r="AE303" s="48" t="s">
        <v>436</v>
      </c>
      <c r="AF303" s="48"/>
      <c r="AG303" s="22"/>
      <c r="AH303" s="85">
        <v>0.5</v>
      </c>
      <c r="AI303" s="85">
        <v>1</v>
      </c>
      <c r="AJ303" s="22" t="str">
        <f t="shared" ca="1" si="34"/>
        <v>No Vigente</v>
      </c>
      <c r="AK303" s="57">
        <f t="shared" si="35"/>
        <v>45287</v>
      </c>
      <c r="AL303" s="57">
        <v>44922</v>
      </c>
      <c r="AM303" s="22" t="str">
        <f t="shared" ca="1" si="33"/>
        <v>No Vigente</v>
      </c>
      <c r="AN303" s="57">
        <f t="shared" si="36"/>
        <v>45649</v>
      </c>
      <c r="AO303" s="54">
        <v>45284</v>
      </c>
      <c r="AP303" s="57" t="s">
        <v>439</v>
      </c>
      <c r="AQ303" s="57">
        <v>48557</v>
      </c>
      <c r="AR303" s="22" t="str">
        <f t="shared" ca="1" si="32"/>
        <v>Vigente</v>
      </c>
      <c r="AS303" s="48"/>
      <c r="AT303" s="48"/>
      <c r="AU303" s="48" t="s">
        <v>1851</v>
      </c>
      <c r="AV303" s="22"/>
      <c r="AW303" s="22"/>
      <c r="AX303" s="22"/>
      <c r="AY303" s="22"/>
      <c r="AZ303" s="22"/>
      <c r="BA303" s="22"/>
      <c r="BB303" s="22"/>
      <c r="BC303" s="22" t="s">
        <v>3490</v>
      </c>
      <c r="BD303" s="22" t="s">
        <v>1966</v>
      </c>
    </row>
    <row r="304" spans="1:56" ht="86.25" customHeight="1" x14ac:dyDescent="0.25">
      <c r="A304" s="22">
        <v>301</v>
      </c>
      <c r="B304" s="22"/>
      <c r="C304" s="22"/>
      <c r="D304" s="102">
        <v>1144042392</v>
      </c>
      <c r="E304" s="102" t="s">
        <v>3491</v>
      </c>
      <c r="F304" s="195">
        <v>37300</v>
      </c>
      <c r="G304" s="101" t="s">
        <v>1801</v>
      </c>
      <c r="H304" s="51"/>
      <c r="I304" s="101">
        <f t="shared" ca="1" si="30"/>
        <v>24.145205479452056</v>
      </c>
      <c r="J304" s="22"/>
      <c r="K304" s="196" t="s">
        <v>2376</v>
      </c>
      <c r="L304" s="103" t="s">
        <v>1895</v>
      </c>
      <c r="M304" s="195">
        <v>45100</v>
      </c>
      <c r="N304" s="101">
        <f t="shared" ca="1" si="31"/>
        <v>2.7753424657534245</v>
      </c>
      <c r="O304" s="197">
        <v>3004688670</v>
      </c>
      <c r="P304" s="197" t="s">
        <v>1815</v>
      </c>
      <c r="Q304" s="197" t="s">
        <v>439</v>
      </c>
      <c r="R304" s="198">
        <v>48392</v>
      </c>
      <c r="S304" s="197" t="s">
        <v>2429</v>
      </c>
      <c r="T304" s="197"/>
      <c r="U304" s="197"/>
      <c r="V304" s="103" t="s">
        <v>3492</v>
      </c>
      <c r="W304" s="197" t="s">
        <v>3493</v>
      </c>
      <c r="X304" s="197" t="s">
        <v>3494</v>
      </c>
      <c r="Y304" s="103">
        <v>2011</v>
      </c>
      <c r="Z304" s="103" t="s">
        <v>3495</v>
      </c>
      <c r="AA304" s="103">
        <v>107</v>
      </c>
      <c r="AB304" s="103"/>
      <c r="AC304" s="198">
        <v>40588</v>
      </c>
      <c r="AD304" s="198" t="s">
        <v>437</v>
      </c>
      <c r="AE304" s="103" t="s">
        <v>1822</v>
      </c>
      <c r="AF304" s="103" t="s">
        <v>3496</v>
      </c>
      <c r="AG304" s="102">
        <v>67038388</v>
      </c>
      <c r="AH304" s="199">
        <v>0.5</v>
      </c>
      <c r="AI304" s="199">
        <v>1</v>
      </c>
      <c r="AJ304" s="102" t="str">
        <f t="shared" ca="1" si="34"/>
        <v>No Vigente</v>
      </c>
      <c r="AK304" s="195">
        <f t="shared" si="35"/>
        <v>45281</v>
      </c>
      <c r="AL304" s="195">
        <v>44916</v>
      </c>
      <c r="AM304" s="102" t="str">
        <f t="shared" ca="1" si="33"/>
        <v>No Vigente</v>
      </c>
      <c r="AN304" s="195">
        <f t="shared" si="36"/>
        <v>45679</v>
      </c>
      <c r="AO304" s="198">
        <v>45314</v>
      </c>
      <c r="AP304" s="195" t="s">
        <v>439</v>
      </c>
      <c r="AQ304" s="195">
        <v>48392</v>
      </c>
      <c r="AR304" s="102" t="str">
        <f t="shared" ca="1" si="32"/>
        <v>Vigente</v>
      </c>
      <c r="AS304" s="103"/>
      <c r="AT304" s="103"/>
      <c r="AU304" s="103" t="s">
        <v>1851</v>
      </c>
      <c r="AV304" s="102"/>
      <c r="AW304" s="22"/>
      <c r="AX304" s="22"/>
      <c r="AY304" s="22"/>
      <c r="AZ304" s="22"/>
      <c r="BA304" s="22"/>
      <c r="BB304" s="22"/>
      <c r="BC304" s="102"/>
      <c r="BD304" s="102" t="s">
        <v>1966</v>
      </c>
    </row>
    <row r="305" spans="1:56" ht="86.25" customHeight="1" x14ac:dyDescent="0.25">
      <c r="A305" s="22">
        <v>302</v>
      </c>
      <c r="B305" s="22"/>
      <c r="C305" s="22"/>
      <c r="D305" s="22">
        <v>14678592</v>
      </c>
      <c r="E305" s="22" t="s">
        <v>3497</v>
      </c>
      <c r="F305" s="57">
        <v>31041</v>
      </c>
      <c r="G305" s="51" t="s">
        <v>1801</v>
      </c>
      <c r="H305" s="51"/>
      <c r="I305" s="51">
        <f t="shared" ca="1" si="30"/>
        <v>41.293150684931504</v>
      </c>
      <c r="J305" s="22"/>
      <c r="K305" s="63" t="s">
        <v>3498</v>
      </c>
      <c r="L305" s="48" t="s">
        <v>1827</v>
      </c>
      <c r="M305" s="57">
        <v>45062</v>
      </c>
      <c r="N305" s="51">
        <f t="shared" ca="1" si="31"/>
        <v>2.8794520547945206</v>
      </c>
      <c r="O305" s="55">
        <v>3162885222</v>
      </c>
      <c r="P305" s="55" t="s">
        <v>1815</v>
      </c>
      <c r="Q305" s="55" t="s">
        <v>439</v>
      </c>
      <c r="R305" s="54" t="s">
        <v>3499</v>
      </c>
      <c r="S305" s="55" t="s">
        <v>2429</v>
      </c>
      <c r="T305" s="55"/>
      <c r="U305" s="55"/>
      <c r="V305" s="48" t="s">
        <v>3500</v>
      </c>
      <c r="W305" s="55" t="s">
        <v>3501</v>
      </c>
      <c r="X305" s="55" t="s">
        <v>3502</v>
      </c>
      <c r="Y305" s="48">
        <v>2017</v>
      </c>
      <c r="Z305" s="48" t="s">
        <v>3503</v>
      </c>
      <c r="AA305" s="48">
        <v>124</v>
      </c>
      <c r="AB305" s="48"/>
      <c r="AC305" s="54">
        <v>42733</v>
      </c>
      <c r="AD305" s="54" t="s">
        <v>437</v>
      </c>
      <c r="AE305" s="48" t="s">
        <v>1822</v>
      </c>
      <c r="AF305" s="48" t="s">
        <v>3504</v>
      </c>
      <c r="AG305" s="22">
        <v>1130609365</v>
      </c>
      <c r="AH305" s="85">
        <v>0.5</v>
      </c>
      <c r="AI305" s="85">
        <v>1</v>
      </c>
      <c r="AJ305" s="22" t="str">
        <f t="shared" ca="1" si="34"/>
        <v>No Vigente</v>
      </c>
      <c r="AK305" s="57">
        <f t="shared" si="35"/>
        <v>45289</v>
      </c>
      <c r="AL305" s="57">
        <v>44924</v>
      </c>
      <c r="AM305" s="22" t="str">
        <f t="shared" ca="1" si="33"/>
        <v>No Vigente</v>
      </c>
      <c r="AN305" s="57">
        <f t="shared" si="36"/>
        <v>45291</v>
      </c>
      <c r="AO305" s="54">
        <v>44926</v>
      </c>
      <c r="AP305" s="57" t="s">
        <v>439</v>
      </c>
      <c r="AQ305" s="57">
        <v>48620</v>
      </c>
      <c r="AR305" s="22" t="str">
        <f t="shared" ca="1" si="32"/>
        <v>Vigente</v>
      </c>
      <c r="AS305" s="48"/>
      <c r="AT305" s="48"/>
      <c r="AU305" s="48" t="s">
        <v>1851</v>
      </c>
      <c r="AV305" s="22"/>
      <c r="AW305" s="22"/>
      <c r="AX305" s="22"/>
      <c r="AY305" s="22"/>
      <c r="AZ305" s="22"/>
      <c r="BA305" s="22"/>
      <c r="BB305" s="22"/>
      <c r="BC305" s="22" t="s">
        <v>3505</v>
      </c>
      <c r="BD305" s="22" t="s">
        <v>2421</v>
      </c>
    </row>
    <row r="306" spans="1:56" ht="86.25" customHeight="1" x14ac:dyDescent="0.25">
      <c r="A306" s="22">
        <v>303</v>
      </c>
      <c r="B306" s="22"/>
      <c r="C306" s="22"/>
      <c r="D306" s="22">
        <v>1130597607</v>
      </c>
      <c r="E306" s="22" t="s">
        <v>3506</v>
      </c>
      <c r="F306" s="90">
        <v>31940</v>
      </c>
      <c r="G306" s="51" t="s">
        <v>1843</v>
      </c>
      <c r="H306" s="51"/>
      <c r="I306" s="51">
        <f t="shared" ca="1" si="30"/>
        <v>38.830136986301369</v>
      </c>
      <c r="J306" s="22"/>
      <c r="K306" s="63" t="s">
        <v>1840</v>
      </c>
      <c r="L306" s="48" t="s">
        <v>1803</v>
      </c>
      <c r="M306" s="57">
        <v>45100</v>
      </c>
      <c r="N306" s="51">
        <f t="shared" ca="1" si="31"/>
        <v>2.7753424657534245</v>
      </c>
      <c r="O306" s="55">
        <v>3178938844</v>
      </c>
      <c r="P306" s="55" t="s">
        <v>1815</v>
      </c>
      <c r="Q306" s="55" t="s">
        <v>439</v>
      </c>
      <c r="R306" s="54">
        <v>46319</v>
      </c>
      <c r="S306" s="55" t="s">
        <v>2429</v>
      </c>
      <c r="T306" s="55"/>
      <c r="U306" s="55"/>
      <c r="V306" s="48" t="s">
        <v>554</v>
      </c>
      <c r="W306" s="48" t="s">
        <v>3507</v>
      </c>
      <c r="X306" s="48" t="s">
        <v>3508</v>
      </c>
      <c r="Y306" s="48">
        <v>2019</v>
      </c>
      <c r="Z306" s="48" t="s">
        <v>3069</v>
      </c>
      <c r="AA306" s="48">
        <v>97</v>
      </c>
      <c r="AB306" s="48"/>
      <c r="AC306" s="91">
        <v>43195</v>
      </c>
      <c r="AD306" s="48" t="s">
        <v>437</v>
      </c>
      <c r="AE306" s="48" t="s">
        <v>764</v>
      </c>
      <c r="AF306" s="48" t="s">
        <v>555</v>
      </c>
      <c r="AG306" s="22">
        <v>16929180</v>
      </c>
      <c r="AH306" s="85">
        <v>0.5</v>
      </c>
      <c r="AI306" s="85">
        <v>1</v>
      </c>
      <c r="AJ306" s="22" t="str">
        <f t="shared" ca="1" si="34"/>
        <v>No Vigente</v>
      </c>
      <c r="AK306" s="57">
        <f t="shared" si="35"/>
        <v>45495</v>
      </c>
      <c r="AL306" s="90">
        <v>45130</v>
      </c>
      <c r="AM306" s="22" t="str">
        <f t="shared" ca="1" si="33"/>
        <v>No Vigente</v>
      </c>
      <c r="AN306" s="57">
        <f t="shared" si="36"/>
        <v>45857</v>
      </c>
      <c r="AO306" s="90">
        <v>45492</v>
      </c>
      <c r="AP306" s="57" t="s">
        <v>439</v>
      </c>
      <c r="AQ306" s="90">
        <v>46319</v>
      </c>
      <c r="AR306" s="22" t="str">
        <f t="shared" ca="1" si="32"/>
        <v>Vigente</v>
      </c>
      <c r="AS306" s="48"/>
      <c r="AT306" s="48"/>
      <c r="AU306" s="48" t="s">
        <v>1851</v>
      </c>
      <c r="AV306" s="22"/>
      <c r="AW306" s="22"/>
      <c r="AX306" s="22"/>
      <c r="AY306" s="22"/>
      <c r="AZ306" s="22"/>
      <c r="BA306" s="22"/>
      <c r="BB306" s="22"/>
      <c r="BC306" s="22"/>
      <c r="BD306" s="22" t="s">
        <v>1966</v>
      </c>
    </row>
    <row r="307" spans="1:56" ht="86.25" customHeight="1" x14ac:dyDescent="0.25">
      <c r="A307" s="22">
        <v>304</v>
      </c>
      <c r="B307" s="22"/>
      <c r="C307" s="22"/>
      <c r="D307" s="23">
        <v>16797537</v>
      </c>
      <c r="E307" s="23" t="s">
        <v>3509</v>
      </c>
      <c r="F307" s="138">
        <v>26341</v>
      </c>
      <c r="G307" s="25"/>
      <c r="H307" s="101"/>
      <c r="I307" s="25">
        <f t="shared" ca="1" si="30"/>
        <v>54.169863013698631</v>
      </c>
      <c r="J307" s="102"/>
      <c r="K307" s="76" t="s">
        <v>1840</v>
      </c>
      <c r="L307" s="29" t="s">
        <v>1803</v>
      </c>
      <c r="M307" s="24">
        <v>45054</v>
      </c>
      <c r="N307" s="25">
        <f t="shared" ca="1" si="31"/>
        <v>2.9013698630136986</v>
      </c>
      <c r="O307" s="27">
        <v>3183728421</v>
      </c>
      <c r="P307" s="27"/>
      <c r="Q307" s="27"/>
      <c r="R307" s="28"/>
      <c r="S307" s="27"/>
      <c r="T307" s="28">
        <v>45258</v>
      </c>
      <c r="U307" s="28"/>
      <c r="V307" s="29" t="s">
        <v>3510</v>
      </c>
      <c r="W307" s="29" t="s">
        <v>3511</v>
      </c>
      <c r="X307" s="29" t="s">
        <v>3512</v>
      </c>
      <c r="Y307" s="29">
        <v>2014</v>
      </c>
      <c r="Z307" s="29" t="s">
        <v>1912</v>
      </c>
      <c r="AA307" s="29">
        <v>199</v>
      </c>
      <c r="AB307" s="103"/>
      <c r="AC307" s="137" t="s">
        <v>3513</v>
      </c>
      <c r="AD307" s="29" t="s">
        <v>437</v>
      </c>
      <c r="AE307" s="29" t="s">
        <v>764</v>
      </c>
      <c r="AF307" s="29" t="s">
        <v>3514</v>
      </c>
      <c r="AG307" s="23">
        <v>31290591</v>
      </c>
      <c r="AH307" s="31" t="s">
        <v>861</v>
      </c>
      <c r="AI307" s="31" t="s">
        <v>861</v>
      </c>
      <c r="AJ307" s="104" t="str">
        <f t="shared" ca="1" si="34"/>
        <v>No Vigente</v>
      </c>
      <c r="AK307" s="105">
        <f t="shared" si="35"/>
        <v>45331</v>
      </c>
      <c r="AL307" s="138">
        <v>44966</v>
      </c>
      <c r="AM307" s="104" t="str">
        <f t="shared" ca="1" si="33"/>
        <v>No Vigente</v>
      </c>
      <c r="AN307" s="105">
        <f t="shared" si="36"/>
        <v>45311</v>
      </c>
      <c r="AO307" s="138">
        <v>44946</v>
      </c>
      <c r="AP307" s="24" t="s">
        <v>439</v>
      </c>
      <c r="AQ307" s="138">
        <v>45301</v>
      </c>
      <c r="AR307" s="104" t="str">
        <f t="shared" ca="1" si="32"/>
        <v>No Vigente</v>
      </c>
      <c r="AS307" s="29"/>
      <c r="AT307" s="29"/>
      <c r="AU307" s="29" t="s">
        <v>1851</v>
      </c>
      <c r="AV307" s="23"/>
      <c r="AW307" s="102"/>
      <c r="AX307" s="102"/>
      <c r="AY307" s="102"/>
      <c r="AZ307" s="102"/>
      <c r="BA307" s="102"/>
      <c r="BB307" s="102"/>
      <c r="BC307" s="23" t="s">
        <v>3515</v>
      </c>
      <c r="BD307" s="23" t="s">
        <v>1809</v>
      </c>
    </row>
    <row r="308" spans="1:56" ht="86.25" customHeight="1" x14ac:dyDescent="0.25">
      <c r="A308" s="22">
        <v>305</v>
      </c>
      <c r="B308" s="22"/>
      <c r="C308" s="22"/>
      <c r="D308" s="23">
        <v>1112491890</v>
      </c>
      <c r="E308" s="23" t="s">
        <v>3516</v>
      </c>
      <c r="F308" s="138">
        <v>35668</v>
      </c>
      <c r="G308" s="25"/>
      <c r="H308" s="101"/>
      <c r="I308" s="25">
        <f t="shared" ca="1" si="30"/>
        <v>28.616438356164384</v>
      </c>
      <c r="J308" s="102"/>
      <c r="K308" s="76" t="s">
        <v>1840</v>
      </c>
      <c r="L308" s="29" t="s">
        <v>1803</v>
      </c>
      <c r="M308" s="24">
        <v>45078</v>
      </c>
      <c r="N308" s="25">
        <f t="shared" ca="1" si="31"/>
        <v>2.8356164383561642</v>
      </c>
      <c r="O308" s="27">
        <v>3152297760</v>
      </c>
      <c r="P308" s="27"/>
      <c r="Q308" s="27"/>
      <c r="R308" s="28"/>
      <c r="S308" s="27"/>
      <c r="T308" s="27"/>
      <c r="U308" s="27"/>
      <c r="V308" s="29" t="s">
        <v>3517</v>
      </c>
      <c r="W308" s="29" t="s">
        <v>3518</v>
      </c>
      <c r="X308" s="29" t="s">
        <v>3519</v>
      </c>
      <c r="Y308" s="29">
        <v>2020</v>
      </c>
      <c r="Z308" s="29" t="s">
        <v>1986</v>
      </c>
      <c r="AA308" s="29">
        <v>159</v>
      </c>
      <c r="AB308" s="103">
        <v>37493</v>
      </c>
      <c r="AC308" s="137">
        <v>43628</v>
      </c>
      <c r="AD308" s="29" t="s">
        <v>437</v>
      </c>
      <c r="AE308" s="29" t="s">
        <v>764</v>
      </c>
      <c r="AF308" s="29" t="s">
        <v>3520</v>
      </c>
      <c r="AG308" s="23">
        <v>16768032</v>
      </c>
      <c r="AH308" s="31">
        <v>0.5</v>
      </c>
      <c r="AI308" s="31">
        <v>1</v>
      </c>
      <c r="AJ308" s="104" t="str">
        <f t="shared" ca="1" si="34"/>
        <v>No Vigente</v>
      </c>
      <c r="AK308" s="105">
        <f t="shared" si="35"/>
        <v>45242</v>
      </c>
      <c r="AL308" s="138">
        <v>44877</v>
      </c>
      <c r="AM308" s="104" t="str">
        <f t="shared" ca="1" si="33"/>
        <v>No Vigente</v>
      </c>
      <c r="AN308" s="105">
        <f t="shared" si="36"/>
        <v>45242</v>
      </c>
      <c r="AO308" s="138">
        <v>44877</v>
      </c>
      <c r="AP308" s="24" t="s">
        <v>439</v>
      </c>
      <c r="AQ308" s="138">
        <v>45760</v>
      </c>
      <c r="AR308" s="104" t="str">
        <f t="shared" ca="1" si="32"/>
        <v>No Vigente</v>
      </c>
      <c r="AS308" s="29"/>
      <c r="AT308" s="29"/>
      <c r="AU308" s="29" t="s">
        <v>1851</v>
      </c>
      <c r="AV308" s="23"/>
      <c r="AW308" s="102"/>
      <c r="AX308" s="102"/>
      <c r="AY308" s="102"/>
      <c r="AZ308" s="102"/>
      <c r="BA308" s="102"/>
      <c r="BB308" s="102"/>
      <c r="BC308" s="23" t="s">
        <v>3521</v>
      </c>
      <c r="BD308" s="23" t="s">
        <v>1809</v>
      </c>
    </row>
    <row r="309" spans="1:56" ht="45.75" customHeight="1" x14ac:dyDescent="0.25">
      <c r="A309" s="22">
        <v>306</v>
      </c>
      <c r="B309" s="22"/>
      <c r="C309" s="22"/>
      <c r="D309" s="48">
        <v>1144141364</v>
      </c>
      <c r="E309" s="48" t="s">
        <v>3522</v>
      </c>
      <c r="F309" s="54">
        <v>33101</v>
      </c>
      <c r="G309" s="51" t="s">
        <v>1801</v>
      </c>
      <c r="H309" s="55"/>
      <c r="I309" s="55">
        <f t="shared" ca="1" si="30"/>
        <v>35.649315068493152</v>
      </c>
      <c r="J309" s="48"/>
      <c r="K309" s="55" t="s">
        <v>1840</v>
      </c>
      <c r="L309" s="48" t="s">
        <v>1803</v>
      </c>
      <c r="M309" s="54">
        <v>45062</v>
      </c>
      <c r="N309" s="51">
        <f t="shared" ca="1" si="31"/>
        <v>2.8794520547945206</v>
      </c>
      <c r="O309" s="48">
        <v>3178830338</v>
      </c>
      <c r="P309" s="48" t="s">
        <v>1815</v>
      </c>
      <c r="Q309" s="48" t="s">
        <v>439</v>
      </c>
      <c r="R309" s="54">
        <v>48746</v>
      </c>
      <c r="S309" s="48" t="s">
        <v>2429</v>
      </c>
      <c r="T309" s="48"/>
      <c r="U309" s="48"/>
      <c r="V309" s="48" t="s">
        <v>3523</v>
      </c>
      <c r="W309" s="48" t="s">
        <v>3524</v>
      </c>
      <c r="X309" s="48" t="s">
        <v>3525</v>
      </c>
      <c r="Y309" s="48">
        <v>2015</v>
      </c>
      <c r="Z309" s="48" t="s">
        <v>2936</v>
      </c>
      <c r="AA309" s="48">
        <v>149</v>
      </c>
      <c r="AB309" s="48"/>
      <c r="AC309" s="54">
        <v>42089</v>
      </c>
      <c r="AD309" s="48" t="s">
        <v>437</v>
      </c>
      <c r="AE309" s="48" t="s">
        <v>764</v>
      </c>
      <c r="AF309" s="48" t="s">
        <v>3526</v>
      </c>
      <c r="AG309" s="48">
        <v>1144151169</v>
      </c>
      <c r="AH309" s="85">
        <v>0.5</v>
      </c>
      <c r="AI309" s="85">
        <v>1</v>
      </c>
      <c r="AJ309" s="22" t="str">
        <f t="shared" ca="1" si="34"/>
        <v>No Vigente</v>
      </c>
      <c r="AK309" s="57">
        <f t="shared" si="35"/>
        <v>45646</v>
      </c>
      <c r="AL309" s="90">
        <v>45281</v>
      </c>
      <c r="AM309" s="22" t="str">
        <f t="shared" ca="1" si="33"/>
        <v>No Vigente</v>
      </c>
      <c r="AN309" s="57">
        <f t="shared" si="36"/>
        <v>45923</v>
      </c>
      <c r="AO309" s="90">
        <v>45558</v>
      </c>
      <c r="AP309" s="48" t="s">
        <v>439</v>
      </c>
      <c r="AQ309" s="91">
        <v>48746</v>
      </c>
      <c r="AR309" s="22" t="str">
        <f t="shared" ca="1" si="32"/>
        <v>Vigente</v>
      </c>
      <c r="AS309" s="48"/>
      <c r="AT309" s="48"/>
      <c r="AU309" s="48" t="s">
        <v>1851</v>
      </c>
      <c r="AV309" s="22"/>
      <c r="AW309" s="22"/>
      <c r="AX309" s="22"/>
      <c r="AY309" s="22"/>
      <c r="AZ309" s="22"/>
      <c r="BA309" s="22"/>
      <c r="BB309" s="22"/>
      <c r="BC309" s="22" t="s">
        <v>3527</v>
      </c>
      <c r="BD309" s="48"/>
    </row>
    <row r="310" spans="1:56" ht="45.75" customHeight="1" x14ac:dyDescent="0.25">
      <c r="A310" s="22">
        <v>307</v>
      </c>
      <c r="B310" s="22"/>
      <c r="C310" s="22"/>
      <c r="D310" s="29">
        <v>1107520521</v>
      </c>
      <c r="E310" s="29" t="s">
        <v>3528</v>
      </c>
      <c r="F310" s="28">
        <v>36058</v>
      </c>
      <c r="G310" s="27"/>
      <c r="H310" s="197"/>
      <c r="I310" s="27">
        <f t="shared" ca="1" si="30"/>
        <v>27.547945205479451</v>
      </c>
      <c r="J310" s="103"/>
      <c r="K310" s="27" t="s">
        <v>1863</v>
      </c>
      <c r="L310" s="29" t="s">
        <v>1803</v>
      </c>
      <c r="M310" s="28">
        <v>45062</v>
      </c>
      <c r="N310" s="25">
        <f t="shared" ca="1" si="31"/>
        <v>2.8794520547945206</v>
      </c>
      <c r="O310" s="29">
        <v>3016754344</v>
      </c>
      <c r="P310" s="29"/>
      <c r="Q310" s="29"/>
      <c r="R310" s="28"/>
      <c r="S310" s="29"/>
      <c r="T310" s="29"/>
      <c r="U310" s="29"/>
      <c r="V310" s="29" t="s">
        <v>3529</v>
      </c>
      <c r="W310" s="29" t="s">
        <v>3530</v>
      </c>
      <c r="X310" s="29" t="s">
        <v>3531</v>
      </c>
      <c r="Y310" s="29">
        <v>2020</v>
      </c>
      <c r="Z310" s="29" t="s">
        <v>1998</v>
      </c>
      <c r="AA310" s="29">
        <v>97</v>
      </c>
      <c r="AB310" s="103"/>
      <c r="AC310" s="28">
        <v>43672</v>
      </c>
      <c r="AD310" s="29" t="s">
        <v>437</v>
      </c>
      <c r="AE310" s="29" t="s">
        <v>436</v>
      </c>
      <c r="AF310" s="29"/>
      <c r="AG310" s="29"/>
      <c r="AH310" s="31">
        <v>0.5</v>
      </c>
      <c r="AI310" s="31">
        <v>1</v>
      </c>
      <c r="AJ310" s="104" t="str">
        <f t="shared" ca="1" si="34"/>
        <v>No Vigente</v>
      </c>
      <c r="AK310" s="105">
        <f t="shared" si="35"/>
        <v>45565</v>
      </c>
      <c r="AL310" s="138">
        <v>45200</v>
      </c>
      <c r="AM310" s="104" t="str">
        <f t="shared" ca="1" si="33"/>
        <v>No Vigente</v>
      </c>
      <c r="AN310" s="105">
        <f t="shared" si="36"/>
        <v>45568</v>
      </c>
      <c r="AO310" s="138">
        <v>45203</v>
      </c>
      <c r="AP310" s="29" t="s">
        <v>439</v>
      </c>
      <c r="AQ310" s="137">
        <v>46522</v>
      </c>
      <c r="AR310" s="104" t="str">
        <f t="shared" ca="1" si="32"/>
        <v>Vigente</v>
      </c>
      <c r="AS310" s="29"/>
      <c r="AT310" s="29"/>
      <c r="AU310" s="29" t="s">
        <v>1851</v>
      </c>
      <c r="AV310" s="23"/>
      <c r="AW310" s="102"/>
      <c r="AX310" s="102"/>
      <c r="AY310" s="102"/>
      <c r="AZ310" s="102"/>
      <c r="BA310" s="102"/>
      <c r="BB310" s="102"/>
      <c r="BC310" s="23" t="s">
        <v>3532</v>
      </c>
      <c r="BD310" s="29" t="s">
        <v>1809</v>
      </c>
    </row>
    <row r="311" spans="1:56" ht="45.75" customHeight="1" x14ac:dyDescent="0.25">
      <c r="A311" s="22">
        <v>308</v>
      </c>
      <c r="B311" s="22"/>
      <c r="C311" s="22"/>
      <c r="D311" s="48">
        <v>1144136939</v>
      </c>
      <c r="E311" s="48" t="s">
        <v>3533</v>
      </c>
      <c r="F311" s="54">
        <v>32977</v>
      </c>
      <c r="G311" s="51" t="s">
        <v>1801</v>
      </c>
      <c r="H311" s="55"/>
      <c r="I311" s="55">
        <f t="shared" ca="1" si="30"/>
        <v>35.989041095890414</v>
      </c>
      <c r="J311" s="48"/>
      <c r="K311" s="55" t="s">
        <v>2573</v>
      </c>
      <c r="L311" s="48" t="s">
        <v>1846</v>
      </c>
      <c r="M311" s="54">
        <v>45131</v>
      </c>
      <c r="N311" s="51">
        <f t="shared" ca="1" si="31"/>
        <v>2.6904109589041094</v>
      </c>
      <c r="O311" s="63">
        <v>3059438469</v>
      </c>
      <c r="P311" s="63" t="s">
        <v>1815</v>
      </c>
      <c r="Q311" s="63" t="s">
        <v>439</v>
      </c>
      <c r="R311" s="57" t="s">
        <v>3534</v>
      </c>
      <c r="S311" s="63" t="s">
        <v>2429</v>
      </c>
      <c r="T311" s="48"/>
      <c r="U311" s="48"/>
      <c r="V311" s="48" t="s">
        <v>475</v>
      </c>
      <c r="W311" s="48" t="s">
        <v>3535</v>
      </c>
      <c r="X311" s="48" t="s">
        <v>3536</v>
      </c>
      <c r="Y311" s="48">
        <v>2011</v>
      </c>
      <c r="Z311" s="48" t="s">
        <v>1885</v>
      </c>
      <c r="AA311" s="48">
        <v>99</v>
      </c>
      <c r="AB311" s="48"/>
      <c r="AC311" s="54">
        <v>40383</v>
      </c>
      <c r="AD311" s="48" t="s">
        <v>437</v>
      </c>
      <c r="AE311" s="48" t="s">
        <v>435</v>
      </c>
      <c r="AF311" s="48" t="s">
        <v>476</v>
      </c>
      <c r="AG311" s="48">
        <v>6318840</v>
      </c>
      <c r="AH311" s="85">
        <v>0.5</v>
      </c>
      <c r="AI311" s="85">
        <v>1</v>
      </c>
      <c r="AJ311" s="22" t="str">
        <f t="shared" ca="1" si="34"/>
        <v>No Vigente</v>
      </c>
      <c r="AK311" s="57">
        <f t="shared" si="35"/>
        <v>45845</v>
      </c>
      <c r="AL311" s="90">
        <v>45480</v>
      </c>
      <c r="AM311" s="22" t="str">
        <f t="shared" ca="1" si="33"/>
        <v>No Vigente</v>
      </c>
      <c r="AN311" s="57">
        <f t="shared" si="36"/>
        <v>45959</v>
      </c>
      <c r="AO311" s="90">
        <v>45594</v>
      </c>
      <c r="AP311" s="48" t="s">
        <v>439</v>
      </c>
      <c r="AQ311" s="91" t="s">
        <v>3534</v>
      </c>
      <c r="AR311" s="22" t="str">
        <f t="shared" ca="1" si="32"/>
        <v>Vigente</v>
      </c>
      <c r="AS311" s="48"/>
      <c r="AT311" s="48"/>
      <c r="AU311" s="48" t="s">
        <v>1851</v>
      </c>
      <c r="AV311" s="22"/>
      <c r="AW311" s="22"/>
      <c r="AX311" s="22"/>
      <c r="AY311" s="22"/>
      <c r="AZ311" s="22"/>
      <c r="BA311" s="22"/>
      <c r="BB311" s="22"/>
      <c r="BC311" s="22"/>
      <c r="BD311" s="48" t="s">
        <v>3537</v>
      </c>
    </row>
    <row r="312" spans="1:56" ht="20.100000000000001" customHeight="1" x14ac:dyDescent="0.25">
      <c r="A312" s="22">
        <v>309</v>
      </c>
      <c r="B312" s="22"/>
      <c r="C312" s="22"/>
      <c r="D312" s="22">
        <v>1144065214</v>
      </c>
      <c r="E312" s="22" t="s">
        <v>3538</v>
      </c>
      <c r="F312" s="57">
        <v>34211</v>
      </c>
      <c r="G312" s="55" t="s">
        <v>1843</v>
      </c>
      <c r="H312" s="55"/>
      <c r="I312" s="55">
        <f t="shared" ca="1" si="30"/>
        <v>32.608219178082194</v>
      </c>
      <c r="J312" s="22"/>
      <c r="K312" s="22" t="s">
        <v>1863</v>
      </c>
      <c r="L312" s="22" t="s">
        <v>1803</v>
      </c>
      <c r="M312" s="57">
        <v>45155</v>
      </c>
      <c r="N312" s="51">
        <f t="shared" ca="1" si="31"/>
        <v>2.6246575342465754</v>
      </c>
      <c r="O312" s="22" t="s">
        <v>1015</v>
      </c>
      <c r="P312" s="22" t="s">
        <v>1815</v>
      </c>
      <c r="Q312" s="22" t="s">
        <v>439</v>
      </c>
      <c r="R312" s="57">
        <v>47713</v>
      </c>
      <c r="S312" s="22" t="s">
        <v>2429</v>
      </c>
      <c r="T312" s="22"/>
      <c r="U312" s="22"/>
      <c r="V312" s="22" t="s">
        <v>530</v>
      </c>
      <c r="W312" s="22" t="s">
        <v>3539</v>
      </c>
      <c r="X312" s="22" t="s">
        <v>3540</v>
      </c>
      <c r="Y312" s="22">
        <v>2024</v>
      </c>
      <c r="Z312" s="22" t="s">
        <v>1819</v>
      </c>
      <c r="AA312" s="22">
        <v>98</v>
      </c>
      <c r="AB312" s="22"/>
      <c r="AC312" s="57">
        <v>45168</v>
      </c>
      <c r="AD312" s="22" t="s">
        <v>437</v>
      </c>
      <c r="AE312" s="22" t="s">
        <v>436</v>
      </c>
      <c r="AF312" s="22"/>
      <c r="AG312" s="22"/>
      <c r="AH312" s="85">
        <v>0.5</v>
      </c>
      <c r="AI312" s="85">
        <v>1</v>
      </c>
      <c r="AJ312" s="22" t="str">
        <f t="shared" ca="1" si="34"/>
        <v>No Vigente</v>
      </c>
      <c r="AK312" s="57">
        <f t="shared" si="35"/>
        <v>45533</v>
      </c>
      <c r="AL312" s="57">
        <v>45168</v>
      </c>
      <c r="AM312" s="22" t="str">
        <f t="shared" ca="1" si="33"/>
        <v>No Vigente</v>
      </c>
      <c r="AN312" s="57">
        <f t="shared" si="36"/>
        <v>45532</v>
      </c>
      <c r="AO312" s="57">
        <v>45167</v>
      </c>
      <c r="AP312" s="22" t="s">
        <v>439</v>
      </c>
      <c r="AQ312" s="57">
        <v>47713</v>
      </c>
      <c r="AR312" s="22" t="str">
        <f t="shared" ca="1" si="32"/>
        <v>Vigente</v>
      </c>
      <c r="AS312" s="22"/>
      <c r="AT312" s="22"/>
      <c r="AU312" s="22" t="s">
        <v>1851</v>
      </c>
      <c r="AV312" s="22"/>
      <c r="AW312" s="22"/>
      <c r="AX312" s="22"/>
      <c r="AY312" s="22"/>
      <c r="AZ312" s="22"/>
      <c r="BA312" s="22"/>
      <c r="BB312" s="22"/>
      <c r="BC312" s="22"/>
      <c r="BD312" s="22" t="s">
        <v>3541</v>
      </c>
    </row>
    <row r="313" spans="1:56" ht="20.100000000000001" customHeight="1" x14ac:dyDescent="0.25">
      <c r="A313" s="22">
        <v>310</v>
      </c>
      <c r="B313" s="22"/>
      <c r="C313" s="22"/>
      <c r="D313" s="22">
        <v>1085271987</v>
      </c>
      <c r="E313" s="22" t="s">
        <v>3542</v>
      </c>
      <c r="F313" s="57">
        <v>32578</v>
      </c>
      <c r="G313" s="63" t="s">
        <v>1843</v>
      </c>
      <c r="H313" s="63"/>
      <c r="I313" s="63">
        <f t="shared" ca="1" si="30"/>
        <v>37.082191780821915</v>
      </c>
      <c r="J313" s="22"/>
      <c r="K313" s="22" t="s">
        <v>1863</v>
      </c>
      <c r="L313" s="22" t="s">
        <v>1803</v>
      </c>
      <c r="M313" s="57">
        <v>45099</v>
      </c>
      <c r="N313" s="51">
        <f t="shared" ca="1" si="31"/>
        <v>2.7780821917808218</v>
      </c>
      <c r="O313" s="22">
        <v>3128322999</v>
      </c>
      <c r="P313" s="22" t="s">
        <v>1815</v>
      </c>
      <c r="Q313" s="22" t="s">
        <v>439</v>
      </c>
      <c r="R313" s="57">
        <v>48430</v>
      </c>
      <c r="S313" s="22" t="s">
        <v>2429</v>
      </c>
      <c r="T313" s="22"/>
      <c r="U313" s="22"/>
      <c r="V313" s="22" t="s">
        <v>538</v>
      </c>
      <c r="W313" s="22" t="s">
        <v>3543</v>
      </c>
      <c r="X313" s="22" t="s">
        <v>3544</v>
      </c>
      <c r="Y313" s="22">
        <v>2019</v>
      </c>
      <c r="Z313" s="22" t="s">
        <v>1927</v>
      </c>
      <c r="AA313" s="22">
        <v>125</v>
      </c>
      <c r="AB313" s="22"/>
      <c r="AC313" s="57">
        <v>43187</v>
      </c>
      <c r="AD313" s="22" t="s">
        <v>437</v>
      </c>
      <c r="AE313" s="22" t="s">
        <v>435</v>
      </c>
      <c r="AF313" s="22" t="s">
        <v>3545</v>
      </c>
      <c r="AG313" s="22">
        <v>29684545</v>
      </c>
      <c r="AH313" s="85">
        <v>0.5</v>
      </c>
      <c r="AI313" s="85">
        <v>1</v>
      </c>
      <c r="AJ313" s="22" t="str">
        <f t="shared" ca="1" si="34"/>
        <v>No Vigente</v>
      </c>
      <c r="AK313" s="57">
        <f t="shared" si="35"/>
        <v>45612</v>
      </c>
      <c r="AL313" s="57">
        <v>45247</v>
      </c>
      <c r="AM313" s="22" t="str">
        <f t="shared" ca="1" si="33"/>
        <v>No Vigente</v>
      </c>
      <c r="AN313" s="57">
        <f t="shared" si="36"/>
        <v>45526</v>
      </c>
      <c r="AO313" s="57">
        <v>45161</v>
      </c>
      <c r="AP313" s="22" t="s">
        <v>439</v>
      </c>
      <c r="AQ313" s="57">
        <v>48430</v>
      </c>
      <c r="AR313" s="22" t="str">
        <f t="shared" ca="1" si="32"/>
        <v>Vigente</v>
      </c>
      <c r="AS313" s="22"/>
      <c r="AT313" s="22"/>
      <c r="AU313" s="22" t="s">
        <v>1851</v>
      </c>
      <c r="AV313" s="22"/>
      <c r="AW313" s="22"/>
      <c r="AX313" s="22"/>
      <c r="AY313" s="22"/>
      <c r="AZ313" s="22"/>
      <c r="BA313" s="22"/>
      <c r="BB313" s="22"/>
      <c r="BC313" s="22" t="s">
        <v>3546</v>
      </c>
      <c r="BD313" s="48" t="s">
        <v>3537</v>
      </c>
    </row>
    <row r="314" spans="1:56" ht="20.100000000000001" customHeight="1" x14ac:dyDescent="0.25">
      <c r="A314" s="22">
        <v>311</v>
      </c>
      <c r="B314" s="22"/>
      <c r="C314" s="22"/>
      <c r="D314" s="23">
        <v>6391628</v>
      </c>
      <c r="E314" s="23" t="s">
        <v>3547</v>
      </c>
      <c r="F314" s="24">
        <v>29652</v>
      </c>
      <c r="G314" s="76"/>
      <c r="H314" s="196"/>
      <c r="I314" s="76">
        <f t="shared" ca="1" si="30"/>
        <v>45.098630136986301</v>
      </c>
      <c r="J314" s="102"/>
      <c r="K314" s="23" t="s">
        <v>3548</v>
      </c>
      <c r="L314" s="23" t="s">
        <v>2831</v>
      </c>
      <c r="M314" s="24">
        <v>45124</v>
      </c>
      <c r="N314" s="25">
        <f t="shared" ca="1" si="31"/>
        <v>2.7095890410958905</v>
      </c>
      <c r="O314" s="23">
        <v>3107327180</v>
      </c>
      <c r="P314" s="23"/>
      <c r="Q314" s="23"/>
      <c r="R314" s="24"/>
      <c r="S314" s="23"/>
      <c r="T314" s="23"/>
      <c r="U314" s="23"/>
      <c r="V314" s="23" t="s">
        <v>3549</v>
      </c>
      <c r="W314" s="23" t="s">
        <v>3550</v>
      </c>
      <c r="X314" s="23" t="s">
        <v>3551</v>
      </c>
      <c r="Y314" s="23">
        <v>2022</v>
      </c>
      <c r="Z314" s="23" t="s">
        <v>3552</v>
      </c>
      <c r="AA314" s="23">
        <v>150</v>
      </c>
      <c r="AB314" s="102"/>
      <c r="AC314" s="24">
        <v>44531</v>
      </c>
      <c r="AD314" s="23" t="s">
        <v>437</v>
      </c>
      <c r="AE314" s="23" t="s">
        <v>436</v>
      </c>
      <c r="AF314" s="23"/>
      <c r="AG314" s="23"/>
      <c r="AH314" s="31">
        <v>0.5</v>
      </c>
      <c r="AI314" s="31">
        <v>1</v>
      </c>
      <c r="AJ314" s="104" t="str">
        <f t="shared" ca="1" si="34"/>
        <v>No Vigente</v>
      </c>
      <c r="AK314" s="105">
        <f t="shared" si="35"/>
        <v>44896</v>
      </c>
      <c r="AL314" s="24">
        <v>44531</v>
      </c>
      <c r="AM314" s="104" t="str">
        <f t="shared" ca="1" si="33"/>
        <v>No Vigente</v>
      </c>
      <c r="AN314" s="105">
        <f t="shared" si="36"/>
        <v>45280</v>
      </c>
      <c r="AO314" s="24">
        <v>44915</v>
      </c>
      <c r="AP314" s="23" t="s">
        <v>439</v>
      </c>
      <c r="AQ314" s="23"/>
      <c r="AR314" s="104" t="str">
        <f t="shared" ca="1" si="32"/>
        <v>No Vigente</v>
      </c>
      <c r="AS314" s="23"/>
      <c r="AT314" s="23"/>
      <c r="AU314" s="23"/>
      <c r="AV314" s="23"/>
      <c r="AW314" s="102"/>
      <c r="AX314" s="102"/>
      <c r="AY314" s="102"/>
      <c r="AZ314" s="102"/>
      <c r="BA314" s="102"/>
      <c r="BB314" s="102"/>
      <c r="BC314" s="23"/>
      <c r="BD314" s="29" t="s">
        <v>1809</v>
      </c>
    </row>
    <row r="315" spans="1:56" ht="20.100000000000001" customHeight="1" x14ac:dyDescent="0.25">
      <c r="A315" s="22">
        <v>312</v>
      </c>
      <c r="B315" s="22"/>
      <c r="C315" s="22"/>
      <c r="D315" s="23">
        <v>1094951210</v>
      </c>
      <c r="E315" s="23" t="s">
        <v>3553</v>
      </c>
      <c r="F315" s="24">
        <v>34944</v>
      </c>
      <c r="G315" s="76"/>
      <c r="H315" s="196"/>
      <c r="I315" s="76">
        <f t="shared" ca="1" si="30"/>
        <v>30.6</v>
      </c>
      <c r="J315" s="102"/>
      <c r="K315" s="23" t="s">
        <v>3554</v>
      </c>
      <c r="L315" s="23" t="s">
        <v>1803</v>
      </c>
      <c r="M315" s="24">
        <v>45180</v>
      </c>
      <c r="N315" s="25">
        <f t="shared" ca="1" si="31"/>
        <v>2.5561643835616437</v>
      </c>
      <c r="O315" s="23" t="s">
        <v>3555</v>
      </c>
      <c r="P315" s="23"/>
      <c r="Q315" s="23"/>
      <c r="R315" s="24"/>
      <c r="S315" s="23"/>
      <c r="T315" s="23"/>
      <c r="U315" s="23"/>
      <c r="V315" s="23" t="s">
        <v>3556</v>
      </c>
      <c r="W315" s="23" t="s">
        <v>3557</v>
      </c>
      <c r="X315" s="23" t="s">
        <v>3558</v>
      </c>
      <c r="Y315" s="23">
        <v>2019</v>
      </c>
      <c r="Z315" s="23" t="s">
        <v>1927</v>
      </c>
      <c r="AA315" s="23">
        <v>125</v>
      </c>
      <c r="AB315" s="102"/>
      <c r="AC315" s="24">
        <v>43216</v>
      </c>
      <c r="AD315" s="23" t="s">
        <v>437</v>
      </c>
      <c r="AE315" s="23" t="s">
        <v>435</v>
      </c>
      <c r="AF315" s="23" t="s">
        <v>3559</v>
      </c>
      <c r="AG315" s="23">
        <v>31956316</v>
      </c>
      <c r="AH315" s="31">
        <v>0.5</v>
      </c>
      <c r="AI315" s="31">
        <v>1</v>
      </c>
      <c r="AJ315" s="104" t="str">
        <f t="shared" ca="1" si="34"/>
        <v>No Vigente</v>
      </c>
      <c r="AK315" s="105">
        <f t="shared" si="35"/>
        <v>45624</v>
      </c>
      <c r="AL315" s="24">
        <v>45259</v>
      </c>
      <c r="AM315" s="104" t="str">
        <f t="shared" ca="1" si="33"/>
        <v>No Vigente</v>
      </c>
      <c r="AN315" s="105">
        <f t="shared" si="36"/>
        <v>45409</v>
      </c>
      <c r="AO315" s="24">
        <v>45044</v>
      </c>
      <c r="AP315" s="23" t="s">
        <v>439</v>
      </c>
      <c r="AQ315" s="24">
        <v>45553</v>
      </c>
      <c r="AR315" s="104" t="str">
        <f t="shared" ca="1" si="32"/>
        <v>No Vigente</v>
      </c>
      <c r="AS315" s="23"/>
      <c r="AT315" s="23"/>
      <c r="AU315" s="23" t="s">
        <v>1851</v>
      </c>
      <c r="AV315" s="23"/>
      <c r="AW315" s="102"/>
      <c r="AX315" s="102"/>
      <c r="AY315" s="102"/>
      <c r="AZ315" s="102"/>
      <c r="BA315" s="102"/>
      <c r="BB315" s="102"/>
      <c r="BC315" s="23" t="s">
        <v>3560</v>
      </c>
      <c r="BD315" s="29" t="s">
        <v>1809</v>
      </c>
    </row>
    <row r="316" spans="1:56" ht="20.100000000000001" customHeight="1" x14ac:dyDescent="0.25">
      <c r="A316" s="22">
        <v>313</v>
      </c>
      <c r="B316" s="22"/>
      <c r="C316" s="22"/>
      <c r="D316" s="22">
        <v>1144147005</v>
      </c>
      <c r="E316" s="22" t="s">
        <v>3561</v>
      </c>
      <c r="F316" s="57">
        <v>33243</v>
      </c>
      <c r="G316" s="63" t="s">
        <v>1843</v>
      </c>
      <c r="H316" s="63"/>
      <c r="I316" s="63">
        <f t="shared" ca="1" si="30"/>
        <v>35.260273972602739</v>
      </c>
      <c r="J316" s="22"/>
      <c r="K316" s="22" t="s">
        <v>3548</v>
      </c>
      <c r="L316" s="22" t="s">
        <v>1803</v>
      </c>
      <c r="M316" s="57">
        <v>45162</v>
      </c>
      <c r="N316" s="51">
        <f t="shared" ca="1" si="31"/>
        <v>2.6054794520547944</v>
      </c>
      <c r="O316" s="22">
        <v>3154049166</v>
      </c>
      <c r="P316" s="22" t="s">
        <v>1815</v>
      </c>
      <c r="Q316" s="22" t="s">
        <v>439</v>
      </c>
      <c r="R316" s="57">
        <v>48681</v>
      </c>
      <c r="S316" s="22" t="s">
        <v>2429</v>
      </c>
      <c r="T316" s="22"/>
      <c r="U316" s="22"/>
      <c r="V316" s="22" t="s">
        <v>575</v>
      </c>
      <c r="W316" s="48" t="s">
        <v>3562</v>
      </c>
      <c r="X316" s="22" t="s">
        <v>3563</v>
      </c>
      <c r="Y316" s="22">
        <v>2025</v>
      </c>
      <c r="Z316" s="22" t="s">
        <v>1927</v>
      </c>
      <c r="AA316" s="22">
        <v>115</v>
      </c>
      <c r="AB316" s="22"/>
      <c r="AC316" s="57">
        <v>45315</v>
      </c>
      <c r="AD316" s="22" t="s">
        <v>437</v>
      </c>
      <c r="AE316" s="22" t="s">
        <v>436</v>
      </c>
      <c r="AF316" s="22"/>
      <c r="AG316" s="22"/>
      <c r="AH316" s="85">
        <v>0.5</v>
      </c>
      <c r="AI316" s="85">
        <v>1</v>
      </c>
      <c r="AJ316" s="22" t="str">
        <f t="shared" ca="1" si="34"/>
        <v>No Vigente</v>
      </c>
      <c r="AK316" s="57">
        <f t="shared" si="35"/>
        <v>46046</v>
      </c>
      <c r="AL316" s="57">
        <v>45681</v>
      </c>
      <c r="AM316" s="22" t="str">
        <f t="shared" ca="1" si="33"/>
        <v>No Vigente</v>
      </c>
      <c r="AN316" s="57">
        <f t="shared" si="36"/>
        <v>46045</v>
      </c>
      <c r="AO316" s="57">
        <v>45680</v>
      </c>
      <c r="AP316" s="22" t="s">
        <v>439</v>
      </c>
      <c r="AQ316" s="57">
        <v>48681</v>
      </c>
      <c r="AR316" s="22" t="str">
        <f t="shared" ca="1" si="32"/>
        <v>Vigente</v>
      </c>
      <c r="AS316" s="22"/>
      <c r="AT316" s="22"/>
      <c r="AU316" s="22" t="s">
        <v>1851</v>
      </c>
      <c r="AV316" s="22"/>
      <c r="AW316" s="102"/>
      <c r="AX316" s="102"/>
      <c r="AY316" s="102"/>
      <c r="AZ316" s="102"/>
      <c r="BA316" s="102"/>
      <c r="BB316" s="102"/>
      <c r="BC316" s="22"/>
      <c r="BD316" s="48"/>
    </row>
    <row r="317" spans="1:56" ht="20.100000000000001" customHeight="1" x14ac:dyDescent="0.25">
      <c r="A317" s="22">
        <v>314</v>
      </c>
      <c r="B317" s="22"/>
      <c r="C317" s="22"/>
      <c r="D317" s="23">
        <v>6107142</v>
      </c>
      <c r="E317" s="23" t="s">
        <v>3564</v>
      </c>
      <c r="F317" s="24">
        <v>29594</v>
      </c>
      <c r="G317" s="76"/>
      <c r="H317" s="196"/>
      <c r="I317" s="76">
        <f t="shared" ca="1" si="30"/>
        <v>45.257534246575339</v>
      </c>
      <c r="J317" s="102"/>
      <c r="K317" s="23" t="s">
        <v>3565</v>
      </c>
      <c r="L317" s="23" t="s">
        <v>1803</v>
      </c>
      <c r="M317" s="24">
        <v>45155</v>
      </c>
      <c r="N317" s="25">
        <f t="shared" ca="1" si="31"/>
        <v>2.6246575342465754</v>
      </c>
      <c r="O317" s="23">
        <v>3186362423</v>
      </c>
      <c r="P317" s="23"/>
      <c r="Q317" s="23"/>
      <c r="R317" s="24"/>
      <c r="S317" s="23"/>
      <c r="T317" s="23"/>
      <c r="U317" s="23"/>
      <c r="V317" s="23" t="s">
        <v>3566</v>
      </c>
      <c r="W317" s="23" t="s">
        <v>3567</v>
      </c>
      <c r="X317" s="23" t="s">
        <v>3568</v>
      </c>
      <c r="Y317" s="23">
        <v>2011</v>
      </c>
      <c r="Z317" s="23" t="s">
        <v>1867</v>
      </c>
      <c r="AA317" s="23">
        <v>125</v>
      </c>
      <c r="AB317" s="102"/>
      <c r="AC317" s="24">
        <v>40417</v>
      </c>
      <c r="AD317" s="23" t="s">
        <v>437</v>
      </c>
      <c r="AE317" s="23" t="s">
        <v>436</v>
      </c>
      <c r="AF317" s="23"/>
      <c r="AG317" s="23"/>
      <c r="AH317" s="31">
        <v>0.5</v>
      </c>
      <c r="AI317" s="31">
        <v>1</v>
      </c>
      <c r="AJ317" s="104" t="str">
        <f t="shared" ca="1" si="34"/>
        <v>No Vigente</v>
      </c>
      <c r="AK317" s="105">
        <f t="shared" si="35"/>
        <v>45648</v>
      </c>
      <c r="AL317" s="24">
        <v>45283</v>
      </c>
      <c r="AM317" s="104" t="str">
        <f t="shared" ca="1" si="33"/>
        <v>No Vigente</v>
      </c>
      <c r="AN317" s="105">
        <f t="shared" si="36"/>
        <v>45645</v>
      </c>
      <c r="AO317" s="24">
        <v>45280</v>
      </c>
      <c r="AP317" s="23" t="s">
        <v>439</v>
      </c>
      <c r="AQ317" s="24">
        <v>48781</v>
      </c>
      <c r="AR317" s="104" t="str">
        <f t="shared" ca="1" si="32"/>
        <v>Vigente</v>
      </c>
      <c r="AS317" s="23"/>
      <c r="AT317" s="23"/>
      <c r="AU317" s="23" t="s">
        <v>1851</v>
      </c>
      <c r="AV317" s="23"/>
      <c r="AW317" s="102"/>
      <c r="AX317" s="102"/>
      <c r="AY317" s="102"/>
      <c r="AZ317" s="102"/>
      <c r="BA317" s="102"/>
      <c r="BB317" s="102"/>
      <c r="BC317" s="23"/>
      <c r="BD317" s="29" t="s">
        <v>1809</v>
      </c>
    </row>
    <row r="318" spans="1:56" ht="20.100000000000001" customHeight="1" x14ac:dyDescent="0.25">
      <c r="A318" s="22">
        <v>315</v>
      </c>
      <c r="B318" s="22"/>
      <c r="C318" s="22"/>
      <c r="D318" s="23">
        <v>1116264231</v>
      </c>
      <c r="E318" s="23" t="s">
        <v>3569</v>
      </c>
      <c r="F318" s="24">
        <v>34566</v>
      </c>
      <c r="G318" s="76"/>
      <c r="H318" s="196"/>
      <c r="I318" s="76">
        <f t="shared" ca="1" si="30"/>
        <v>31.635616438356163</v>
      </c>
      <c r="J318" s="102"/>
      <c r="K318" s="23" t="s">
        <v>2269</v>
      </c>
      <c r="L318" s="23" t="s">
        <v>1803</v>
      </c>
      <c r="M318" s="24">
        <v>45208</v>
      </c>
      <c r="N318" s="25">
        <f t="shared" ca="1" si="31"/>
        <v>2.4794520547945207</v>
      </c>
      <c r="O318" s="23">
        <v>3152078574</v>
      </c>
      <c r="P318" s="23"/>
      <c r="Q318" s="23"/>
      <c r="R318" s="24"/>
      <c r="S318" s="23"/>
      <c r="T318" s="23"/>
      <c r="U318" s="23"/>
      <c r="V318" s="23" t="s">
        <v>3570</v>
      </c>
      <c r="W318" s="23" t="s">
        <v>3571</v>
      </c>
      <c r="X318" s="23" t="s">
        <v>3571</v>
      </c>
      <c r="Y318" s="23">
        <v>2021</v>
      </c>
      <c r="Z318" s="23" t="s">
        <v>1867</v>
      </c>
      <c r="AA318" s="23">
        <v>125</v>
      </c>
      <c r="AB318" s="102"/>
      <c r="AC318" s="24">
        <v>44160</v>
      </c>
      <c r="AD318" s="23" t="s">
        <v>437</v>
      </c>
      <c r="AE318" s="23" t="s">
        <v>436</v>
      </c>
      <c r="AF318" s="23"/>
      <c r="AG318" s="23"/>
      <c r="AH318" s="23"/>
      <c r="AI318" s="23"/>
      <c r="AJ318" s="104" t="str">
        <f t="shared" ca="1" si="34"/>
        <v>No Vigente</v>
      </c>
      <c r="AK318" s="105">
        <f t="shared" si="35"/>
        <v>45640</v>
      </c>
      <c r="AL318" s="24">
        <v>45275</v>
      </c>
      <c r="AM318" s="104" t="str">
        <f t="shared" ca="1" si="33"/>
        <v>No Vigente</v>
      </c>
      <c r="AN318" s="105">
        <f t="shared" si="36"/>
        <v>45641</v>
      </c>
      <c r="AO318" s="24">
        <v>45276</v>
      </c>
      <c r="AP318" s="23" t="s">
        <v>439</v>
      </c>
      <c r="AQ318" s="24">
        <v>48714</v>
      </c>
      <c r="AR318" s="104" t="str">
        <f t="shared" ca="1" si="32"/>
        <v>Vigente</v>
      </c>
      <c r="AS318" s="23"/>
      <c r="AT318" s="23"/>
      <c r="AU318" s="23" t="s">
        <v>1851</v>
      </c>
      <c r="AV318" s="23"/>
      <c r="AW318" s="102"/>
      <c r="AX318" s="102"/>
      <c r="AY318" s="102"/>
      <c r="AZ318" s="102"/>
      <c r="BA318" s="102"/>
      <c r="BB318" s="102"/>
      <c r="BC318" s="23" t="s">
        <v>3572</v>
      </c>
      <c r="BD318" s="23" t="s">
        <v>1809</v>
      </c>
    </row>
    <row r="319" spans="1:56" ht="20.100000000000001" customHeight="1" x14ac:dyDescent="0.25">
      <c r="A319" s="22">
        <v>316</v>
      </c>
      <c r="B319" s="22"/>
      <c r="C319" s="22"/>
      <c r="D319" s="23">
        <v>1144073562</v>
      </c>
      <c r="E319" s="23" t="s">
        <v>3573</v>
      </c>
      <c r="F319" s="24">
        <v>42214</v>
      </c>
      <c r="G319" s="76"/>
      <c r="H319" s="196"/>
      <c r="I319" s="76">
        <f t="shared" ca="1" si="30"/>
        <v>10.682191780821919</v>
      </c>
      <c r="J319" s="102"/>
      <c r="K319" s="23" t="s">
        <v>3548</v>
      </c>
      <c r="L319" s="23" t="s">
        <v>1803</v>
      </c>
      <c r="M319" s="24">
        <v>45187</v>
      </c>
      <c r="N319" s="25">
        <f t="shared" ca="1" si="31"/>
        <v>2.536986301369863</v>
      </c>
      <c r="O319" s="23">
        <v>3156151315</v>
      </c>
      <c r="P319" s="23"/>
      <c r="Q319" s="23"/>
      <c r="R319" s="24"/>
      <c r="S319" s="23"/>
      <c r="T319" s="24">
        <v>45258</v>
      </c>
      <c r="U319" s="23"/>
      <c r="V319" s="23"/>
      <c r="W319" s="23"/>
      <c r="X319" s="23"/>
      <c r="Y319" s="23"/>
      <c r="Z319" s="23"/>
      <c r="AA319" s="23"/>
      <c r="AB319" s="102"/>
      <c r="AC319" s="23"/>
      <c r="AD319" s="23"/>
      <c r="AE319" s="23"/>
      <c r="AF319" s="23"/>
      <c r="AG319" s="23"/>
      <c r="AH319" s="31" t="s">
        <v>861</v>
      </c>
      <c r="AI319" s="31" t="s">
        <v>861</v>
      </c>
      <c r="AJ319" s="104" t="str">
        <f t="shared" ca="1" si="34"/>
        <v>No Vigente</v>
      </c>
      <c r="AK319" s="105">
        <f t="shared" si="35"/>
        <v>365</v>
      </c>
      <c r="AL319" s="23"/>
      <c r="AM319" s="104" t="str">
        <f t="shared" ca="1" si="33"/>
        <v>No Vigente</v>
      </c>
      <c r="AN319" s="105">
        <f t="shared" si="36"/>
        <v>365</v>
      </c>
      <c r="AO319" s="23"/>
      <c r="AP319" s="23"/>
      <c r="AQ319" s="23"/>
      <c r="AR319" s="104" t="str">
        <f t="shared" ca="1" si="32"/>
        <v>No Vigente</v>
      </c>
      <c r="AS319" s="23"/>
      <c r="AT319" s="23"/>
      <c r="AU319" s="23"/>
      <c r="AV319" s="23"/>
      <c r="AW319" s="102"/>
      <c r="AX319" s="102"/>
      <c r="AY319" s="102"/>
      <c r="AZ319" s="102"/>
      <c r="BA319" s="102"/>
      <c r="BB319" s="102"/>
      <c r="BC319" s="23"/>
      <c r="BD319" s="23" t="s">
        <v>1809</v>
      </c>
    </row>
    <row r="320" spans="1:56" ht="20.100000000000001" customHeight="1" x14ac:dyDescent="0.25">
      <c r="A320" s="22">
        <v>317</v>
      </c>
      <c r="B320" s="22"/>
      <c r="C320" s="22"/>
      <c r="D320" s="23">
        <v>1070597659</v>
      </c>
      <c r="E320" s="23" t="s">
        <v>3574</v>
      </c>
      <c r="F320" s="24">
        <v>32718</v>
      </c>
      <c r="G320" s="76"/>
      <c r="H320" s="196"/>
      <c r="I320" s="76">
        <f t="shared" ca="1" si="30"/>
        <v>36.698630136986303</v>
      </c>
      <c r="J320" s="102"/>
      <c r="K320" s="23" t="s">
        <v>3548</v>
      </c>
      <c r="L320" s="23" t="s">
        <v>1803</v>
      </c>
      <c r="M320" s="24">
        <v>45187</v>
      </c>
      <c r="N320" s="25">
        <f t="shared" ca="1" si="31"/>
        <v>2.536986301369863</v>
      </c>
      <c r="O320" s="23">
        <v>3243446434</v>
      </c>
      <c r="P320" s="23"/>
      <c r="Q320" s="23"/>
      <c r="R320" s="24"/>
      <c r="S320" s="23"/>
      <c r="T320" s="23"/>
      <c r="U320" s="23"/>
      <c r="V320" s="23" t="s">
        <v>3575</v>
      </c>
      <c r="W320" s="23" t="s">
        <v>3576</v>
      </c>
      <c r="X320" s="23" t="s">
        <v>3576</v>
      </c>
      <c r="Y320" s="23">
        <v>2014</v>
      </c>
      <c r="Z320" s="23" t="s">
        <v>1867</v>
      </c>
      <c r="AA320" s="23">
        <v>97</v>
      </c>
      <c r="AB320" s="102"/>
      <c r="AC320" s="24">
        <v>41789</v>
      </c>
      <c r="AD320" s="23" t="s">
        <v>437</v>
      </c>
      <c r="AE320" s="23" t="s">
        <v>435</v>
      </c>
      <c r="AF320" s="23" t="s">
        <v>3577</v>
      </c>
      <c r="AG320" s="23">
        <v>1070604486</v>
      </c>
      <c r="AH320" s="31">
        <v>0.5</v>
      </c>
      <c r="AI320" s="31">
        <v>1</v>
      </c>
      <c r="AJ320" s="104" t="str">
        <f t="shared" ca="1" si="34"/>
        <v>No Vigente</v>
      </c>
      <c r="AK320" s="105">
        <f t="shared" si="35"/>
        <v>45647</v>
      </c>
      <c r="AL320" s="24">
        <v>45282</v>
      </c>
      <c r="AM320" s="104" t="str">
        <f t="shared" ca="1" si="33"/>
        <v>No Vigente</v>
      </c>
      <c r="AN320" s="105">
        <f t="shared" si="36"/>
        <v>45636</v>
      </c>
      <c r="AO320" s="24">
        <v>45271</v>
      </c>
      <c r="AP320" s="23" t="s">
        <v>439</v>
      </c>
      <c r="AQ320" s="24">
        <v>48639</v>
      </c>
      <c r="AR320" s="104" t="str">
        <f t="shared" ca="1" si="32"/>
        <v>Vigente</v>
      </c>
      <c r="AS320" s="23"/>
      <c r="AT320" s="23"/>
      <c r="AU320" s="23" t="s">
        <v>1851</v>
      </c>
      <c r="AV320" s="23"/>
      <c r="AW320" s="102"/>
      <c r="AX320" s="102"/>
      <c r="AY320" s="102"/>
      <c r="AZ320" s="102"/>
      <c r="BA320" s="102"/>
      <c r="BB320" s="102"/>
      <c r="BC320" s="23"/>
      <c r="BD320" s="23" t="s">
        <v>1809</v>
      </c>
    </row>
    <row r="321" spans="1:56" ht="20.100000000000001" customHeight="1" x14ac:dyDescent="0.25">
      <c r="A321" s="22">
        <v>318</v>
      </c>
      <c r="B321" s="22"/>
      <c r="C321" s="22"/>
      <c r="D321" s="107">
        <v>1130678000</v>
      </c>
      <c r="E321" s="107" t="s">
        <v>3578</v>
      </c>
      <c r="F321" s="108">
        <v>32338</v>
      </c>
      <c r="G321" s="152" t="s">
        <v>1801</v>
      </c>
      <c r="H321" s="196"/>
      <c r="I321" s="110">
        <f t="shared" ca="1" si="30"/>
        <v>37.739726027397261</v>
      </c>
      <c r="J321" s="102"/>
      <c r="K321" s="107" t="s">
        <v>3579</v>
      </c>
      <c r="L321" s="107" t="s">
        <v>1803</v>
      </c>
      <c r="M321" s="108">
        <v>45162</v>
      </c>
      <c r="N321" s="109">
        <f t="shared" ca="1" si="31"/>
        <v>2.6054794520547944</v>
      </c>
      <c r="O321" s="107">
        <v>3105424985</v>
      </c>
      <c r="P321" s="107" t="s">
        <v>2822</v>
      </c>
      <c r="Q321" s="107" t="s">
        <v>450</v>
      </c>
      <c r="R321" s="108" t="s">
        <v>3580</v>
      </c>
      <c r="S321" s="107"/>
      <c r="T321" s="108">
        <v>45266</v>
      </c>
      <c r="U321" s="107"/>
      <c r="V321" s="107" t="s">
        <v>630</v>
      </c>
      <c r="W321" s="107"/>
      <c r="X321" s="107"/>
      <c r="Y321" s="107"/>
      <c r="Z321" s="107"/>
      <c r="AA321" s="107"/>
      <c r="AB321" s="102"/>
      <c r="AC321" s="107"/>
      <c r="AD321" s="107"/>
      <c r="AE321" s="107"/>
      <c r="AF321" s="107"/>
      <c r="AG321" s="107"/>
      <c r="AH321" s="114">
        <v>0</v>
      </c>
      <c r="AI321" s="114">
        <v>0</v>
      </c>
      <c r="AJ321" s="115" t="str">
        <f t="shared" ca="1" si="34"/>
        <v>No Vigente</v>
      </c>
      <c r="AK321" s="116">
        <f t="shared" si="35"/>
        <v>365</v>
      </c>
      <c r="AL321" s="22"/>
      <c r="AM321" s="115" t="str">
        <f t="shared" ca="1" si="33"/>
        <v>No Vigente</v>
      </c>
      <c r="AN321" s="116">
        <f t="shared" si="36"/>
        <v>365</v>
      </c>
      <c r="AO321" s="22"/>
      <c r="AP321" s="107" t="s">
        <v>444</v>
      </c>
      <c r="AQ321" s="107" t="s">
        <v>3580</v>
      </c>
      <c r="AR321" s="115" t="str">
        <f t="shared" ca="1" si="32"/>
        <v>Vigente</v>
      </c>
      <c r="AS321" s="107"/>
      <c r="AT321" s="107"/>
      <c r="AU321" s="107" t="s">
        <v>3581</v>
      </c>
      <c r="AV321" s="107"/>
      <c r="AW321" s="102"/>
      <c r="AX321" s="102"/>
      <c r="AY321" s="102"/>
      <c r="AZ321" s="102"/>
      <c r="BA321" s="102"/>
      <c r="BB321" s="102"/>
      <c r="BC321" s="107"/>
      <c r="BD321" s="107" t="s">
        <v>2421</v>
      </c>
    </row>
    <row r="322" spans="1:56" ht="20.100000000000001" customHeight="1" x14ac:dyDescent="0.25">
      <c r="A322" s="22">
        <v>319</v>
      </c>
      <c r="B322" s="22"/>
      <c r="C322" s="22"/>
      <c r="D322" s="23">
        <v>1143853964</v>
      </c>
      <c r="E322" s="23" t="s">
        <v>3582</v>
      </c>
      <c r="F322" s="24">
        <v>34441</v>
      </c>
      <c r="G322" s="76"/>
      <c r="H322" s="196"/>
      <c r="I322" s="76">
        <f t="shared" ca="1" si="30"/>
        <v>31.978082191780821</v>
      </c>
      <c r="J322" s="102"/>
      <c r="K322" s="23" t="s">
        <v>3150</v>
      </c>
      <c r="L322" s="23" t="s">
        <v>1827</v>
      </c>
      <c r="M322" s="24">
        <v>45139</v>
      </c>
      <c r="N322" s="25">
        <f t="shared" ca="1" si="31"/>
        <v>2.6684931506849314</v>
      </c>
      <c r="O322" s="23">
        <v>3011125303</v>
      </c>
      <c r="P322" s="23"/>
      <c r="Q322" s="23"/>
      <c r="R322" s="24"/>
      <c r="S322" s="23"/>
      <c r="T322" s="23"/>
      <c r="U322" s="23"/>
      <c r="V322" s="23" t="s">
        <v>3583</v>
      </c>
      <c r="W322" s="23" t="s">
        <v>3584</v>
      </c>
      <c r="X322" s="23" t="s">
        <v>3585</v>
      </c>
      <c r="Y322" s="23">
        <v>2017</v>
      </c>
      <c r="Z322" s="23" t="s">
        <v>1885</v>
      </c>
      <c r="AA322" s="23">
        <v>99</v>
      </c>
      <c r="AB322" s="102"/>
      <c r="AC322" s="24">
        <v>42535</v>
      </c>
      <c r="AD322" s="23" t="s">
        <v>437</v>
      </c>
      <c r="AE322" s="23" t="s">
        <v>435</v>
      </c>
      <c r="AF322" s="23" t="s">
        <v>3586</v>
      </c>
      <c r="AG322" s="23">
        <v>29119991</v>
      </c>
      <c r="AH322" s="31">
        <v>0.5</v>
      </c>
      <c r="AI322" s="31">
        <v>1</v>
      </c>
      <c r="AJ322" s="104" t="str">
        <f t="shared" ca="1" si="34"/>
        <v>No Vigente</v>
      </c>
      <c r="AK322" s="105">
        <f t="shared" si="35"/>
        <v>45304</v>
      </c>
      <c r="AL322" s="24">
        <v>44939</v>
      </c>
      <c r="AM322" s="104" t="str">
        <f t="shared" ca="1" si="33"/>
        <v>No Vigente</v>
      </c>
      <c r="AN322" s="105">
        <f t="shared" si="36"/>
        <v>45308</v>
      </c>
      <c r="AO322" s="24">
        <v>44943</v>
      </c>
      <c r="AP322" s="23" t="s">
        <v>439</v>
      </c>
      <c r="AQ322" s="24">
        <v>46299</v>
      </c>
      <c r="AR322" s="104" t="str">
        <f t="shared" ca="1" si="32"/>
        <v>Vigente</v>
      </c>
      <c r="AS322" s="29"/>
      <c r="AT322" s="29"/>
      <c r="AU322" s="29" t="s">
        <v>3587</v>
      </c>
      <c r="AV322" s="23"/>
      <c r="AW322" s="102"/>
      <c r="AX322" s="102"/>
      <c r="AY322" s="102"/>
      <c r="AZ322" s="102"/>
      <c r="BA322" s="102"/>
      <c r="BB322" s="102"/>
      <c r="BC322" s="23"/>
      <c r="BD322" s="23" t="s">
        <v>1809</v>
      </c>
    </row>
    <row r="323" spans="1:56" ht="20.100000000000001" customHeight="1" x14ac:dyDescent="0.25">
      <c r="A323" s="22">
        <v>320</v>
      </c>
      <c r="B323" s="22"/>
      <c r="C323" s="22"/>
      <c r="D323" s="23">
        <v>1086133772</v>
      </c>
      <c r="E323" s="23" t="s">
        <v>3588</v>
      </c>
      <c r="F323" s="24">
        <v>32228</v>
      </c>
      <c r="G323" s="76"/>
      <c r="H323" s="196"/>
      <c r="I323" s="76">
        <f t="shared" ca="1" si="30"/>
        <v>38.041095890410958</v>
      </c>
      <c r="J323" s="102"/>
      <c r="K323" s="23" t="s">
        <v>3548</v>
      </c>
      <c r="L323" s="23" t="s">
        <v>1803</v>
      </c>
      <c r="M323" s="24">
        <v>45155</v>
      </c>
      <c r="N323" s="25">
        <f t="shared" ca="1" si="31"/>
        <v>2.6246575342465754</v>
      </c>
      <c r="O323" s="23">
        <v>3165820815</v>
      </c>
      <c r="P323" s="23"/>
      <c r="Q323" s="23"/>
      <c r="R323" s="24"/>
      <c r="S323" s="23"/>
      <c r="T323" s="23"/>
      <c r="U323" s="23"/>
      <c r="V323" s="23" t="s">
        <v>569</v>
      </c>
      <c r="W323" s="23" t="s">
        <v>3589</v>
      </c>
      <c r="X323" s="23" t="s">
        <v>3590</v>
      </c>
      <c r="Y323" s="23">
        <v>2018</v>
      </c>
      <c r="Z323" s="23" t="s">
        <v>1885</v>
      </c>
      <c r="AA323" s="23">
        <v>134</v>
      </c>
      <c r="AB323" s="102"/>
      <c r="AC323" s="24">
        <v>43005</v>
      </c>
      <c r="AD323" s="23" t="s">
        <v>437</v>
      </c>
      <c r="AE323" s="23" t="s">
        <v>435</v>
      </c>
      <c r="AF323" s="23" t="s">
        <v>570</v>
      </c>
      <c r="AG323" s="23">
        <v>1143868343</v>
      </c>
      <c r="AH323" s="31">
        <v>0.5</v>
      </c>
      <c r="AI323" s="31">
        <v>1</v>
      </c>
      <c r="AJ323" s="104" t="str">
        <f t="shared" ca="1" si="34"/>
        <v>No Vigente</v>
      </c>
      <c r="AK323" s="105">
        <f t="shared" si="35"/>
        <v>45401</v>
      </c>
      <c r="AL323" s="24">
        <v>45036</v>
      </c>
      <c r="AM323" s="104" t="str">
        <f t="shared" ca="1" si="33"/>
        <v>No Vigente</v>
      </c>
      <c r="AN323" s="105">
        <f t="shared" si="36"/>
        <v>45659</v>
      </c>
      <c r="AO323" s="24">
        <v>45294</v>
      </c>
      <c r="AP323" s="23" t="s">
        <v>439</v>
      </c>
      <c r="AQ323" s="24">
        <v>46299</v>
      </c>
      <c r="AR323" s="104" t="str">
        <f t="shared" ca="1" si="32"/>
        <v>Vigente</v>
      </c>
      <c r="AS323" s="29"/>
      <c r="AT323" s="29"/>
      <c r="AU323" s="29"/>
      <c r="AV323" s="23"/>
      <c r="AW323" s="102"/>
      <c r="AX323" s="102"/>
      <c r="AY323" s="102"/>
      <c r="AZ323" s="102"/>
      <c r="BA323" s="102"/>
      <c r="BB323" s="102"/>
      <c r="BC323" s="23"/>
      <c r="BD323" s="23" t="s">
        <v>1809</v>
      </c>
    </row>
    <row r="324" spans="1:56" ht="20.100000000000001" customHeight="1" x14ac:dyDescent="0.25">
      <c r="A324" s="22">
        <v>321</v>
      </c>
      <c r="B324" s="22"/>
      <c r="C324" s="22"/>
      <c r="D324" s="23">
        <v>1144149395</v>
      </c>
      <c r="E324" s="23" t="s">
        <v>3591</v>
      </c>
      <c r="F324" s="24">
        <v>33383</v>
      </c>
      <c r="G324" s="76"/>
      <c r="H324" s="196"/>
      <c r="I324" s="76">
        <f t="shared" ref="I324:I387" ca="1" si="37">(CC$1-F324)/365</f>
        <v>34.876712328767127</v>
      </c>
      <c r="J324" s="102"/>
      <c r="K324" s="23" t="s">
        <v>3548</v>
      </c>
      <c r="L324" s="23" t="s">
        <v>1803</v>
      </c>
      <c r="M324" s="24">
        <v>45124</v>
      </c>
      <c r="N324" s="25">
        <f t="shared" ref="N324:N387" ca="1" si="38">(CC$1-M324)/365</f>
        <v>2.7095890410958905</v>
      </c>
      <c r="O324" s="23">
        <v>3045887204</v>
      </c>
      <c r="P324" s="23"/>
      <c r="Q324" s="23"/>
      <c r="R324" s="24"/>
      <c r="S324" s="23"/>
      <c r="T324" s="23"/>
      <c r="U324" s="23"/>
      <c r="V324" s="23" t="s">
        <v>3592</v>
      </c>
      <c r="W324" s="23" t="s">
        <v>3593</v>
      </c>
      <c r="X324" s="23" t="s">
        <v>3594</v>
      </c>
      <c r="Y324" s="23">
        <v>2016</v>
      </c>
      <c r="Z324" s="23" t="s">
        <v>1927</v>
      </c>
      <c r="AA324" s="23">
        <v>124</v>
      </c>
      <c r="AB324" s="102"/>
      <c r="AC324" s="24">
        <v>42392</v>
      </c>
      <c r="AD324" s="23" t="s">
        <v>437</v>
      </c>
      <c r="AE324" s="23" t="s">
        <v>436</v>
      </c>
      <c r="AF324" s="23"/>
      <c r="AG324" s="23"/>
      <c r="AH324" s="31">
        <v>0.5</v>
      </c>
      <c r="AI324" s="31">
        <v>1</v>
      </c>
      <c r="AJ324" s="104" t="str">
        <f t="shared" ca="1" si="34"/>
        <v>No Vigente</v>
      </c>
      <c r="AK324" s="105">
        <f t="shared" si="35"/>
        <v>45305</v>
      </c>
      <c r="AL324" s="24">
        <v>44940</v>
      </c>
      <c r="AM324" s="104" t="str">
        <f t="shared" ca="1" si="33"/>
        <v>No Vigente</v>
      </c>
      <c r="AN324" s="105">
        <f t="shared" si="36"/>
        <v>45351</v>
      </c>
      <c r="AO324" s="24">
        <v>44986</v>
      </c>
      <c r="AP324" s="23"/>
      <c r="AQ324" s="23"/>
      <c r="AR324" s="104" t="str">
        <f t="shared" ca="1" si="32"/>
        <v>No Vigente</v>
      </c>
      <c r="AS324" s="23"/>
      <c r="AT324" s="23"/>
      <c r="AU324" s="23"/>
      <c r="AV324" s="23"/>
      <c r="AW324" s="102"/>
      <c r="AX324" s="102"/>
      <c r="AY324" s="102"/>
      <c r="AZ324" s="102"/>
      <c r="BA324" s="102"/>
      <c r="BB324" s="102"/>
      <c r="BC324" s="23"/>
      <c r="BD324" s="23" t="s">
        <v>1809</v>
      </c>
    </row>
    <row r="325" spans="1:56" ht="20.100000000000001" customHeight="1" x14ac:dyDescent="0.25">
      <c r="A325" s="22">
        <v>322</v>
      </c>
      <c r="B325" s="22"/>
      <c r="C325" s="22"/>
      <c r="D325" s="23">
        <v>1143990472</v>
      </c>
      <c r="E325" s="23" t="s">
        <v>3595</v>
      </c>
      <c r="F325" s="24">
        <v>35803</v>
      </c>
      <c r="G325" s="76"/>
      <c r="H325" s="196"/>
      <c r="I325" s="76">
        <f t="shared" ca="1" si="37"/>
        <v>28.246575342465754</v>
      </c>
      <c r="J325" s="102"/>
      <c r="K325" s="23" t="s">
        <v>3150</v>
      </c>
      <c r="L325" s="23" t="s">
        <v>1827</v>
      </c>
      <c r="M325" s="24">
        <v>45124</v>
      </c>
      <c r="N325" s="25">
        <f t="shared" ca="1" si="38"/>
        <v>2.7095890410958905</v>
      </c>
      <c r="O325" s="23">
        <v>3188211064</v>
      </c>
      <c r="P325" s="23"/>
      <c r="Q325" s="23"/>
      <c r="R325" s="24"/>
      <c r="S325" s="23"/>
      <c r="T325" s="23"/>
      <c r="U325" s="23"/>
      <c r="V325" s="23" t="s">
        <v>3596</v>
      </c>
      <c r="W325" s="23" t="s">
        <v>3597</v>
      </c>
      <c r="X325" s="23" t="s">
        <v>3598</v>
      </c>
      <c r="Y325" s="23">
        <v>2021</v>
      </c>
      <c r="Z325" s="23" t="s">
        <v>1998</v>
      </c>
      <c r="AA325" s="23">
        <v>124</v>
      </c>
      <c r="AB325" s="102"/>
      <c r="AC325" s="24">
        <v>44146</v>
      </c>
      <c r="AD325" s="23" t="s">
        <v>437</v>
      </c>
      <c r="AE325" s="23" t="s">
        <v>436</v>
      </c>
      <c r="AF325" s="23"/>
      <c r="AG325" s="23"/>
      <c r="AH325" s="31">
        <v>0.5</v>
      </c>
      <c r="AI325" s="31">
        <v>1</v>
      </c>
      <c r="AJ325" s="104" t="str">
        <f t="shared" ca="1" si="34"/>
        <v>No Vigente</v>
      </c>
      <c r="AK325" s="105">
        <f t="shared" si="35"/>
        <v>45306</v>
      </c>
      <c r="AL325" s="24">
        <v>44941</v>
      </c>
      <c r="AM325" s="104" t="str">
        <f t="shared" ca="1" si="33"/>
        <v>No Vigente</v>
      </c>
      <c r="AN325" s="105">
        <f t="shared" si="36"/>
        <v>45671</v>
      </c>
      <c r="AO325" s="24">
        <v>45306</v>
      </c>
      <c r="AP325" s="23"/>
      <c r="AQ325" s="23"/>
      <c r="AR325" s="104" t="str">
        <f t="shared" ca="1" si="32"/>
        <v>No Vigente</v>
      </c>
      <c r="AS325" s="23"/>
      <c r="AT325" s="23"/>
      <c r="AU325" s="23"/>
      <c r="AV325" s="23"/>
      <c r="AW325" s="102"/>
      <c r="AX325" s="102"/>
      <c r="AY325" s="102"/>
      <c r="AZ325" s="102"/>
      <c r="BA325" s="102"/>
      <c r="BB325" s="102"/>
      <c r="BC325" s="23"/>
      <c r="BD325" s="23" t="s">
        <v>1809</v>
      </c>
    </row>
    <row r="326" spans="1:56" ht="20.100000000000001" customHeight="1" x14ac:dyDescent="0.25">
      <c r="A326" s="22">
        <v>323</v>
      </c>
      <c r="B326" s="22"/>
      <c r="C326" s="22"/>
      <c r="D326" s="22">
        <v>1006208275</v>
      </c>
      <c r="E326" s="22" t="s">
        <v>3599</v>
      </c>
      <c r="F326" s="57">
        <v>37611</v>
      </c>
      <c r="G326" s="51" t="s">
        <v>1801</v>
      </c>
      <c r="H326" s="63"/>
      <c r="I326" s="63">
        <f t="shared" ca="1" si="37"/>
        <v>23.293150684931508</v>
      </c>
      <c r="J326" s="22"/>
      <c r="K326" s="22" t="s">
        <v>3150</v>
      </c>
      <c r="L326" s="22" t="s">
        <v>1827</v>
      </c>
      <c r="M326" s="57">
        <v>45146</v>
      </c>
      <c r="N326" s="51">
        <f t="shared" ca="1" si="38"/>
        <v>2.6493150684931508</v>
      </c>
      <c r="O326" s="22">
        <v>3138509838</v>
      </c>
      <c r="P326" s="22" t="s">
        <v>1815</v>
      </c>
      <c r="Q326" s="22" t="s">
        <v>439</v>
      </c>
      <c r="R326" s="57">
        <v>48008</v>
      </c>
      <c r="S326" s="22" t="s">
        <v>2429</v>
      </c>
      <c r="T326" s="22"/>
      <c r="U326" s="22"/>
      <c r="V326" s="22" t="s">
        <v>658</v>
      </c>
      <c r="W326" s="22" t="s">
        <v>3600</v>
      </c>
      <c r="X326" s="22" t="s">
        <v>3601</v>
      </c>
      <c r="Y326" s="22">
        <v>2022</v>
      </c>
      <c r="Z326" s="22" t="s">
        <v>3602</v>
      </c>
      <c r="AA326" s="22">
        <v>113</v>
      </c>
      <c r="AB326" s="22"/>
      <c r="AC326" s="57">
        <v>44589</v>
      </c>
      <c r="AD326" s="22" t="s">
        <v>437</v>
      </c>
      <c r="AE326" s="22" t="s">
        <v>436</v>
      </c>
      <c r="AF326" s="22"/>
      <c r="AG326" s="22"/>
      <c r="AH326" s="85">
        <v>0.5</v>
      </c>
      <c r="AI326" s="85">
        <v>1</v>
      </c>
      <c r="AJ326" s="22" t="str">
        <f t="shared" ca="1" si="34"/>
        <v>No Vigente</v>
      </c>
      <c r="AK326" s="57">
        <f t="shared" si="35"/>
        <v>45677</v>
      </c>
      <c r="AL326" s="57">
        <v>45312</v>
      </c>
      <c r="AM326" s="22" t="str">
        <f t="shared" ca="1" si="33"/>
        <v>No Vigente</v>
      </c>
      <c r="AN326" s="57">
        <f t="shared" si="36"/>
        <v>45695</v>
      </c>
      <c r="AO326" s="57">
        <v>45330</v>
      </c>
      <c r="AP326" s="22" t="s">
        <v>439</v>
      </c>
      <c r="AQ326" s="57">
        <v>48008</v>
      </c>
      <c r="AR326" s="22" t="str">
        <f t="shared" ca="1" si="32"/>
        <v>Vigente</v>
      </c>
      <c r="AS326" s="22"/>
      <c r="AT326" s="22"/>
      <c r="AU326" s="22" t="s">
        <v>1851</v>
      </c>
      <c r="AV326" s="22"/>
      <c r="AW326" s="22"/>
      <c r="AX326" s="22"/>
      <c r="AY326" s="22"/>
      <c r="AZ326" s="22"/>
      <c r="BA326" s="22"/>
      <c r="BB326" s="22"/>
      <c r="BC326" s="22"/>
      <c r="BD326" s="22" t="s">
        <v>3603</v>
      </c>
    </row>
    <row r="327" spans="1:56" ht="20.100000000000001" customHeight="1" x14ac:dyDescent="0.25">
      <c r="A327" s="22">
        <v>324</v>
      </c>
      <c r="B327" s="22"/>
      <c r="C327" s="22"/>
      <c r="D327" s="22">
        <v>1006015965</v>
      </c>
      <c r="E327" s="22" t="s">
        <v>3491</v>
      </c>
      <c r="F327" s="57">
        <v>36629</v>
      </c>
      <c r="G327" s="63" t="s">
        <v>1801</v>
      </c>
      <c r="H327" s="63"/>
      <c r="I327" s="63">
        <f t="shared" ca="1" si="37"/>
        <v>25.983561643835618</v>
      </c>
      <c r="J327" s="22"/>
      <c r="K327" s="22" t="s">
        <v>2376</v>
      </c>
      <c r="L327" s="22" t="s">
        <v>1895</v>
      </c>
      <c r="M327" s="57">
        <v>45100</v>
      </c>
      <c r="N327" s="51">
        <f t="shared" ca="1" si="38"/>
        <v>2.7753424657534245</v>
      </c>
      <c r="O327" s="22">
        <v>3004688670</v>
      </c>
      <c r="P327" s="22" t="s">
        <v>1815</v>
      </c>
      <c r="Q327" s="22" t="s">
        <v>439</v>
      </c>
      <c r="R327" s="57">
        <v>48392</v>
      </c>
      <c r="S327" s="22" t="s">
        <v>755</v>
      </c>
      <c r="T327" s="22"/>
      <c r="U327" s="22"/>
      <c r="V327" s="22" t="s">
        <v>447</v>
      </c>
      <c r="W327" s="22" t="s">
        <v>3604</v>
      </c>
      <c r="X327" s="22" t="s">
        <v>3605</v>
      </c>
      <c r="Y327" s="22">
        <v>2024</v>
      </c>
      <c r="Z327" s="22" t="s">
        <v>1867</v>
      </c>
      <c r="AA327" s="22">
        <v>124</v>
      </c>
      <c r="AB327" s="22"/>
      <c r="AC327" s="57">
        <v>45160</v>
      </c>
      <c r="AD327" s="22" t="s">
        <v>437</v>
      </c>
      <c r="AE327" s="22" t="s">
        <v>436</v>
      </c>
      <c r="AF327" s="22"/>
      <c r="AG327" s="22"/>
      <c r="AH327" s="85">
        <v>0.5</v>
      </c>
      <c r="AI327" s="85">
        <v>1</v>
      </c>
      <c r="AJ327" s="22" t="str">
        <f t="shared" ca="1" si="34"/>
        <v>No Vigente</v>
      </c>
      <c r="AK327" s="57">
        <f t="shared" si="35"/>
        <v>45889</v>
      </c>
      <c r="AL327" s="57">
        <v>45524</v>
      </c>
      <c r="AM327" s="22" t="str">
        <f t="shared" ca="1" si="33"/>
        <v>No Vigente</v>
      </c>
      <c r="AN327" s="57">
        <f t="shared" si="36"/>
        <v>45890</v>
      </c>
      <c r="AO327" s="57">
        <v>45525</v>
      </c>
      <c r="AP327" s="22" t="s">
        <v>439</v>
      </c>
      <c r="AQ327" s="57">
        <v>48484</v>
      </c>
      <c r="AR327" s="22" t="str">
        <f t="shared" ref="AR327:AR390" ca="1" si="39">IF(AQ327&gt;TODAY(),"Vigente","No Vigente")</f>
        <v>Vigente</v>
      </c>
      <c r="AS327" s="22"/>
      <c r="AT327" s="22"/>
      <c r="AU327" s="22" t="s">
        <v>3606</v>
      </c>
      <c r="AV327" s="22"/>
      <c r="AW327" s="22"/>
      <c r="AX327" s="22"/>
      <c r="AY327" s="22"/>
      <c r="AZ327" s="22"/>
      <c r="BA327" s="22"/>
      <c r="BB327" s="22"/>
      <c r="BC327" s="22"/>
      <c r="BD327" s="22" t="s">
        <v>2756</v>
      </c>
    </row>
    <row r="328" spans="1:56" ht="20.100000000000001" customHeight="1" x14ac:dyDescent="0.25">
      <c r="A328" s="22">
        <v>325</v>
      </c>
      <c r="B328" s="22"/>
      <c r="C328" s="22"/>
      <c r="D328" s="22">
        <v>1114821636</v>
      </c>
      <c r="E328" s="22" t="s">
        <v>3607</v>
      </c>
      <c r="F328" s="57">
        <v>32956</v>
      </c>
      <c r="G328" s="51" t="s">
        <v>1801</v>
      </c>
      <c r="H328" s="63"/>
      <c r="I328" s="63">
        <f t="shared" ca="1" si="37"/>
        <v>36.046575342465751</v>
      </c>
      <c r="J328" s="22"/>
      <c r="K328" s="22" t="s">
        <v>3608</v>
      </c>
      <c r="L328" s="22" t="s">
        <v>1846</v>
      </c>
      <c r="M328" s="57">
        <v>45161</v>
      </c>
      <c r="N328" s="51">
        <f t="shared" ca="1" si="38"/>
        <v>2.6082191780821917</v>
      </c>
      <c r="O328" s="22">
        <v>3137901824</v>
      </c>
      <c r="P328" s="22" t="s">
        <v>1815</v>
      </c>
      <c r="Q328" s="22" t="s">
        <v>439</v>
      </c>
      <c r="R328" s="57">
        <v>48779</v>
      </c>
      <c r="S328" s="22" t="s">
        <v>2429</v>
      </c>
      <c r="T328" s="22"/>
      <c r="U328" s="22"/>
      <c r="V328" s="22" t="s">
        <v>3609</v>
      </c>
      <c r="W328" s="22" t="s">
        <v>3610</v>
      </c>
      <c r="X328" s="22" t="s">
        <v>3611</v>
      </c>
      <c r="Y328" s="22">
        <v>2017</v>
      </c>
      <c r="Z328" s="22" t="s">
        <v>3612</v>
      </c>
      <c r="AA328" s="22">
        <v>199</v>
      </c>
      <c r="AB328" s="22"/>
      <c r="AC328" s="57">
        <v>42797</v>
      </c>
      <c r="AD328" s="22" t="s">
        <v>437</v>
      </c>
      <c r="AE328" s="22" t="s">
        <v>436</v>
      </c>
      <c r="AF328" s="22"/>
      <c r="AG328" s="22"/>
      <c r="AH328" s="22"/>
      <c r="AI328" s="22"/>
      <c r="AJ328" s="22" t="str">
        <f t="shared" ca="1" si="34"/>
        <v>No Vigente</v>
      </c>
      <c r="AK328" s="57">
        <f t="shared" si="35"/>
        <v>45720</v>
      </c>
      <c r="AL328" s="57">
        <v>45355</v>
      </c>
      <c r="AM328" s="22" t="str">
        <f t="shared" ca="1" si="33"/>
        <v>No Vigente</v>
      </c>
      <c r="AN328" s="57">
        <f t="shared" si="36"/>
        <v>45719</v>
      </c>
      <c r="AO328" s="57">
        <v>45354</v>
      </c>
      <c r="AP328" s="22" t="s">
        <v>439</v>
      </c>
      <c r="AQ328" s="57">
        <v>48779</v>
      </c>
      <c r="AR328" s="22" t="str">
        <f t="shared" ca="1" si="39"/>
        <v>Vigente</v>
      </c>
      <c r="AS328" s="22"/>
      <c r="AT328" s="22"/>
      <c r="AU328" s="22" t="s">
        <v>1851</v>
      </c>
      <c r="AV328" s="22"/>
      <c r="AW328" s="22"/>
      <c r="AX328" s="22"/>
      <c r="AY328" s="22"/>
      <c r="AZ328" s="22"/>
      <c r="BA328" s="22"/>
      <c r="BB328" s="22"/>
      <c r="BC328" s="22"/>
      <c r="BD328" s="22" t="s">
        <v>2756</v>
      </c>
    </row>
    <row r="329" spans="1:56" ht="20.100000000000001" customHeight="1" x14ac:dyDescent="0.25">
      <c r="A329" s="22">
        <v>326</v>
      </c>
      <c r="B329" s="22"/>
      <c r="C329" s="22"/>
      <c r="D329" s="22">
        <v>1144209011</v>
      </c>
      <c r="E329" s="22" t="s">
        <v>3613</v>
      </c>
      <c r="F329" s="57">
        <v>36116</v>
      </c>
      <c r="G329" s="51" t="s">
        <v>1801</v>
      </c>
      <c r="H329" s="63"/>
      <c r="I329" s="63">
        <f t="shared" ca="1" si="37"/>
        <v>27.389041095890413</v>
      </c>
      <c r="J329" s="22"/>
      <c r="K329" s="22" t="s">
        <v>2453</v>
      </c>
      <c r="L329" s="22" t="s">
        <v>1803</v>
      </c>
      <c r="M329" s="57">
        <v>45123</v>
      </c>
      <c r="N329" s="51">
        <f t="shared" ca="1" si="38"/>
        <v>2.7123287671232879</v>
      </c>
      <c r="O329" s="22">
        <v>32346640140</v>
      </c>
      <c r="P329" s="22" t="s">
        <v>1815</v>
      </c>
      <c r="Q329" s="22" t="s">
        <v>439</v>
      </c>
      <c r="R329" s="57">
        <v>47104</v>
      </c>
      <c r="S329" s="22" t="s">
        <v>2429</v>
      </c>
      <c r="T329" s="22"/>
      <c r="U329" s="22"/>
      <c r="V329" s="22" t="s">
        <v>3614</v>
      </c>
      <c r="W329" s="22" t="s">
        <v>3615</v>
      </c>
      <c r="X329" s="22" t="s">
        <v>3616</v>
      </c>
      <c r="Y329" s="22">
        <v>2020</v>
      </c>
      <c r="Z329" s="22" t="s">
        <v>1885</v>
      </c>
      <c r="AA329" s="22">
        <v>124</v>
      </c>
      <c r="AB329" s="22"/>
      <c r="AC329" s="57">
        <v>43865</v>
      </c>
      <c r="AD329" s="22" t="s">
        <v>437</v>
      </c>
      <c r="AE329" s="22" t="s">
        <v>436</v>
      </c>
      <c r="AF329" s="22"/>
      <c r="AG329" s="22"/>
      <c r="AH329" s="85">
        <v>0.5</v>
      </c>
      <c r="AI329" s="85">
        <v>1</v>
      </c>
      <c r="AJ329" s="22" t="str">
        <f t="shared" ca="1" si="34"/>
        <v>No Vigente</v>
      </c>
      <c r="AK329" s="57">
        <f t="shared" si="35"/>
        <v>45695</v>
      </c>
      <c r="AL329" s="57">
        <v>45330</v>
      </c>
      <c r="AM329" s="22" t="str">
        <f t="shared" ca="1" si="33"/>
        <v>No Vigente</v>
      </c>
      <c r="AN329" s="57">
        <f t="shared" si="36"/>
        <v>45697</v>
      </c>
      <c r="AO329" s="57">
        <v>45332</v>
      </c>
      <c r="AP329" s="22" t="s">
        <v>439</v>
      </c>
      <c r="AQ329" s="57">
        <v>47104</v>
      </c>
      <c r="AR329" s="22" t="str">
        <f t="shared" ca="1" si="39"/>
        <v>Vigente</v>
      </c>
      <c r="AS329" s="22"/>
      <c r="AT329" s="22"/>
      <c r="AU329" s="22"/>
      <c r="AV329" s="22"/>
      <c r="AW329" s="22"/>
      <c r="AX329" s="22"/>
      <c r="AY329" s="22"/>
      <c r="AZ329" s="22"/>
      <c r="BA329" s="22"/>
      <c r="BB329" s="22"/>
      <c r="BC329" s="22"/>
      <c r="BD329" s="22"/>
    </row>
    <row r="330" spans="1:56" ht="20.100000000000001" customHeight="1" x14ac:dyDescent="0.25">
      <c r="A330" s="22">
        <v>327</v>
      </c>
      <c r="B330" s="22"/>
      <c r="C330" s="22"/>
      <c r="D330" s="22">
        <v>94043273</v>
      </c>
      <c r="E330" s="22" t="s">
        <v>3617</v>
      </c>
      <c r="F330" s="57">
        <v>31194</v>
      </c>
      <c r="G330" s="51" t="s">
        <v>1801</v>
      </c>
      <c r="H330" s="63"/>
      <c r="I330" s="63">
        <f t="shared" ca="1" si="37"/>
        <v>40.873972602739727</v>
      </c>
      <c r="J330" s="22"/>
      <c r="K330" s="22" t="s">
        <v>2453</v>
      </c>
      <c r="L330" s="22" t="s">
        <v>1803</v>
      </c>
      <c r="M330" s="57">
        <v>45123</v>
      </c>
      <c r="N330" s="51">
        <f t="shared" ca="1" si="38"/>
        <v>2.7123287671232879</v>
      </c>
      <c r="O330" s="22">
        <v>3233300944</v>
      </c>
      <c r="P330" s="22" t="s">
        <v>1815</v>
      </c>
      <c r="Q330" s="22" t="s">
        <v>439</v>
      </c>
      <c r="R330" s="57">
        <v>48367</v>
      </c>
      <c r="S330" s="22" t="s">
        <v>2429</v>
      </c>
      <c r="T330" s="22"/>
      <c r="U330" s="22"/>
      <c r="V330" s="22" t="s">
        <v>3618</v>
      </c>
      <c r="W330" s="22" t="s">
        <v>3619</v>
      </c>
      <c r="X330" s="22" t="s">
        <v>3620</v>
      </c>
      <c r="Y330" s="22">
        <v>2011</v>
      </c>
      <c r="Z330" s="22" t="s">
        <v>1885</v>
      </c>
      <c r="AA330" s="22">
        <v>124</v>
      </c>
      <c r="AB330" s="22"/>
      <c r="AC330" s="57">
        <v>40394</v>
      </c>
      <c r="AD330" s="22" t="s">
        <v>437</v>
      </c>
      <c r="AE330" s="22" t="s">
        <v>435</v>
      </c>
      <c r="AF330" s="22" t="s">
        <v>3621</v>
      </c>
      <c r="AG330" s="22">
        <v>1143925643</v>
      </c>
      <c r="AH330" s="85">
        <v>0.5</v>
      </c>
      <c r="AI330" s="85">
        <v>1</v>
      </c>
      <c r="AJ330" s="22" t="str">
        <f t="shared" ca="1" si="34"/>
        <v>No Vigente</v>
      </c>
      <c r="AK330" s="57">
        <f t="shared" si="35"/>
        <v>45561</v>
      </c>
      <c r="AL330" s="57">
        <v>45196</v>
      </c>
      <c r="AM330" s="22" t="str">
        <f t="shared" ca="1" si="33"/>
        <v>No Vigente</v>
      </c>
      <c r="AN330" s="57">
        <f t="shared" si="36"/>
        <v>45694</v>
      </c>
      <c r="AO330" s="57">
        <v>45329</v>
      </c>
      <c r="AP330" s="22" t="s">
        <v>439</v>
      </c>
      <c r="AQ330" s="57">
        <v>48367</v>
      </c>
      <c r="AR330" s="22" t="str">
        <f t="shared" ca="1" si="39"/>
        <v>Vigente</v>
      </c>
      <c r="AS330" s="22"/>
      <c r="AT330" s="22"/>
      <c r="AU330" s="22" t="s">
        <v>1851</v>
      </c>
      <c r="AV330" s="22"/>
      <c r="AW330" s="22"/>
      <c r="AX330" s="22"/>
      <c r="AY330" s="22"/>
      <c r="AZ330" s="22"/>
      <c r="BA330" s="22"/>
      <c r="BB330" s="22"/>
      <c r="BC330" s="22"/>
      <c r="BD330" s="22" t="s">
        <v>2756</v>
      </c>
    </row>
    <row r="331" spans="1:56" x14ac:dyDescent="0.25">
      <c r="A331" s="22">
        <v>84</v>
      </c>
      <c r="B331" s="22"/>
      <c r="C331" s="22"/>
      <c r="D331" s="22">
        <v>1081395628</v>
      </c>
      <c r="E331" s="22" t="s">
        <v>3622</v>
      </c>
      <c r="F331" s="57"/>
      <c r="G331" s="51" t="s">
        <v>1801</v>
      </c>
      <c r="H331" s="68"/>
      <c r="I331" s="51">
        <f t="shared" ca="1" si="37"/>
        <v>126.33698630136986</v>
      </c>
      <c r="J331" s="69"/>
      <c r="K331" s="22" t="s">
        <v>1894</v>
      </c>
      <c r="L331" s="22" t="s">
        <v>1895</v>
      </c>
      <c r="M331" s="57">
        <v>43032</v>
      </c>
      <c r="N331" s="51">
        <f t="shared" ca="1" si="38"/>
        <v>8.4410958904109581</v>
      </c>
      <c r="O331" s="55" t="s">
        <v>3623</v>
      </c>
      <c r="P331" s="55"/>
      <c r="Q331" s="55"/>
      <c r="R331" s="54"/>
      <c r="S331" s="55"/>
      <c r="T331" s="57"/>
      <c r="U331" s="57"/>
      <c r="V331" s="48" t="s">
        <v>451</v>
      </c>
      <c r="W331" s="48" t="s">
        <v>3624</v>
      </c>
      <c r="X331" s="48" t="s">
        <v>3625</v>
      </c>
      <c r="Y331" s="48">
        <v>2014</v>
      </c>
      <c r="Z331" s="48" t="s">
        <v>3626</v>
      </c>
      <c r="AA331" s="48">
        <v>149</v>
      </c>
      <c r="AB331" s="70"/>
      <c r="AC331" s="54">
        <v>41754</v>
      </c>
      <c r="AD331" s="48" t="s">
        <v>437</v>
      </c>
      <c r="AE331" s="48" t="s">
        <v>435</v>
      </c>
      <c r="AF331" s="48" t="s">
        <v>452</v>
      </c>
      <c r="AG331" s="22">
        <v>16744787</v>
      </c>
      <c r="AH331" s="85">
        <v>0.5</v>
      </c>
      <c r="AI331" s="85">
        <v>1</v>
      </c>
      <c r="AJ331" s="22" t="str">
        <f t="shared" ca="1" si="34"/>
        <v>No Vigente</v>
      </c>
      <c r="AK331" s="57">
        <f t="shared" si="35"/>
        <v>45903</v>
      </c>
      <c r="AL331" s="57">
        <v>45538</v>
      </c>
      <c r="AM331" s="22" t="str">
        <f t="shared" ca="1" si="33"/>
        <v>No Vigente</v>
      </c>
      <c r="AN331" s="57">
        <f t="shared" si="36"/>
        <v>45914</v>
      </c>
      <c r="AO331" s="57">
        <v>45549</v>
      </c>
      <c r="AP331" s="57" t="s">
        <v>439</v>
      </c>
      <c r="AQ331" s="57">
        <v>48562</v>
      </c>
      <c r="AR331" s="22" t="str">
        <f t="shared" ca="1" si="39"/>
        <v>Vigente</v>
      </c>
      <c r="AS331" s="22"/>
      <c r="AT331" s="22"/>
      <c r="AU331" s="22" t="s">
        <v>1851</v>
      </c>
      <c r="AV331" s="22"/>
      <c r="AW331" s="69"/>
      <c r="AX331" s="69"/>
      <c r="AY331" s="69"/>
      <c r="AZ331" s="69"/>
      <c r="BA331" s="69"/>
      <c r="BB331" s="69"/>
      <c r="BC331" s="200" t="s">
        <v>3627</v>
      </c>
      <c r="BD331" s="22" t="s">
        <v>1966</v>
      </c>
    </row>
    <row r="332" spans="1:56" ht="20.100000000000001" customHeight="1" x14ac:dyDescent="0.25">
      <c r="A332" s="22">
        <v>329</v>
      </c>
      <c r="B332" s="22"/>
      <c r="C332" s="22"/>
      <c r="D332" s="22">
        <v>1107083703</v>
      </c>
      <c r="E332" s="22" t="s">
        <v>3628</v>
      </c>
      <c r="F332" s="57">
        <v>34554</v>
      </c>
      <c r="G332" s="63" t="s">
        <v>1843</v>
      </c>
      <c r="H332" s="63"/>
      <c r="I332" s="63">
        <f t="shared" ca="1" si="37"/>
        <v>31.668493150684931</v>
      </c>
      <c r="J332" s="22"/>
      <c r="K332" s="22" t="s">
        <v>1840</v>
      </c>
      <c r="L332" s="22" t="s">
        <v>1803</v>
      </c>
      <c r="M332" s="57">
        <v>45186</v>
      </c>
      <c r="N332" s="51">
        <f t="shared" ca="1" si="38"/>
        <v>2.5397260273972604</v>
      </c>
      <c r="O332" s="22">
        <v>3163131202</v>
      </c>
      <c r="P332" s="22" t="s">
        <v>1815</v>
      </c>
      <c r="Q332" s="22" t="s">
        <v>439</v>
      </c>
      <c r="R332" s="57">
        <v>48662</v>
      </c>
      <c r="S332" s="22" t="s">
        <v>2429</v>
      </c>
      <c r="T332" s="22"/>
      <c r="U332" s="22"/>
      <c r="V332" s="22" t="s">
        <v>559</v>
      </c>
      <c r="W332" s="22" t="s">
        <v>3629</v>
      </c>
      <c r="X332" s="22" t="s">
        <v>3630</v>
      </c>
      <c r="Y332" s="22">
        <v>2021</v>
      </c>
      <c r="Z332" s="22" t="s">
        <v>3602</v>
      </c>
      <c r="AA332" s="22">
        <v>113</v>
      </c>
      <c r="AB332" s="22"/>
      <c r="AC332" s="57">
        <v>43908</v>
      </c>
      <c r="AD332" s="22" t="s">
        <v>437</v>
      </c>
      <c r="AE332" s="22" t="s">
        <v>436</v>
      </c>
      <c r="AF332" s="22"/>
      <c r="AG332" s="22"/>
      <c r="AH332" s="85">
        <v>0.5</v>
      </c>
      <c r="AI332" s="85">
        <v>1</v>
      </c>
      <c r="AJ332" s="22" t="str">
        <f t="shared" ca="1" si="34"/>
        <v>No Vigente</v>
      </c>
      <c r="AK332" s="57">
        <f t="shared" si="35"/>
        <v>45701</v>
      </c>
      <c r="AL332" s="57">
        <v>45336</v>
      </c>
      <c r="AM332" s="22" t="str">
        <f t="shared" ca="1" si="33"/>
        <v>No Vigente</v>
      </c>
      <c r="AN332" s="57">
        <f t="shared" si="36"/>
        <v>45697</v>
      </c>
      <c r="AO332" s="57">
        <v>45332</v>
      </c>
      <c r="AP332" s="22" t="s">
        <v>439</v>
      </c>
      <c r="AQ332" s="57">
        <v>48662</v>
      </c>
      <c r="AR332" s="22" t="str">
        <f t="shared" ca="1" si="39"/>
        <v>Vigente</v>
      </c>
      <c r="AS332" s="48"/>
      <c r="AT332" s="48"/>
      <c r="AU332" s="48" t="s">
        <v>3631</v>
      </c>
      <c r="AV332" s="22"/>
      <c r="AW332" s="22"/>
      <c r="AX332" s="22"/>
      <c r="AY332" s="22"/>
      <c r="AZ332" s="22"/>
      <c r="BA332" s="22"/>
      <c r="BB332" s="22"/>
      <c r="BC332" s="22"/>
      <c r="BD332" s="22" t="s">
        <v>2756</v>
      </c>
    </row>
    <row r="333" spans="1:56" ht="20.100000000000001" customHeight="1" x14ac:dyDescent="0.25">
      <c r="A333" s="22">
        <v>330</v>
      </c>
      <c r="B333" s="22"/>
      <c r="C333" s="22"/>
      <c r="D333" s="22">
        <v>1130637357</v>
      </c>
      <c r="E333" s="22" t="s">
        <v>3632</v>
      </c>
      <c r="F333" s="57">
        <v>32086</v>
      </c>
      <c r="G333" s="51" t="s">
        <v>1801</v>
      </c>
      <c r="H333" s="63"/>
      <c r="I333" s="63">
        <f t="shared" ca="1" si="37"/>
        <v>38.43013698630137</v>
      </c>
      <c r="J333" s="22"/>
      <c r="K333" s="22" t="s">
        <v>3633</v>
      </c>
      <c r="L333" s="22" t="s">
        <v>1803</v>
      </c>
      <c r="M333" s="57">
        <v>32086</v>
      </c>
      <c r="N333" s="51">
        <f t="shared" ca="1" si="38"/>
        <v>38.43013698630137</v>
      </c>
      <c r="O333" s="22">
        <v>3168340086</v>
      </c>
      <c r="P333" s="22" t="s">
        <v>1815</v>
      </c>
      <c r="Q333" s="22" t="s">
        <v>439</v>
      </c>
      <c r="R333" s="57">
        <v>48718</v>
      </c>
      <c r="S333" s="22" t="s">
        <v>2429</v>
      </c>
      <c r="T333" s="22"/>
      <c r="U333" s="22"/>
      <c r="V333" s="22" t="s">
        <v>531</v>
      </c>
      <c r="W333" s="22" t="s">
        <v>3634</v>
      </c>
      <c r="X333" s="22" t="s">
        <v>3635</v>
      </c>
      <c r="Y333" s="22">
        <v>2021</v>
      </c>
      <c r="Z333" s="22" t="s">
        <v>1867</v>
      </c>
      <c r="AA333" s="22">
        <v>160</v>
      </c>
      <c r="AB333" s="22"/>
      <c r="AC333" s="57">
        <v>43846</v>
      </c>
      <c r="AD333" s="22" t="s">
        <v>437</v>
      </c>
      <c r="AE333" s="22" t="s">
        <v>436</v>
      </c>
      <c r="AF333" s="22"/>
      <c r="AG333" s="22"/>
      <c r="AH333" s="85">
        <v>0.5</v>
      </c>
      <c r="AI333" s="85">
        <v>1</v>
      </c>
      <c r="AJ333" s="22" t="str">
        <f t="shared" ca="1" si="34"/>
        <v>No Vigente</v>
      </c>
      <c r="AK333" s="57">
        <f t="shared" si="35"/>
        <v>45671</v>
      </c>
      <c r="AL333" s="57">
        <v>45306</v>
      </c>
      <c r="AM333" s="22" t="str">
        <f t="shared" ref="AM333:AM396" ca="1" si="40">IF(AN333&gt;TODAY(),"Vigente","No Vigente")</f>
        <v>No Vigente</v>
      </c>
      <c r="AN333" s="57">
        <f t="shared" si="36"/>
        <v>45682</v>
      </c>
      <c r="AO333" s="57">
        <v>45317</v>
      </c>
      <c r="AP333" s="22" t="s">
        <v>439</v>
      </c>
      <c r="AQ333" s="57">
        <v>48718</v>
      </c>
      <c r="AR333" s="22" t="str">
        <f t="shared" ca="1" si="39"/>
        <v>Vigente</v>
      </c>
      <c r="AS333" s="22"/>
      <c r="AT333" s="22"/>
      <c r="AU333" s="22" t="s">
        <v>2164</v>
      </c>
      <c r="AV333" s="22"/>
      <c r="AW333" s="22"/>
      <c r="AX333" s="22"/>
      <c r="AY333" s="22"/>
      <c r="AZ333" s="22"/>
      <c r="BA333" s="22"/>
      <c r="BB333" s="22"/>
      <c r="BC333" s="22"/>
      <c r="BD333" s="22" t="s">
        <v>2756</v>
      </c>
    </row>
    <row r="334" spans="1:56" ht="20.100000000000001" customHeight="1" x14ac:dyDescent="0.25">
      <c r="A334" s="22">
        <v>331</v>
      </c>
      <c r="B334" s="22"/>
      <c r="C334" s="22"/>
      <c r="D334" s="23">
        <v>1089514916</v>
      </c>
      <c r="E334" s="23" t="s">
        <v>3636</v>
      </c>
      <c r="F334" s="24">
        <v>35614</v>
      </c>
      <c r="G334" s="37" t="s">
        <v>1801</v>
      </c>
      <c r="H334" s="196"/>
      <c r="I334" s="76">
        <f t="shared" ca="1" si="37"/>
        <v>28.764383561643836</v>
      </c>
      <c r="J334" s="102"/>
      <c r="K334" s="23" t="s">
        <v>3637</v>
      </c>
      <c r="L334" s="23" t="s">
        <v>1803</v>
      </c>
      <c r="M334" s="24">
        <v>45250</v>
      </c>
      <c r="N334" s="25">
        <f t="shared" ca="1" si="38"/>
        <v>2.3643835616438356</v>
      </c>
      <c r="O334" s="23">
        <v>3229198719</v>
      </c>
      <c r="P334" s="23" t="s">
        <v>1815</v>
      </c>
      <c r="Q334" s="23" t="s">
        <v>439</v>
      </c>
      <c r="R334" s="24">
        <v>47108</v>
      </c>
      <c r="S334" s="23" t="s">
        <v>2429</v>
      </c>
      <c r="T334" s="23"/>
      <c r="U334" s="23"/>
      <c r="V334" s="23" t="s">
        <v>3638</v>
      </c>
      <c r="W334" s="23" t="s">
        <v>3639</v>
      </c>
      <c r="X334" s="23" t="s">
        <v>3640</v>
      </c>
      <c r="Y334" s="23">
        <v>2022</v>
      </c>
      <c r="Z334" s="23" t="s">
        <v>3641</v>
      </c>
      <c r="AA334" s="23">
        <v>124</v>
      </c>
      <c r="AB334" s="102"/>
      <c r="AC334" s="24">
        <v>44609</v>
      </c>
      <c r="AD334" s="23" t="s">
        <v>437</v>
      </c>
      <c r="AE334" s="23" t="s">
        <v>436</v>
      </c>
      <c r="AF334" s="23"/>
      <c r="AG334" s="23"/>
      <c r="AH334" s="31">
        <v>0.5</v>
      </c>
      <c r="AI334" s="31">
        <v>1</v>
      </c>
      <c r="AJ334" s="104" t="str">
        <f t="shared" ca="1" si="34"/>
        <v>No Vigente</v>
      </c>
      <c r="AK334" s="105">
        <f t="shared" si="35"/>
        <v>44974</v>
      </c>
      <c r="AL334" s="24">
        <v>44609</v>
      </c>
      <c r="AM334" s="104" t="str">
        <f t="shared" ca="1" si="40"/>
        <v>No Vigente</v>
      </c>
      <c r="AN334" s="105">
        <f t="shared" si="36"/>
        <v>45339</v>
      </c>
      <c r="AO334" s="24">
        <v>44974</v>
      </c>
      <c r="AP334" s="23" t="s">
        <v>439</v>
      </c>
      <c r="AQ334" s="24">
        <v>47108</v>
      </c>
      <c r="AR334" s="104" t="str">
        <f t="shared" ca="1" si="39"/>
        <v>Vigente</v>
      </c>
      <c r="AS334" s="23"/>
      <c r="AT334" s="23"/>
      <c r="AU334" s="23" t="s">
        <v>2164</v>
      </c>
      <c r="AV334" s="23"/>
      <c r="AW334" s="102"/>
      <c r="AX334" s="102"/>
      <c r="AY334" s="102"/>
      <c r="AZ334" s="102"/>
      <c r="BA334" s="102"/>
      <c r="BB334" s="102"/>
      <c r="BC334" s="23"/>
      <c r="BD334" s="23" t="s">
        <v>1809</v>
      </c>
    </row>
    <row r="335" spans="1:56" ht="20.100000000000001" customHeight="1" x14ac:dyDescent="0.25">
      <c r="A335" s="22">
        <v>332</v>
      </c>
      <c r="B335" s="22"/>
      <c r="C335" s="22"/>
      <c r="D335" s="22">
        <v>1075226152</v>
      </c>
      <c r="E335" s="22" t="s">
        <v>3642</v>
      </c>
      <c r="F335" s="57">
        <v>32130</v>
      </c>
      <c r="G335" s="63" t="s">
        <v>1843</v>
      </c>
      <c r="H335" s="63"/>
      <c r="I335" s="63">
        <f t="shared" ca="1" si="37"/>
        <v>38.30958904109589</v>
      </c>
      <c r="J335" s="22"/>
      <c r="K335" s="22" t="s">
        <v>3637</v>
      </c>
      <c r="L335" s="22" t="s">
        <v>2831</v>
      </c>
      <c r="M335" s="57">
        <v>45208</v>
      </c>
      <c r="N335" s="51">
        <f t="shared" ca="1" si="38"/>
        <v>2.4794520547945207</v>
      </c>
      <c r="O335" s="22">
        <v>3207293405</v>
      </c>
      <c r="P335" s="22" t="s">
        <v>1815</v>
      </c>
      <c r="Q335" s="22" t="s">
        <v>439</v>
      </c>
      <c r="R335" s="57">
        <v>47167</v>
      </c>
      <c r="S335" s="22" t="s">
        <v>2429</v>
      </c>
      <c r="T335" s="22"/>
      <c r="U335" s="22"/>
      <c r="V335" s="22" t="s">
        <v>3643</v>
      </c>
      <c r="W335" s="22" t="s">
        <v>3644</v>
      </c>
      <c r="X335" s="22" t="s">
        <v>3645</v>
      </c>
      <c r="Y335" s="22">
        <v>2019</v>
      </c>
      <c r="Z335" s="22" t="s">
        <v>1998</v>
      </c>
      <c r="AA335" s="22">
        <v>97</v>
      </c>
      <c r="AB335" s="22"/>
      <c r="AC335" s="57">
        <v>43290</v>
      </c>
      <c r="AD335" s="22" t="s">
        <v>437</v>
      </c>
      <c r="AE335" s="22" t="s">
        <v>435</v>
      </c>
      <c r="AF335" s="22" t="s">
        <v>591</v>
      </c>
      <c r="AG335" s="22">
        <v>4893183</v>
      </c>
      <c r="AH335" s="85">
        <v>0.5</v>
      </c>
      <c r="AI335" s="85">
        <v>1</v>
      </c>
      <c r="AJ335" s="22" t="str">
        <f t="shared" ref="AJ335:AJ398" ca="1" si="41">IF(AK335&gt;TODAY(),"Vigente","No Vigente")</f>
        <v>No Vigente</v>
      </c>
      <c r="AK335" s="57">
        <f t="shared" si="35"/>
        <v>45570</v>
      </c>
      <c r="AL335" s="57">
        <v>45205</v>
      </c>
      <c r="AM335" s="22" t="str">
        <f t="shared" ca="1" si="40"/>
        <v>No Vigente</v>
      </c>
      <c r="AN335" s="57">
        <f t="shared" si="36"/>
        <v>45708</v>
      </c>
      <c r="AO335" s="57">
        <v>45343</v>
      </c>
      <c r="AP335" s="22" t="s">
        <v>439</v>
      </c>
      <c r="AQ335" s="57">
        <v>47167</v>
      </c>
      <c r="AR335" s="22" t="str">
        <f t="shared" ca="1" si="39"/>
        <v>Vigente</v>
      </c>
      <c r="AS335" s="22"/>
      <c r="AT335" s="22"/>
      <c r="AU335" s="22" t="s">
        <v>2164</v>
      </c>
      <c r="AV335" s="22"/>
      <c r="AW335" s="22"/>
      <c r="AX335" s="22"/>
      <c r="AY335" s="22"/>
      <c r="AZ335" s="22"/>
      <c r="BA335" s="22"/>
      <c r="BB335" s="22"/>
      <c r="BC335" s="22"/>
      <c r="BD335" s="22" t="s">
        <v>2756</v>
      </c>
    </row>
    <row r="336" spans="1:56" ht="20.100000000000001" customHeight="1" x14ac:dyDescent="0.25">
      <c r="A336" s="22">
        <v>333</v>
      </c>
      <c r="B336" s="22"/>
      <c r="C336" s="22"/>
      <c r="D336" s="22">
        <v>1193170379</v>
      </c>
      <c r="E336" s="22" t="s">
        <v>3646</v>
      </c>
      <c r="F336" s="57">
        <v>36997</v>
      </c>
      <c r="G336" s="51" t="s">
        <v>1801</v>
      </c>
      <c r="H336" s="63"/>
      <c r="I336" s="63">
        <f t="shared" ca="1" si="37"/>
        <v>24.975342465753425</v>
      </c>
      <c r="J336" s="22"/>
      <c r="K336" s="22" t="s">
        <v>2453</v>
      </c>
      <c r="L336" s="22" t="s">
        <v>1803</v>
      </c>
      <c r="M336" s="57">
        <v>45161</v>
      </c>
      <c r="N336" s="51">
        <f t="shared" ca="1" si="38"/>
        <v>2.6082191780821917</v>
      </c>
      <c r="O336" s="22">
        <v>3028671893</v>
      </c>
      <c r="P336" s="22" t="s">
        <v>1815</v>
      </c>
      <c r="Q336" s="22" t="s">
        <v>439</v>
      </c>
      <c r="R336" s="57">
        <v>48272</v>
      </c>
      <c r="S336" s="22" t="s">
        <v>2429</v>
      </c>
      <c r="T336" s="22"/>
      <c r="U336" s="22"/>
      <c r="V336" s="22" t="s">
        <v>489</v>
      </c>
      <c r="W336" s="22" t="s">
        <v>3647</v>
      </c>
      <c r="X336" s="22" t="s">
        <v>3648</v>
      </c>
      <c r="Y336" s="22">
        <v>2023</v>
      </c>
      <c r="Z336" s="22" t="s">
        <v>1819</v>
      </c>
      <c r="AA336" s="22">
        <v>124</v>
      </c>
      <c r="AB336" s="22"/>
      <c r="AC336" s="57">
        <v>44620</v>
      </c>
      <c r="AD336" s="22" t="s">
        <v>437</v>
      </c>
      <c r="AE336" s="22" t="s">
        <v>436</v>
      </c>
      <c r="AF336" s="22"/>
      <c r="AG336" s="22"/>
      <c r="AH336" s="85">
        <v>0.5</v>
      </c>
      <c r="AI336" s="85">
        <v>1</v>
      </c>
      <c r="AJ336" s="22" t="str">
        <f t="shared" ca="1" si="41"/>
        <v>No Vigente</v>
      </c>
      <c r="AK336" s="57">
        <f t="shared" si="35"/>
        <v>45715</v>
      </c>
      <c r="AL336" s="57">
        <v>45350</v>
      </c>
      <c r="AM336" s="22" t="str">
        <f t="shared" ca="1" si="40"/>
        <v>No Vigente</v>
      </c>
      <c r="AN336" s="57">
        <f t="shared" si="36"/>
        <v>45715</v>
      </c>
      <c r="AO336" s="57">
        <v>45350</v>
      </c>
      <c r="AP336" s="22" t="s">
        <v>439</v>
      </c>
      <c r="AQ336" s="57">
        <v>48272</v>
      </c>
      <c r="AR336" s="22" t="str">
        <f t="shared" ca="1" si="39"/>
        <v>Vigente</v>
      </c>
      <c r="AS336" s="48"/>
      <c r="AT336" s="48"/>
      <c r="AU336" s="48" t="s">
        <v>3649</v>
      </c>
      <c r="AV336" s="22"/>
      <c r="AW336" s="22"/>
      <c r="AX336" s="22"/>
      <c r="AY336" s="22"/>
      <c r="AZ336" s="22"/>
      <c r="BA336" s="22"/>
      <c r="BB336" s="22"/>
      <c r="BC336" s="22"/>
      <c r="BD336" s="22" t="s">
        <v>2756</v>
      </c>
    </row>
    <row r="337" spans="1:364" ht="20.100000000000001" customHeight="1" x14ac:dyDescent="0.25">
      <c r="A337" s="22">
        <v>334</v>
      </c>
      <c r="B337" s="22"/>
      <c r="C337" s="22"/>
      <c r="D337" s="107">
        <v>94505360</v>
      </c>
      <c r="E337" s="107" t="s">
        <v>3650</v>
      </c>
      <c r="F337" s="108">
        <v>27893</v>
      </c>
      <c r="G337" s="152" t="s">
        <v>1801</v>
      </c>
      <c r="H337" s="196"/>
      <c r="I337" s="110">
        <f t="shared" ca="1" si="37"/>
        <v>49.917808219178085</v>
      </c>
      <c r="J337" s="102"/>
      <c r="K337" s="107" t="s">
        <v>1840</v>
      </c>
      <c r="L337" s="107" t="s">
        <v>1803</v>
      </c>
      <c r="M337" s="108">
        <v>45173</v>
      </c>
      <c r="N337" s="109">
        <f t="shared" ca="1" si="38"/>
        <v>2.5753424657534247</v>
      </c>
      <c r="O337" s="107">
        <v>3168004079</v>
      </c>
      <c r="P337" s="107" t="s">
        <v>1815</v>
      </c>
      <c r="Q337" s="107" t="s">
        <v>439</v>
      </c>
      <c r="R337" s="108">
        <v>48687</v>
      </c>
      <c r="S337" s="107" t="s">
        <v>2429</v>
      </c>
      <c r="T337" s="107"/>
      <c r="U337" s="107"/>
      <c r="V337" s="107" t="s">
        <v>3651</v>
      </c>
      <c r="W337" s="107" t="s">
        <v>3652</v>
      </c>
      <c r="X337" s="107"/>
      <c r="Y337" s="107">
        <v>2009</v>
      </c>
      <c r="Z337" s="107" t="s">
        <v>1867</v>
      </c>
      <c r="AA337" s="107">
        <v>125</v>
      </c>
      <c r="AB337" s="102"/>
      <c r="AC337" s="108">
        <v>39732</v>
      </c>
      <c r="AD337" s="107" t="s">
        <v>437</v>
      </c>
      <c r="AE337" s="107" t="s">
        <v>435</v>
      </c>
      <c r="AF337" s="107" t="s">
        <v>3653</v>
      </c>
      <c r="AG337" s="107">
        <v>668906184</v>
      </c>
      <c r="AH337" s="114">
        <v>0.5</v>
      </c>
      <c r="AI337" s="114">
        <v>1</v>
      </c>
      <c r="AJ337" s="115" t="str">
        <f t="shared" ca="1" si="41"/>
        <v>No Vigente</v>
      </c>
      <c r="AK337" s="116">
        <f t="shared" si="35"/>
        <v>45344</v>
      </c>
      <c r="AL337" s="57">
        <v>44979</v>
      </c>
      <c r="AM337" s="115" t="str">
        <f t="shared" ca="1" si="40"/>
        <v>No Vigente</v>
      </c>
      <c r="AN337" s="116">
        <f t="shared" si="36"/>
        <v>45718</v>
      </c>
      <c r="AO337" s="57">
        <v>45353</v>
      </c>
      <c r="AP337" s="107" t="s">
        <v>439</v>
      </c>
      <c r="AQ337" s="108">
        <v>48687</v>
      </c>
      <c r="AR337" s="115" t="str">
        <f t="shared" ca="1" si="39"/>
        <v>Vigente</v>
      </c>
      <c r="AS337" s="113"/>
      <c r="AT337" s="113"/>
      <c r="AU337" s="113" t="s">
        <v>2164</v>
      </c>
      <c r="AV337" s="107"/>
      <c r="AW337" s="102"/>
      <c r="AX337" s="102"/>
      <c r="AY337" s="102"/>
      <c r="AZ337" s="102"/>
      <c r="BA337" s="102"/>
      <c r="BB337" s="102"/>
      <c r="BC337" s="107"/>
      <c r="BD337" s="107" t="s">
        <v>2421</v>
      </c>
    </row>
    <row r="338" spans="1:364" ht="20.100000000000001" customHeight="1" x14ac:dyDescent="0.25">
      <c r="A338" s="22">
        <v>335</v>
      </c>
      <c r="B338" s="22"/>
      <c r="C338" s="22"/>
      <c r="D338" s="22">
        <v>1143868835</v>
      </c>
      <c r="E338" s="22" t="s">
        <v>3654</v>
      </c>
      <c r="F338" s="57">
        <v>35295</v>
      </c>
      <c r="G338" s="51" t="s">
        <v>1801</v>
      </c>
      <c r="H338" s="63"/>
      <c r="I338" s="63">
        <f t="shared" ca="1" si="37"/>
        <v>29.638356164383563</v>
      </c>
      <c r="J338" s="22"/>
      <c r="K338" s="22" t="s">
        <v>3655</v>
      </c>
      <c r="L338" s="22" t="s">
        <v>1960</v>
      </c>
      <c r="M338" s="57">
        <v>44648</v>
      </c>
      <c r="N338" s="51">
        <f t="shared" ca="1" si="38"/>
        <v>4.0136986301369859</v>
      </c>
      <c r="O338" s="22">
        <v>3168004079</v>
      </c>
      <c r="P338" s="22" t="s">
        <v>1815</v>
      </c>
      <c r="Q338" s="22" t="s">
        <v>439</v>
      </c>
      <c r="R338" s="57">
        <v>48687</v>
      </c>
      <c r="S338" s="22" t="s">
        <v>2429</v>
      </c>
      <c r="T338" s="22"/>
      <c r="U338" s="22"/>
      <c r="V338" s="22" t="s">
        <v>675</v>
      </c>
      <c r="W338" s="22" t="s">
        <v>3656</v>
      </c>
      <c r="X338" s="22" t="s">
        <v>3657</v>
      </c>
      <c r="Y338" s="22">
        <v>2023</v>
      </c>
      <c r="Z338" s="22" t="s">
        <v>1927</v>
      </c>
      <c r="AA338" s="22">
        <v>150</v>
      </c>
      <c r="AB338" s="22"/>
      <c r="AC338" s="57">
        <v>44982</v>
      </c>
      <c r="AD338" s="22" t="s">
        <v>437</v>
      </c>
      <c r="AE338" s="22" t="s">
        <v>436</v>
      </c>
      <c r="AF338" s="22"/>
      <c r="AG338" s="22"/>
      <c r="AH338" s="85">
        <v>0.5</v>
      </c>
      <c r="AI338" s="85">
        <v>1</v>
      </c>
      <c r="AJ338" s="22" t="str">
        <f t="shared" ca="1" si="41"/>
        <v>No Vigente</v>
      </c>
      <c r="AK338" s="57">
        <f t="shared" si="35"/>
        <v>45712</v>
      </c>
      <c r="AL338" s="57">
        <v>45347</v>
      </c>
      <c r="AM338" s="22" t="str">
        <f t="shared" ca="1" si="40"/>
        <v>No Vigente</v>
      </c>
      <c r="AN338" s="57">
        <f t="shared" si="36"/>
        <v>45715</v>
      </c>
      <c r="AO338" s="57">
        <v>45350</v>
      </c>
      <c r="AP338" s="22" t="s">
        <v>439</v>
      </c>
      <c r="AQ338" s="57">
        <v>48687</v>
      </c>
      <c r="AR338" s="22" t="str">
        <f t="shared" ca="1" si="39"/>
        <v>Vigente</v>
      </c>
      <c r="AS338" s="48"/>
      <c r="AT338" s="48"/>
      <c r="AU338" s="48" t="s">
        <v>2164</v>
      </c>
      <c r="AV338" s="22"/>
      <c r="AW338" s="22"/>
      <c r="AX338" s="22"/>
      <c r="AY338" s="22"/>
      <c r="AZ338" s="22"/>
      <c r="BA338" s="22"/>
      <c r="BB338" s="22"/>
      <c r="BC338" s="22"/>
      <c r="BD338" s="22" t="s">
        <v>2756</v>
      </c>
    </row>
    <row r="339" spans="1:364" ht="20.100000000000001" customHeight="1" x14ac:dyDescent="0.25">
      <c r="A339" s="22">
        <v>335</v>
      </c>
      <c r="B339" s="22"/>
      <c r="C339" s="22"/>
      <c r="D339" s="22">
        <v>1193455725</v>
      </c>
      <c r="E339" s="22" t="s">
        <v>3658</v>
      </c>
      <c r="F339" s="57">
        <v>36727</v>
      </c>
      <c r="G339" s="63" t="s">
        <v>1843</v>
      </c>
      <c r="H339" s="63"/>
      <c r="I339" s="63">
        <f t="shared" ca="1" si="37"/>
        <v>25.715068493150685</v>
      </c>
      <c r="J339" s="22"/>
      <c r="K339" s="22" t="s">
        <v>1840</v>
      </c>
      <c r="L339" s="22" t="s">
        <v>1803</v>
      </c>
      <c r="M339" s="57">
        <v>45231</v>
      </c>
      <c r="N339" s="51">
        <f t="shared" ca="1" si="38"/>
        <v>2.4164383561643836</v>
      </c>
      <c r="O339" s="22" t="s">
        <v>3659</v>
      </c>
      <c r="P339" s="22" t="s">
        <v>1815</v>
      </c>
      <c r="Q339" s="22" t="s">
        <v>439</v>
      </c>
      <c r="R339" s="57">
        <v>46635</v>
      </c>
      <c r="S339" s="22" t="s">
        <v>2429</v>
      </c>
      <c r="T339" s="22"/>
      <c r="U339" s="22"/>
      <c r="V339" s="22" t="s">
        <v>3660</v>
      </c>
      <c r="W339" s="22" t="s">
        <v>3661</v>
      </c>
      <c r="X339" s="22" t="s">
        <v>3662</v>
      </c>
      <c r="Y339" s="22">
        <v>2021</v>
      </c>
      <c r="Z339" s="22" t="s">
        <v>1885</v>
      </c>
      <c r="AA339" s="22">
        <v>124</v>
      </c>
      <c r="AB339" s="22"/>
      <c r="AC339" s="57">
        <v>44012</v>
      </c>
      <c r="AD339" s="22" t="s">
        <v>437</v>
      </c>
      <c r="AE339" s="22" t="s">
        <v>435</v>
      </c>
      <c r="AF339" s="22" t="s">
        <v>3663</v>
      </c>
      <c r="AG339" s="22">
        <v>1113651436</v>
      </c>
      <c r="AH339" s="85"/>
      <c r="AI339" s="85"/>
      <c r="AJ339" s="22" t="str">
        <f t="shared" ca="1" si="41"/>
        <v>No Vigente</v>
      </c>
      <c r="AK339" s="57">
        <v>45509</v>
      </c>
      <c r="AL339" s="57">
        <v>45143</v>
      </c>
      <c r="AM339" s="22" t="str">
        <f t="shared" ca="1" si="40"/>
        <v>No Vigente</v>
      </c>
      <c r="AN339" s="57">
        <v>45750</v>
      </c>
      <c r="AO339" s="57">
        <v>45385</v>
      </c>
      <c r="AP339" s="22" t="s">
        <v>439</v>
      </c>
      <c r="AQ339" s="57">
        <v>46635</v>
      </c>
      <c r="AR339" s="22" t="str">
        <f t="shared" ca="1" si="39"/>
        <v>Vigente</v>
      </c>
      <c r="AS339" s="48"/>
      <c r="AT339" s="48"/>
      <c r="AU339" s="48"/>
      <c r="AV339" s="22"/>
      <c r="AW339" s="22"/>
      <c r="AX339" s="22"/>
      <c r="AY339" s="22"/>
      <c r="AZ339" s="22"/>
      <c r="BA339" s="22"/>
      <c r="BB339" s="22"/>
      <c r="BC339" s="22" t="s">
        <v>3664</v>
      </c>
      <c r="BD339" s="22"/>
    </row>
    <row r="340" spans="1:364" ht="20.100000000000001" customHeight="1" x14ac:dyDescent="0.25">
      <c r="A340" s="22">
        <v>335</v>
      </c>
      <c r="B340" s="22"/>
      <c r="C340" s="22"/>
      <c r="D340" s="22">
        <v>1107100367</v>
      </c>
      <c r="E340" s="22" t="s">
        <v>3665</v>
      </c>
      <c r="F340" s="57">
        <v>31979</v>
      </c>
      <c r="G340" s="51" t="s">
        <v>1801</v>
      </c>
      <c r="H340" s="63"/>
      <c r="I340" s="63">
        <f t="shared" ca="1" si="37"/>
        <v>38.723287671232875</v>
      </c>
      <c r="J340" s="22"/>
      <c r="K340" s="22" t="s">
        <v>3150</v>
      </c>
      <c r="L340" s="22" t="s">
        <v>1827</v>
      </c>
      <c r="M340" s="57">
        <v>45207</v>
      </c>
      <c r="N340" s="51">
        <f t="shared" ca="1" si="38"/>
        <v>2.4821917808219176</v>
      </c>
      <c r="O340" s="22">
        <v>3016373521</v>
      </c>
      <c r="P340" s="22" t="s">
        <v>1815</v>
      </c>
      <c r="Q340" s="22" t="s">
        <v>439</v>
      </c>
      <c r="R340" s="57">
        <v>48641</v>
      </c>
      <c r="S340" s="22" t="s">
        <v>2429</v>
      </c>
      <c r="T340" s="22"/>
      <c r="U340" s="22"/>
      <c r="V340" s="22" t="s">
        <v>3666</v>
      </c>
      <c r="W340" s="22" t="s">
        <v>3667</v>
      </c>
      <c r="X340" s="22" t="s">
        <v>3668</v>
      </c>
      <c r="Y340" s="22">
        <v>2022</v>
      </c>
      <c r="Z340" s="22" t="s">
        <v>1885</v>
      </c>
      <c r="AA340" s="22">
        <v>373</v>
      </c>
      <c r="AB340" s="22"/>
      <c r="AC340" s="22"/>
      <c r="AD340" s="22" t="s">
        <v>437</v>
      </c>
      <c r="AE340" s="22" t="s">
        <v>436</v>
      </c>
      <c r="AF340" s="22"/>
      <c r="AG340" s="22"/>
      <c r="AH340" s="85">
        <v>0.5</v>
      </c>
      <c r="AI340" s="85">
        <v>1</v>
      </c>
      <c r="AJ340" s="22" t="str">
        <f t="shared" ca="1" si="41"/>
        <v>No Vigente</v>
      </c>
      <c r="AK340" s="57">
        <f t="shared" ref="AK340:AK403" si="42">(AL340+365)</f>
        <v>45842</v>
      </c>
      <c r="AL340" s="57">
        <v>45477</v>
      </c>
      <c r="AM340" s="22" t="str">
        <f t="shared" ca="1" si="40"/>
        <v>No Vigente</v>
      </c>
      <c r="AN340" s="57">
        <f t="shared" ref="AN340:AN403" si="43">(AO340+365)</f>
        <v>45866</v>
      </c>
      <c r="AO340" s="57">
        <v>45501</v>
      </c>
      <c r="AP340" s="22" t="s">
        <v>439</v>
      </c>
      <c r="AQ340" s="57">
        <v>48641</v>
      </c>
      <c r="AR340" s="22" t="str">
        <f t="shared" ca="1" si="39"/>
        <v>Vigente</v>
      </c>
      <c r="AS340" s="22"/>
      <c r="AT340" s="22"/>
      <c r="AU340" s="22" t="s">
        <v>2164</v>
      </c>
      <c r="AV340" s="22"/>
      <c r="AW340" s="22"/>
      <c r="AX340" s="22"/>
      <c r="AY340" s="22"/>
      <c r="AZ340" s="22"/>
      <c r="BA340" s="22"/>
      <c r="BB340" s="22"/>
      <c r="BC340" s="22" t="s">
        <v>2243</v>
      </c>
      <c r="BD340" s="22" t="s">
        <v>2421</v>
      </c>
    </row>
    <row r="341" spans="1:364" s="5" customFormat="1" ht="15" customHeight="1" x14ac:dyDescent="0.25">
      <c r="A341" s="22">
        <v>336</v>
      </c>
      <c r="B341" s="22"/>
      <c r="C341" s="22"/>
      <c r="D341" s="201">
        <v>1087184947</v>
      </c>
      <c r="E341" s="201" t="s">
        <v>3669</v>
      </c>
      <c r="F341" s="194">
        <v>33058</v>
      </c>
      <c r="G341" s="4" t="s">
        <v>1801</v>
      </c>
      <c r="H341" s="4"/>
      <c r="I341" s="63">
        <f t="shared" ca="1" si="37"/>
        <v>35.767123287671232</v>
      </c>
      <c r="J341" s="4"/>
      <c r="K341" s="202" t="s">
        <v>3670</v>
      </c>
      <c r="L341" s="4" t="s">
        <v>1895</v>
      </c>
      <c r="M341" s="194">
        <v>45231</v>
      </c>
      <c r="N341" s="51">
        <f t="shared" ca="1" si="38"/>
        <v>2.4164383561643836</v>
      </c>
      <c r="O341" s="4">
        <v>3186241491</v>
      </c>
      <c r="P341" s="4" t="s">
        <v>1815</v>
      </c>
      <c r="Q341" s="4" t="s">
        <v>439</v>
      </c>
      <c r="R341" s="194" t="s">
        <v>3671</v>
      </c>
      <c r="S341" s="4" t="s">
        <v>2429</v>
      </c>
      <c r="T341" s="4"/>
      <c r="U341" s="4"/>
      <c r="V341" s="203" t="s">
        <v>455</v>
      </c>
      <c r="W341" s="4" t="s">
        <v>3672</v>
      </c>
      <c r="X341" s="4" t="s">
        <v>3673</v>
      </c>
      <c r="Y341" s="4">
        <v>2019</v>
      </c>
      <c r="Z341" s="4" t="s">
        <v>1885</v>
      </c>
      <c r="AA341" s="4">
        <v>160</v>
      </c>
      <c r="AB341" s="4"/>
      <c r="AC341" s="194">
        <v>43384</v>
      </c>
      <c r="AD341" s="4" t="s">
        <v>437</v>
      </c>
      <c r="AE341" s="4" t="s">
        <v>436</v>
      </c>
      <c r="AF341" s="4"/>
      <c r="AG341" s="4"/>
      <c r="AH341" s="4"/>
      <c r="AI341" s="4"/>
      <c r="AJ341" s="22" t="str">
        <f t="shared" ca="1" si="41"/>
        <v>No Vigente</v>
      </c>
      <c r="AK341" s="57">
        <f t="shared" si="42"/>
        <v>45575</v>
      </c>
      <c r="AL341" s="194">
        <v>45210</v>
      </c>
      <c r="AM341" s="22" t="str">
        <f t="shared" ca="1" si="40"/>
        <v>No Vigente</v>
      </c>
      <c r="AN341" s="57">
        <f t="shared" si="43"/>
        <v>45577</v>
      </c>
      <c r="AO341" s="194">
        <v>45212</v>
      </c>
      <c r="AP341" s="4" t="s">
        <v>439</v>
      </c>
      <c r="AQ341" s="194">
        <v>47315</v>
      </c>
      <c r="AR341" s="22" t="str">
        <f t="shared" ca="1" si="39"/>
        <v>Vigente</v>
      </c>
      <c r="AS341" s="4"/>
      <c r="AT341" s="4"/>
      <c r="AU341" s="4" t="s">
        <v>2164</v>
      </c>
      <c r="AV341" s="4"/>
      <c r="AW341" s="4"/>
      <c r="AX341" s="4"/>
      <c r="AY341" s="4"/>
      <c r="AZ341" s="4"/>
      <c r="BA341" s="4"/>
      <c r="BB341" s="4"/>
      <c r="BC341" s="4"/>
      <c r="BD341" s="4" t="s">
        <v>3674</v>
      </c>
    </row>
    <row r="342" spans="1:364" s="210" customFormat="1" ht="15" customHeight="1" x14ac:dyDescent="0.25">
      <c r="A342" s="22">
        <v>337</v>
      </c>
      <c r="B342" s="22"/>
      <c r="C342" s="22"/>
      <c r="D342" s="204">
        <v>1144134143</v>
      </c>
      <c r="E342" s="204" t="s">
        <v>3675</v>
      </c>
      <c r="F342" s="205">
        <v>32910</v>
      </c>
      <c r="G342" s="206" t="s">
        <v>1801</v>
      </c>
      <c r="H342" s="207"/>
      <c r="I342" s="110">
        <f t="shared" ca="1" si="37"/>
        <v>36.172602739726024</v>
      </c>
      <c r="J342" s="207"/>
      <c r="K342" s="208" t="s">
        <v>3676</v>
      </c>
      <c r="L342" s="206" t="s">
        <v>1895</v>
      </c>
      <c r="M342" s="205">
        <v>44942</v>
      </c>
      <c r="N342" s="109">
        <f t="shared" ca="1" si="38"/>
        <v>3.2082191780821918</v>
      </c>
      <c r="O342" s="206">
        <v>3188122316</v>
      </c>
      <c r="P342" s="206" t="s">
        <v>2822</v>
      </c>
      <c r="Q342" s="206" t="s">
        <v>450</v>
      </c>
      <c r="R342" s="205"/>
      <c r="S342" s="206"/>
      <c r="T342" s="206"/>
      <c r="U342" s="206"/>
      <c r="V342" s="206"/>
      <c r="W342" s="206"/>
      <c r="X342" s="206"/>
      <c r="Y342" s="206"/>
      <c r="Z342" s="206"/>
      <c r="AA342" s="206"/>
      <c r="AB342" s="207"/>
      <c r="AC342" s="206"/>
      <c r="AD342" s="206"/>
      <c r="AE342" s="206"/>
      <c r="AF342" s="206"/>
      <c r="AG342" s="206"/>
      <c r="AH342" s="206"/>
      <c r="AI342" s="206"/>
      <c r="AJ342" s="115" t="str">
        <f t="shared" ca="1" si="41"/>
        <v>No Vigente</v>
      </c>
      <c r="AK342" s="116">
        <f t="shared" si="42"/>
        <v>365</v>
      </c>
      <c r="AL342" s="206"/>
      <c r="AM342" s="115" t="str">
        <f t="shared" ca="1" si="40"/>
        <v>No Vigente</v>
      </c>
      <c r="AN342" s="116">
        <f t="shared" si="43"/>
        <v>365</v>
      </c>
      <c r="AO342" s="206"/>
      <c r="AP342" s="206"/>
      <c r="AQ342" s="206"/>
      <c r="AR342" s="115" t="str">
        <f t="shared" ca="1" si="39"/>
        <v>No Vigente</v>
      </c>
      <c r="AS342" s="206"/>
      <c r="AT342" s="206"/>
      <c r="AU342" s="206"/>
      <c r="AV342" s="206"/>
      <c r="AW342" s="207"/>
      <c r="AX342" s="207"/>
      <c r="AY342" s="207"/>
      <c r="AZ342" s="207"/>
      <c r="BA342" s="207"/>
      <c r="BB342" s="207"/>
      <c r="BC342" s="206"/>
      <c r="BD342" s="209" t="s">
        <v>2421</v>
      </c>
      <c r="BE342" s="5"/>
      <c r="BF342" s="5"/>
      <c r="BG342" s="5"/>
      <c r="BH342" s="5"/>
      <c r="BI342" s="5"/>
      <c r="BJ342" s="5"/>
      <c r="BK342" s="5"/>
      <c r="BL342" s="5"/>
      <c r="BM342" s="5"/>
      <c r="BN342" s="5"/>
      <c r="BO342" s="5"/>
      <c r="BP342" s="5"/>
      <c r="BQ342" s="5"/>
      <c r="BR342" s="5"/>
      <c r="BS342" s="5"/>
      <c r="BT342" s="5"/>
      <c r="BU342" s="5"/>
      <c r="BV342" s="5"/>
      <c r="BW342" s="5"/>
      <c r="BX342" s="5"/>
      <c r="BY342" s="5"/>
      <c r="BZ342" s="5"/>
      <c r="CA342" s="5"/>
      <c r="CB342" s="5"/>
      <c r="CC342" s="5"/>
      <c r="CD342" s="5"/>
      <c r="CE342" s="5"/>
      <c r="CF342" s="5"/>
      <c r="CG342" s="5"/>
      <c r="CH342" s="5"/>
      <c r="CI342" s="5"/>
      <c r="CJ342" s="5"/>
      <c r="CK342" s="5"/>
      <c r="CL342" s="5"/>
      <c r="CM342" s="5"/>
      <c r="CN342" s="5"/>
      <c r="CO342" s="5"/>
      <c r="CP342" s="5"/>
      <c r="CQ342" s="5"/>
      <c r="CR342" s="5"/>
      <c r="CS342" s="5"/>
      <c r="CT342" s="5"/>
      <c r="CU342" s="5"/>
      <c r="CV342" s="5"/>
      <c r="CW342" s="5"/>
      <c r="CX342" s="5"/>
      <c r="CY342" s="5"/>
      <c r="CZ342" s="5"/>
      <c r="DA342" s="5"/>
      <c r="DB342" s="5"/>
      <c r="DC342" s="5"/>
      <c r="DD342" s="5"/>
      <c r="DE342" s="5"/>
      <c r="DF342" s="5"/>
      <c r="DG342" s="5"/>
      <c r="DH342" s="5"/>
      <c r="DI342" s="5"/>
      <c r="DJ342" s="5"/>
      <c r="DK342" s="5"/>
      <c r="DL342" s="5"/>
      <c r="DM342" s="5"/>
      <c r="DN342" s="5"/>
      <c r="DO342" s="5"/>
      <c r="DP342" s="5"/>
      <c r="DQ342" s="5"/>
      <c r="DR342" s="5"/>
      <c r="DS342" s="5"/>
      <c r="DT342" s="5"/>
      <c r="DU342" s="5"/>
      <c r="DV342" s="5"/>
      <c r="DW342" s="5"/>
      <c r="DX342" s="5"/>
      <c r="DY342" s="5"/>
      <c r="DZ342" s="5"/>
      <c r="EA342" s="5"/>
      <c r="EB342" s="5"/>
      <c r="EC342" s="5"/>
      <c r="ED342" s="5"/>
      <c r="EE342" s="5"/>
      <c r="EF342" s="5"/>
      <c r="EG342" s="5"/>
      <c r="EH342" s="5"/>
      <c r="EI342" s="5"/>
      <c r="EJ342" s="5"/>
      <c r="EK342" s="5"/>
      <c r="EL342" s="5"/>
      <c r="EM342" s="5"/>
      <c r="EN342" s="5"/>
      <c r="EO342" s="5"/>
      <c r="EP342" s="5"/>
      <c r="EQ342" s="5"/>
      <c r="ER342" s="5"/>
      <c r="ES342" s="5"/>
      <c r="ET342" s="5"/>
      <c r="EU342" s="5"/>
      <c r="EV342" s="5"/>
      <c r="EW342" s="5"/>
      <c r="EX342" s="5"/>
      <c r="EY342" s="5"/>
      <c r="EZ342" s="5"/>
      <c r="FA342" s="5"/>
      <c r="FB342" s="5"/>
      <c r="FC342" s="5"/>
      <c r="FD342" s="5"/>
      <c r="FE342" s="5"/>
      <c r="FF342" s="5"/>
      <c r="FG342" s="5"/>
      <c r="FH342" s="5"/>
      <c r="FI342" s="5"/>
      <c r="FJ342" s="5"/>
      <c r="FK342" s="5"/>
      <c r="FL342" s="5"/>
      <c r="FM342" s="5"/>
      <c r="FN342" s="5"/>
      <c r="FO342" s="5"/>
      <c r="FP342" s="5"/>
      <c r="FQ342" s="5"/>
      <c r="FR342" s="5"/>
      <c r="FS342" s="5"/>
      <c r="FT342" s="5"/>
      <c r="FU342" s="5"/>
      <c r="FV342" s="5"/>
      <c r="FW342" s="5"/>
      <c r="FX342" s="5"/>
      <c r="FY342" s="5"/>
      <c r="FZ342" s="5"/>
      <c r="GA342" s="5"/>
      <c r="GB342" s="5"/>
      <c r="GC342" s="5"/>
      <c r="GD342" s="5"/>
      <c r="GE342" s="5"/>
      <c r="GF342" s="5"/>
      <c r="GG342" s="5"/>
      <c r="GH342" s="5"/>
      <c r="GI342" s="5"/>
      <c r="GJ342" s="5"/>
      <c r="GK342" s="5"/>
      <c r="GL342" s="5"/>
      <c r="GM342" s="5"/>
      <c r="GN342" s="5"/>
      <c r="GO342" s="5"/>
      <c r="GP342" s="5"/>
      <c r="GQ342" s="5"/>
      <c r="GR342" s="5"/>
      <c r="GS342" s="5"/>
      <c r="GT342" s="5"/>
      <c r="GU342" s="5"/>
      <c r="GV342" s="5"/>
      <c r="GW342" s="5"/>
      <c r="GX342" s="5"/>
      <c r="GY342" s="5"/>
      <c r="GZ342" s="5"/>
      <c r="HA342" s="5"/>
      <c r="HB342" s="5"/>
      <c r="HC342" s="5"/>
      <c r="HD342" s="5"/>
      <c r="HE342" s="5"/>
      <c r="HF342" s="5"/>
      <c r="HG342" s="5"/>
      <c r="HH342" s="5"/>
      <c r="HI342" s="5"/>
      <c r="HJ342" s="5"/>
      <c r="HK342" s="5"/>
      <c r="HL342" s="5"/>
      <c r="HM342" s="5"/>
      <c r="HN342" s="5"/>
      <c r="HO342" s="5"/>
      <c r="HP342" s="5"/>
      <c r="HQ342" s="5"/>
      <c r="HR342" s="5"/>
      <c r="HS342" s="5"/>
      <c r="HT342" s="5"/>
      <c r="HU342" s="5"/>
      <c r="HV342" s="5"/>
      <c r="HW342" s="5"/>
      <c r="HX342" s="5"/>
      <c r="HY342" s="5"/>
      <c r="HZ342" s="5"/>
      <c r="IA342" s="5"/>
      <c r="IB342" s="5"/>
      <c r="IC342" s="5"/>
      <c r="ID342" s="5"/>
      <c r="IE342" s="5"/>
      <c r="IF342" s="5"/>
      <c r="IG342" s="5"/>
      <c r="IH342" s="5"/>
      <c r="II342" s="5"/>
      <c r="IJ342" s="5"/>
      <c r="IK342" s="5"/>
      <c r="IL342" s="5"/>
      <c r="IM342" s="5"/>
      <c r="IN342" s="5"/>
      <c r="IO342" s="5"/>
      <c r="IP342" s="5"/>
      <c r="IQ342" s="5"/>
      <c r="IR342" s="5"/>
      <c r="IS342" s="5"/>
      <c r="IT342" s="5"/>
      <c r="IU342" s="5"/>
      <c r="IV342" s="5"/>
      <c r="IW342" s="5"/>
      <c r="IX342" s="5"/>
      <c r="IY342" s="5"/>
      <c r="IZ342" s="5"/>
      <c r="JA342" s="5"/>
      <c r="JB342" s="5"/>
      <c r="JC342" s="5"/>
      <c r="JD342" s="5"/>
      <c r="JE342" s="5"/>
      <c r="JF342" s="5"/>
      <c r="JG342" s="5"/>
      <c r="JH342" s="5"/>
      <c r="JI342" s="5"/>
      <c r="JJ342" s="5"/>
      <c r="JK342" s="5"/>
      <c r="JL342" s="5"/>
      <c r="JM342" s="5"/>
      <c r="JN342" s="5"/>
      <c r="JO342" s="5"/>
      <c r="JP342" s="5"/>
      <c r="JQ342" s="5"/>
      <c r="JR342" s="5"/>
      <c r="JS342" s="5"/>
      <c r="JT342" s="5"/>
      <c r="JU342" s="5"/>
      <c r="JV342" s="5"/>
      <c r="JW342" s="5"/>
      <c r="JX342" s="5"/>
      <c r="JY342" s="5"/>
      <c r="JZ342" s="5"/>
      <c r="KA342" s="5"/>
      <c r="KB342" s="5"/>
      <c r="KC342" s="5"/>
      <c r="KD342" s="5"/>
      <c r="KE342" s="5"/>
      <c r="KF342" s="5"/>
      <c r="KG342" s="5"/>
      <c r="KH342" s="5"/>
      <c r="KI342" s="5"/>
      <c r="KJ342" s="5"/>
      <c r="KK342" s="5"/>
      <c r="KL342" s="5"/>
      <c r="KM342" s="5"/>
      <c r="KN342" s="5"/>
      <c r="KO342" s="5"/>
      <c r="KP342" s="5"/>
      <c r="KQ342" s="5"/>
      <c r="KR342" s="5"/>
      <c r="KS342" s="5"/>
      <c r="KT342" s="5"/>
      <c r="KU342" s="5"/>
      <c r="KV342" s="5"/>
      <c r="KW342" s="5"/>
      <c r="KX342" s="5"/>
      <c r="KY342" s="5"/>
      <c r="KZ342" s="5"/>
      <c r="LA342" s="5"/>
      <c r="LB342" s="5"/>
      <c r="LC342" s="5"/>
      <c r="LD342" s="5"/>
      <c r="LE342" s="5"/>
      <c r="LF342" s="5"/>
      <c r="LG342" s="5"/>
      <c r="LH342" s="5"/>
      <c r="LI342" s="5"/>
      <c r="LJ342" s="5"/>
      <c r="LK342" s="5"/>
      <c r="LL342" s="5"/>
      <c r="LM342" s="5"/>
      <c r="LN342" s="5"/>
      <c r="LO342" s="5"/>
      <c r="LP342" s="5"/>
      <c r="LQ342" s="5"/>
      <c r="LR342" s="5"/>
      <c r="LS342" s="5"/>
      <c r="LT342" s="5"/>
      <c r="LU342" s="5"/>
      <c r="LV342" s="5"/>
      <c r="LW342" s="5"/>
      <c r="LX342" s="5"/>
      <c r="LY342" s="5"/>
      <c r="LZ342" s="5"/>
      <c r="MA342" s="5"/>
      <c r="MB342" s="5"/>
      <c r="MC342" s="5"/>
      <c r="MD342" s="5"/>
      <c r="ME342" s="5"/>
      <c r="MF342" s="5"/>
      <c r="MG342" s="5"/>
      <c r="MH342" s="5"/>
      <c r="MI342" s="5"/>
      <c r="MJ342" s="5"/>
      <c r="MK342" s="5"/>
      <c r="ML342" s="5"/>
      <c r="MM342" s="5"/>
      <c r="MN342" s="5"/>
      <c r="MO342" s="5"/>
      <c r="MP342" s="5"/>
      <c r="MQ342" s="5"/>
      <c r="MR342" s="5"/>
      <c r="MS342" s="5"/>
      <c r="MT342" s="5"/>
      <c r="MU342" s="5"/>
      <c r="MV342" s="5"/>
      <c r="MW342" s="5"/>
      <c r="MX342" s="5"/>
      <c r="MY342" s="5"/>
      <c r="MZ342" s="5"/>
    </row>
    <row r="343" spans="1:364" s="5" customFormat="1" ht="15" customHeight="1" x14ac:dyDescent="0.25">
      <c r="A343" s="22">
        <v>338</v>
      </c>
      <c r="B343" s="22"/>
      <c r="C343" s="22"/>
      <c r="D343" s="201">
        <v>1144179538</v>
      </c>
      <c r="E343" s="201" t="s">
        <v>3677</v>
      </c>
      <c r="F343" s="194">
        <v>34547</v>
      </c>
      <c r="G343" s="4" t="s">
        <v>1801</v>
      </c>
      <c r="H343" s="4"/>
      <c r="I343" s="63">
        <f t="shared" ca="1" si="37"/>
        <v>31.687671232876713</v>
      </c>
      <c r="J343" s="4"/>
      <c r="K343" s="202" t="s">
        <v>3678</v>
      </c>
      <c r="L343" s="4" t="s">
        <v>1895</v>
      </c>
      <c r="M343" s="194">
        <v>45462</v>
      </c>
      <c r="N343" s="51">
        <f t="shared" ca="1" si="38"/>
        <v>1.7835616438356163</v>
      </c>
      <c r="O343" s="4">
        <v>3173631666</v>
      </c>
      <c r="P343" s="4" t="s">
        <v>2822</v>
      </c>
      <c r="Q343" s="4" t="s">
        <v>450</v>
      </c>
      <c r="R343" s="194" t="s">
        <v>3679</v>
      </c>
      <c r="S343" s="4" t="s">
        <v>2429</v>
      </c>
      <c r="T343" s="4"/>
      <c r="U343" s="4"/>
      <c r="V343" s="4" t="s">
        <v>3680</v>
      </c>
      <c r="W343" s="4" t="s">
        <v>3681</v>
      </c>
      <c r="X343" s="4" t="s">
        <v>3682</v>
      </c>
      <c r="Y343" s="4">
        <v>2016</v>
      </c>
      <c r="Z343" s="4" t="s">
        <v>3234</v>
      </c>
      <c r="AA343" s="4">
        <v>1248</v>
      </c>
      <c r="AB343" s="4"/>
      <c r="AC343" s="194">
        <v>42209</v>
      </c>
      <c r="AD343" s="4" t="s">
        <v>3683</v>
      </c>
      <c r="AE343" s="4" t="s">
        <v>436</v>
      </c>
      <c r="AF343" s="4"/>
      <c r="AG343" s="4"/>
      <c r="AH343" s="4"/>
      <c r="AI343" s="4"/>
      <c r="AJ343" s="22" t="str">
        <f t="shared" ca="1" si="41"/>
        <v>No Vigente</v>
      </c>
      <c r="AK343" s="57">
        <f t="shared" si="42"/>
        <v>45549</v>
      </c>
      <c r="AL343" s="194">
        <v>45184</v>
      </c>
      <c r="AM343" s="22" t="str">
        <f t="shared" ca="1" si="40"/>
        <v>No Vigente</v>
      </c>
      <c r="AN343" s="57">
        <f t="shared" si="43"/>
        <v>45499</v>
      </c>
      <c r="AO343" s="194">
        <v>45134</v>
      </c>
      <c r="AP343" s="4" t="s">
        <v>450</v>
      </c>
      <c r="AQ343" s="194">
        <v>48590</v>
      </c>
      <c r="AR343" s="22" t="str">
        <f t="shared" ca="1" si="39"/>
        <v>Vigente</v>
      </c>
      <c r="AS343" s="4"/>
      <c r="AT343" s="4"/>
      <c r="AU343" s="4" t="s">
        <v>2164</v>
      </c>
      <c r="AV343" s="4"/>
      <c r="AW343" s="4"/>
      <c r="AX343" s="4"/>
      <c r="AY343" s="4"/>
      <c r="AZ343" s="4"/>
      <c r="BA343" s="4"/>
      <c r="BB343" s="4"/>
      <c r="BC343" s="4"/>
      <c r="BD343" s="4"/>
    </row>
    <row r="344" spans="1:364" s="5" customFormat="1" ht="15" customHeight="1" x14ac:dyDescent="0.25">
      <c r="A344" s="22">
        <v>339</v>
      </c>
      <c r="B344" s="22"/>
      <c r="C344" s="22"/>
      <c r="D344" s="211">
        <v>1130645222</v>
      </c>
      <c r="E344" s="211" t="s">
        <v>3684</v>
      </c>
      <c r="F344" s="212">
        <v>31539</v>
      </c>
      <c r="G344" s="213" t="s">
        <v>1801</v>
      </c>
      <c r="H344" s="213"/>
      <c r="I344" s="76">
        <f t="shared" ca="1" si="37"/>
        <v>39.92876712328767</v>
      </c>
      <c r="J344" s="213"/>
      <c r="K344" s="214" t="s">
        <v>3608</v>
      </c>
      <c r="L344" s="213" t="s">
        <v>1846</v>
      </c>
      <c r="M344" s="212">
        <v>45439</v>
      </c>
      <c r="N344" s="25">
        <f t="shared" ca="1" si="38"/>
        <v>1.8465753424657534</v>
      </c>
      <c r="O344" s="213"/>
      <c r="P344" s="213"/>
      <c r="Q344" s="213"/>
      <c r="R344" s="212"/>
      <c r="S344" s="213"/>
      <c r="T344" s="213"/>
      <c r="U344" s="213"/>
      <c r="V344" s="215" t="s">
        <v>478</v>
      </c>
      <c r="W344" s="213"/>
      <c r="X344" s="213"/>
      <c r="Y344" s="213"/>
      <c r="Z344" s="213"/>
      <c r="AA344" s="213"/>
      <c r="AB344" s="213"/>
      <c r="AC344" s="213"/>
      <c r="AD344" s="213"/>
      <c r="AE344" s="213"/>
      <c r="AF344" s="213"/>
      <c r="AG344" s="213"/>
      <c r="AH344" s="213"/>
      <c r="AI344" s="213"/>
      <c r="AJ344" s="104" t="str">
        <f t="shared" ca="1" si="41"/>
        <v>No Vigente</v>
      </c>
      <c r="AK344" s="105">
        <f t="shared" si="42"/>
        <v>365</v>
      </c>
      <c r="AL344" s="213"/>
      <c r="AM344" s="104" t="str">
        <f t="shared" ca="1" si="40"/>
        <v>No Vigente</v>
      </c>
      <c r="AN344" s="105">
        <f t="shared" si="43"/>
        <v>365</v>
      </c>
      <c r="AO344" s="213"/>
      <c r="AP344" s="213"/>
      <c r="AQ344" s="213"/>
      <c r="AR344" s="104" t="str">
        <f t="shared" ca="1" si="39"/>
        <v>No Vigente</v>
      </c>
      <c r="AS344" s="213"/>
      <c r="AT344" s="213"/>
      <c r="AU344" s="213"/>
      <c r="AV344" s="213"/>
      <c r="AW344" s="213"/>
      <c r="AX344" s="213"/>
      <c r="AY344" s="213"/>
      <c r="AZ344" s="213"/>
      <c r="BA344" s="213"/>
      <c r="BB344" s="213"/>
      <c r="BC344" s="213"/>
      <c r="BD344" s="213" t="s">
        <v>1809</v>
      </c>
    </row>
    <row r="345" spans="1:364" s="5" customFormat="1" ht="15" customHeight="1" x14ac:dyDescent="0.25">
      <c r="A345" s="22">
        <v>340</v>
      </c>
      <c r="B345" s="22"/>
      <c r="C345" s="22"/>
      <c r="D345" s="204">
        <v>1143950230</v>
      </c>
      <c r="E345" s="204" t="s">
        <v>3685</v>
      </c>
      <c r="F345" s="205">
        <v>33865</v>
      </c>
      <c r="G345" s="206" t="s">
        <v>1801</v>
      </c>
      <c r="H345" s="207"/>
      <c r="I345" s="110">
        <f t="shared" ca="1" si="37"/>
        <v>33.556164383561644</v>
      </c>
      <c r="J345" s="207"/>
      <c r="K345" s="208" t="s">
        <v>3608</v>
      </c>
      <c r="L345" s="206" t="s">
        <v>1846</v>
      </c>
      <c r="M345" s="205">
        <v>45155</v>
      </c>
      <c r="N345" s="109">
        <f t="shared" ca="1" si="38"/>
        <v>2.6246575342465754</v>
      </c>
      <c r="O345" s="206">
        <v>3178356030</v>
      </c>
      <c r="P345" s="206" t="s">
        <v>1815</v>
      </c>
      <c r="Q345" s="206" t="s">
        <v>439</v>
      </c>
      <c r="R345" s="205">
        <v>48718</v>
      </c>
      <c r="S345" s="206" t="s">
        <v>2429</v>
      </c>
      <c r="T345" s="206"/>
      <c r="U345" s="206"/>
      <c r="V345" s="206"/>
      <c r="W345" s="206"/>
      <c r="X345" s="206"/>
      <c r="Y345" s="206"/>
      <c r="Z345" s="206"/>
      <c r="AA345" s="206"/>
      <c r="AB345" s="207"/>
      <c r="AC345" s="206"/>
      <c r="AD345" s="206"/>
      <c r="AE345" s="206"/>
      <c r="AF345" s="206"/>
      <c r="AG345" s="206"/>
      <c r="AH345" s="206"/>
      <c r="AI345" s="206"/>
      <c r="AJ345" s="115" t="str">
        <f t="shared" ca="1" si="41"/>
        <v>No Vigente</v>
      </c>
      <c r="AK345" s="116">
        <f t="shared" si="42"/>
        <v>365</v>
      </c>
      <c r="AL345" s="206"/>
      <c r="AM345" s="115" t="str">
        <f t="shared" ca="1" si="40"/>
        <v>No Vigente</v>
      </c>
      <c r="AN345" s="116">
        <f t="shared" si="43"/>
        <v>365</v>
      </c>
      <c r="AO345" s="206"/>
      <c r="AP345" s="206" t="s">
        <v>439</v>
      </c>
      <c r="AQ345" s="205">
        <v>48718</v>
      </c>
      <c r="AR345" s="115" t="str">
        <f t="shared" ca="1" si="39"/>
        <v>Vigente</v>
      </c>
      <c r="AS345" s="206"/>
      <c r="AT345" s="206"/>
      <c r="AU345" s="206" t="s">
        <v>2164</v>
      </c>
      <c r="AV345" s="206"/>
      <c r="AW345" s="207"/>
      <c r="AX345" s="207"/>
      <c r="AY345" s="207"/>
      <c r="AZ345" s="207"/>
      <c r="BA345" s="207"/>
      <c r="BB345" s="207"/>
      <c r="BC345" s="206" t="s">
        <v>3686</v>
      </c>
      <c r="BD345" s="209" t="s">
        <v>2421</v>
      </c>
    </row>
    <row r="346" spans="1:364" s="5" customFormat="1" ht="15" customHeight="1" x14ac:dyDescent="0.25">
      <c r="A346" s="22">
        <v>341</v>
      </c>
      <c r="B346" s="22"/>
      <c r="C346" s="22"/>
      <c r="D346" s="201">
        <v>1002961480</v>
      </c>
      <c r="E346" s="201" t="s">
        <v>3687</v>
      </c>
      <c r="F346" s="194">
        <v>37081</v>
      </c>
      <c r="G346" s="4" t="s">
        <v>1801</v>
      </c>
      <c r="H346" s="4"/>
      <c r="I346" s="63">
        <f t="shared" ca="1" si="37"/>
        <v>24.745205479452054</v>
      </c>
      <c r="J346" s="4"/>
      <c r="K346" s="202" t="s">
        <v>3608</v>
      </c>
      <c r="L346" s="4" t="s">
        <v>1846</v>
      </c>
      <c r="M346" s="194">
        <v>45139</v>
      </c>
      <c r="N346" s="51">
        <f t="shared" ca="1" si="38"/>
        <v>2.6684931506849314</v>
      </c>
      <c r="O346" s="4">
        <v>3147561947</v>
      </c>
      <c r="P346" s="4" t="s">
        <v>1815</v>
      </c>
      <c r="Q346" s="4" t="s">
        <v>439</v>
      </c>
      <c r="R346" s="194">
        <v>47957</v>
      </c>
      <c r="S346" s="4" t="s">
        <v>2429</v>
      </c>
      <c r="T346" s="4"/>
      <c r="U346" s="4"/>
      <c r="V346" s="4" t="s">
        <v>3688</v>
      </c>
      <c r="W346" s="216" t="s">
        <v>3689</v>
      </c>
      <c r="X346" s="4" t="s">
        <v>3690</v>
      </c>
      <c r="Y346" s="4">
        <v>2014</v>
      </c>
      <c r="Z346" s="4" t="s">
        <v>1867</v>
      </c>
      <c r="AA346" s="4">
        <v>97</v>
      </c>
      <c r="AB346" s="4"/>
      <c r="AC346" s="194">
        <v>41719</v>
      </c>
      <c r="AD346" s="4" t="s">
        <v>437</v>
      </c>
      <c r="AE346" s="4" t="s">
        <v>435</v>
      </c>
      <c r="AF346" s="4" t="s">
        <v>3691</v>
      </c>
      <c r="AG346" s="4">
        <v>16697661</v>
      </c>
      <c r="AH346" s="4"/>
      <c r="AI346" s="4"/>
      <c r="AJ346" s="22" t="str">
        <f t="shared" ca="1" si="41"/>
        <v>No Vigente</v>
      </c>
      <c r="AK346" s="57">
        <f t="shared" si="42"/>
        <v>45862</v>
      </c>
      <c r="AL346" s="194">
        <v>45497</v>
      </c>
      <c r="AM346" s="22" t="str">
        <f t="shared" ca="1" si="40"/>
        <v>No Vigente</v>
      </c>
      <c r="AN346" s="57">
        <f t="shared" si="43"/>
        <v>45863</v>
      </c>
      <c r="AO346" s="194">
        <v>45498</v>
      </c>
      <c r="AP346" s="4" t="s">
        <v>439</v>
      </c>
      <c r="AQ346" s="194">
        <v>47957</v>
      </c>
      <c r="AR346" s="22" t="str">
        <f t="shared" ca="1" si="39"/>
        <v>Vigente</v>
      </c>
      <c r="AS346" s="4"/>
      <c r="AT346" s="4"/>
      <c r="AU346" s="4" t="s">
        <v>2164</v>
      </c>
      <c r="AV346" s="4"/>
      <c r="AW346" s="4"/>
      <c r="AX346" s="4"/>
      <c r="AY346" s="4"/>
      <c r="AZ346" s="4"/>
      <c r="BA346" s="4"/>
      <c r="BB346" s="4"/>
      <c r="BC346" s="4" t="s">
        <v>3692</v>
      </c>
      <c r="BD346" s="4"/>
    </row>
    <row r="347" spans="1:364" s="5" customFormat="1" ht="15" customHeight="1" x14ac:dyDescent="0.25">
      <c r="A347" s="22">
        <v>342</v>
      </c>
      <c r="B347" s="22"/>
      <c r="C347" s="22"/>
      <c r="D347" s="201">
        <v>1113648843</v>
      </c>
      <c r="E347" s="201" t="s">
        <v>3693</v>
      </c>
      <c r="F347" s="194">
        <v>33265</v>
      </c>
      <c r="G347" s="4" t="s">
        <v>1801</v>
      </c>
      <c r="H347" s="4"/>
      <c r="I347" s="63">
        <f t="shared" ca="1" si="37"/>
        <v>35.200000000000003</v>
      </c>
      <c r="J347" s="4"/>
      <c r="K347" s="202" t="s">
        <v>3608</v>
      </c>
      <c r="L347" s="4" t="s">
        <v>1846</v>
      </c>
      <c r="M347" s="194">
        <v>45459</v>
      </c>
      <c r="N347" s="51">
        <f t="shared" ca="1" si="38"/>
        <v>1.7917808219178082</v>
      </c>
      <c r="O347" s="4">
        <v>3128328451</v>
      </c>
      <c r="P347" s="4" t="s">
        <v>1815</v>
      </c>
      <c r="Q347" s="4" t="s">
        <v>439</v>
      </c>
      <c r="R347" s="194" t="s">
        <v>2590</v>
      </c>
      <c r="S347" s="4" t="s">
        <v>2429</v>
      </c>
      <c r="T347" s="4"/>
      <c r="U347" s="4"/>
      <c r="V347" s="4" t="s">
        <v>3694</v>
      </c>
      <c r="W347" s="4" t="s">
        <v>3695</v>
      </c>
      <c r="X347" s="4" t="s">
        <v>3696</v>
      </c>
      <c r="Y347" s="4">
        <v>2024</v>
      </c>
      <c r="Z347" s="4" t="s">
        <v>1986</v>
      </c>
      <c r="AA347" s="4">
        <v>197</v>
      </c>
      <c r="AB347" s="4"/>
      <c r="AC347" s="194">
        <v>45280</v>
      </c>
      <c r="AD347" s="4" t="s">
        <v>437</v>
      </c>
      <c r="AE347" s="4" t="s">
        <v>435</v>
      </c>
      <c r="AF347" s="4" t="s">
        <v>3697</v>
      </c>
      <c r="AG347" s="4">
        <v>31170621</v>
      </c>
      <c r="AH347" s="4"/>
      <c r="AI347" s="4"/>
      <c r="AJ347" s="22" t="str">
        <f t="shared" ca="1" si="41"/>
        <v>No Vigente</v>
      </c>
      <c r="AK347" s="57">
        <f t="shared" si="42"/>
        <v>46011</v>
      </c>
      <c r="AL347" s="194">
        <v>45646</v>
      </c>
      <c r="AM347" s="22" t="str">
        <f t="shared" ca="1" si="40"/>
        <v>No Vigente</v>
      </c>
      <c r="AN347" s="57">
        <f t="shared" si="43"/>
        <v>45645</v>
      </c>
      <c r="AO347" s="194">
        <v>45280</v>
      </c>
      <c r="AP347" s="4" t="s">
        <v>439</v>
      </c>
      <c r="AQ347" s="194">
        <v>48738</v>
      </c>
      <c r="AR347" s="22" t="str">
        <f t="shared" ca="1" si="39"/>
        <v>Vigente</v>
      </c>
      <c r="AS347" s="4"/>
      <c r="AT347" s="4"/>
      <c r="AU347" s="4" t="s">
        <v>2164</v>
      </c>
      <c r="AV347" s="4"/>
      <c r="AW347" s="4"/>
      <c r="AX347" s="4"/>
      <c r="AY347" s="4"/>
      <c r="AZ347" s="4"/>
      <c r="BA347" s="4"/>
      <c r="BB347" s="4"/>
      <c r="BC347" s="4"/>
      <c r="BD347" s="4"/>
    </row>
    <row r="348" spans="1:364" s="5" customFormat="1" ht="150" x14ac:dyDescent="0.25">
      <c r="A348" s="22">
        <v>343</v>
      </c>
      <c r="B348" s="22"/>
      <c r="C348" s="22"/>
      <c r="D348" s="201">
        <v>1151963026</v>
      </c>
      <c r="E348" s="201" t="s">
        <v>3698</v>
      </c>
      <c r="F348" s="194">
        <v>35695</v>
      </c>
      <c r="G348" s="4" t="s">
        <v>1801</v>
      </c>
      <c r="H348" s="4"/>
      <c r="I348" s="63">
        <f t="shared" ca="1" si="37"/>
        <v>28.542465753424658</v>
      </c>
      <c r="J348" s="4"/>
      <c r="K348" s="202" t="s">
        <v>1929</v>
      </c>
      <c r="L348" s="4" t="s">
        <v>1803</v>
      </c>
      <c r="M348" s="194">
        <v>45172</v>
      </c>
      <c r="N348" s="51">
        <f t="shared" ca="1" si="38"/>
        <v>2.5780821917808221</v>
      </c>
      <c r="O348" s="4">
        <v>3152074582</v>
      </c>
      <c r="P348" s="4" t="s">
        <v>1815</v>
      </c>
      <c r="Q348" s="4" t="s">
        <v>439</v>
      </c>
      <c r="R348" s="194" t="s">
        <v>3699</v>
      </c>
      <c r="S348" s="4" t="s">
        <v>2429</v>
      </c>
      <c r="T348" s="4"/>
      <c r="U348" s="4"/>
      <c r="V348" s="203" t="s">
        <v>477</v>
      </c>
      <c r="W348" s="4" t="s">
        <v>3700</v>
      </c>
      <c r="X348" s="4" t="s">
        <v>3701</v>
      </c>
      <c r="Y348" s="4">
        <v>2018</v>
      </c>
      <c r="Z348" s="4" t="s">
        <v>1927</v>
      </c>
      <c r="AA348" s="4">
        <v>124</v>
      </c>
      <c r="AB348" s="4"/>
      <c r="AC348" s="194">
        <v>43060</v>
      </c>
      <c r="AD348" s="4" t="s">
        <v>437</v>
      </c>
      <c r="AE348" s="4" t="s">
        <v>436</v>
      </c>
      <c r="AF348" s="4"/>
      <c r="AG348" s="4"/>
      <c r="AH348" s="4"/>
      <c r="AI348" s="4"/>
      <c r="AJ348" s="22" t="str">
        <f t="shared" ca="1" si="41"/>
        <v>No Vigente</v>
      </c>
      <c r="AK348" s="57">
        <f t="shared" si="42"/>
        <v>45829</v>
      </c>
      <c r="AL348" s="194">
        <v>45464</v>
      </c>
      <c r="AM348" s="22" t="str">
        <f t="shared" ca="1" si="40"/>
        <v>No Vigente</v>
      </c>
      <c r="AN348" s="57">
        <f t="shared" si="43"/>
        <v>45828</v>
      </c>
      <c r="AO348" s="194">
        <v>45463</v>
      </c>
      <c r="AP348" s="4" t="s">
        <v>439</v>
      </c>
      <c r="AQ348" s="4" t="s">
        <v>3699</v>
      </c>
      <c r="AR348" s="22" t="str">
        <f t="shared" ca="1" si="39"/>
        <v>Vigente</v>
      </c>
      <c r="AS348" s="4"/>
      <c r="AT348" s="4"/>
      <c r="AU348" s="216" t="s">
        <v>3702</v>
      </c>
      <c r="AV348" s="4"/>
      <c r="AW348" s="4"/>
      <c r="AX348" s="4"/>
      <c r="AY348" s="4"/>
      <c r="AZ348" s="4"/>
      <c r="BA348" s="4"/>
      <c r="BB348" s="4"/>
      <c r="BC348" s="4"/>
      <c r="BD348" s="4"/>
    </row>
    <row r="349" spans="1:364" s="5" customFormat="1" ht="30" x14ac:dyDescent="0.25">
      <c r="A349" s="22">
        <v>344</v>
      </c>
      <c r="B349" s="22"/>
      <c r="C349" s="22"/>
      <c r="D349" s="201">
        <v>1130618806</v>
      </c>
      <c r="E349" s="201" t="s">
        <v>3703</v>
      </c>
      <c r="F349" s="194">
        <v>32256</v>
      </c>
      <c r="G349" s="4" t="s">
        <v>1801</v>
      </c>
      <c r="H349" s="4"/>
      <c r="I349" s="63">
        <f t="shared" ca="1" si="37"/>
        <v>37.964383561643835</v>
      </c>
      <c r="J349" s="4"/>
      <c r="K349" s="202" t="s">
        <v>1929</v>
      </c>
      <c r="L349" s="4" t="s">
        <v>1803</v>
      </c>
      <c r="M349" s="194">
        <v>45173</v>
      </c>
      <c r="N349" s="51">
        <f t="shared" ca="1" si="38"/>
        <v>2.5753424657534247</v>
      </c>
      <c r="O349" s="4">
        <v>3152074582</v>
      </c>
      <c r="P349" s="4" t="s">
        <v>1815</v>
      </c>
      <c r="Q349" s="4" t="s">
        <v>439</v>
      </c>
      <c r="R349" s="194">
        <v>48816</v>
      </c>
      <c r="S349" s="4" t="s">
        <v>2429</v>
      </c>
      <c r="T349" s="4"/>
      <c r="U349" s="4"/>
      <c r="V349" s="4" t="s">
        <v>3704</v>
      </c>
      <c r="W349" s="4" t="s">
        <v>3705</v>
      </c>
      <c r="X349" s="217" t="s">
        <v>3706</v>
      </c>
      <c r="Y349" s="4">
        <v>2019</v>
      </c>
      <c r="Z349" s="4" t="s">
        <v>1807</v>
      </c>
      <c r="AA349" s="4">
        <v>149</v>
      </c>
      <c r="AB349" s="4"/>
      <c r="AC349" s="194">
        <v>43454</v>
      </c>
      <c r="AD349" s="4" t="s">
        <v>437</v>
      </c>
      <c r="AE349" s="4" t="s">
        <v>436</v>
      </c>
      <c r="AF349" s="4"/>
      <c r="AG349" s="4"/>
      <c r="AH349" s="4"/>
      <c r="AI349" s="4"/>
      <c r="AJ349" s="22" t="str">
        <f t="shared" ca="1" si="41"/>
        <v>No Vigente</v>
      </c>
      <c r="AK349" s="57">
        <f t="shared" si="42"/>
        <v>45708</v>
      </c>
      <c r="AL349" s="194">
        <v>45343</v>
      </c>
      <c r="AM349" s="22" t="str">
        <f t="shared" ca="1" si="40"/>
        <v>No Vigente</v>
      </c>
      <c r="AN349" s="57">
        <f t="shared" si="43"/>
        <v>45835</v>
      </c>
      <c r="AO349" s="194">
        <v>45470</v>
      </c>
      <c r="AP349" s="4" t="s">
        <v>439</v>
      </c>
      <c r="AQ349" s="218">
        <v>48816</v>
      </c>
      <c r="AR349" s="22" t="str">
        <f t="shared" ca="1" si="39"/>
        <v>Vigente</v>
      </c>
      <c r="AS349" s="4"/>
      <c r="AT349" s="4"/>
      <c r="AU349" s="216" t="s">
        <v>3707</v>
      </c>
      <c r="AV349" s="4"/>
      <c r="AW349" s="4"/>
      <c r="AX349" s="4"/>
      <c r="AY349" s="4"/>
      <c r="AZ349" s="4"/>
      <c r="BA349" s="4"/>
      <c r="BB349" s="4"/>
      <c r="BC349" s="4"/>
      <c r="BD349" s="4"/>
    </row>
    <row r="350" spans="1:364" s="5" customFormat="1" ht="15" customHeight="1" x14ac:dyDescent="0.25">
      <c r="A350" s="22">
        <v>345</v>
      </c>
      <c r="B350" s="22"/>
      <c r="C350" s="22"/>
      <c r="D350" s="201">
        <v>1085281488</v>
      </c>
      <c r="E350" s="201" t="s">
        <v>3708</v>
      </c>
      <c r="F350" s="194">
        <v>32967</v>
      </c>
      <c r="G350" s="4" t="s">
        <v>1801</v>
      </c>
      <c r="H350" s="4"/>
      <c r="I350" s="63">
        <f t="shared" ca="1" si="37"/>
        <v>36.016438356164386</v>
      </c>
      <c r="J350" s="4"/>
      <c r="K350" s="202" t="s">
        <v>1929</v>
      </c>
      <c r="L350" s="4" t="s">
        <v>1803</v>
      </c>
      <c r="M350" s="194">
        <v>45124</v>
      </c>
      <c r="N350" s="51">
        <f t="shared" ca="1" si="38"/>
        <v>2.7095890410958905</v>
      </c>
      <c r="O350" s="4">
        <v>3017173200</v>
      </c>
      <c r="P350" s="4" t="s">
        <v>1815</v>
      </c>
      <c r="Q350" s="4" t="s">
        <v>439</v>
      </c>
      <c r="R350" s="218" t="s">
        <v>3709</v>
      </c>
      <c r="S350" s="4" t="s">
        <v>2429</v>
      </c>
      <c r="T350" s="4"/>
      <c r="U350" s="4"/>
      <c r="V350" s="203" t="s">
        <v>497</v>
      </c>
      <c r="W350" s="4" t="s">
        <v>3710</v>
      </c>
      <c r="X350" s="4" t="s">
        <v>3711</v>
      </c>
      <c r="Y350" s="4">
        <v>2020</v>
      </c>
      <c r="Z350" s="4" t="s">
        <v>2139</v>
      </c>
      <c r="AA350" s="4">
        <v>113</v>
      </c>
      <c r="AB350" s="4"/>
      <c r="AC350" s="194">
        <v>43585</v>
      </c>
      <c r="AD350" s="4" t="s">
        <v>437</v>
      </c>
      <c r="AE350" s="4" t="s">
        <v>435</v>
      </c>
      <c r="AF350" s="4" t="s">
        <v>498</v>
      </c>
      <c r="AG350" s="4">
        <v>1144058463</v>
      </c>
      <c r="AH350" s="4"/>
      <c r="AI350" s="4"/>
      <c r="AJ350" s="22" t="str">
        <f t="shared" ca="1" si="41"/>
        <v>No Vigente</v>
      </c>
      <c r="AK350" s="57">
        <f t="shared" si="42"/>
        <v>45806</v>
      </c>
      <c r="AL350" s="194">
        <v>45441</v>
      </c>
      <c r="AM350" s="22" t="str">
        <f t="shared" ca="1" si="40"/>
        <v>No Vigente</v>
      </c>
      <c r="AN350" s="57">
        <f t="shared" si="43"/>
        <v>45809</v>
      </c>
      <c r="AO350" s="194">
        <v>45444</v>
      </c>
      <c r="AP350" s="4" t="s">
        <v>439</v>
      </c>
      <c r="AQ350" s="4" t="s">
        <v>3709</v>
      </c>
      <c r="AR350" s="22" t="str">
        <f t="shared" ca="1" si="39"/>
        <v>Vigente</v>
      </c>
      <c r="AS350" s="4"/>
      <c r="AT350" s="4"/>
      <c r="AU350" s="4" t="s">
        <v>2164</v>
      </c>
      <c r="AV350" s="4"/>
      <c r="AW350" s="4"/>
      <c r="AX350" s="4"/>
      <c r="AY350" s="4"/>
      <c r="AZ350" s="4"/>
      <c r="BA350" s="4"/>
      <c r="BB350" s="4"/>
      <c r="BC350" s="4"/>
      <c r="BD350" s="4"/>
    </row>
    <row r="351" spans="1:364" s="5" customFormat="1" ht="15" customHeight="1" x14ac:dyDescent="0.25">
      <c r="A351" s="22">
        <v>346</v>
      </c>
      <c r="B351" s="22"/>
      <c r="C351" s="22"/>
      <c r="D351" s="201">
        <v>1144173071</v>
      </c>
      <c r="E351" s="201" t="s">
        <v>3712</v>
      </c>
      <c r="F351" s="194">
        <v>34272</v>
      </c>
      <c r="G351" s="4" t="s">
        <v>1801</v>
      </c>
      <c r="H351" s="4"/>
      <c r="I351" s="63">
        <f t="shared" ca="1" si="37"/>
        <v>32.441095890410956</v>
      </c>
      <c r="J351" s="4"/>
      <c r="K351" s="202" t="s">
        <v>1929</v>
      </c>
      <c r="L351" s="4" t="s">
        <v>1803</v>
      </c>
      <c r="M351" s="194">
        <v>45173</v>
      </c>
      <c r="N351" s="51">
        <f t="shared" ca="1" si="38"/>
        <v>2.5753424657534247</v>
      </c>
      <c r="O351" s="4">
        <v>3162379150</v>
      </c>
      <c r="P351" s="4" t="s">
        <v>1815</v>
      </c>
      <c r="Q351" s="4" t="s">
        <v>439</v>
      </c>
      <c r="R351" s="194" t="s">
        <v>3713</v>
      </c>
      <c r="S351" s="4" t="s">
        <v>2429</v>
      </c>
      <c r="T351" s="4"/>
      <c r="U351" s="4"/>
      <c r="V351" s="203" t="s">
        <v>507</v>
      </c>
      <c r="W351" s="216" t="s">
        <v>3714</v>
      </c>
      <c r="X351" s="216" t="s">
        <v>3715</v>
      </c>
      <c r="Y351" s="4">
        <v>2017</v>
      </c>
      <c r="Z351" s="4" t="s">
        <v>1867</v>
      </c>
      <c r="AA351" s="4">
        <v>109</v>
      </c>
      <c r="AB351" s="4"/>
      <c r="AC351" s="194">
        <v>42719</v>
      </c>
      <c r="AD351" s="4" t="s">
        <v>437</v>
      </c>
      <c r="AE351" s="4" t="s">
        <v>435</v>
      </c>
      <c r="AF351" s="4" t="s">
        <v>508</v>
      </c>
      <c r="AG351" s="4">
        <v>94467748</v>
      </c>
      <c r="AH351" s="4"/>
      <c r="AI351" s="4"/>
      <c r="AJ351" s="22" t="str">
        <f t="shared" ca="1" si="41"/>
        <v>No Vigente</v>
      </c>
      <c r="AK351" s="57">
        <f t="shared" si="42"/>
        <v>45887</v>
      </c>
      <c r="AL351" s="194">
        <v>45522</v>
      </c>
      <c r="AM351" s="22" t="str">
        <f t="shared" ca="1" si="40"/>
        <v>No Vigente</v>
      </c>
      <c r="AN351" s="57">
        <f t="shared" si="43"/>
        <v>45887</v>
      </c>
      <c r="AO351" s="194">
        <v>45522</v>
      </c>
      <c r="AP351" s="4" t="s">
        <v>439</v>
      </c>
      <c r="AQ351" s="4" t="s">
        <v>3713</v>
      </c>
      <c r="AR351" s="22" t="str">
        <f t="shared" ca="1" si="39"/>
        <v>Vigente</v>
      </c>
      <c r="AS351" s="4"/>
      <c r="AT351" s="4"/>
      <c r="AU351" s="4" t="s">
        <v>2164</v>
      </c>
      <c r="AV351" s="4"/>
      <c r="AW351" s="4"/>
      <c r="AX351" s="4"/>
      <c r="AY351" s="4"/>
      <c r="AZ351" s="4"/>
      <c r="BA351" s="4"/>
      <c r="BB351" s="4"/>
      <c r="BC351" s="4"/>
      <c r="BD351" s="4"/>
    </row>
    <row r="352" spans="1:364" s="5" customFormat="1" ht="15" customHeight="1" x14ac:dyDescent="0.25">
      <c r="A352" s="22">
        <v>347</v>
      </c>
      <c r="B352" s="22"/>
      <c r="C352" s="22"/>
      <c r="D352" s="201">
        <v>1005944073</v>
      </c>
      <c r="E352" s="201" t="s">
        <v>3716</v>
      </c>
      <c r="F352" s="194">
        <v>37003</v>
      </c>
      <c r="G352" s="4" t="s">
        <v>1843</v>
      </c>
      <c r="H352" s="4"/>
      <c r="I352" s="63">
        <f t="shared" ca="1" si="37"/>
        <v>24.958904109589042</v>
      </c>
      <c r="J352" s="4"/>
      <c r="K352" s="202" t="s">
        <v>1929</v>
      </c>
      <c r="L352" s="4" t="s">
        <v>1803</v>
      </c>
      <c r="M352" s="194">
        <v>44991</v>
      </c>
      <c r="N352" s="51">
        <f t="shared" ca="1" si="38"/>
        <v>3.0739726027397261</v>
      </c>
      <c r="O352" s="4">
        <v>3178796702</v>
      </c>
      <c r="P352" s="4" t="s">
        <v>1815</v>
      </c>
      <c r="Q352" s="4" t="s">
        <v>439</v>
      </c>
      <c r="R352" s="194" t="s">
        <v>3717</v>
      </c>
      <c r="S352" s="4" t="s">
        <v>2429</v>
      </c>
      <c r="T352" s="4"/>
      <c r="U352" s="4"/>
      <c r="V352" s="4" t="s">
        <v>3718</v>
      </c>
      <c r="W352" s="4" t="s">
        <v>3719</v>
      </c>
      <c r="X352" s="4" t="s">
        <v>3720</v>
      </c>
      <c r="Y352" s="4">
        <v>2024</v>
      </c>
      <c r="Z352" s="4" t="s">
        <v>1927</v>
      </c>
      <c r="AA352" s="4">
        <v>115</v>
      </c>
      <c r="AB352" s="4"/>
      <c r="AC352" s="194">
        <v>45113</v>
      </c>
      <c r="AD352" s="4" t="s">
        <v>437</v>
      </c>
      <c r="AE352" s="4" t="s">
        <v>436</v>
      </c>
      <c r="AF352" s="4"/>
      <c r="AH352" s="4"/>
      <c r="AI352" s="4"/>
      <c r="AJ352" s="22" t="str">
        <f t="shared" ca="1" si="41"/>
        <v>No Vigente</v>
      </c>
      <c r="AK352" s="57">
        <f t="shared" si="42"/>
        <v>45722</v>
      </c>
      <c r="AL352" s="194">
        <v>45357</v>
      </c>
      <c r="AM352" s="22" t="str">
        <f t="shared" ca="1" si="40"/>
        <v>No Vigente</v>
      </c>
      <c r="AN352" s="57">
        <f t="shared" si="43"/>
        <v>45695</v>
      </c>
      <c r="AO352" s="194">
        <v>45330</v>
      </c>
      <c r="AP352" s="4" t="s">
        <v>439</v>
      </c>
      <c r="AQ352" s="4" t="s">
        <v>3717</v>
      </c>
      <c r="AR352" s="22" t="str">
        <f t="shared" ca="1" si="39"/>
        <v>Vigente</v>
      </c>
      <c r="AS352" s="4"/>
      <c r="AT352" s="4"/>
      <c r="AU352" s="4" t="s">
        <v>2164</v>
      </c>
      <c r="AV352" s="4"/>
      <c r="AW352" s="4"/>
      <c r="AX352" s="4"/>
      <c r="AY352" s="4"/>
      <c r="AZ352" s="4"/>
      <c r="BA352" s="4"/>
      <c r="BB352" s="4"/>
      <c r="BC352" s="4"/>
      <c r="BD352" s="4"/>
    </row>
    <row r="353" spans="1:365" s="5" customFormat="1" ht="15" customHeight="1" x14ac:dyDescent="0.25">
      <c r="A353" s="219">
        <v>348</v>
      </c>
      <c r="B353" s="219"/>
      <c r="C353" s="219"/>
      <c r="D353" s="220">
        <v>1144190231</v>
      </c>
      <c r="E353" s="220" t="s">
        <v>3721</v>
      </c>
      <c r="F353" s="221">
        <v>35003</v>
      </c>
      <c r="G353" s="222" t="s">
        <v>1801</v>
      </c>
      <c r="H353" s="222"/>
      <c r="I353" s="223">
        <f t="shared" ca="1" si="37"/>
        <v>30.438356164383563</v>
      </c>
      <c r="J353" s="222"/>
      <c r="K353" s="224" t="s">
        <v>1929</v>
      </c>
      <c r="L353" s="222" t="s">
        <v>1803</v>
      </c>
      <c r="M353" s="221">
        <v>45173</v>
      </c>
      <c r="N353" s="225">
        <f t="shared" ca="1" si="38"/>
        <v>2.5753424657534247</v>
      </c>
      <c r="O353" s="222">
        <v>3232229413</v>
      </c>
      <c r="P353" s="222" t="s">
        <v>1815</v>
      </c>
      <c r="Q353" s="222" t="s">
        <v>439</v>
      </c>
      <c r="R353" s="221" t="s">
        <v>3699</v>
      </c>
      <c r="S353" s="222" t="s">
        <v>2429</v>
      </c>
      <c r="T353" s="222"/>
      <c r="U353" s="222"/>
      <c r="V353" s="226" t="s">
        <v>525</v>
      </c>
      <c r="W353" s="227" t="s">
        <v>3722</v>
      </c>
      <c r="X353" s="227" t="s">
        <v>3723</v>
      </c>
      <c r="Y353" s="222">
        <v>2022</v>
      </c>
      <c r="Z353" s="222" t="s">
        <v>1807</v>
      </c>
      <c r="AA353" s="222">
        <v>124</v>
      </c>
      <c r="AB353" s="222"/>
      <c r="AC353" s="221">
        <v>44300</v>
      </c>
      <c r="AD353" s="222" t="s">
        <v>437</v>
      </c>
      <c r="AE353" s="222" t="s">
        <v>436</v>
      </c>
      <c r="AF353" s="222"/>
      <c r="AG353" s="222"/>
      <c r="AH353" s="222"/>
      <c r="AI353" s="222"/>
      <c r="AJ353" s="219" t="str">
        <f t="shared" ca="1" si="41"/>
        <v>No Vigente</v>
      </c>
      <c r="AK353" s="228">
        <f t="shared" si="42"/>
        <v>45824</v>
      </c>
      <c r="AL353" s="221">
        <v>45459</v>
      </c>
      <c r="AM353" s="219" t="str">
        <f t="shared" ca="1" si="40"/>
        <v>No Vigente</v>
      </c>
      <c r="AN353" s="228">
        <f t="shared" si="43"/>
        <v>45824</v>
      </c>
      <c r="AO353" s="221">
        <v>45459</v>
      </c>
      <c r="AP353" s="222" t="s">
        <v>439</v>
      </c>
      <c r="AQ353" s="222" t="s">
        <v>3699</v>
      </c>
      <c r="AR353" s="219" t="str">
        <f t="shared" ca="1" si="39"/>
        <v>Vigente</v>
      </c>
      <c r="AS353" s="222"/>
      <c r="AT353" s="222"/>
      <c r="AU353" s="222" t="s">
        <v>2164</v>
      </c>
      <c r="AV353" s="222"/>
      <c r="AW353" s="222"/>
      <c r="AX353" s="222"/>
      <c r="AY353" s="222"/>
      <c r="AZ353" s="222"/>
      <c r="BA353" s="222"/>
      <c r="BB353" s="222"/>
      <c r="BC353" s="222"/>
      <c r="BD353" s="4"/>
    </row>
    <row r="354" spans="1:365" s="4" customFormat="1" ht="45.75" customHeight="1" x14ac:dyDescent="0.25">
      <c r="A354" s="22">
        <v>349</v>
      </c>
      <c r="B354" s="22"/>
      <c r="C354" s="22"/>
      <c r="D354" s="201">
        <v>6098150</v>
      </c>
      <c r="E354" s="201" t="s">
        <v>3724</v>
      </c>
      <c r="F354" s="194">
        <v>28789</v>
      </c>
      <c r="G354" s="4" t="s">
        <v>1801</v>
      </c>
      <c r="I354" s="63">
        <f t="shared" ca="1" si="37"/>
        <v>47.463013698630135</v>
      </c>
      <c r="K354" s="202" t="s">
        <v>1929</v>
      </c>
      <c r="L354" s="4" t="s">
        <v>1803</v>
      </c>
      <c r="M354" s="194">
        <v>39995</v>
      </c>
      <c r="N354" s="51">
        <f t="shared" ca="1" si="38"/>
        <v>16.761643835616439</v>
      </c>
      <c r="O354" s="4">
        <v>3184132558</v>
      </c>
      <c r="P354" s="4" t="s">
        <v>1815</v>
      </c>
      <c r="Q354" s="4" t="s">
        <v>439</v>
      </c>
      <c r="R354" s="194" t="s">
        <v>3725</v>
      </c>
      <c r="S354" s="4" t="s">
        <v>2429</v>
      </c>
      <c r="V354" s="203" t="s">
        <v>526</v>
      </c>
      <c r="W354" s="4" t="s">
        <v>3726</v>
      </c>
      <c r="X354" s="4" t="s">
        <v>3727</v>
      </c>
      <c r="Y354" s="4">
        <v>2023</v>
      </c>
      <c r="Z354" s="4" t="s">
        <v>2139</v>
      </c>
      <c r="AA354" s="4">
        <v>150</v>
      </c>
      <c r="AC354" s="194">
        <v>45012</v>
      </c>
      <c r="AD354" s="4" t="s">
        <v>437</v>
      </c>
      <c r="AE354" s="4" t="s">
        <v>534</v>
      </c>
      <c r="AJ354" s="22" t="str">
        <f t="shared" ca="1" si="41"/>
        <v>No Vigente</v>
      </c>
      <c r="AK354" s="57">
        <f t="shared" si="42"/>
        <v>45743</v>
      </c>
      <c r="AL354" s="194">
        <v>45378</v>
      </c>
      <c r="AM354" s="22" t="str">
        <f t="shared" ca="1" si="40"/>
        <v>No Vigente</v>
      </c>
      <c r="AN354" s="57">
        <f t="shared" si="43"/>
        <v>45743</v>
      </c>
      <c r="AO354" s="194">
        <v>45378</v>
      </c>
      <c r="AP354" s="4" t="s">
        <v>439</v>
      </c>
      <c r="AQ354" s="4" t="s">
        <v>3725</v>
      </c>
      <c r="AR354" s="22" t="str">
        <f t="shared" ca="1" si="39"/>
        <v>Vigente</v>
      </c>
      <c r="AU354" s="216" t="s">
        <v>3728</v>
      </c>
      <c r="AV354" s="216"/>
      <c r="BE354" s="5"/>
      <c r="BF354" s="5"/>
      <c r="BG354" s="5"/>
      <c r="BH354" s="5"/>
      <c r="BI354" s="5"/>
      <c r="BJ354" s="5"/>
      <c r="BK354" s="5"/>
      <c r="BL354" s="5"/>
      <c r="BM354" s="5"/>
      <c r="BN354" s="5"/>
      <c r="BO354" s="5"/>
      <c r="BP354" s="5"/>
      <c r="BQ354" s="5"/>
      <c r="BR354" s="5"/>
      <c r="BS354" s="5"/>
      <c r="BT354" s="5"/>
      <c r="BU354" s="5"/>
      <c r="BV354" s="5"/>
      <c r="BW354" s="5"/>
      <c r="BX354" s="5"/>
      <c r="BY354" s="5"/>
      <c r="BZ354" s="5"/>
      <c r="CA354" s="5"/>
      <c r="CB354" s="5"/>
      <c r="CC354" s="5"/>
      <c r="CD354" s="5"/>
      <c r="CE354" s="5"/>
      <c r="CF354" s="5"/>
      <c r="CG354" s="5"/>
      <c r="CH354" s="5"/>
      <c r="CI354" s="5"/>
      <c r="CJ354" s="5"/>
      <c r="CK354" s="5"/>
      <c r="CL354" s="5"/>
      <c r="CM354" s="5"/>
      <c r="CN354" s="5"/>
      <c r="CO354" s="5"/>
      <c r="CP354" s="5"/>
      <c r="CQ354" s="5"/>
      <c r="CR354" s="5"/>
      <c r="CS354" s="5"/>
      <c r="CT354" s="5"/>
      <c r="CU354" s="5"/>
      <c r="CV354" s="5"/>
      <c r="CW354" s="5"/>
      <c r="CX354" s="5"/>
      <c r="CY354" s="5"/>
      <c r="CZ354" s="5"/>
      <c r="DA354" s="5"/>
      <c r="DB354" s="5"/>
      <c r="DC354" s="5"/>
      <c r="DD354" s="5"/>
      <c r="DE354" s="5"/>
      <c r="DF354" s="5"/>
      <c r="DG354" s="5"/>
      <c r="DH354" s="5"/>
      <c r="DI354" s="5"/>
      <c r="DJ354" s="5"/>
      <c r="DK354" s="5"/>
      <c r="DL354" s="5"/>
      <c r="DM354" s="5"/>
      <c r="DN354" s="5"/>
      <c r="DO354" s="5"/>
      <c r="DP354" s="5"/>
      <c r="DQ354" s="5"/>
      <c r="DR354" s="5"/>
      <c r="DS354" s="5"/>
      <c r="DT354" s="5"/>
      <c r="DU354" s="5"/>
      <c r="DV354" s="5"/>
      <c r="DW354" s="5"/>
      <c r="DX354" s="5"/>
      <c r="DY354" s="5"/>
      <c r="DZ354" s="5"/>
      <c r="EA354" s="5"/>
      <c r="EB354" s="5"/>
      <c r="EC354" s="5"/>
      <c r="ED354" s="5"/>
      <c r="EE354" s="5"/>
      <c r="EF354" s="5"/>
      <c r="EG354" s="5"/>
      <c r="EH354" s="5"/>
      <c r="EI354" s="5"/>
      <c r="EJ354" s="5"/>
      <c r="EK354" s="5"/>
      <c r="EL354" s="5"/>
      <c r="EM354" s="5"/>
      <c r="EN354" s="5"/>
      <c r="EO354" s="5"/>
      <c r="EP354" s="5"/>
      <c r="EQ354" s="5"/>
      <c r="ER354" s="5"/>
      <c r="ES354" s="5"/>
      <c r="ET354" s="5"/>
      <c r="EU354" s="5"/>
      <c r="EV354" s="5"/>
      <c r="EW354" s="5"/>
      <c r="EX354" s="5"/>
      <c r="EY354" s="5"/>
      <c r="EZ354" s="5"/>
      <c r="FA354" s="5"/>
      <c r="FB354" s="5"/>
      <c r="FC354" s="5"/>
      <c r="FD354" s="5"/>
      <c r="FE354" s="5"/>
      <c r="FF354" s="5"/>
      <c r="FG354" s="5"/>
      <c r="FH354" s="5"/>
      <c r="FI354" s="5"/>
      <c r="FJ354" s="5"/>
      <c r="FK354" s="5"/>
      <c r="FL354" s="5"/>
      <c r="FM354" s="5"/>
      <c r="FN354" s="5"/>
      <c r="FO354" s="5"/>
      <c r="FP354" s="5"/>
      <c r="FQ354" s="5"/>
      <c r="FR354" s="5"/>
      <c r="FS354" s="5"/>
      <c r="FT354" s="5"/>
      <c r="FU354" s="5"/>
      <c r="FV354" s="5"/>
      <c r="FW354" s="5"/>
      <c r="FX354" s="5"/>
      <c r="FY354" s="5"/>
      <c r="FZ354" s="5"/>
      <c r="GA354" s="5"/>
      <c r="GB354" s="5"/>
      <c r="GC354" s="5"/>
      <c r="GD354" s="5"/>
      <c r="GE354" s="5"/>
      <c r="GF354" s="5"/>
      <c r="GG354" s="5"/>
      <c r="GH354" s="5"/>
      <c r="GI354" s="5"/>
      <c r="GJ354" s="5"/>
      <c r="GK354" s="5"/>
      <c r="GL354" s="5"/>
      <c r="GM354" s="5"/>
      <c r="GN354" s="5"/>
      <c r="GO354" s="5"/>
      <c r="GP354" s="5"/>
      <c r="GQ354" s="5"/>
      <c r="GR354" s="5"/>
      <c r="GS354" s="5"/>
      <c r="GT354" s="5"/>
      <c r="GU354" s="5"/>
      <c r="GV354" s="5"/>
      <c r="GW354" s="5"/>
      <c r="GX354" s="5"/>
      <c r="GY354" s="5"/>
      <c r="GZ354" s="5"/>
      <c r="HA354" s="5"/>
      <c r="HB354" s="5"/>
      <c r="HC354" s="5"/>
      <c r="HD354" s="5"/>
      <c r="HE354" s="5"/>
      <c r="HF354" s="5"/>
      <c r="HG354" s="5"/>
      <c r="HH354" s="5"/>
      <c r="HI354" s="5"/>
      <c r="HJ354" s="5"/>
      <c r="HK354" s="5"/>
      <c r="HL354" s="5"/>
      <c r="HM354" s="5"/>
      <c r="HN354" s="5"/>
      <c r="HO354" s="5"/>
      <c r="HP354" s="5"/>
      <c r="HQ354" s="5"/>
      <c r="HR354" s="5"/>
      <c r="HS354" s="5"/>
      <c r="HT354" s="5"/>
      <c r="HU354" s="5"/>
      <c r="HV354" s="5"/>
      <c r="HW354" s="5"/>
      <c r="HX354" s="5"/>
      <c r="HY354" s="5"/>
      <c r="HZ354" s="5"/>
      <c r="IA354" s="5"/>
      <c r="IB354" s="5"/>
      <c r="IC354" s="5"/>
      <c r="ID354" s="5"/>
      <c r="IE354" s="5"/>
      <c r="IF354" s="5"/>
      <c r="IG354" s="5"/>
      <c r="IH354" s="5"/>
      <c r="II354" s="5"/>
      <c r="IJ354" s="5"/>
      <c r="IK354" s="5"/>
      <c r="IL354" s="5"/>
      <c r="IM354" s="5"/>
      <c r="IN354" s="5"/>
      <c r="IO354" s="5"/>
      <c r="IP354" s="5"/>
      <c r="IQ354" s="5"/>
      <c r="IR354" s="5"/>
      <c r="IS354" s="5"/>
      <c r="IT354" s="5"/>
      <c r="IU354" s="5"/>
      <c r="IV354" s="5"/>
      <c r="IW354" s="5"/>
      <c r="IX354" s="5"/>
      <c r="IY354" s="5"/>
      <c r="IZ354" s="5"/>
      <c r="JA354" s="5"/>
      <c r="JB354" s="5"/>
      <c r="JC354" s="5"/>
      <c r="JD354" s="5"/>
      <c r="JE354" s="5"/>
      <c r="JF354" s="5"/>
      <c r="JG354" s="5"/>
      <c r="JH354" s="5"/>
      <c r="JI354" s="5"/>
      <c r="JJ354" s="5"/>
      <c r="JK354" s="5"/>
      <c r="JL354" s="5"/>
      <c r="JM354" s="5"/>
      <c r="JN354" s="5"/>
      <c r="JO354" s="5"/>
      <c r="JP354" s="5"/>
      <c r="JQ354" s="5"/>
      <c r="JR354" s="5"/>
      <c r="JS354" s="5"/>
      <c r="JT354" s="5"/>
      <c r="JU354" s="5"/>
      <c r="JV354" s="5"/>
      <c r="JW354" s="5"/>
      <c r="JX354" s="5"/>
      <c r="JY354" s="5"/>
      <c r="JZ354" s="5"/>
      <c r="KA354" s="5"/>
      <c r="KB354" s="5"/>
      <c r="KC354" s="5"/>
      <c r="KD354" s="5"/>
      <c r="KE354" s="5"/>
      <c r="KF354" s="5"/>
      <c r="KG354" s="5"/>
      <c r="KH354" s="5"/>
      <c r="KI354" s="5"/>
      <c r="KJ354" s="5"/>
      <c r="KK354" s="5"/>
      <c r="KL354" s="5"/>
      <c r="KM354" s="5"/>
      <c r="KN354" s="5"/>
      <c r="KO354" s="5"/>
      <c r="KP354" s="5"/>
      <c r="KQ354" s="5"/>
      <c r="KR354" s="5"/>
      <c r="KS354" s="5"/>
      <c r="KT354" s="5"/>
      <c r="KU354" s="5"/>
      <c r="KV354" s="5"/>
      <c r="KW354" s="5"/>
      <c r="KX354" s="5"/>
      <c r="KY354" s="5"/>
      <c r="KZ354" s="5"/>
      <c r="LA354" s="5"/>
      <c r="LB354" s="5"/>
      <c r="LC354" s="5"/>
      <c r="LD354" s="5"/>
      <c r="LE354" s="5"/>
      <c r="LF354" s="5"/>
      <c r="LG354" s="5"/>
      <c r="LH354" s="5"/>
      <c r="LI354" s="5"/>
      <c r="LJ354" s="5"/>
      <c r="LK354" s="5"/>
      <c r="LL354" s="5"/>
      <c r="LM354" s="5"/>
      <c r="LN354" s="5"/>
      <c r="LO354" s="5"/>
      <c r="LP354" s="5"/>
      <c r="LQ354" s="5"/>
      <c r="LR354" s="5"/>
      <c r="LS354" s="5"/>
      <c r="LT354" s="5"/>
      <c r="LU354" s="5"/>
      <c r="LV354" s="5"/>
      <c r="LW354" s="5"/>
      <c r="LX354" s="5"/>
      <c r="LY354" s="5"/>
      <c r="LZ354" s="5"/>
      <c r="MA354" s="5"/>
      <c r="MB354" s="5"/>
      <c r="MC354" s="5"/>
      <c r="MD354" s="5"/>
      <c r="ME354" s="5"/>
      <c r="MF354" s="5"/>
      <c r="MG354" s="5"/>
      <c r="MH354" s="5"/>
      <c r="MI354" s="5"/>
      <c r="MJ354" s="5"/>
      <c r="MK354" s="5"/>
      <c r="ML354" s="5"/>
      <c r="MM354" s="5"/>
      <c r="MN354" s="5"/>
      <c r="MO354" s="5"/>
      <c r="MP354" s="5"/>
      <c r="MQ354" s="5"/>
      <c r="MR354" s="5"/>
      <c r="MS354" s="5"/>
      <c r="MT354" s="5"/>
      <c r="MU354" s="5"/>
      <c r="MV354" s="5"/>
      <c r="MW354" s="5"/>
      <c r="MX354" s="5"/>
      <c r="MY354" s="5"/>
      <c r="MZ354" s="5"/>
      <c r="NA354" s="229"/>
    </row>
    <row r="355" spans="1:365" s="22" customFormat="1" ht="15" customHeight="1" x14ac:dyDescent="0.25">
      <c r="A355" s="22">
        <v>350</v>
      </c>
      <c r="D355" s="201">
        <v>1122121587</v>
      </c>
      <c r="E355" s="201" t="s">
        <v>3729</v>
      </c>
      <c r="F355" s="57">
        <v>32252</v>
      </c>
      <c r="G355" s="22" t="s">
        <v>1843</v>
      </c>
      <c r="I355" s="63">
        <f t="shared" ca="1" si="37"/>
        <v>37.975342465753428</v>
      </c>
      <c r="K355" s="202" t="s">
        <v>1863</v>
      </c>
      <c r="L355" s="22" t="s">
        <v>1803</v>
      </c>
      <c r="M355" s="57">
        <v>45062</v>
      </c>
      <c r="N355" s="51">
        <f t="shared" ca="1" si="38"/>
        <v>2.8794520547945206</v>
      </c>
      <c r="O355" s="22">
        <v>3017561587</v>
      </c>
      <c r="P355" s="22" t="s">
        <v>1815</v>
      </c>
      <c r="Q355" s="22" t="s">
        <v>439</v>
      </c>
      <c r="R355" s="57">
        <v>45966</v>
      </c>
      <c r="S355" s="22" t="s">
        <v>2429</v>
      </c>
      <c r="V355" s="22" t="s">
        <v>528</v>
      </c>
      <c r="W355" s="22" t="s">
        <v>3730</v>
      </c>
      <c r="X355" s="22" t="s">
        <v>3731</v>
      </c>
      <c r="Y355" s="22">
        <v>2020</v>
      </c>
      <c r="Z355" s="22" t="s">
        <v>2249</v>
      </c>
      <c r="AA355" s="22">
        <v>124</v>
      </c>
      <c r="AC355" s="57">
        <v>43854</v>
      </c>
      <c r="AD355" s="22" t="s">
        <v>437</v>
      </c>
      <c r="AE355" s="22" t="s">
        <v>435</v>
      </c>
      <c r="AF355" s="22" t="s">
        <v>529</v>
      </c>
      <c r="AG355" s="22">
        <v>4600595</v>
      </c>
      <c r="AJ355" s="22" t="str">
        <f t="shared" ca="1" si="41"/>
        <v>No Vigente</v>
      </c>
      <c r="AK355" s="57">
        <f t="shared" si="42"/>
        <v>45755</v>
      </c>
      <c r="AL355" s="57">
        <v>45390</v>
      </c>
      <c r="AM355" s="22" t="str">
        <f t="shared" ca="1" si="40"/>
        <v>No Vigente</v>
      </c>
      <c r="AN355" s="57">
        <f t="shared" si="43"/>
        <v>45755</v>
      </c>
      <c r="AO355" s="57">
        <v>45390</v>
      </c>
      <c r="AP355" s="22" t="s">
        <v>439</v>
      </c>
      <c r="AQ355" s="57">
        <v>45966</v>
      </c>
      <c r="AR355" s="22" t="str">
        <f t="shared" ca="1" si="39"/>
        <v>No Vigente</v>
      </c>
      <c r="AU355" s="22" t="s">
        <v>3732</v>
      </c>
      <c r="BE355" s="230"/>
      <c r="BF355" s="230"/>
      <c r="BG355" s="230"/>
      <c r="BH355" s="230"/>
      <c r="BI355" s="230"/>
      <c r="BJ355" s="230"/>
      <c r="BK355" s="230"/>
      <c r="BL355" s="230"/>
      <c r="BM355" s="230"/>
      <c r="BN355" s="230"/>
      <c r="BO355" s="230"/>
      <c r="BP355" s="230"/>
      <c r="BQ355" s="230"/>
      <c r="BR355" s="230"/>
      <c r="BS355" s="230"/>
      <c r="BT355" s="230"/>
      <c r="BU355" s="230"/>
      <c r="BV355" s="230"/>
      <c r="BW355" s="230"/>
      <c r="BX355" s="230"/>
      <c r="BY355" s="230"/>
      <c r="BZ355" s="230"/>
      <c r="CA355" s="230"/>
      <c r="CB355" s="230"/>
      <c r="CC355" s="230"/>
      <c r="CD355" s="230"/>
      <c r="CE355" s="230"/>
      <c r="CF355" s="230"/>
      <c r="CG355" s="230"/>
      <c r="CH355" s="230"/>
      <c r="CI355" s="230"/>
      <c r="CJ355" s="230"/>
      <c r="CK355" s="230"/>
      <c r="CL355" s="230"/>
      <c r="CM355" s="230"/>
      <c r="CN355" s="230"/>
      <c r="CO355" s="230"/>
      <c r="CP355" s="230"/>
      <c r="CQ355" s="230"/>
      <c r="CR355" s="230"/>
      <c r="CS355" s="230"/>
      <c r="CT355" s="230"/>
      <c r="CU355" s="230"/>
      <c r="CV355" s="230"/>
      <c r="CW355" s="230"/>
      <c r="CX355" s="230"/>
      <c r="CY355" s="230"/>
      <c r="CZ355" s="230"/>
      <c r="DA355" s="230"/>
      <c r="DB355" s="230"/>
      <c r="DC355" s="230"/>
      <c r="DD355" s="230"/>
      <c r="DE355" s="230"/>
      <c r="DF355" s="230"/>
      <c r="DG355" s="230"/>
      <c r="DH355" s="230"/>
      <c r="DI355" s="230"/>
      <c r="DJ355" s="230"/>
      <c r="DK355" s="230"/>
      <c r="DL355" s="230"/>
      <c r="DM355" s="230"/>
      <c r="DN355" s="230"/>
      <c r="DO355" s="230"/>
      <c r="DP355" s="230"/>
      <c r="DQ355" s="230"/>
      <c r="DR355" s="230"/>
      <c r="DS355" s="230"/>
      <c r="DT355" s="230"/>
      <c r="DU355" s="230"/>
      <c r="DV355" s="230"/>
      <c r="DW355" s="230"/>
      <c r="DX355" s="230"/>
      <c r="DY355" s="230"/>
      <c r="DZ355" s="230"/>
      <c r="EA355" s="230"/>
      <c r="EB355" s="230"/>
      <c r="EC355" s="230"/>
      <c r="ED355" s="230"/>
      <c r="EE355" s="230"/>
      <c r="EF355" s="230"/>
      <c r="EG355" s="230"/>
      <c r="EH355" s="230"/>
      <c r="EI355" s="230"/>
      <c r="EJ355" s="230"/>
      <c r="EK355" s="230"/>
      <c r="EL355" s="230"/>
      <c r="EM355" s="230"/>
      <c r="EN355" s="230"/>
      <c r="EO355" s="230"/>
      <c r="EP355" s="230"/>
      <c r="EQ355" s="230"/>
      <c r="ER355" s="230"/>
      <c r="ES355" s="230"/>
      <c r="ET355" s="230"/>
      <c r="EU355" s="230"/>
      <c r="EV355" s="230"/>
      <c r="EW355" s="230"/>
      <c r="EX355" s="230"/>
      <c r="EY355" s="230"/>
      <c r="EZ355" s="230"/>
      <c r="FA355" s="230"/>
      <c r="FB355" s="230"/>
      <c r="FC355" s="230"/>
      <c r="FD355" s="230"/>
      <c r="FE355" s="230"/>
      <c r="FF355" s="230"/>
      <c r="FG355" s="230"/>
      <c r="FH355" s="230"/>
      <c r="FI355" s="230"/>
      <c r="FJ355" s="230"/>
      <c r="FK355" s="230"/>
      <c r="FL355" s="230"/>
      <c r="FM355" s="230"/>
      <c r="FN355" s="230"/>
      <c r="FO355" s="230"/>
      <c r="FP355" s="230"/>
      <c r="FQ355" s="230"/>
      <c r="FR355" s="230"/>
      <c r="FS355" s="230"/>
      <c r="FT355" s="230"/>
      <c r="FU355" s="230"/>
      <c r="FV355" s="230"/>
      <c r="FW355" s="230"/>
      <c r="FX355" s="230"/>
      <c r="FY355" s="230"/>
      <c r="FZ355" s="230"/>
      <c r="GA355" s="230"/>
      <c r="GB355" s="230"/>
      <c r="GC355" s="230"/>
      <c r="GD355" s="230"/>
      <c r="GE355" s="230"/>
      <c r="GF355" s="230"/>
      <c r="GG355" s="230"/>
      <c r="GH355" s="230"/>
      <c r="GI355" s="230"/>
      <c r="GJ355" s="230"/>
      <c r="GK355" s="230"/>
      <c r="GL355" s="230"/>
      <c r="GM355" s="230"/>
      <c r="GN355" s="230"/>
      <c r="GO355" s="230"/>
      <c r="GP355" s="230"/>
      <c r="GQ355" s="230"/>
      <c r="GR355" s="230"/>
      <c r="GS355" s="230"/>
      <c r="GT355" s="230"/>
      <c r="GU355" s="230"/>
      <c r="GV355" s="230"/>
      <c r="GW355" s="230"/>
      <c r="GX355" s="230"/>
      <c r="GY355" s="230"/>
      <c r="GZ355" s="230"/>
      <c r="HA355" s="230"/>
      <c r="HB355" s="230"/>
      <c r="HC355" s="230"/>
      <c r="HD355" s="230"/>
      <c r="HE355" s="230"/>
      <c r="HF355" s="230"/>
      <c r="HG355" s="230"/>
      <c r="HH355" s="230"/>
      <c r="HI355" s="230"/>
      <c r="HJ355" s="230"/>
      <c r="HK355" s="230"/>
      <c r="HL355" s="230"/>
      <c r="HM355" s="230"/>
      <c r="HN355" s="230"/>
      <c r="HO355" s="230"/>
      <c r="HP355" s="230"/>
      <c r="HQ355" s="230"/>
      <c r="HR355" s="230"/>
      <c r="HS355" s="230"/>
      <c r="HT355" s="230"/>
      <c r="HU355" s="230"/>
      <c r="HV355" s="230"/>
      <c r="HW355" s="230"/>
      <c r="HX355" s="230"/>
      <c r="HY355" s="230"/>
      <c r="HZ355" s="230"/>
      <c r="IA355" s="230"/>
      <c r="IB355" s="230"/>
      <c r="IC355" s="230"/>
      <c r="ID355" s="230"/>
      <c r="IE355" s="230"/>
      <c r="IF355" s="230"/>
      <c r="IG355" s="230"/>
      <c r="IH355" s="230"/>
      <c r="II355" s="230"/>
      <c r="IJ355" s="230"/>
      <c r="IK355" s="230"/>
      <c r="IL355" s="230"/>
      <c r="IM355" s="230"/>
      <c r="IN355" s="230"/>
      <c r="IO355" s="230"/>
      <c r="IP355" s="230"/>
      <c r="IQ355" s="230"/>
      <c r="IR355" s="230"/>
      <c r="IS355" s="230"/>
      <c r="IT355" s="230"/>
      <c r="IU355" s="230"/>
      <c r="IV355" s="230"/>
      <c r="IW355" s="230"/>
      <c r="IX355" s="230"/>
      <c r="IY355" s="230"/>
      <c r="IZ355" s="230"/>
      <c r="JA355" s="230"/>
      <c r="JB355" s="230"/>
      <c r="JC355" s="230"/>
      <c r="JD355" s="230"/>
      <c r="JE355" s="230"/>
      <c r="JF355" s="230"/>
      <c r="JG355" s="230"/>
      <c r="JH355" s="230"/>
      <c r="JI355" s="230"/>
      <c r="JJ355" s="230"/>
      <c r="JK355" s="230"/>
      <c r="JL355" s="230"/>
      <c r="JM355" s="230"/>
      <c r="JN355" s="230"/>
      <c r="JO355" s="230"/>
      <c r="JP355" s="230"/>
      <c r="JQ355" s="230"/>
      <c r="JR355" s="230"/>
      <c r="JS355" s="230"/>
      <c r="JT355" s="230"/>
      <c r="JU355" s="230"/>
      <c r="JV355" s="230"/>
      <c r="JW355" s="230"/>
      <c r="JX355" s="230"/>
      <c r="JY355" s="230"/>
      <c r="JZ355" s="230"/>
      <c r="KA355" s="230"/>
      <c r="KB355" s="230"/>
      <c r="KC355" s="230"/>
      <c r="KD355" s="230"/>
      <c r="KE355" s="230"/>
      <c r="KF355" s="230"/>
      <c r="KG355" s="230"/>
      <c r="KH355" s="230"/>
      <c r="KI355" s="230"/>
      <c r="KJ355" s="230"/>
      <c r="KK355" s="230"/>
      <c r="KL355" s="230"/>
      <c r="KM355" s="230"/>
      <c r="KN355" s="230"/>
      <c r="KO355" s="230"/>
      <c r="KP355" s="230"/>
      <c r="KQ355" s="230"/>
      <c r="KR355" s="230"/>
      <c r="KS355" s="230"/>
      <c r="KT355" s="230"/>
      <c r="KU355" s="230"/>
      <c r="KV355" s="230"/>
      <c r="KW355" s="230"/>
      <c r="KX355" s="230"/>
      <c r="KY355" s="230"/>
      <c r="KZ355" s="230"/>
      <c r="LA355" s="230"/>
      <c r="LB355" s="230"/>
      <c r="LC355" s="230"/>
      <c r="LD355" s="230"/>
      <c r="LE355" s="230"/>
      <c r="LF355" s="230"/>
      <c r="LG355" s="230"/>
      <c r="LH355" s="230"/>
      <c r="LI355" s="230"/>
      <c r="LJ355" s="230"/>
      <c r="LK355" s="230"/>
      <c r="LL355" s="230"/>
      <c r="LM355" s="230"/>
      <c r="LN355" s="230"/>
      <c r="LO355" s="230"/>
      <c r="LP355" s="230"/>
      <c r="LQ355" s="230"/>
      <c r="LR355" s="230"/>
      <c r="LS355" s="230"/>
      <c r="LT355" s="230"/>
      <c r="LU355" s="230"/>
      <c r="LV355" s="230"/>
      <c r="LW355" s="230"/>
      <c r="LX355" s="230"/>
      <c r="LY355" s="230"/>
      <c r="LZ355" s="230"/>
      <c r="MA355" s="230"/>
      <c r="MB355" s="230"/>
      <c r="MC355" s="230"/>
      <c r="MD355" s="230"/>
      <c r="ME355" s="230"/>
      <c r="MF355" s="230"/>
      <c r="MG355" s="230"/>
      <c r="MH355" s="230"/>
      <c r="MI355" s="230"/>
      <c r="MJ355" s="230"/>
      <c r="MK355" s="230"/>
      <c r="ML355" s="230"/>
      <c r="MM355" s="230"/>
      <c r="MN355" s="230"/>
      <c r="MO355" s="230"/>
      <c r="MP355" s="230"/>
      <c r="MQ355" s="230"/>
      <c r="MR355" s="230"/>
      <c r="MS355" s="230"/>
      <c r="MT355" s="230"/>
      <c r="MU355" s="230"/>
      <c r="MV355" s="230"/>
      <c r="MW355" s="230"/>
      <c r="MX355" s="230"/>
      <c r="MY355" s="230"/>
      <c r="MZ355" s="230"/>
      <c r="NA355" s="231"/>
    </row>
    <row r="356" spans="1:365" s="22" customFormat="1" ht="19.5" customHeight="1" x14ac:dyDescent="0.25">
      <c r="A356" s="22">
        <v>351</v>
      </c>
      <c r="D356" s="201">
        <v>1006015232</v>
      </c>
      <c r="E356" s="201" t="s">
        <v>3733</v>
      </c>
      <c r="F356" s="57">
        <v>36853</v>
      </c>
      <c r="G356" s="22" t="s">
        <v>1801</v>
      </c>
      <c r="I356" s="63">
        <f t="shared" ca="1" si="37"/>
        <v>25.36986301369863</v>
      </c>
      <c r="K356" s="202" t="s">
        <v>1863</v>
      </c>
      <c r="L356" s="22" t="s">
        <v>1803</v>
      </c>
      <c r="M356" s="57">
        <v>45323</v>
      </c>
      <c r="N356" s="51">
        <f t="shared" ca="1" si="38"/>
        <v>2.1643835616438358</v>
      </c>
      <c r="O356" s="22">
        <v>3196408228</v>
      </c>
      <c r="P356" s="22" t="s">
        <v>1815</v>
      </c>
      <c r="Q356" s="22" t="s">
        <v>439</v>
      </c>
      <c r="R356" s="57" t="s">
        <v>3734</v>
      </c>
      <c r="S356" s="22" t="s">
        <v>2429</v>
      </c>
      <c r="V356" s="22" t="s">
        <v>533</v>
      </c>
      <c r="W356" s="48" t="s">
        <v>3735</v>
      </c>
      <c r="X356" s="22" t="s">
        <v>3736</v>
      </c>
      <c r="Y356" s="22">
        <v>2022</v>
      </c>
      <c r="Z356" s="22" t="s">
        <v>1819</v>
      </c>
      <c r="AA356" s="22">
        <v>100</v>
      </c>
      <c r="AC356" s="57">
        <v>44460</v>
      </c>
      <c r="AD356" s="22" t="s">
        <v>437</v>
      </c>
      <c r="AE356" s="22" t="s">
        <v>534</v>
      </c>
      <c r="AJ356" s="22" t="str">
        <f t="shared" ca="1" si="41"/>
        <v>No Vigente</v>
      </c>
      <c r="AK356" s="57">
        <f t="shared" si="42"/>
        <v>45557</v>
      </c>
      <c r="AL356" s="57">
        <v>45192</v>
      </c>
      <c r="AM356" s="22" t="str">
        <f t="shared" ca="1" si="40"/>
        <v>No Vigente</v>
      </c>
      <c r="AN356" s="57">
        <f t="shared" si="43"/>
        <v>45918</v>
      </c>
      <c r="AO356" s="57">
        <v>45553</v>
      </c>
      <c r="AP356" s="22" t="s">
        <v>439</v>
      </c>
      <c r="AQ356" s="57">
        <v>48160</v>
      </c>
      <c r="AR356" s="22" t="str">
        <f t="shared" ca="1" si="39"/>
        <v>Vigente</v>
      </c>
      <c r="AU356" s="22" t="s">
        <v>3732</v>
      </c>
      <c r="BE356" s="230"/>
      <c r="BF356" s="230"/>
      <c r="BG356" s="230"/>
      <c r="BH356" s="230"/>
      <c r="BI356" s="230"/>
      <c r="BJ356" s="230"/>
      <c r="BK356" s="230"/>
      <c r="BL356" s="230"/>
      <c r="BM356" s="230"/>
      <c r="BN356" s="230"/>
      <c r="BO356" s="230"/>
      <c r="BP356" s="230"/>
      <c r="BQ356" s="230"/>
      <c r="BR356" s="230"/>
      <c r="BS356" s="230"/>
      <c r="BT356" s="230"/>
      <c r="BU356" s="230"/>
      <c r="BV356" s="230"/>
      <c r="BW356" s="230"/>
      <c r="BX356" s="230"/>
      <c r="BY356" s="230"/>
      <c r="BZ356" s="230"/>
      <c r="CA356" s="230"/>
      <c r="CB356" s="230"/>
      <c r="CC356" s="230"/>
      <c r="CD356" s="230"/>
      <c r="CE356" s="230"/>
      <c r="CF356" s="230"/>
      <c r="CG356" s="230"/>
      <c r="CH356" s="230"/>
      <c r="CI356" s="230"/>
      <c r="CJ356" s="230"/>
      <c r="CK356" s="230"/>
      <c r="CL356" s="230"/>
      <c r="CM356" s="230"/>
      <c r="CN356" s="230"/>
      <c r="CO356" s="230"/>
      <c r="CP356" s="230"/>
      <c r="CQ356" s="230"/>
      <c r="CR356" s="230"/>
      <c r="CS356" s="230"/>
      <c r="CT356" s="230"/>
      <c r="CU356" s="230"/>
      <c r="CV356" s="230"/>
      <c r="CW356" s="230"/>
      <c r="CX356" s="230"/>
      <c r="CY356" s="230"/>
      <c r="CZ356" s="230"/>
      <c r="DA356" s="230"/>
      <c r="DB356" s="230"/>
      <c r="DC356" s="230"/>
      <c r="DD356" s="230"/>
      <c r="DE356" s="230"/>
      <c r="DF356" s="230"/>
      <c r="DG356" s="230"/>
      <c r="DH356" s="230"/>
      <c r="DI356" s="230"/>
      <c r="DJ356" s="230"/>
      <c r="DK356" s="230"/>
      <c r="DL356" s="230"/>
      <c r="DM356" s="230"/>
      <c r="DN356" s="230"/>
      <c r="DO356" s="230"/>
      <c r="DP356" s="230"/>
      <c r="DQ356" s="230"/>
      <c r="DR356" s="230"/>
      <c r="DS356" s="230"/>
      <c r="DT356" s="230"/>
      <c r="DU356" s="230"/>
      <c r="DV356" s="230"/>
      <c r="DW356" s="230"/>
      <c r="DX356" s="230"/>
      <c r="DY356" s="230"/>
      <c r="DZ356" s="230"/>
      <c r="EA356" s="230"/>
      <c r="EB356" s="230"/>
      <c r="EC356" s="230"/>
      <c r="ED356" s="230"/>
      <c r="EE356" s="230"/>
      <c r="EF356" s="230"/>
      <c r="EG356" s="230"/>
      <c r="EH356" s="230"/>
      <c r="EI356" s="230"/>
      <c r="EJ356" s="230"/>
      <c r="EK356" s="230"/>
      <c r="EL356" s="230"/>
      <c r="EM356" s="230"/>
      <c r="EN356" s="230"/>
      <c r="EO356" s="230"/>
      <c r="EP356" s="230"/>
      <c r="EQ356" s="230"/>
      <c r="ER356" s="230"/>
      <c r="ES356" s="230"/>
      <c r="ET356" s="230"/>
      <c r="EU356" s="230"/>
      <c r="EV356" s="230"/>
      <c r="EW356" s="230"/>
      <c r="EX356" s="230"/>
      <c r="EY356" s="230"/>
      <c r="EZ356" s="230"/>
      <c r="FA356" s="230"/>
      <c r="FB356" s="230"/>
      <c r="FC356" s="230"/>
      <c r="FD356" s="230"/>
      <c r="FE356" s="230"/>
      <c r="FF356" s="230"/>
      <c r="FG356" s="230"/>
      <c r="FH356" s="230"/>
      <c r="FI356" s="230"/>
      <c r="FJ356" s="230"/>
      <c r="FK356" s="230"/>
      <c r="FL356" s="230"/>
      <c r="FM356" s="230"/>
      <c r="FN356" s="230"/>
      <c r="FO356" s="230"/>
      <c r="FP356" s="230"/>
      <c r="FQ356" s="230"/>
      <c r="FR356" s="230"/>
      <c r="FS356" s="230"/>
      <c r="FT356" s="230"/>
      <c r="FU356" s="230"/>
      <c r="FV356" s="230"/>
      <c r="FW356" s="230"/>
      <c r="FX356" s="230"/>
      <c r="FY356" s="230"/>
      <c r="FZ356" s="230"/>
      <c r="GA356" s="230"/>
      <c r="GB356" s="230"/>
      <c r="GC356" s="230"/>
      <c r="GD356" s="230"/>
      <c r="GE356" s="230"/>
      <c r="GF356" s="230"/>
      <c r="GG356" s="230"/>
      <c r="GH356" s="230"/>
      <c r="GI356" s="230"/>
      <c r="GJ356" s="230"/>
      <c r="GK356" s="230"/>
      <c r="GL356" s="230"/>
      <c r="GM356" s="230"/>
      <c r="GN356" s="230"/>
      <c r="GO356" s="230"/>
      <c r="GP356" s="230"/>
      <c r="GQ356" s="230"/>
      <c r="GR356" s="230"/>
      <c r="GS356" s="230"/>
      <c r="GT356" s="230"/>
      <c r="GU356" s="230"/>
      <c r="GV356" s="230"/>
      <c r="GW356" s="230"/>
      <c r="GX356" s="230"/>
      <c r="GY356" s="230"/>
      <c r="GZ356" s="230"/>
      <c r="HA356" s="230"/>
      <c r="HB356" s="230"/>
      <c r="HC356" s="230"/>
      <c r="HD356" s="230"/>
      <c r="HE356" s="230"/>
      <c r="HF356" s="230"/>
      <c r="HG356" s="230"/>
      <c r="HH356" s="230"/>
      <c r="HI356" s="230"/>
      <c r="HJ356" s="230"/>
      <c r="HK356" s="230"/>
      <c r="HL356" s="230"/>
      <c r="HM356" s="230"/>
      <c r="HN356" s="230"/>
      <c r="HO356" s="230"/>
      <c r="HP356" s="230"/>
      <c r="HQ356" s="230"/>
      <c r="HR356" s="230"/>
      <c r="HS356" s="230"/>
      <c r="HT356" s="230"/>
      <c r="HU356" s="230"/>
      <c r="HV356" s="230"/>
      <c r="HW356" s="230"/>
      <c r="HX356" s="230"/>
      <c r="HY356" s="230"/>
      <c r="HZ356" s="230"/>
      <c r="IA356" s="230"/>
      <c r="IB356" s="230"/>
      <c r="IC356" s="230"/>
      <c r="ID356" s="230"/>
      <c r="IE356" s="230"/>
      <c r="IF356" s="230"/>
      <c r="IG356" s="230"/>
      <c r="IH356" s="230"/>
      <c r="II356" s="230"/>
      <c r="IJ356" s="230"/>
      <c r="IK356" s="230"/>
      <c r="IL356" s="230"/>
      <c r="IM356" s="230"/>
      <c r="IN356" s="230"/>
      <c r="IO356" s="230"/>
      <c r="IP356" s="230"/>
      <c r="IQ356" s="230"/>
      <c r="IR356" s="230"/>
      <c r="IS356" s="230"/>
      <c r="IT356" s="230"/>
      <c r="IU356" s="230"/>
      <c r="IV356" s="230"/>
      <c r="IW356" s="230"/>
      <c r="IX356" s="230"/>
      <c r="IY356" s="230"/>
      <c r="IZ356" s="230"/>
      <c r="JA356" s="230"/>
      <c r="JB356" s="230"/>
      <c r="JC356" s="230"/>
      <c r="JD356" s="230"/>
      <c r="JE356" s="230"/>
      <c r="JF356" s="230"/>
      <c r="JG356" s="230"/>
      <c r="JH356" s="230"/>
      <c r="JI356" s="230"/>
      <c r="JJ356" s="230"/>
      <c r="JK356" s="230"/>
      <c r="JL356" s="230"/>
      <c r="JM356" s="230"/>
      <c r="JN356" s="230"/>
      <c r="JO356" s="230"/>
      <c r="JP356" s="230"/>
      <c r="JQ356" s="230"/>
      <c r="JR356" s="230"/>
      <c r="JS356" s="230"/>
      <c r="JT356" s="230"/>
      <c r="JU356" s="230"/>
      <c r="JV356" s="230"/>
      <c r="JW356" s="230"/>
      <c r="JX356" s="230"/>
      <c r="JY356" s="230"/>
      <c r="JZ356" s="230"/>
      <c r="KA356" s="230"/>
      <c r="KB356" s="230"/>
      <c r="KC356" s="230"/>
      <c r="KD356" s="230"/>
      <c r="KE356" s="230"/>
      <c r="KF356" s="230"/>
      <c r="KG356" s="230"/>
      <c r="KH356" s="230"/>
      <c r="KI356" s="230"/>
      <c r="KJ356" s="230"/>
      <c r="KK356" s="230"/>
      <c r="KL356" s="230"/>
      <c r="KM356" s="230"/>
      <c r="KN356" s="230"/>
      <c r="KO356" s="230"/>
      <c r="KP356" s="230"/>
      <c r="KQ356" s="230"/>
      <c r="KR356" s="230"/>
      <c r="KS356" s="230"/>
      <c r="KT356" s="230"/>
      <c r="KU356" s="230"/>
      <c r="KV356" s="230"/>
      <c r="KW356" s="230"/>
      <c r="KX356" s="230"/>
      <c r="KY356" s="230"/>
      <c r="KZ356" s="230"/>
      <c r="LA356" s="230"/>
      <c r="LB356" s="230"/>
      <c r="LC356" s="230"/>
      <c r="LD356" s="230"/>
      <c r="LE356" s="230"/>
      <c r="LF356" s="230"/>
      <c r="LG356" s="230"/>
      <c r="LH356" s="230"/>
      <c r="LI356" s="230"/>
      <c r="LJ356" s="230"/>
      <c r="LK356" s="230"/>
      <c r="LL356" s="230"/>
      <c r="LM356" s="230"/>
      <c r="LN356" s="230"/>
      <c r="LO356" s="230"/>
      <c r="LP356" s="230"/>
      <c r="LQ356" s="230"/>
      <c r="LR356" s="230"/>
      <c r="LS356" s="230"/>
      <c r="LT356" s="230"/>
      <c r="LU356" s="230"/>
      <c r="LV356" s="230"/>
      <c r="LW356" s="230"/>
      <c r="LX356" s="230"/>
      <c r="LY356" s="230"/>
      <c r="LZ356" s="230"/>
      <c r="MA356" s="230"/>
      <c r="MB356" s="230"/>
      <c r="MC356" s="230"/>
      <c r="MD356" s="230"/>
      <c r="ME356" s="230"/>
      <c r="MF356" s="230"/>
      <c r="MG356" s="230"/>
      <c r="MH356" s="230"/>
      <c r="MI356" s="230"/>
      <c r="MJ356" s="230"/>
      <c r="MK356" s="230"/>
      <c r="ML356" s="230"/>
      <c r="MM356" s="230"/>
      <c r="MN356" s="230"/>
      <c r="MO356" s="230"/>
      <c r="MP356" s="230"/>
      <c r="MQ356" s="230"/>
      <c r="MR356" s="230"/>
      <c r="MS356" s="230"/>
      <c r="MT356" s="230"/>
      <c r="MU356" s="230"/>
      <c r="MV356" s="230"/>
      <c r="MW356" s="230"/>
      <c r="MX356" s="230"/>
      <c r="MY356" s="230"/>
      <c r="MZ356" s="230"/>
      <c r="NA356" s="231"/>
    </row>
    <row r="357" spans="1:365" s="22" customFormat="1" ht="15" customHeight="1" x14ac:dyDescent="0.25">
      <c r="A357" s="22">
        <v>352</v>
      </c>
      <c r="D357" s="201">
        <v>1148445121</v>
      </c>
      <c r="E357" s="201" t="s">
        <v>3737</v>
      </c>
      <c r="F357" s="57">
        <v>34441</v>
      </c>
      <c r="G357" s="22" t="s">
        <v>1843</v>
      </c>
      <c r="I357" s="63">
        <f t="shared" ca="1" si="37"/>
        <v>31.978082191780821</v>
      </c>
      <c r="K357" s="202" t="s">
        <v>1863</v>
      </c>
      <c r="L357" s="22" t="s">
        <v>1803</v>
      </c>
      <c r="M357" s="57">
        <v>45313</v>
      </c>
      <c r="N357" s="51">
        <f t="shared" ca="1" si="38"/>
        <v>2.1917808219178081</v>
      </c>
      <c r="O357" s="22">
        <v>3226138965</v>
      </c>
      <c r="P357" s="22" t="s">
        <v>1815</v>
      </c>
      <c r="Q357" s="22" t="s">
        <v>439</v>
      </c>
      <c r="R357" s="57">
        <v>47223</v>
      </c>
      <c r="S357" s="22" t="s">
        <v>2429</v>
      </c>
      <c r="V357" s="22" t="s">
        <v>3738</v>
      </c>
      <c r="W357" s="22" t="s">
        <v>3739</v>
      </c>
      <c r="X357" s="22" t="s">
        <v>3740</v>
      </c>
      <c r="Y357" s="22">
        <v>2017</v>
      </c>
      <c r="Z357" s="22" t="s">
        <v>3503</v>
      </c>
      <c r="AA357" s="22">
        <v>125</v>
      </c>
      <c r="AC357" s="57">
        <v>42606</v>
      </c>
      <c r="AD357" s="22" t="s">
        <v>437</v>
      </c>
      <c r="AE357" s="22" t="s">
        <v>436</v>
      </c>
      <c r="AJ357" s="22" t="str">
        <f t="shared" ca="1" si="41"/>
        <v>No Vigente</v>
      </c>
      <c r="AK357" s="57">
        <f t="shared" si="42"/>
        <v>45414</v>
      </c>
      <c r="AL357" s="57">
        <v>45049</v>
      </c>
      <c r="AM357" s="22" t="str">
        <f t="shared" ca="1" si="40"/>
        <v>No Vigente</v>
      </c>
      <c r="AN357" s="57">
        <f t="shared" si="43"/>
        <v>45707</v>
      </c>
      <c r="AO357" s="57">
        <v>45342</v>
      </c>
      <c r="AP357" s="22" t="s">
        <v>439</v>
      </c>
      <c r="AQ357" s="57">
        <v>47223</v>
      </c>
      <c r="AR357" s="22" t="str">
        <f t="shared" ca="1" si="39"/>
        <v>Vigente</v>
      </c>
      <c r="AU357" s="22" t="s">
        <v>3732</v>
      </c>
      <c r="BE357" s="230"/>
      <c r="BF357" s="230"/>
      <c r="BG357" s="230"/>
      <c r="BH357" s="230"/>
      <c r="BI357" s="230"/>
      <c r="BJ357" s="230"/>
      <c r="BK357" s="230"/>
      <c r="BL357" s="230"/>
      <c r="BM357" s="230"/>
      <c r="BN357" s="230"/>
      <c r="BO357" s="230"/>
      <c r="BP357" s="230"/>
      <c r="BQ357" s="230"/>
      <c r="BR357" s="230"/>
      <c r="BS357" s="230"/>
      <c r="BT357" s="230"/>
      <c r="BU357" s="230"/>
      <c r="BV357" s="230"/>
      <c r="BW357" s="230"/>
      <c r="BX357" s="230"/>
      <c r="BY357" s="230"/>
      <c r="BZ357" s="230"/>
      <c r="CA357" s="230"/>
      <c r="CB357" s="230"/>
      <c r="CC357" s="230"/>
      <c r="CD357" s="230"/>
      <c r="CE357" s="230"/>
      <c r="CF357" s="230"/>
      <c r="CG357" s="230"/>
      <c r="CH357" s="230"/>
      <c r="CI357" s="230"/>
      <c r="CJ357" s="230"/>
      <c r="CK357" s="230"/>
      <c r="CL357" s="230"/>
      <c r="CM357" s="230"/>
      <c r="CN357" s="230"/>
      <c r="CO357" s="230"/>
      <c r="CP357" s="230"/>
      <c r="CQ357" s="230"/>
      <c r="CR357" s="230"/>
      <c r="CS357" s="230"/>
      <c r="CT357" s="230"/>
      <c r="CU357" s="230"/>
      <c r="CV357" s="230"/>
      <c r="CW357" s="230"/>
      <c r="CX357" s="230"/>
      <c r="CY357" s="230"/>
      <c r="CZ357" s="230"/>
      <c r="DA357" s="230"/>
      <c r="DB357" s="230"/>
      <c r="DC357" s="230"/>
      <c r="DD357" s="230"/>
      <c r="DE357" s="230"/>
      <c r="DF357" s="230"/>
      <c r="DG357" s="230"/>
      <c r="DH357" s="230"/>
      <c r="DI357" s="230"/>
      <c r="DJ357" s="230"/>
      <c r="DK357" s="230"/>
      <c r="DL357" s="230"/>
      <c r="DM357" s="230"/>
      <c r="DN357" s="230"/>
      <c r="DO357" s="230"/>
      <c r="DP357" s="230"/>
      <c r="DQ357" s="230"/>
      <c r="DR357" s="230"/>
      <c r="DS357" s="230"/>
      <c r="DT357" s="230"/>
      <c r="DU357" s="230"/>
      <c r="DV357" s="230"/>
      <c r="DW357" s="230"/>
      <c r="DX357" s="230"/>
      <c r="DY357" s="230"/>
      <c r="DZ357" s="230"/>
      <c r="EA357" s="230"/>
      <c r="EB357" s="230"/>
      <c r="EC357" s="230"/>
      <c r="ED357" s="230"/>
      <c r="EE357" s="230"/>
      <c r="EF357" s="230"/>
      <c r="EG357" s="230"/>
      <c r="EH357" s="230"/>
      <c r="EI357" s="230"/>
      <c r="EJ357" s="230"/>
      <c r="EK357" s="230"/>
      <c r="EL357" s="230"/>
      <c r="EM357" s="230"/>
      <c r="EN357" s="230"/>
      <c r="EO357" s="230"/>
      <c r="EP357" s="230"/>
      <c r="EQ357" s="230"/>
      <c r="ER357" s="230"/>
      <c r="ES357" s="230"/>
      <c r="ET357" s="230"/>
      <c r="EU357" s="230"/>
      <c r="EV357" s="230"/>
      <c r="EW357" s="230"/>
      <c r="EX357" s="230"/>
      <c r="EY357" s="230"/>
      <c r="EZ357" s="230"/>
      <c r="FA357" s="230"/>
      <c r="FB357" s="230"/>
      <c r="FC357" s="230"/>
      <c r="FD357" s="230"/>
      <c r="FE357" s="230"/>
      <c r="FF357" s="230"/>
      <c r="FG357" s="230"/>
      <c r="FH357" s="230"/>
      <c r="FI357" s="230"/>
      <c r="FJ357" s="230"/>
      <c r="FK357" s="230"/>
      <c r="FL357" s="230"/>
      <c r="FM357" s="230"/>
      <c r="FN357" s="230"/>
      <c r="FO357" s="230"/>
      <c r="FP357" s="230"/>
      <c r="FQ357" s="230"/>
      <c r="FR357" s="230"/>
      <c r="FS357" s="230"/>
      <c r="FT357" s="230"/>
      <c r="FU357" s="230"/>
      <c r="FV357" s="230"/>
      <c r="FW357" s="230"/>
      <c r="FX357" s="230"/>
      <c r="FY357" s="230"/>
      <c r="FZ357" s="230"/>
      <c r="GA357" s="230"/>
      <c r="GB357" s="230"/>
      <c r="GC357" s="230"/>
      <c r="GD357" s="230"/>
      <c r="GE357" s="230"/>
      <c r="GF357" s="230"/>
      <c r="GG357" s="230"/>
      <c r="GH357" s="230"/>
      <c r="GI357" s="230"/>
      <c r="GJ357" s="230"/>
      <c r="GK357" s="230"/>
      <c r="GL357" s="230"/>
      <c r="GM357" s="230"/>
      <c r="GN357" s="230"/>
      <c r="GO357" s="230"/>
      <c r="GP357" s="230"/>
      <c r="GQ357" s="230"/>
      <c r="GR357" s="230"/>
      <c r="GS357" s="230"/>
      <c r="GT357" s="230"/>
      <c r="GU357" s="230"/>
      <c r="GV357" s="230"/>
      <c r="GW357" s="230"/>
      <c r="GX357" s="230"/>
      <c r="GY357" s="230"/>
      <c r="GZ357" s="230"/>
      <c r="HA357" s="230"/>
      <c r="HB357" s="230"/>
      <c r="HC357" s="230"/>
      <c r="HD357" s="230"/>
      <c r="HE357" s="230"/>
      <c r="HF357" s="230"/>
      <c r="HG357" s="230"/>
      <c r="HH357" s="230"/>
      <c r="HI357" s="230"/>
      <c r="HJ357" s="230"/>
      <c r="HK357" s="230"/>
      <c r="HL357" s="230"/>
      <c r="HM357" s="230"/>
      <c r="HN357" s="230"/>
      <c r="HO357" s="230"/>
      <c r="HP357" s="230"/>
      <c r="HQ357" s="230"/>
      <c r="HR357" s="230"/>
      <c r="HS357" s="230"/>
      <c r="HT357" s="230"/>
      <c r="HU357" s="230"/>
      <c r="HV357" s="230"/>
      <c r="HW357" s="230"/>
      <c r="HX357" s="230"/>
      <c r="HY357" s="230"/>
      <c r="HZ357" s="230"/>
      <c r="IA357" s="230"/>
      <c r="IB357" s="230"/>
      <c r="IC357" s="230"/>
      <c r="ID357" s="230"/>
      <c r="IE357" s="230"/>
      <c r="IF357" s="230"/>
      <c r="IG357" s="230"/>
      <c r="IH357" s="230"/>
      <c r="II357" s="230"/>
      <c r="IJ357" s="230"/>
      <c r="IK357" s="230"/>
      <c r="IL357" s="230"/>
      <c r="IM357" s="230"/>
      <c r="IN357" s="230"/>
      <c r="IO357" s="230"/>
      <c r="IP357" s="230"/>
      <c r="IQ357" s="230"/>
      <c r="IR357" s="230"/>
      <c r="IS357" s="230"/>
      <c r="IT357" s="230"/>
      <c r="IU357" s="230"/>
      <c r="IV357" s="230"/>
      <c r="IW357" s="230"/>
      <c r="IX357" s="230"/>
      <c r="IY357" s="230"/>
      <c r="IZ357" s="230"/>
      <c r="JA357" s="230"/>
      <c r="JB357" s="230"/>
      <c r="JC357" s="230"/>
      <c r="JD357" s="230"/>
      <c r="JE357" s="230"/>
      <c r="JF357" s="230"/>
      <c r="JG357" s="230"/>
      <c r="JH357" s="230"/>
      <c r="JI357" s="230"/>
      <c r="JJ357" s="230"/>
      <c r="JK357" s="230"/>
      <c r="JL357" s="230"/>
      <c r="JM357" s="230"/>
      <c r="JN357" s="230"/>
      <c r="JO357" s="230"/>
      <c r="JP357" s="230"/>
      <c r="JQ357" s="230"/>
      <c r="JR357" s="230"/>
      <c r="JS357" s="230"/>
      <c r="JT357" s="230"/>
      <c r="JU357" s="230"/>
      <c r="JV357" s="230"/>
      <c r="JW357" s="230"/>
      <c r="JX357" s="230"/>
      <c r="JY357" s="230"/>
      <c r="JZ357" s="230"/>
      <c r="KA357" s="230"/>
      <c r="KB357" s="230"/>
      <c r="KC357" s="230"/>
      <c r="KD357" s="230"/>
      <c r="KE357" s="230"/>
      <c r="KF357" s="230"/>
      <c r="KG357" s="230"/>
      <c r="KH357" s="230"/>
      <c r="KI357" s="230"/>
      <c r="KJ357" s="230"/>
      <c r="KK357" s="230"/>
      <c r="KL357" s="230"/>
      <c r="KM357" s="230"/>
      <c r="KN357" s="230"/>
      <c r="KO357" s="230"/>
      <c r="KP357" s="230"/>
      <c r="KQ357" s="230"/>
      <c r="KR357" s="230"/>
      <c r="KS357" s="230"/>
      <c r="KT357" s="230"/>
      <c r="KU357" s="230"/>
      <c r="KV357" s="230"/>
      <c r="KW357" s="230"/>
      <c r="KX357" s="230"/>
      <c r="KY357" s="230"/>
      <c r="KZ357" s="230"/>
      <c r="LA357" s="230"/>
      <c r="LB357" s="230"/>
      <c r="LC357" s="230"/>
      <c r="LD357" s="230"/>
      <c r="LE357" s="230"/>
      <c r="LF357" s="230"/>
      <c r="LG357" s="230"/>
      <c r="LH357" s="230"/>
      <c r="LI357" s="230"/>
      <c r="LJ357" s="230"/>
      <c r="LK357" s="230"/>
      <c r="LL357" s="230"/>
      <c r="LM357" s="230"/>
      <c r="LN357" s="230"/>
      <c r="LO357" s="230"/>
      <c r="LP357" s="230"/>
      <c r="LQ357" s="230"/>
      <c r="LR357" s="230"/>
      <c r="LS357" s="230"/>
      <c r="LT357" s="230"/>
      <c r="LU357" s="230"/>
      <c r="LV357" s="230"/>
      <c r="LW357" s="230"/>
      <c r="LX357" s="230"/>
      <c r="LY357" s="230"/>
      <c r="LZ357" s="230"/>
      <c r="MA357" s="230"/>
      <c r="MB357" s="230"/>
      <c r="MC357" s="230"/>
      <c r="MD357" s="230"/>
      <c r="ME357" s="230"/>
      <c r="MF357" s="230"/>
      <c r="MG357" s="230"/>
      <c r="MH357" s="230"/>
      <c r="MI357" s="230"/>
      <c r="MJ357" s="230"/>
      <c r="MK357" s="230"/>
      <c r="ML357" s="230"/>
      <c r="MM357" s="230"/>
      <c r="MN357" s="230"/>
      <c r="MO357" s="230"/>
      <c r="MP357" s="230"/>
      <c r="MQ357" s="230"/>
      <c r="MR357" s="230"/>
      <c r="MS357" s="230"/>
      <c r="MT357" s="230"/>
      <c r="MU357" s="230"/>
      <c r="MV357" s="230"/>
      <c r="MW357" s="230"/>
      <c r="MX357" s="230"/>
      <c r="MY357" s="230"/>
      <c r="MZ357" s="230"/>
      <c r="NA357" s="231"/>
    </row>
    <row r="358" spans="1:365" s="22" customFormat="1" ht="29.25" customHeight="1" x14ac:dyDescent="0.25">
      <c r="A358" s="22">
        <v>353</v>
      </c>
      <c r="D358" s="201">
        <v>1114388381</v>
      </c>
      <c r="E358" s="201" t="s">
        <v>3741</v>
      </c>
      <c r="F358" s="57">
        <v>33334</v>
      </c>
      <c r="G358" s="22" t="s">
        <v>1801</v>
      </c>
      <c r="I358" s="63">
        <f t="shared" ca="1" si="37"/>
        <v>35.010958904109586</v>
      </c>
      <c r="K358" s="202" t="s">
        <v>1863</v>
      </c>
      <c r="L358" s="22" t="s">
        <v>1803</v>
      </c>
      <c r="M358" s="57">
        <v>45208</v>
      </c>
      <c r="N358" s="51">
        <f t="shared" ca="1" si="38"/>
        <v>2.4794520547945207</v>
      </c>
      <c r="O358" s="22">
        <v>3214324104</v>
      </c>
      <c r="P358" s="22" t="s">
        <v>1815</v>
      </c>
      <c r="Q358" s="22" t="s">
        <v>537</v>
      </c>
      <c r="R358" s="57">
        <v>46732</v>
      </c>
      <c r="S358" s="22" t="s">
        <v>2429</v>
      </c>
      <c r="V358" s="22" t="s">
        <v>536</v>
      </c>
      <c r="W358" s="22" t="s">
        <v>3742</v>
      </c>
      <c r="X358" s="22" t="s">
        <v>3743</v>
      </c>
      <c r="Y358" s="22">
        <v>218</v>
      </c>
      <c r="Z358" s="22" t="s">
        <v>2139</v>
      </c>
      <c r="AA358" s="22">
        <v>114</v>
      </c>
      <c r="AC358" s="57">
        <v>42958</v>
      </c>
      <c r="AD358" s="22" t="s">
        <v>437</v>
      </c>
      <c r="AE358" s="22" t="s">
        <v>436</v>
      </c>
      <c r="AJ358" s="22" t="str">
        <f t="shared" ca="1" si="41"/>
        <v>No Vigente</v>
      </c>
      <c r="AK358" s="57">
        <f t="shared" si="42"/>
        <v>45564</v>
      </c>
      <c r="AL358" s="57">
        <v>45199</v>
      </c>
      <c r="AM358" s="22" t="str">
        <f t="shared" ca="1" si="40"/>
        <v>No Vigente</v>
      </c>
      <c r="AN358" s="57">
        <f t="shared" si="43"/>
        <v>45521</v>
      </c>
      <c r="AO358" s="57">
        <v>45156</v>
      </c>
      <c r="AP358" s="22" t="s">
        <v>439</v>
      </c>
      <c r="AQ358" s="57">
        <v>46732</v>
      </c>
      <c r="AR358" s="22" t="str">
        <f t="shared" ca="1" si="39"/>
        <v>Vigente</v>
      </c>
      <c r="AU358" s="48" t="s">
        <v>3744</v>
      </c>
      <c r="BE358" s="230"/>
      <c r="BF358" s="230"/>
      <c r="BG358" s="230"/>
      <c r="BH358" s="230"/>
      <c r="BI358" s="230"/>
      <c r="BJ358" s="230"/>
      <c r="BK358" s="230"/>
      <c r="BL358" s="230"/>
      <c r="BM358" s="230"/>
      <c r="BN358" s="230"/>
      <c r="BO358" s="230"/>
      <c r="BP358" s="230"/>
      <c r="BQ358" s="230"/>
      <c r="BR358" s="230"/>
      <c r="BS358" s="230"/>
      <c r="BT358" s="230"/>
      <c r="BU358" s="230"/>
      <c r="BV358" s="230"/>
      <c r="BW358" s="230"/>
      <c r="BX358" s="230"/>
      <c r="BY358" s="230"/>
      <c r="BZ358" s="230"/>
      <c r="CA358" s="230"/>
      <c r="CB358" s="230"/>
      <c r="CC358" s="230"/>
      <c r="CD358" s="230"/>
      <c r="CE358" s="230"/>
      <c r="CF358" s="230"/>
      <c r="CG358" s="230"/>
      <c r="CH358" s="230"/>
      <c r="CI358" s="230"/>
      <c r="CJ358" s="230"/>
      <c r="CK358" s="230"/>
      <c r="CL358" s="230"/>
      <c r="CM358" s="230"/>
      <c r="CN358" s="230"/>
      <c r="CO358" s="230"/>
      <c r="CP358" s="230"/>
      <c r="CQ358" s="230"/>
      <c r="CR358" s="230"/>
      <c r="CS358" s="230"/>
      <c r="CT358" s="230"/>
      <c r="CU358" s="230"/>
      <c r="CV358" s="230"/>
      <c r="CW358" s="230"/>
      <c r="CX358" s="230"/>
      <c r="CY358" s="230"/>
      <c r="CZ358" s="230"/>
      <c r="DA358" s="230"/>
      <c r="DB358" s="230"/>
      <c r="DC358" s="230"/>
      <c r="DD358" s="230"/>
      <c r="DE358" s="230"/>
      <c r="DF358" s="230"/>
      <c r="DG358" s="230"/>
      <c r="DH358" s="230"/>
      <c r="DI358" s="230"/>
      <c r="DJ358" s="230"/>
      <c r="DK358" s="230"/>
      <c r="DL358" s="230"/>
      <c r="DM358" s="230"/>
      <c r="DN358" s="230"/>
      <c r="DO358" s="230"/>
      <c r="DP358" s="230"/>
      <c r="DQ358" s="230"/>
      <c r="DR358" s="230"/>
      <c r="DS358" s="230"/>
      <c r="DT358" s="230"/>
      <c r="DU358" s="230"/>
      <c r="DV358" s="230"/>
      <c r="DW358" s="230"/>
      <c r="DX358" s="230"/>
      <c r="DY358" s="230"/>
      <c r="DZ358" s="230"/>
      <c r="EA358" s="230"/>
      <c r="EB358" s="230"/>
      <c r="EC358" s="230"/>
      <c r="ED358" s="230"/>
      <c r="EE358" s="230"/>
      <c r="EF358" s="230"/>
      <c r="EG358" s="230"/>
      <c r="EH358" s="230"/>
      <c r="EI358" s="230"/>
      <c r="EJ358" s="230"/>
      <c r="EK358" s="230"/>
      <c r="EL358" s="230"/>
      <c r="EM358" s="230"/>
      <c r="EN358" s="230"/>
      <c r="EO358" s="230"/>
      <c r="EP358" s="230"/>
      <c r="EQ358" s="230"/>
      <c r="ER358" s="230"/>
      <c r="ES358" s="230"/>
      <c r="ET358" s="230"/>
      <c r="EU358" s="230"/>
      <c r="EV358" s="230"/>
      <c r="EW358" s="230"/>
      <c r="EX358" s="230"/>
      <c r="EY358" s="230"/>
      <c r="EZ358" s="230"/>
      <c r="FA358" s="230"/>
      <c r="FB358" s="230"/>
      <c r="FC358" s="230"/>
      <c r="FD358" s="230"/>
      <c r="FE358" s="230"/>
      <c r="FF358" s="230"/>
      <c r="FG358" s="230"/>
      <c r="FH358" s="230"/>
      <c r="FI358" s="230"/>
      <c r="FJ358" s="230"/>
      <c r="FK358" s="230"/>
      <c r="FL358" s="230"/>
      <c r="FM358" s="230"/>
      <c r="FN358" s="230"/>
      <c r="FO358" s="230"/>
      <c r="FP358" s="230"/>
      <c r="FQ358" s="230"/>
      <c r="FR358" s="230"/>
      <c r="FS358" s="230"/>
      <c r="FT358" s="230"/>
      <c r="FU358" s="230"/>
      <c r="FV358" s="230"/>
      <c r="FW358" s="230"/>
      <c r="FX358" s="230"/>
      <c r="FY358" s="230"/>
      <c r="FZ358" s="230"/>
      <c r="GA358" s="230"/>
      <c r="GB358" s="230"/>
      <c r="GC358" s="230"/>
      <c r="GD358" s="230"/>
      <c r="GE358" s="230"/>
      <c r="GF358" s="230"/>
      <c r="GG358" s="230"/>
      <c r="GH358" s="230"/>
      <c r="GI358" s="230"/>
      <c r="GJ358" s="230"/>
      <c r="GK358" s="230"/>
      <c r="GL358" s="230"/>
      <c r="GM358" s="230"/>
      <c r="GN358" s="230"/>
      <c r="GO358" s="230"/>
      <c r="GP358" s="230"/>
      <c r="GQ358" s="230"/>
      <c r="GR358" s="230"/>
      <c r="GS358" s="230"/>
      <c r="GT358" s="230"/>
      <c r="GU358" s="230"/>
      <c r="GV358" s="230"/>
      <c r="GW358" s="230"/>
      <c r="GX358" s="230"/>
      <c r="GY358" s="230"/>
      <c r="GZ358" s="230"/>
      <c r="HA358" s="230"/>
      <c r="HB358" s="230"/>
      <c r="HC358" s="230"/>
      <c r="HD358" s="230"/>
      <c r="HE358" s="230"/>
      <c r="HF358" s="230"/>
      <c r="HG358" s="230"/>
      <c r="HH358" s="230"/>
      <c r="HI358" s="230"/>
      <c r="HJ358" s="230"/>
      <c r="HK358" s="230"/>
      <c r="HL358" s="230"/>
      <c r="HM358" s="230"/>
      <c r="HN358" s="230"/>
      <c r="HO358" s="230"/>
      <c r="HP358" s="230"/>
      <c r="HQ358" s="230"/>
      <c r="HR358" s="230"/>
      <c r="HS358" s="230"/>
      <c r="HT358" s="230"/>
      <c r="HU358" s="230"/>
      <c r="HV358" s="230"/>
      <c r="HW358" s="230"/>
      <c r="HX358" s="230"/>
      <c r="HY358" s="230"/>
      <c r="HZ358" s="230"/>
      <c r="IA358" s="230"/>
      <c r="IB358" s="230"/>
      <c r="IC358" s="230"/>
      <c r="ID358" s="230"/>
      <c r="IE358" s="230"/>
      <c r="IF358" s="230"/>
      <c r="IG358" s="230"/>
      <c r="IH358" s="230"/>
      <c r="II358" s="230"/>
      <c r="IJ358" s="230"/>
      <c r="IK358" s="230"/>
      <c r="IL358" s="230"/>
      <c r="IM358" s="230"/>
      <c r="IN358" s="230"/>
      <c r="IO358" s="230"/>
      <c r="IP358" s="230"/>
      <c r="IQ358" s="230"/>
      <c r="IR358" s="230"/>
      <c r="IS358" s="230"/>
      <c r="IT358" s="230"/>
      <c r="IU358" s="230"/>
      <c r="IV358" s="230"/>
      <c r="IW358" s="230"/>
      <c r="IX358" s="230"/>
      <c r="IY358" s="230"/>
      <c r="IZ358" s="230"/>
      <c r="JA358" s="230"/>
      <c r="JB358" s="230"/>
      <c r="JC358" s="230"/>
      <c r="JD358" s="230"/>
      <c r="JE358" s="230"/>
      <c r="JF358" s="230"/>
      <c r="JG358" s="230"/>
      <c r="JH358" s="230"/>
      <c r="JI358" s="230"/>
      <c r="JJ358" s="230"/>
      <c r="JK358" s="230"/>
      <c r="JL358" s="230"/>
      <c r="JM358" s="230"/>
      <c r="JN358" s="230"/>
      <c r="JO358" s="230"/>
      <c r="JP358" s="230"/>
      <c r="JQ358" s="230"/>
      <c r="JR358" s="230"/>
      <c r="JS358" s="230"/>
      <c r="JT358" s="230"/>
      <c r="JU358" s="230"/>
      <c r="JV358" s="230"/>
      <c r="JW358" s="230"/>
      <c r="JX358" s="230"/>
      <c r="JY358" s="230"/>
      <c r="JZ358" s="230"/>
      <c r="KA358" s="230"/>
      <c r="KB358" s="230"/>
      <c r="KC358" s="230"/>
      <c r="KD358" s="230"/>
      <c r="KE358" s="230"/>
      <c r="KF358" s="230"/>
      <c r="KG358" s="230"/>
      <c r="KH358" s="230"/>
      <c r="KI358" s="230"/>
      <c r="KJ358" s="230"/>
      <c r="KK358" s="230"/>
      <c r="KL358" s="230"/>
      <c r="KM358" s="230"/>
      <c r="KN358" s="230"/>
      <c r="KO358" s="230"/>
      <c r="KP358" s="230"/>
      <c r="KQ358" s="230"/>
      <c r="KR358" s="230"/>
      <c r="KS358" s="230"/>
      <c r="KT358" s="230"/>
      <c r="KU358" s="230"/>
      <c r="KV358" s="230"/>
      <c r="KW358" s="230"/>
      <c r="KX358" s="230"/>
      <c r="KY358" s="230"/>
      <c r="KZ358" s="230"/>
      <c r="LA358" s="230"/>
      <c r="LB358" s="230"/>
      <c r="LC358" s="230"/>
      <c r="LD358" s="230"/>
      <c r="LE358" s="230"/>
      <c r="LF358" s="230"/>
      <c r="LG358" s="230"/>
      <c r="LH358" s="230"/>
      <c r="LI358" s="230"/>
      <c r="LJ358" s="230"/>
      <c r="LK358" s="230"/>
      <c r="LL358" s="230"/>
      <c r="LM358" s="230"/>
      <c r="LN358" s="230"/>
      <c r="LO358" s="230"/>
      <c r="LP358" s="230"/>
      <c r="LQ358" s="230"/>
      <c r="LR358" s="230"/>
      <c r="LS358" s="230"/>
      <c r="LT358" s="230"/>
      <c r="LU358" s="230"/>
      <c r="LV358" s="230"/>
      <c r="LW358" s="230"/>
      <c r="LX358" s="230"/>
      <c r="LY358" s="230"/>
      <c r="LZ358" s="230"/>
      <c r="MA358" s="230"/>
      <c r="MB358" s="230"/>
      <c r="MC358" s="230"/>
      <c r="MD358" s="230"/>
      <c r="ME358" s="230"/>
      <c r="MF358" s="230"/>
      <c r="MG358" s="230"/>
      <c r="MH358" s="230"/>
      <c r="MI358" s="230"/>
      <c r="MJ358" s="230"/>
      <c r="MK358" s="230"/>
      <c r="ML358" s="230"/>
      <c r="MM358" s="230"/>
      <c r="MN358" s="230"/>
      <c r="MO358" s="230"/>
      <c r="MP358" s="230"/>
      <c r="MQ358" s="230"/>
      <c r="MR358" s="230"/>
      <c r="MS358" s="230"/>
      <c r="MT358" s="230"/>
      <c r="MU358" s="230"/>
      <c r="MV358" s="230"/>
      <c r="MW358" s="230"/>
      <c r="MX358" s="230"/>
      <c r="MY358" s="230"/>
      <c r="MZ358" s="230"/>
      <c r="NA358" s="231"/>
    </row>
    <row r="359" spans="1:365" s="22" customFormat="1" ht="15" customHeight="1" x14ac:dyDescent="0.25">
      <c r="A359" s="22">
        <v>354</v>
      </c>
      <c r="D359" s="201">
        <v>16929993</v>
      </c>
      <c r="E359" s="201" t="s">
        <v>3745</v>
      </c>
      <c r="F359" s="57">
        <v>29712</v>
      </c>
      <c r="G359" s="22" t="s">
        <v>1801</v>
      </c>
      <c r="I359" s="63">
        <f t="shared" ca="1" si="37"/>
        <v>44.934246575342463</v>
      </c>
      <c r="K359" s="202" t="s">
        <v>3746</v>
      </c>
      <c r="L359" s="22" t="s">
        <v>1803</v>
      </c>
      <c r="M359" s="57">
        <v>45404</v>
      </c>
      <c r="N359" s="51">
        <f t="shared" ca="1" si="38"/>
        <v>1.9424657534246574</v>
      </c>
      <c r="O359" s="22">
        <v>3135456197</v>
      </c>
      <c r="P359" s="22" t="s">
        <v>2822</v>
      </c>
      <c r="Q359" s="22" t="s">
        <v>450</v>
      </c>
      <c r="R359" s="57">
        <v>49035</v>
      </c>
      <c r="S359" s="22" t="s">
        <v>2429</v>
      </c>
      <c r="V359" s="22" t="s">
        <v>548</v>
      </c>
      <c r="W359" s="22" t="s">
        <v>3747</v>
      </c>
      <c r="X359" s="22" t="s">
        <v>3748</v>
      </c>
      <c r="Y359" s="22">
        <v>2019</v>
      </c>
      <c r="Z359" s="22" t="s">
        <v>3749</v>
      </c>
      <c r="AA359" s="22">
        <v>1496</v>
      </c>
      <c r="AC359" s="57">
        <v>43482</v>
      </c>
      <c r="AD359" s="22" t="s">
        <v>547</v>
      </c>
      <c r="AE359" s="22" t="s">
        <v>534</v>
      </c>
      <c r="AJ359" s="22" t="str">
        <f t="shared" ca="1" si="41"/>
        <v>No Vigente</v>
      </c>
      <c r="AK359" s="57">
        <f t="shared" si="42"/>
        <v>45673</v>
      </c>
      <c r="AL359" s="57">
        <v>45308</v>
      </c>
      <c r="AM359" s="22" t="str">
        <f t="shared" ca="1" si="40"/>
        <v>No Vigente</v>
      </c>
      <c r="AN359" s="57">
        <f t="shared" si="43"/>
        <v>45670</v>
      </c>
      <c r="AO359" s="57">
        <v>45305</v>
      </c>
      <c r="AP359" s="22" t="s">
        <v>450</v>
      </c>
      <c r="AQ359" s="57">
        <v>49035</v>
      </c>
      <c r="AR359" s="22" t="str">
        <f t="shared" ca="1" si="39"/>
        <v>Vigente</v>
      </c>
      <c r="AU359" s="22" t="s">
        <v>3732</v>
      </c>
      <c r="BC359" s="22" t="s">
        <v>3750</v>
      </c>
      <c r="BE359" s="230"/>
      <c r="BF359" s="230"/>
      <c r="BG359" s="230"/>
      <c r="BH359" s="230"/>
      <c r="BI359" s="230"/>
      <c r="BJ359" s="230"/>
      <c r="BK359" s="230"/>
      <c r="BL359" s="230"/>
      <c r="BM359" s="230"/>
      <c r="BN359" s="230"/>
      <c r="BO359" s="230"/>
      <c r="BP359" s="230"/>
      <c r="BQ359" s="230"/>
      <c r="BR359" s="230"/>
      <c r="BS359" s="230"/>
      <c r="BT359" s="230"/>
      <c r="BU359" s="230"/>
      <c r="BV359" s="230"/>
      <c r="BW359" s="230"/>
      <c r="BX359" s="230"/>
      <c r="BY359" s="230"/>
      <c r="BZ359" s="230"/>
      <c r="CA359" s="230"/>
      <c r="CB359" s="230"/>
      <c r="CC359" s="230"/>
      <c r="CD359" s="230"/>
      <c r="CE359" s="230"/>
      <c r="CF359" s="230"/>
      <c r="CG359" s="230"/>
      <c r="CH359" s="230"/>
      <c r="CI359" s="230"/>
      <c r="CJ359" s="230"/>
      <c r="CK359" s="230"/>
      <c r="CL359" s="230"/>
      <c r="CM359" s="230"/>
      <c r="CN359" s="230"/>
      <c r="CO359" s="230"/>
      <c r="CP359" s="230"/>
      <c r="CQ359" s="230"/>
      <c r="CR359" s="230"/>
      <c r="CS359" s="230"/>
      <c r="CT359" s="230"/>
      <c r="CU359" s="230"/>
      <c r="CV359" s="230"/>
      <c r="CW359" s="230"/>
      <c r="CX359" s="230"/>
      <c r="CY359" s="230"/>
      <c r="CZ359" s="230"/>
      <c r="DA359" s="230"/>
      <c r="DB359" s="230"/>
      <c r="DC359" s="230"/>
      <c r="DD359" s="230"/>
      <c r="DE359" s="230"/>
      <c r="DF359" s="230"/>
      <c r="DG359" s="230"/>
      <c r="DH359" s="230"/>
      <c r="DI359" s="230"/>
      <c r="DJ359" s="230"/>
      <c r="DK359" s="230"/>
      <c r="DL359" s="230"/>
      <c r="DM359" s="230"/>
      <c r="DN359" s="230"/>
      <c r="DO359" s="230"/>
      <c r="DP359" s="230"/>
      <c r="DQ359" s="230"/>
      <c r="DR359" s="230"/>
      <c r="DS359" s="230"/>
      <c r="DT359" s="230"/>
      <c r="DU359" s="230"/>
      <c r="DV359" s="230"/>
      <c r="DW359" s="230"/>
      <c r="DX359" s="230"/>
      <c r="DY359" s="230"/>
      <c r="DZ359" s="230"/>
      <c r="EA359" s="230"/>
      <c r="EB359" s="230"/>
      <c r="EC359" s="230"/>
      <c r="ED359" s="230"/>
      <c r="EE359" s="230"/>
      <c r="EF359" s="230"/>
      <c r="EG359" s="230"/>
      <c r="EH359" s="230"/>
      <c r="EI359" s="230"/>
      <c r="EJ359" s="230"/>
      <c r="EK359" s="230"/>
      <c r="EL359" s="230"/>
      <c r="EM359" s="230"/>
      <c r="EN359" s="230"/>
      <c r="EO359" s="230"/>
      <c r="EP359" s="230"/>
      <c r="EQ359" s="230"/>
      <c r="ER359" s="230"/>
      <c r="ES359" s="230"/>
      <c r="ET359" s="230"/>
      <c r="EU359" s="230"/>
      <c r="EV359" s="230"/>
      <c r="EW359" s="230"/>
      <c r="EX359" s="230"/>
      <c r="EY359" s="230"/>
      <c r="EZ359" s="230"/>
      <c r="FA359" s="230"/>
      <c r="FB359" s="230"/>
      <c r="FC359" s="230"/>
      <c r="FD359" s="230"/>
      <c r="FE359" s="230"/>
      <c r="FF359" s="230"/>
      <c r="FG359" s="230"/>
      <c r="FH359" s="230"/>
      <c r="FI359" s="230"/>
      <c r="FJ359" s="230"/>
      <c r="FK359" s="230"/>
      <c r="FL359" s="230"/>
      <c r="FM359" s="230"/>
      <c r="FN359" s="230"/>
      <c r="FO359" s="230"/>
      <c r="FP359" s="230"/>
      <c r="FQ359" s="230"/>
      <c r="FR359" s="230"/>
      <c r="FS359" s="230"/>
      <c r="FT359" s="230"/>
      <c r="FU359" s="230"/>
      <c r="FV359" s="230"/>
      <c r="FW359" s="230"/>
      <c r="FX359" s="230"/>
      <c r="FY359" s="230"/>
      <c r="FZ359" s="230"/>
      <c r="GA359" s="230"/>
      <c r="GB359" s="230"/>
      <c r="GC359" s="230"/>
      <c r="GD359" s="230"/>
      <c r="GE359" s="230"/>
      <c r="GF359" s="230"/>
      <c r="GG359" s="230"/>
      <c r="GH359" s="230"/>
      <c r="GI359" s="230"/>
      <c r="GJ359" s="230"/>
      <c r="GK359" s="230"/>
      <c r="GL359" s="230"/>
      <c r="GM359" s="230"/>
      <c r="GN359" s="230"/>
      <c r="GO359" s="230"/>
      <c r="GP359" s="230"/>
      <c r="GQ359" s="230"/>
      <c r="GR359" s="230"/>
      <c r="GS359" s="230"/>
      <c r="GT359" s="230"/>
      <c r="GU359" s="230"/>
      <c r="GV359" s="230"/>
      <c r="GW359" s="230"/>
      <c r="GX359" s="230"/>
      <c r="GY359" s="230"/>
      <c r="GZ359" s="230"/>
      <c r="HA359" s="230"/>
      <c r="HB359" s="230"/>
      <c r="HC359" s="230"/>
      <c r="HD359" s="230"/>
      <c r="HE359" s="230"/>
      <c r="HF359" s="230"/>
      <c r="HG359" s="230"/>
      <c r="HH359" s="230"/>
      <c r="HI359" s="230"/>
      <c r="HJ359" s="230"/>
      <c r="HK359" s="230"/>
      <c r="HL359" s="230"/>
      <c r="HM359" s="230"/>
      <c r="HN359" s="230"/>
      <c r="HO359" s="230"/>
      <c r="HP359" s="230"/>
      <c r="HQ359" s="230"/>
      <c r="HR359" s="230"/>
      <c r="HS359" s="230"/>
      <c r="HT359" s="230"/>
      <c r="HU359" s="230"/>
      <c r="HV359" s="230"/>
      <c r="HW359" s="230"/>
      <c r="HX359" s="230"/>
      <c r="HY359" s="230"/>
      <c r="HZ359" s="230"/>
      <c r="IA359" s="230"/>
      <c r="IB359" s="230"/>
      <c r="IC359" s="230"/>
      <c r="ID359" s="230"/>
      <c r="IE359" s="230"/>
      <c r="IF359" s="230"/>
      <c r="IG359" s="230"/>
      <c r="IH359" s="230"/>
      <c r="II359" s="230"/>
      <c r="IJ359" s="230"/>
      <c r="IK359" s="230"/>
      <c r="IL359" s="230"/>
      <c r="IM359" s="230"/>
      <c r="IN359" s="230"/>
      <c r="IO359" s="230"/>
      <c r="IP359" s="230"/>
      <c r="IQ359" s="230"/>
      <c r="IR359" s="230"/>
      <c r="IS359" s="230"/>
      <c r="IT359" s="230"/>
      <c r="IU359" s="230"/>
      <c r="IV359" s="230"/>
      <c r="IW359" s="230"/>
      <c r="IX359" s="230"/>
      <c r="IY359" s="230"/>
      <c r="IZ359" s="230"/>
      <c r="JA359" s="230"/>
      <c r="JB359" s="230"/>
      <c r="JC359" s="230"/>
      <c r="JD359" s="230"/>
      <c r="JE359" s="230"/>
      <c r="JF359" s="230"/>
      <c r="JG359" s="230"/>
      <c r="JH359" s="230"/>
      <c r="JI359" s="230"/>
      <c r="JJ359" s="230"/>
      <c r="JK359" s="230"/>
      <c r="JL359" s="230"/>
      <c r="JM359" s="230"/>
      <c r="JN359" s="230"/>
      <c r="JO359" s="230"/>
      <c r="JP359" s="230"/>
      <c r="JQ359" s="230"/>
      <c r="JR359" s="230"/>
      <c r="JS359" s="230"/>
      <c r="JT359" s="230"/>
      <c r="JU359" s="230"/>
      <c r="JV359" s="230"/>
      <c r="JW359" s="230"/>
      <c r="JX359" s="230"/>
      <c r="JY359" s="230"/>
      <c r="JZ359" s="230"/>
      <c r="KA359" s="230"/>
      <c r="KB359" s="230"/>
      <c r="KC359" s="230"/>
      <c r="KD359" s="230"/>
      <c r="KE359" s="230"/>
      <c r="KF359" s="230"/>
      <c r="KG359" s="230"/>
      <c r="KH359" s="230"/>
      <c r="KI359" s="230"/>
      <c r="KJ359" s="230"/>
      <c r="KK359" s="230"/>
      <c r="KL359" s="230"/>
      <c r="KM359" s="230"/>
      <c r="KN359" s="230"/>
      <c r="KO359" s="230"/>
      <c r="KP359" s="230"/>
      <c r="KQ359" s="230"/>
      <c r="KR359" s="230"/>
      <c r="KS359" s="230"/>
      <c r="KT359" s="230"/>
      <c r="KU359" s="230"/>
      <c r="KV359" s="230"/>
      <c r="KW359" s="230"/>
      <c r="KX359" s="230"/>
      <c r="KY359" s="230"/>
      <c r="KZ359" s="230"/>
      <c r="LA359" s="230"/>
      <c r="LB359" s="230"/>
      <c r="LC359" s="230"/>
      <c r="LD359" s="230"/>
      <c r="LE359" s="230"/>
      <c r="LF359" s="230"/>
      <c r="LG359" s="230"/>
      <c r="LH359" s="230"/>
      <c r="LI359" s="230"/>
      <c r="LJ359" s="230"/>
      <c r="LK359" s="230"/>
      <c r="LL359" s="230"/>
      <c r="LM359" s="230"/>
      <c r="LN359" s="230"/>
      <c r="LO359" s="230"/>
      <c r="LP359" s="230"/>
      <c r="LQ359" s="230"/>
      <c r="LR359" s="230"/>
      <c r="LS359" s="230"/>
      <c r="LT359" s="230"/>
      <c r="LU359" s="230"/>
      <c r="LV359" s="230"/>
      <c r="LW359" s="230"/>
      <c r="LX359" s="230"/>
      <c r="LY359" s="230"/>
      <c r="LZ359" s="230"/>
      <c r="MA359" s="230"/>
      <c r="MB359" s="230"/>
      <c r="MC359" s="230"/>
      <c r="MD359" s="230"/>
      <c r="ME359" s="230"/>
      <c r="MF359" s="230"/>
      <c r="MG359" s="230"/>
      <c r="MH359" s="230"/>
      <c r="MI359" s="230"/>
      <c r="MJ359" s="230"/>
      <c r="MK359" s="230"/>
      <c r="ML359" s="230"/>
      <c r="MM359" s="230"/>
      <c r="MN359" s="230"/>
      <c r="MO359" s="230"/>
      <c r="MP359" s="230"/>
      <c r="MQ359" s="230"/>
      <c r="MR359" s="230"/>
      <c r="MS359" s="230"/>
      <c r="MT359" s="230"/>
      <c r="MU359" s="230"/>
      <c r="MV359" s="230"/>
      <c r="MW359" s="230"/>
      <c r="MX359" s="230"/>
      <c r="MY359" s="230"/>
      <c r="MZ359" s="230"/>
      <c r="NA359" s="231"/>
    </row>
    <row r="360" spans="1:365" s="22" customFormat="1" ht="20.25" customHeight="1" x14ac:dyDescent="0.25">
      <c r="A360" s="22">
        <v>355</v>
      </c>
      <c r="D360" s="201">
        <v>16375393</v>
      </c>
      <c r="E360" s="201" t="s">
        <v>3751</v>
      </c>
      <c r="F360" s="57">
        <v>30784</v>
      </c>
      <c r="G360" s="22" t="s">
        <v>1801</v>
      </c>
      <c r="I360" s="63">
        <f t="shared" ca="1" si="37"/>
        <v>41.9972602739726</v>
      </c>
      <c r="K360" s="202" t="s">
        <v>2860</v>
      </c>
      <c r="L360" s="22" t="s">
        <v>1803</v>
      </c>
      <c r="M360" s="57">
        <v>45383</v>
      </c>
      <c r="N360" s="51">
        <f t="shared" ca="1" si="38"/>
        <v>2</v>
      </c>
      <c r="O360" s="22">
        <v>3163198942</v>
      </c>
      <c r="P360" s="22" t="s">
        <v>2822</v>
      </c>
      <c r="Q360" s="22" t="s">
        <v>450</v>
      </c>
      <c r="R360" s="57">
        <v>48884</v>
      </c>
      <c r="S360" s="22" t="s">
        <v>2429</v>
      </c>
      <c r="V360" s="22" t="s">
        <v>549</v>
      </c>
      <c r="W360" s="48" t="s">
        <v>3752</v>
      </c>
      <c r="X360" s="22" t="s">
        <v>3753</v>
      </c>
      <c r="Y360" s="22">
        <v>2014</v>
      </c>
      <c r="Z360" s="22" t="s">
        <v>1867</v>
      </c>
      <c r="AA360" s="22">
        <v>2354</v>
      </c>
      <c r="AC360" s="57">
        <v>41795</v>
      </c>
      <c r="AD360" s="22" t="s">
        <v>547</v>
      </c>
      <c r="AE360" s="22" t="s">
        <v>534</v>
      </c>
      <c r="AJ360" s="22" t="str">
        <f t="shared" ca="1" si="41"/>
        <v>No Vigente</v>
      </c>
      <c r="AK360" s="57">
        <f t="shared" si="42"/>
        <v>45818</v>
      </c>
      <c r="AL360" s="57">
        <v>45453</v>
      </c>
      <c r="AM360" s="22" t="str">
        <f t="shared" ca="1" si="40"/>
        <v>No Vigente</v>
      </c>
      <c r="AN360" s="57">
        <f t="shared" si="43"/>
        <v>45811</v>
      </c>
      <c r="AO360" s="57">
        <v>45446</v>
      </c>
      <c r="AP360" s="22" t="s">
        <v>450</v>
      </c>
      <c r="AQ360" s="57">
        <v>48884</v>
      </c>
      <c r="AR360" s="22" t="str">
        <f t="shared" ca="1" si="39"/>
        <v>Vigente</v>
      </c>
      <c r="AU360" s="22" t="s">
        <v>3732</v>
      </c>
      <c r="BC360" s="22" t="s">
        <v>3754</v>
      </c>
      <c r="BE360" s="230"/>
      <c r="BF360" s="230"/>
      <c r="BG360" s="230"/>
      <c r="BH360" s="230"/>
      <c r="BI360" s="230"/>
      <c r="BJ360" s="230"/>
      <c r="BK360" s="230"/>
      <c r="BL360" s="230"/>
      <c r="BM360" s="230"/>
      <c r="BN360" s="230"/>
      <c r="BO360" s="230"/>
      <c r="BP360" s="230"/>
      <c r="BQ360" s="230"/>
      <c r="BR360" s="230"/>
      <c r="BS360" s="230"/>
      <c r="BT360" s="230"/>
      <c r="BU360" s="230"/>
      <c r="BV360" s="230"/>
      <c r="BW360" s="230"/>
      <c r="BX360" s="230"/>
      <c r="BY360" s="230"/>
      <c r="BZ360" s="230"/>
      <c r="CA360" s="230"/>
      <c r="CB360" s="230"/>
      <c r="CC360" s="230"/>
      <c r="CD360" s="230"/>
      <c r="CE360" s="230"/>
      <c r="CF360" s="230"/>
      <c r="CG360" s="230"/>
      <c r="CH360" s="230"/>
      <c r="CI360" s="230"/>
      <c r="CJ360" s="230"/>
      <c r="CK360" s="230"/>
      <c r="CL360" s="230"/>
      <c r="CM360" s="230"/>
      <c r="CN360" s="230"/>
      <c r="CO360" s="230"/>
      <c r="CP360" s="230"/>
      <c r="CQ360" s="230"/>
      <c r="CR360" s="230"/>
      <c r="CS360" s="230"/>
      <c r="CT360" s="230"/>
      <c r="CU360" s="230"/>
      <c r="CV360" s="230"/>
      <c r="CW360" s="230"/>
      <c r="CX360" s="230"/>
      <c r="CY360" s="230"/>
      <c r="CZ360" s="230"/>
      <c r="DA360" s="230"/>
      <c r="DB360" s="230"/>
      <c r="DC360" s="230"/>
      <c r="DD360" s="230"/>
      <c r="DE360" s="230"/>
      <c r="DF360" s="230"/>
      <c r="DG360" s="230"/>
      <c r="DH360" s="230"/>
      <c r="DI360" s="230"/>
      <c r="DJ360" s="230"/>
      <c r="DK360" s="230"/>
      <c r="DL360" s="230"/>
      <c r="DM360" s="230"/>
      <c r="DN360" s="230"/>
      <c r="DO360" s="230"/>
      <c r="DP360" s="230"/>
      <c r="DQ360" s="230"/>
      <c r="DR360" s="230"/>
      <c r="DS360" s="230"/>
      <c r="DT360" s="230"/>
      <c r="DU360" s="230"/>
      <c r="DV360" s="230"/>
      <c r="DW360" s="230"/>
      <c r="DX360" s="230"/>
      <c r="DY360" s="230"/>
      <c r="DZ360" s="230"/>
      <c r="EA360" s="230"/>
      <c r="EB360" s="230"/>
      <c r="EC360" s="230"/>
      <c r="ED360" s="230"/>
      <c r="EE360" s="230"/>
      <c r="EF360" s="230"/>
      <c r="EG360" s="230"/>
      <c r="EH360" s="230"/>
      <c r="EI360" s="230"/>
      <c r="EJ360" s="230"/>
      <c r="EK360" s="230"/>
      <c r="EL360" s="230"/>
      <c r="EM360" s="230"/>
      <c r="EN360" s="230"/>
      <c r="EO360" s="230"/>
      <c r="EP360" s="230"/>
      <c r="EQ360" s="230"/>
      <c r="ER360" s="230"/>
      <c r="ES360" s="230"/>
      <c r="ET360" s="230"/>
      <c r="EU360" s="230"/>
      <c r="EV360" s="230"/>
      <c r="EW360" s="230"/>
      <c r="EX360" s="230"/>
      <c r="EY360" s="230"/>
      <c r="EZ360" s="230"/>
      <c r="FA360" s="230"/>
      <c r="FB360" s="230"/>
      <c r="FC360" s="230"/>
      <c r="FD360" s="230"/>
      <c r="FE360" s="230"/>
      <c r="FF360" s="230"/>
      <c r="FG360" s="230"/>
      <c r="FH360" s="230"/>
      <c r="FI360" s="230"/>
      <c r="FJ360" s="230"/>
      <c r="FK360" s="230"/>
      <c r="FL360" s="230"/>
      <c r="FM360" s="230"/>
      <c r="FN360" s="230"/>
      <c r="FO360" s="230"/>
      <c r="FP360" s="230"/>
      <c r="FQ360" s="230"/>
      <c r="FR360" s="230"/>
      <c r="FS360" s="230"/>
      <c r="FT360" s="230"/>
      <c r="FU360" s="230"/>
      <c r="FV360" s="230"/>
      <c r="FW360" s="230"/>
      <c r="FX360" s="230"/>
      <c r="FY360" s="230"/>
      <c r="FZ360" s="230"/>
      <c r="GA360" s="230"/>
      <c r="GB360" s="230"/>
      <c r="GC360" s="230"/>
      <c r="GD360" s="230"/>
      <c r="GE360" s="230"/>
      <c r="GF360" s="230"/>
      <c r="GG360" s="230"/>
      <c r="GH360" s="230"/>
      <c r="GI360" s="230"/>
      <c r="GJ360" s="230"/>
      <c r="GK360" s="230"/>
      <c r="GL360" s="230"/>
      <c r="GM360" s="230"/>
      <c r="GN360" s="230"/>
      <c r="GO360" s="230"/>
      <c r="GP360" s="230"/>
      <c r="GQ360" s="230"/>
      <c r="GR360" s="230"/>
      <c r="GS360" s="230"/>
      <c r="GT360" s="230"/>
      <c r="GU360" s="230"/>
      <c r="GV360" s="230"/>
      <c r="GW360" s="230"/>
      <c r="GX360" s="230"/>
      <c r="GY360" s="230"/>
      <c r="GZ360" s="230"/>
      <c r="HA360" s="230"/>
      <c r="HB360" s="230"/>
      <c r="HC360" s="230"/>
      <c r="HD360" s="230"/>
      <c r="HE360" s="230"/>
      <c r="HF360" s="230"/>
      <c r="HG360" s="230"/>
      <c r="HH360" s="230"/>
      <c r="HI360" s="230"/>
      <c r="HJ360" s="230"/>
      <c r="HK360" s="230"/>
      <c r="HL360" s="230"/>
      <c r="HM360" s="230"/>
      <c r="HN360" s="230"/>
      <c r="HO360" s="230"/>
      <c r="HP360" s="230"/>
      <c r="HQ360" s="230"/>
      <c r="HR360" s="230"/>
      <c r="HS360" s="230"/>
      <c r="HT360" s="230"/>
      <c r="HU360" s="230"/>
      <c r="HV360" s="230"/>
      <c r="HW360" s="230"/>
      <c r="HX360" s="230"/>
      <c r="HY360" s="230"/>
      <c r="HZ360" s="230"/>
      <c r="IA360" s="230"/>
      <c r="IB360" s="230"/>
      <c r="IC360" s="230"/>
      <c r="ID360" s="230"/>
      <c r="IE360" s="230"/>
      <c r="IF360" s="230"/>
      <c r="IG360" s="230"/>
      <c r="IH360" s="230"/>
      <c r="II360" s="230"/>
      <c r="IJ360" s="230"/>
      <c r="IK360" s="230"/>
      <c r="IL360" s="230"/>
      <c r="IM360" s="230"/>
      <c r="IN360" s="230"/>
      <c r="IO360" s="230"/>
      <c r="IP360" s="230"/>
      <c r="IQ360" s="230"/>
      <c r="IR360" s="230"/>
      <c r="IS360" s="230"/>
      <c r="IT360" s="230"/>
      <c r="IU360" s="230"/>
      <c r="IV360" s="230"/>
      <c r="IW360" s="230"/>
      <c r="IX360" s="230"/>
      <c r="IY360" s="230"/>
      <c r="IZ360" s="230"/>
      <c r="JA360" s="230"/>
      <c r="JB360" s="230"/>
      <c r="JC360" s="230"/>
      <c r="JD360" s="230"/>
      <c r="JE360" s="230"/>
      <c r="JF360" s="230"/>
      <c r="JG360" s="230"/>
      <c r="JH360" s="230"/>
      <c r="JI360" s="230"/>
      <c r="JJ360" s="230"/>
      <c r="JK360" s="230"/>
      <c r="JL360" s="230"/>
      <c r="JM360" s="230"/>
      <c r="JN360" s="230"/>
      <c r="JO360" s="230"/>
      <c r="JP360" s="230"/>
      <c r="JQ360" s="230"/>
      <c r="JR360" s="230"/>
      <c r="JS360" s="230"/>
      <c r="JT360" s="230"/>
      <c r="JU360" s="230"/>
      <c r="JV360" s="230"/>
      <c r="JW360" s="230"/>
      <c r="JX360" s="230"/>
      <c r="JY360" s="230"/>
      <c r="JZ360" s="230"/>
      <c r="KA360" s="230"/>
      <c r="KB360" s="230"/>
      <c r="KC360" s="230"/>
      <c r="KD360" s="230"/>
      <c r="KE360" s="230"/>
      <c r="KF360" s="230"/>
      <c r="KG360" s="230"/>
      <c r="KH360" s="230"/>
      <c r="KI360" s="230"/>
      <c r="KJ360" s="230"/>
      <c r="KK360" s="230"/>
      <c r="KL360" s="230"/>
      <c r="KM360" s="230"/>
      <c r="KN360" s="230"/>
      <c r="KO360" s="230"/>
      <c r="KP360" s="230"/>
      <c r="KQ360" s="230"/>
      <c r="KR360" s="230"/>
      <c r="KS360" s="230"/>
      <c r="KT360" s="230"/>
      <c r="KU360" s="230"/>
      <c r="KV360" s="230"/>
      <c r="KW360" s="230"/>
      <c r="KX360" s="230"/>
      <c r="KY360" s="230"/>
      <c r="KZ360" s="230"/>
      <c r="LA360" s="230"/>
      <c r="LB360" s="230"/>
      <c r="LC360" s="230"/>
      <c r="LD360" s="230"/>
      <c r="LE360" s="230"/>
      <c r="LF360" s="230"/>
      <c r="LG360" s="230"/>
      <c r="LH360" s="230"/>
      <c r="LI360" s="230"/>
      <c r="LJ360" s="230"/>
      <c r="LK360" s="230"/>
      <c r="LL360" s="230"/>
      <c r="LM360" s="230"/>
      <c r="LN360" s="230"/>
      <c r="LO360" s="230"/>
      <c r="LP360" s="230"/>
      <c r="LQ360" s="230"/>
      <c r="LR360" s="230"/>
      <c r="LS360" s="230"/>
      <c r="LT360" s="230"/>
      <c r="LU360" s="230"/>
      <c r="LV360" s="230"/>
      <c r="LW360" s="230"/>
      <c r="LX360" s="230"/>
      <c r="LY360" s="230"/>
      <c r="LZ360" s="230"/>
      <c r="MA360" s="230"/>
      <c r="MB360" s="230"/>
      <c r="MC360" s="230"/>
      <c r="MD360" s="230"/>
      <c r="ME360" s="230"/>
      <c r="MF360" s="230"/>
      <c r="MG360" s="230"/>
      <c r="MH360" s="230"/>
      <c r="MI360" s="230"/>
      <c r="MJ360" s="230"/>
      <c r="MK360" s="230"/>
      <c r="ML360" s="230"/>
      <c r="MM360" s="230"/>
      <c r="MN360" s="230"/>
      <c r="MO360" s="230"/>
      <c r="MP360" s="230"/>
      <c r="MQ360" s="230"/>
      <c r="MR360" s="230"/>
      <c r="MS360" s="230"/>
      <c r="MT360" s="230"/>
      <c r="MU360" s="230"/>
      <c r="MV360" s="230"/>
      <c r="MW360" s="230"/>
      <c r="MX360" s="230"/>
      <c r="MY360" s="230"/>
      <c r="MZ360" s="230"/>
      <c r="NA360" s="231"/>
    </row>
    <row r="361" spans="1:365" s="233" customFormat="1" ht="38.25" customHeight="1" x14ac:dyDescent="0.25">
      <c r="A361" s="22">
        <v>356</v>
      </c>
      <c r="B361" s="22"/>
      <c r="C361" s="22"/>
      <c r="D361" s="201">
        <v>1144031259</v>
      </c>
      <c r="E361" s="201" t="s">
        <v>3755</v>
      </c>
      <c r="F361" s="57">
        <v>32631</v>
      </c>
      <c r="G361" s="22" t="s">
        <v>1843</v>
      </c>
      <c r="H361" s="22"/>
      <c r="I361" s="63">
        <f t="shared" ca="1" si="37"/>
        <v>36.936986301369863</v>
      </c>
      <c r="J361" s="22"/>
      <c r="K361" s="202" t="s">
        <v>3637</v>
      </c>
      <c r="L361" s="22" t="s">
        <v>1803</v>
      </c>
      <c r="M361" s="57">
        <v>45293</v>
      </c>
      <c r="N361" s="51">
        <f t="shared" ca="1" si="38"/>
        <v>2.2465753424657535</v>
      </c>
      <c r="O361" s="22">
        <v>3128352935</v>
      </c>
      <c r="P361" s="22" t="s">
        <v>1815</v>
      </c>
      <c r="Q361" s="22" t="s">
        <v>439</v>
      </c>
      <c r="R361" s="57" t="s">
        <v>3756</v>
      </c>
      <c r="S361" s="22" t="s">
        <v>2429</v>
      </c>
      <c r="T361" s="22"/>
      <c r="U361" s="22"/>
      <c r="V361" s="22" t="s">
        <v>552</v>
      </c>
      <c r="W361" s="48" t="s">
        <v>3757</v>
      </c>
      <c r="X361" s="48" t="s">
        <v>3758</v>
      </c>
      <c r="Y361" s="22">
        <v>2014</v>
      </c>
      <c r="Z361" s="22" t="s">
        <v>1927</v>
      </c>
      <c r="AA361" s="22">
        <v>114</v>
      </c>
      <c r="AB361" s="22"/>
      <c r="AC361" s="57">
        <v>41724</v>
      </c>
      <c r="AD361" s="22" t="s">
        <v>437</v>
      </c>
      <c r="AE361" s="22" t="s">
        <v>435</v>
      </c>
      <c r="AF361" s="22" t="s">
        <v>553</v>
      </c>
      <c r="AG361" s="22">
        <v>1144025785</v>
      </c>
      <c r="AH361" s="22"/>
      <c r="AI361" s="22"/>
      <c r="AJ361" s="22" t="str">
        <f t="shared" ca="1" si="41"/>
        <v>No Vigente</v>
      </c>
      <c r="AK361" s="57">
        <f t="shared" si="42"/>
        <v>45776</v>
      </c>
      <c r="AL361" s="57">
        <v>45411</v>
      </c>
      <c r="AM361" s="22" t="str">
        <f t="shared" ca="1" si="40"/>
        <v>No Vigente</v>
      </c>
      <c r="AN361" s="57">
        <f t="shared" si="43"/>
        <v>45657</v>
      </c>
      <c r="AO361" s="57">
        <v>45292</v>
      </c>
      <c r="AP361" s="22" t="s">
        <v>439</v>
      </c>
      <c r="AQ361" s="57" t="s">
        <v>3756</v>
      </c>
      <c r="AR361" s="22" t="str">
        <f t="shared" ca="1" si="39"/>
        <v>Vigente</v>
      </c>
      <c r="AS361" s="22"/>
      <c r="AT361" s="22"/>
      <c r="AU361" s="48" t="s">
        <v>3744</v>
      </c>
      <c r="AV361" s="22"/>
      <c r="AW361" s="22"/>
      <c r="AX361" s="22"/>
      <c r="AY361" s="22"/>
      <c r="AZ361" s="22"/>
      <c r="BA361" s="22"/>
      <c r="BB361" s="22"/>
      <c r="BC361" s="22"/>
      <c r="BD361" s="22"/>
      <c r="BE361" s="230"/>
      <c r="BF361" s="230"/>
      <c r="BG361" s="230"/>
      <c r="BH361" s="230"/>
      <c r="BI361" s="230"/>
      <c r="BJ361" s="230"/>
      <c r="BK361" s="230"/>
      <c r="BL361" s="230"/>
      <c r="BM361" s="230"/>
      <c r="BN361" s="230"/>
      <c r="BO361" s="230"/>
      <c r="BP361" s="230"/>
      <c r="BQ361" s="230"/>
      <c r="BR361" s="230"/>
      <c r="BS361" s="230"/>
      <c r="BT361" s="230"/>
      <c r="BU361" s="230"/>
      <c r="BV361" s="230"/>
      <c r="BW361" s="230"/>
      <c r="BX361" s="230"/>
      <c r="BY361" s="230"/>
      <c r="BZ361" s="230"/>
      <c r="CA361" s="230"/>
      <c r="CB361" s="230"/>
      <c r="CC361" s="230"/>
      <c r="CD361" s="230"/>
      <c r="CE361" s="230"/>
      <c r="CF361" s="230"/>
      <c r="CG361" s="230"/>
      <c r="CH361" s="230"/>
      <c r="CI361" s="230"/>
      <c r="CJ361" s="230"/>
      <c r="CK361" s="230"/>
      <c r="CL361" s="230"/>
      <c r="CM361" s="230"/>
      <c r="CN361" s="230"/>
      <c r="CO361" s="230"/>
      <c r="CP361" s="230"/>
      <c r="CQ361" s="230"/>
      <c r="CR361" s="230"/>
      <c r="CS361" s="230"/>
      <c r="CT361" s="230"/>
      <c r="CU361" s="230"/>
      <c r="CV361" s="230"/>
      <c r="CW361" s="230"/>
      <c r="CX361" s="230"/>
      <c r="CY361" s="230"/>
      <c r="CZ361" s="230"/>
      <c r="DA361" s="230"/>
      <c r="DB361" s="230"/>
      <c r="DC361" s="230"/>
      <c r="DD361" s="230"/>
      <c r="DE361" s="230"/>
      <c r="DF361" s="230"/>
      <c r="DG361" s="230"/>
      <c r="DH361" s="230"/>
      <c r="DI361" s="230"/>
      <c r="DJ361" s="230"/>
      <c r="DK361" s="230"/>
      <c r="DL361" s="230"/>
      <c r="DM361" s="230"/>
      <c r="DN361" s="230"/>
      <c r="DO361" s="230"/>
      <c r="DP361" s="230"/>
      <c r="DQ361" s="230"/>
      <c r="DR361" s="230"/>
      <c r="DS361" s="230"/>
      <c r="DT361" s="230"/>
      <c r="DU361" s="230"/>
      <c r="DV361" s="230"/>
      <c r="DW361" s="230"/>
      <c r="DX361" s="230"/>
      <c r="DY361" s="230"/>
      <c r="DZ361" s="230"/>
      <c r="EA361" s="230"/>
      <c r="EB361" s="230"/>
      <c r="EC361" s="230"/>
      <c r="ED361" s="230"/>
      <c r="EE361" s="230"/>
      <c r="EF361" s="230"/>
      <c r="EG361" s="230"/>
      <c r="EH361" s="230"/>
      <c r="EI361" s="230"/>
      <c r="EJ361" s="230"/>
      <c r="EK361" s="230"/>
      <c r="EL361" s="230"/>
      <c r="EM361" s="230"/>
      <c r="EN361" s="230"/>
      <c r="EO361" s="230"/>
      <c r="EP361" s="230"/>
      <c r="EQ361" s="230"/>
      <c r="ER361" s="230"/>
      <c r="ES361" s="230"/>
      <c r="ET361" s="230"/>
      <c r="EU361" s="230"/>
      <c r="EV361" s="230"/>
      <c r="EW361" s="230"/>
      <c r="EX361" s="230"/>
      <c r="EY361" s="230"/>
      <c r="EZ361" s="230"/>
      <c r="FA361" s="230"/>
      <c r="FB361" s="230"/>
      <c r="FC361" s="230"/>
      <c r="FD361" s="230"/>
      <c r="FE361" s="230"/>
      <c r="FF361" s="230"/>
      <c r="FG361" s="230"/>
      <c r="FH361" s="230"/>
      <c r="FI361" s="230"/>
      <c r="FJ361" s="230"/>
      <c r="FK361" s="230"/>
      <c r="FL361" s="230"/>
      <c r="FM361" s="230"/>
      <c r="FN361" s="230"/>
      <c r="FO361" s="230"/>
      <c r="FP361" s="230"/>
      <c r="FQ361" s="230"/>
      <c r="FR361" s="230"/>
      <c r="FS361" s="230"/>
      <c r="FT361" s="230"/>
      <c r="FU361" s="230"/>
      <c r="FV361" s="230"/>
      <c r="FW361" s="230"/>
      <c r="FX361" s="230"/>
      <c r="FY361" s="230"/>
      <c r="FZ361" s="230"/>
      <c r="GA361" s="230"/>
      <c r="GB361" s="230"/>
      <c r="GC361" s="230"/>
      <c r="GD361" s="230"/>
      <c r="GE361" s="230"/>
      <c r="GF361" s="230"/>
      <c r="GG361" s="230"/>
      <c r="GH361" s="230"/>
      <c r="GI361" s="230"/>
      <c r="GJ361" s="230"/>
      <c r="GK361" s="230"/>
      <c r="GL361" s="230"/>
      <c r="GM361" s="230"/>
      <c r="GN361" s="230"/>
      <c r="GO361" s="230"/>
      <c r="GP361" s="230"/>
      <c r="GQ361" s="230"/>
      <c r="GR361" s="230"/>
      <c r="GS361" s="230"/>
      <c r="GT361" s="230"/>
      <c r="GU361" s="230"/>
      <c r="GV361" s="230"/>
      <c r="GW361" s="230"/>
      <c r="GX361" s="230"/>
      <c r="GY361" s="230"/>
      <c r="GZ361" s="230"/>
      <c r="HA361" s="230"/>
      <c r="HB361" s="230"/>
      <c r="HC361" s="230"/>
      <c r="HD361" s="230"/>
      <c r="HE361" s="230"/>
      <c r="HF361" s="230"/>
      <c r="HG361" s="230"/>
      <c r="HH361" s="230"/>
      <c r="HI361" s="230"/>
      <c r="HJ361" s="230"/>
      <c r="HK361" s="230"/>
      <c r="HL361" s="230"/>
      <c r="HM361" s="230"/>
      <c r="HN361" s="230"/>
      <c r="HO361" s="230"/>
      <c r="HP361" s="230"/>
      <c r="HQ361" s="230"/>
      <c r="HR361" s="230"/>
      <c r="HS361" s="230"/>
      <c r="HT361" s="230"/>
      <c r="HU361" s="230"/>
      <c r="HV361" s="230"/>
      <c r="HW361" s="230"/>
      <c r="HX361" s="230"/>
      <c r="HY361" s="230"/>
      <c r="HZ361" s="230"/>
      <c r="IA361" s="230"/>
      <c r="IB361" s="230"/>
      <c r="IC361" s="230"/>
      <c r="ID361" s="230"/>
      <c r="IE361" s="230"/>
      <c r="IF361" s="230"/>
      <c r="IG361" s="230"/>
      <c r="IH361" s="230"/>
      <c r="II361" s="230"/>
      <c r="IJ361" s="230"/>
      <c r="IK361" s="230"/>
      <c r="IL361" s="230"/>
      <c r="IM361" s="230"/>
      <c r="IN361" s="230"/>
      <c r="IO361" s="230"/>
      <c r="IP361" s="230"/>
      <c r="IQ361" s="230"/>
      <c r="IR361" s="230"/>
      <c r="IS361" s="230"/>
      <c r="IT361" s="230"/>
      <c r="IU361" s="230"/>
      <c r="IV361" s="230"/>
      <c r="IW361" s="230"/>
      <c r="IX361" s="230"/>
      <c r="IY361" s="230"/>
      <c r="IZ361" s="230"/>
      <c r="JA361" s="230"/>
      <c r="JB361" s="230"/>
      <c r="JC361" s="230"/>
      <c r="JD361" s="230"/>
      <c r="JE361" s="230"/>
      <c r="JF361" s="230"/>
      <c r="JG361" s="230"/>
      <c r="JH361" s="230"/>
      <c r="JI361" s="230"/>
      <c r="JJ361" s="230"/>
      <c r="JK361" s="230"/>
      <c r="JL361" s="230"/>
      <c r="JM361" s="230"/>
      <c r="JN361" s="230"/>
      <c r="JO361" s="230"/>
      <c r="JP361" s="230"/>
      <c r="JQ361" s="230"/>
      <c r="JR361" s="230"/>
      <c r="JS361" s="230"/>
      <c r="JT361" s="230"/>
      <c r="JU361" s="230"/>
      <c r="JV361" s="230"/>
      <c r="JW361" s="230"/>
      <c r="JX361" s="230"/>
      <c r="JY361" s="230"/>
      <c r="JZ361" s="230"/>
      <c r="KA361" s="230"/>
      <c r="KB361" s="230"/>
      <c r="KC361" s="230"/>
      <c r="KD361" s="230"/>
      <c r="KE361" s="230"/>
      <c r="KF361" s="230"/>
      <c r="KG361" s="230"/>
      <c r="KH361" s="230"/>
      <c r="KI361" s="230"/>
      <c r="KJ361" s="230"/>
      <c r="KK361" s="230"/>
      <c r="KL361" s="230"/>
      <c r="KM361" s="230"/>
      <c r="KN361" s="230"/>
      <c r="KO361" s="230"/>
      <c r="KP361" s="230"/>
      <c r="KQ361" s="230"/>
      <c r="KR361" s="230"/>
      <c r="KS361" s="230"/>
      <c r="KT361" s="230"/>
      <c r="KU361" s="230"/>
      <c r="KV361" s="230"/>
      <c r="KW361" s="230"/>
      <c r="KX361" s="230"/>
      <c r="KY361" s="230"/>
      <c r="KZ361" s="230"/>
      <c r="LA361" s="230"/>
      <c r="LB361" s="230"/>
      <c r="LC361" s="230"/>
      <c r="LD361" s="230"/>
      <c r="LE361" s="230"/>
      <c r="LF361" s="230"/>
      <c r="LG361" s="230"/>
      <c r="LH361" s="230"/>
      <c r="LI361" s="230"/>
      <c r="LJ361" s="230"/>
      <c r="LK361" s="230"/>
      <c r="LL361" s="230"/>
      <c r="LM361" s="230"/>
      <c r="LN361" s="230"/>
      <c r="LO361" s="230"/>
      <c r="LP361" s="230"/>
      <c r="LQ361" s="230"/>
      <c r="LR361" s="230"/>
      <c r="LS361" s="230"/>
      <c r="LT361" s="230"/>
      <c r="LU361" s="230"/>
      <c r="LV361" s="230"/>
      <c r="LW361" s="230"/>
      <c r="LX361" s="230"/>
      <c r="LY361" s="230"/>
      <c r="LZ361" s="230"/>
      <c r="MA361" s="230"/>
      <c r="MB361" s="230"/>
      <c r="MC361" s="230"/>
      <c r="MD361" s="230"/>
      <c r="ME361" s="230"/>
      <c r="MF361" s="230"/>
      <c r="MG361" s="230"/>
      <c r="MH361" s="230"/>
      <c r="MI361" s="230"/>
      <c r="MJ361" s="230"/>
      <c r="MK361" s="230"/>
      <c r="ML361" s="230"/>
      <c r="MM361" s="230"/>
      <c r="MN361" s="230"/>
      <c r="MO361" s="230"/>
      <c r="MP361" s="230"/>
      <c r="MQ361" s="230"/>
      <c r="MR361" s="230"/>
      <c r="MS361" s="230"/>
      <c r="MT361" s="230"/>
      <c r="MU361" s="230"/>
      <c r="MV361" s="230"/>
      <c r="MW361" s="230"/>
      <c r="MX361" s="230"/>
      <c r="MY361" s="230"/>
      <c r="MZ361" s="230"/>
      <c r="NA361" s="232"/>
    </row>
    <row r="362" spans="1:365" s="22" customFormat="1" ht="22.5" customHeight="1" x14ac:dyDescent="0.25">
      <c r="A362" s="22">
        <v>357</v>
      </c>
      <c r="D362" s="201">
        <v>16379756</v>
      </c>
      <c r="E362" s="201" t="s">
        <v>3759</v>
      </c>
      <c r="F362" s="57">
        <v>31285</v>
      </c>
      <c r="G362" s="22" t="s">
        <v>1801</v>
      </c>
      <c r="I362" s="63">
        <f t="shared" ca="1" si="37"/>
        <v>40.624657534246573</v>
      </c>
      <c r="K362" s="202" t="s">
        <v>3637</v>
      </c>
      <c r="L362" s="22" t="s">
        <v>1803</v>
      </c>
      <c r="M362" s="57">
        <v>45418</v>
      </c>
      <c r="N362" s="51">
        <f t="shared" ca="1" si="38"/>
        <v>1.904109589041096</v>
      </c>
      <c r="O362" s="22">
        <v>3105305014</v>
      </c>
      <c r="P362" s="22" t="s">
        <v>1815</v>
      </c>
      <c r="Q362" s="57" t="s">
        <v>439</v>
      </c>
      <c r="R362" s="57">
        <v>48708</v>
      </c>
      <c r="S362" s="22" t="s">
        <v>2429</v>
      </c>
      <c r="V362" s="22" t="s">
        <v>3760</v>
      </c>
      <c r="W362" s="22" t="s">
        <v>3761</v>
      </c>
      <c r="X362" s="48" t="s">
        <v>3762</v>
      </c>
      <c r="Y362" s="22">
        <v>2022</v>
      </c>
      <c r="Z362" s="22" t="s">
        <v>1807</v>
      </c>
      <c r="AA362" s="63">
        <v>197</v>
      </c>
      <c r="AC362" s="57">
        <v>44558</v>
      </c>
      <c r="AD362" s="22" t="s">
        <v>437</v>
      </c>
      <c r="AE362" s="22" t="s">
        <v>534</v>
      </c>
      <c r="AJ362" s="22" t="str">
        <f t="shared" ca="1" si="41"/>
        <v>No Vigente</v>
      </c>
      <c r="AK362" s="57">
        <f t="shared" si="42"/>
        <v>45653</v>
      </c>
      <c r="AL362" s="57">
        <v>45288</v>
      </c>
      <c r="AM362" s="22" t="str">
        <f t="shared" ca="1" si="40"/>
        <v>No Vigente</v>
      </c>
      <c r="AN362" s="57">
        <f t="shared" si="43"/>
        <v>45652</v>
      </c>
      <c r="AO362" s="57">
        <v>45287</v>
      </c>
      <c r="AP362" s="57" t="s">
        <v>439</v>
      </c>
      <c r="AQ362" s="57">
        <v>48708</v>
      </c>
      <c r="AR362" s="22" t="str">
        <f t="shared" ca="1" si="39"/>
        <v>Vigente</v>
      </c>
      <c r="AU362" s="22" t="s">
        <v>3732</v>
      </c>
      <c r="BC362" s="22" t="s">
        <v>3763</v>
      </c>
      <c r="BE362" s="230"/>
      <c r="BF362" s="230"/>
      <c r="BG362" s="230"/>
      <c r="BH362" s="230"/>
      <c r="BI362" s="230"/>
      <c r="BJ362" s="230"/>
      <c r="BK362" s="230"/>
      <c r="BL362" s="230"/>
      <c r="BM362" s="230"/>
      <c r="BN362" s="230"/>
      <c r="BO362" s="230"/>
      <c r="BP362" s="230"/>
      <c r="BQ362" s="230"/>
      <c r="BR362" s="230"/>
      <c r="BS362" s="230"/>
      <c r="BT362" s="230"/>
      <c r="BU362" s="230"/>
      <c r="BV362" s="230"/>
      <c r="BW362" s="230"/>
      <c r="BX362" s="230"/>
      <c r="BY362" s="230"/>
      <c r="BZ362" s="230"/>
      <c r="CA362" s="230"/>
      <c r="CB362" s="230"/>
      <c r="CC362" s="230"/>
      <c r="CD362" s="230"/>
      <c r="CE362" s="230"/>
      <c r="CF362" s="230"/>
      <c r="CG362" s="230"/>
      <c r="CH362" s="230"/>
      <c r="CI362" s="230"/>
      <c r="CJ362" s="230"/>
      <c r="CK362" s="230"/>
      <c r="CL362" s="230"/>
      <c r="CM362" s="230"/>
      <c r="CN362" s="230"/>
      <c r="CO362" s="230"/>
      <c r="CP362" s="230"/>
      <c r="CQ362" s="230"/>
      <c r="CR362" s="230"/>
      <c r="CS362" s="230"/>
      <c r="CT362" s="230"/>
      <c r="CU362" s="230"/>
      <c r="CV362" s="230"/>
      <c r="CW362" s="230"/>
      <c r="CX362" s="230"/>
      <c r="CY362" s="230"/>
      <c r="CZ362" s="230"/>
      <c r="DA362" s="230"/>
      <c r="DB362" s="230"/>
      <c r="DC362" s="230"/>
      <c r="DD362" s="230"/>
      <c r="DE362" s="230"/>
      <c r="DF362" s="230"/>
      <c r="DG362" s="230"/>
      <c r="DH362" s="230"/>
      <c r="DI362" s="230"/>
      <c r="DJ362" s="230"/>
      <c r="DK362" s="230"/>
      <c r="DL362" s="230"/>
      <c r="DM362" s="230"/>
      <c r="DN362" s="230"/>
      <c r="DO362" s="230"/>
      <c r="DP362" s="230"/>
      <c r="DQ362" s="230"/>
      <c r="DR362" s="230"/>
      <c r="DS362" s="230"/>
      <c r="DT362" s="230"/>
      <c r="DU362" s="230"/>
      <c r="DV362" s="230"/>
      <c r="DW362" s="230"/>
      <c r="DX362" s="230"/>
      <c r="DY362" s="230"/>
      <c r="DZ362" s="230"/>
      <c r="EA362" s="230"/>
      <c r="EB362" s="230"/>
      <c r="EC362" s="230"/>
      <c r="ED362" s="230"/>
      <c r="EE362" s="230"/>
      <c r="EF362" s="230"/>
      <c r="EG362" s="230"/>
      <c r="EH362" s="230"/>
      <c r="EI362" s="230"/>
      <c r="EJ362" s="230"/>
      <c r="EK362" s="230"/>
      <c r="EL362" s="230"/>
      <c r="EM362" s="230"/>
      <c r="EN362" s="230"/>
      <c r="EO362" s="230"/>
      <c r="EP362" s="230"/>
      <c r="EQ362" s="230"/>
      <c r="ER362" s="230"/>
      <c r="ES362" s="230"/>
      <c r="ET362" s="230"/>
      <c r="EU362" s="230"/>
      <c r="EV362" s="230"/>
      <c r="EW362" s="230"/>
      <c r="EX362" s="230"/>
      <c r="EY362" s="230"/>
      <c r="EZ362" s="230"/>
      <c r="FA362" s="230"/>
      <c r="FB362" s="230"/>
      <c r="FC362" s="230"/>
      <c r="FD362" s="230"/>
      <c r="FE362" s="230"/>
      <c r="FF362" s="230"/>
      <c r="FG362" s="230"/>
      <c r="FH362" s="230"/>
      <c r="FI362" s="230"/>
      <c r="FJ362" s="230"/>
      <c r="FK362" s="230"/>
      <c r="FL362" s="230"/>
      <c r="FM362" s="230"/>
      <c r="FN362" s="230"/>
      <c r="FO362" s="230"/>
      <c r="FP362" s="230"/>
      <c r="FQ362" s="230"/>
      <c r="FR362" s="230"/>
      <c r="FS362" s="230"/>
      <c r="FT362" s="230"/>
      <c r="FU362" s="230"/>
      <c r="FV362" s="230"/>
      <c r="FW362" s="230"/>
      <c r="FX362" s="230"/>
      <c r="FY362" s="230"/>
      <c r="FZ362" s="230"/>
      <c r="GA362" s="230"/>
      <c r="GB362" s="230"/>
      <c r="GC362" s="230"/>
      <c r="GD362" s="230"/>
      <c r="GE362" s="230"/>
      <c r="GF362" s="230"/>
      <c r="GG362" s="230"/>
      <c r="GH362" s="230"/>
      <c r="GI362" s="230"/>
      <c r="GJ362" s="230"/>
      <c r="GK362" s="230"/>
      <c r="GL362" s="230"/>
      <c r="GM362" s="230"/>
      <c r="GN362" s="230"/>
      <c r="GO362" s="230"/>
      <c r="GP362" s="230"/>
      <c r="GQ362" s="230"/>
      <c r="GR362" s="230"/>
      <c r="GS362" s="230"/>
      <c r="GT362" s="230"/>
      <c r="GU362" s="230"/>
      <c r="GV362" s="230"/>
      <c r="GW362" s="230"/>
      <c r="GX362" s="230"/>
      <c r="GY362" s="230"/>
      <c r="GZ362" s="230"/>
      <c r="HA362" s="230"/>
      <c r="HB362" s="230"/>
      <c r="HC362" s="230"/>
      <c r="HD362" s="230"/>
      <c r="HE362" s="230"/>
      <c r="HF362" s="230"/>
      <c r="HG362" s="230"/>
      <c r="HH362" s="230"/>
      <c r="HI362" s="230"/>
      <c r="HJ362" s="230"/>
      <c r="HK362" s="230"/>
      <c r="HL362" s="230"/>
      <c r="HM362" s="230"/>
      <c r="HN362" s="230"/>
      <c r="HO362" s="230"/>
      <c r="HP362" s="230"/>
      <c r="HQ362" s="230"/>
      <c r="HR362" s="230"/>
      <c r="HS362" s="230"/>
      <c r="HT362" s="230"/>
      <c r="HU362" s="230"/>
      <c r="HV362" s="230"/>
      <c r="HW362" s="230"/>
      <c r="HX362" s="230"/>
      <c r="HY362" s="230"/>
      <c r="HZ362" s="230"/>
      <c r="IA362" s="230"/>
      <c r="IB362" s="230"/>
      <c r="IC362" s="230"/>
      <c r="ID362" s="230"/>
      <c r="IE362" s="230"/>
      <c r="IF362" s="230"/>
      <c r="IG362" s="230"/>
      <c r="IH362" s="230"/>
      <c r="II362" s="230"/>
      <c r="IJ362" s="230"/>
      <c r="IK362" s="230"/>
      <c r="IL362" s="230"/>
      <c r="IM362" s="230"/>
      <c r="IN362" s="230"/>
      <c r="IO362" s="230"/>
      <c r="IP362" s="230"/>
      <c r="IQ362" s="230"/>
      <c r="IR362" s="230"/>
      <c r="IS362" s="230"/>
      <c r="IT362" s="230"/>
      <c r="IU362" s="230"/>
      <c r="IV362" s="230"/>
      <c r="IW362" s="230"/>
      <c r="IX362" s="230"/>
      <c r="IY362" s="230"/>
      <c r="IZ362" s="230"/>
      <c r="JA362" s="230"/>
      <c r="JB362" s="230"/>
      <c r="JC362" s="230"/>
      <c r="JD362" s="230"/>
      <c r="JE362" s="230"/>
      <c r="JF362" s="230"/>
      <c r="JG362" s="230"/>
      <c r="JH362" s="230"/>
      <c r="JI362" s="230"/>
      <c r="JJ362" s="230"/>
      <c r="JK362" s="230"/>
      <c r="JL362" s="230"/>
      <c r="JM362" s="230"/>
      <c r="JN362" s="230"/>
      <c r="JO362" s="230"/>
      <c r="JP362" s="230"/>
      <c r="JQ362" s="230"/>
      <c r="JR362" s="230"/>
      <c r="JS362" s="230"/>
      <c r="JT362" s="230"/>
      <c r="JU362" s="230"/>
      <c r="JV362" s="230"/>
      <c r="JW362" s="230"/>
      <c r="JX362" s="230"/>
      <c r="JY362" s="230"/>
      <c r="JZ362" s="230"/>
      <c r="KA362" s="230"/>
      <c r="KB362" s="230"/>
      <c r="KC362" s="230"/>
      <c r="KD362" s="230"/>
      <c r="KE362" s="230"/>
      <c r="KF362" s="230"/>
      <c r="KG362" s="230"/>
      <c r="KH362" s="230"/>
      <c r="KI362" s="230"/>
      <c r="KJ362" s="230"/>
      <c r="KK362" s="230"/>
      <c r="KL362" s="230"/>
      <c r="KM362" s="230"/>
      <c r="KN362" s="230"/>
      <c r="KO362" s="230"/>
      <c r="KP362" s="230"/>
      <c r="KQ362" s="230"/>
      <c r="KR362" s="230"/>
      <c r="KS362" s="230"/>
      <c r="KT362" s="230"/>
      <c r="KU362" s="230"/>
      <c r="KV362" s="230"/>
      <c r="KW362" s="230"/>
      <c r="KX362" s="230"/>
      <c r="KY362" s="230"/>
      <c r="KZ362" s="230"/>
      <c r="LA362" s="230"/>
      <c r="LB362" s="230"/>
      <c r="LC362" s="230"/>
      <c r="LD362" s="230"/>
      <c r="LE362" s="230"/>
      <c r="LF362" s="230"/>
      <c r="LG362" s="230"/>
      <c r="LH362" s="230"/>
      <c r="LI362" s="230"/>
      <c r="LJ362" s="230"/>
      <c r="LK362" s="230"/>
      <c r="LL362" s="230"/>
      <c r="LM362" s="230"/>
      <c r="LN362" s="230"/>
      <c r="LO362" s="230"/>
      <c r="LP362" s="230"/>
      <c r="LQ362" s="230"/>
      <c r="LR362" s="230"/>
      <c r="LS362" s="230"/>
      <c r="LT362" s="230"/>
      <c r="LU362" s="230"/>
      <c r="LV362" s="230"/>
      <c r="LW362" s="230"/>
      <c r="LX362" s="230"/>
      <c r="LY362" s="230"/>
      <c r="LZ362" s="230"/>
      <c r="MA362" s="230"/>
      <c r="MB362" s="230"/>
      <c r="MC362" s="230"/>
      <c r="MD362" s="230"/>
      <c r="ME362" s="230"/>
      <c r="MF362" s="230"/>
      <c r="MG362" s="230"/>
      <c r="MH362" s="230"/>
      <c r="MI362" s="230"/>
      <c r="MJ362" s="230"/>
      <c r="MK362" s="230"/>
      <c r="ML362" s="230"/>
      <c r="MM362" s="230"/>
      <c r="MN362" s="230"/>
      <c r="MO362" s="230"/>
      <c r="MP362" s="230"/>
      <c r="MQ362" s="230"/>
      <c r="MR362" s="230"/>
      <c r="MS362" s="230"/>
      <c r="MT362" s="230"/>
      <c r="MU362" s="230"/>
      <c r="MV362" s="230"/>
      <c r="MW362" s="230"/>
      <c r="MX362" s="230"/>
      <c r="MY362" s="230"/>
      <c r="MZ362" s="230"/>
      <c r="NA362" s="231"/>
    </row>
    <row r="363" spans="1:365" s="22" customFormat="1" ht="40.5" customHeight="1" x14ac:dyDescent="0.25">
      <c r="A363" s="22">
        <v>358</v>
      </c>
      <c r="D363" s="201">
        <v>1143871253</v>
      </c>
      <c r="E363" s="201" t="s">
        <v>3764</v>
      </c>
      <c r="F363" s="57">
        <v>35495</v>
      </c>
      <c r="G363" s="22" t="s">
        <v>1801</v>
      </c>
      <c r="I363" s="63">
        <f t="shared" ca="1" si="37"/>
        <v>29.090410958904108</v>
      </c>
      <c r="K363" s="202" t="s">
        <v>3637</v>
      </c>
      <c r="L363" s="22" t="s">
        <v>1803</v>
      </c>
      <c r="M363" s="57">
        <v>45124</v>
      </c>
      <c r="N363" s="51">
        <f t="shared" ca="1" si="38"/>
        <v>2.7095890410958905</v>
      </c>
      <c r="O363" s="22">
        <v>3237611464</v>
      </c>
      <c r="P363" s="22" t="s">
        <v>1815</v>
      </c>
      <c r="Q363" s="22" t="s">
        <v>439</v>
      </c>
      <c r="R363" s="57">
        <v>48508</v>
      </c>
      <c r="S363" s="22" t="s">
        <v>2429</v>
      </c>
      <c r="V363" s="22" t="s">
        <v>563</v>
      </c>
      <c r="W363" s="48" t="s">
        <v>3765</v>
      </c>
      <c r="X363" s="48" t="s">
        <v>3766</v>
      </c>
      <c r="Y363" s="22">
        <v>2024</v>
      </c>
      <c r="Z363" s="22" t="s">
        <v>1819</v>
      </c>
      <c r="AA363" s="22">
        <v>110</v>
      </c>
      <c r="AC363" s="57">
        <v>45205</v>
      </c>
      <c r="AD363" s="22" t="s">
        <v>437</v>
      </c>
      <c r="AE363" s="22" t="s">
        <v>435</v>
      </c>
      <c r="AF363" s="22" t="s">
        <v>564</v>
      </c>
      <c r="AG363" s="22">
        <v>1006100591</v>
      </c>
      <c r="AJ363" s="22" t="str">
        <f t="shared" ca="1" si="41"/>
        <v>No Vigente</v>
      </c>
      <c r="AK363" s="57">
        <f t="shared" si="42"/>
        <v>45855</v>
      </c>
      <c r="AL363" s="57">
        <v>45490</v>
      </c>
      <c r="AM363" s="22" t="str">
        <f t="shared" ca="1" si="40"/>
        <v>No Vigente</v>
      </c>
      <c r="AN363" s="57">
        <f t="shared" si="43"/>
        <v>45977</v>
      </c>
      <c r="AO363" s="57">
        <v>45612</v>
      </c>
      <c r="AP363" s="22" t="s">
        <v>439</v>
      </c>
      <c r="AQ363" s="57">
        <v>48508</v>
      </c>
      <c r="AR363" s="22" t="str">
        <f t="shared" ca="1" si="39"/>
        <v>Vigente</v>
      </c>
      <c r="AU363" s="48" t="s">
        <v>3767</v>
      </c>
      <c r="BC363" s="22" t="s">
        <v>3768</v>
      </c>
      <c r="BE363" s="230"/>
      <c r="BF363" s="230"/>
      <c r="BG363" s="230"/>
      <c r="BH363" s="230"/>
      <c r="BI363" s="230"/>
      <c r="BJ363" s="230"/>
      <c r="BK363" s="230"/>
      <c r="BL363" s="230"/>
      <c r="BM363" s="230"/>
      <c r="BN363" s="230"/>
      <c r="BO363" s="230"/>
      <c r="BP363" s="230"/>
      <c r="BQ363" s="230"/>
      <c r="BR363" s="230"/>
      <c r="BS363" s="230"/>
      <c r="BT363" s="230"/>
      <c r="BU363" s="230"/>
      <c r="BV363" s="230"/>
      <c r="BW363" s="230"/>
      <c r="BX363" s="230"/>
      <c r="BY363" s="230"/>
      <c r="BZ363" s="230"/>
      <c r="CA363" s="230"/>
      <c r="CB363" s="230"/>
      <c r="CC363" s="230"/>
      <c r="CD363" s="230"/>
      <c r="CE363" s="230"/>
      <c r="CF363" s="230"/>
      <c r="CG363" s="230"/>
      <c r="CH363" s="230"/>
      <c r="CI363" s="230"/>
      <c r="CJ363" s="230"/>
      <c r="CK363" s="230"/>
      <c r="CL363" s="230"/>
      <c r="CM363" s="230"/>
      <c r="CN363" s="230"/>
      <c r="CO363" s="230"/>
      <c r="CP363" s="230"/>
      <c r="CQ363" s="230"/>
      <c r="CR363" s="230"/>
      <c r="CS363" s="230"/>
      <c r="CT363" s="230"/>
      <c r="CU363" s="230"/>
      <c r="CV363" s="230"/>
      <c r="CW363" s="230"/>
      <c r="CX363" s="230"/>
      <c r="CY363" s="230"/>
      <c r="CZ363" s="230"/>
      <c r="DA363" s="230"/>
      <c r="DB363" s="230"/>
      <c r="DC363" s="230"/>
      <c r="DD363" s="230"/>
      <c r="DE363" s="230"/>
      <c r="DF363" s="230"/>
      <c r="DG363" s="230"/>
      <c r="DH363" s="230"/>
      <c r="DI363" s="230"/>
      <c r="DJ363" s="230"/>
      <c r="DK363" s="230"/>
      <c r="DL363" s="230"/>
      <c r="DM363" s="230"/>
      <c r="DN363" s="230"/>
      <c r="DO363" s="230"/>
      <c r="DP363" s="230"/>
      <c r="DQ363" s="230"/>
      <c r="DR363" s="230"/>
      <c r="DS363" s="230"/>
      <c r="DT363" s="230"/>
      <c r="DU363" s="230"/>
      <c r="DV363" s="230"/>
      <c r="DW363" s="230"/>
      <c r="DX363" s="230"/>
      <c r="DY363" s="230"/>
      <c r="DZ363" s="230"/>
      <c r="EA363" s="230"/>
      <c r="EB363" s="230"/>
      <c r="EC363" s="230"/>
      <c r="ED363" s="230"/>
      <c r="EE363" s="230"/>
      <c r="EF363" s="230"/>
      <c r="EG363" s="230"/>
      <c r="EH363" s="230"/>
      <c r="EI363" s="230"/>
      <c r="EJ363" s="230"/>
      <c r="EK363" s="230"/>
      <c r="EL363" s="230"/>
      <c r="EM363" s="230"/>
      <c r="EN363" s="230"/>
      <c r="EO363" s="230"/>
      <c r="EP363" s="230"/>
      <c r="EQ363" s="230"/>
      <c r="ER363" s="230"/>
      <c r="ES363" s="230"/>
      <c r="ET363" s="230"/>
      <c r="EU363" s="230"/>
      <c r="EV363" s="230"/>
      <c r="EW363" s="230"/>
      <c r="EX363" s="230"/>
      <c r="EY363" s="230"/>
      <c r="EZ363" s="230"/>
      <c r="FA363" s="230"/>
      <c r="FB363" s="230"/>
      <c r="FC363" s="230"/>
      <c r="FD363" s="230"/>
      <c r="FE363" s="230"/>
      <c r="FF363" s="230"/>
      <c r="FG363" s="230"/>
      <c r="FH363" s="230"/>
      <c r="FI363" s="230"/>
      <c r="FJ363" s="230"/>
      <c r="FK363" s="230"/>
      <c r="FL363" s="230"/>
      <c r="FM363" s="230"/>
      <c r="FN363" s="230"/>
      <c r="FO363" s="230"/>
      <c r="FP363" s="230"/>
      <c r="FQ363" s="230"/>
      <c r="FR363" s="230"/>
      <c r="FS363" s="230"/>
      <c r="FT363" s="230"/>
      <c r="FU363" s="230"/>
      <c r="FV363" s="230"/>
      <c r="FW363" s="230"/>
      <c r="FX363" s="230"/>
      <c r="FY363" s="230"/>
      <c r="FZ363" s="230"/>
      <c r="GA363" s="230"/>
      <c r="GB363" s="230"/>
      <c r="GC363" s="230"/>
      <c r="GD363" s="230"/>
      <c r="GE363" s="230"/>
      <c r="GF363" s="230"/>
      <c r="GG363" s="230"/>
      <c r="GH363" s="230"/>
      <c r="GI363" s="230"/>
      <c r="GJ363" s="230"/>
      <c r="GK363" s="230"/>
      <c r="GL363" s="230"/>
      <c r="GM363" s="230"/>
      <c r="GN363" s="230"/>
      <c r="GO363" s="230"/>
      <c r="GP363" s="230"/>
      <c r="GQ363" s="230"/>
      <c r="GR363" s="230"/>
      <c r="GS363" s="230"/>
      <c r="GT363" s="230"/>
      <c r="GU363" s="230"/>
      <c r="GV363" s="230"/>
      <c r="GW363" s="230"/>
      <c r="GX363" s="230"/>
      <c r="GY363" s="230"/>
      <c r="GZ363" s="230"/>
      <c r="HA363" s="230"/>
      <c r="HB363" s="230"/>
      <c r="HC363" s="230"/>
      <c r="HD363" s="230"/>
      <c r="HE363" s="230"/>
      <c r="HF363" s="230"/>
      <c r="HG363" s="230"/>
      <c r="HH363" s="230"/>
      <c r="HI363" s="230"/>
      <c r="HJ363" s="230"/>
      <c r="HK363" s="230"/>
      <c r="HL363" s="230"/>
      <c r="HM363" s="230"/>
      <c r="HN363" s="230"/>
      <c r="HO363" s="230"/>
      <c r="HP363" s="230"/>
      <c r="HQ363" s="230"/>
      <c r="HR363" s="230"/>
      <c r="HS363" s="230"/>
      <c r="HT363" s="230"/>
      <c r="HU363" s="230"/>
      <c r="HV363" s="230"/>
      <c r="HW363" s="230"/>
      <c r="HX363" s="230"/>
      <c r="HY363" s="230"/>
      <c r="HZ363" s="230"/>
      <c r="IA363" s="230"/>
      <c r="IB363" s="230"/>
      <c r="IC363" s="230"/>
      <c r="ID363" s="230"/>
      <c r="IE363" s="230"/>
      <c r="IF363" s="230"/>
      <c r="IG363" s="230"/>
      <c r="IH363" s="230"/>
      <c r="II363" s="230"/>
      <c r="IJ363" s="230"/>
      <c r="IK363" s="230"/>
      <c r="IL363" s="230"/>
      <c r="IM363" s="230"/>
      <c r="IN363" s="230"/>
      <c r="IO363" s="230"/>
      <c r="IP363" s="230"/>
      <c r="IQ363" s="230"/>
      <c r="IR363" s="230"/>
      <c r="IS363" s="230"/>
      <c r="IT363" s="230"/>
      <c r="IU363" s="230"/>
      <c r="IV363" s="230"/>
      <c r="IW363" s="230"/>
      <c r="IX363" s="230"/>
      <c r="IY363" s="230"/>
      <c r="IZ363" s="230"/>
      <c r="JA363" s="230"/>
      <c r="JB363" s="230"/>
      <c r="JC363" s="230"/>
      <c r="JD363" s="230"/>
      <c r="JE363" s="230"/>
      <c r="JF363" s="230"/>
      <c r="JG363" s="230"/>
      <c r="JH363" s="230"/>
      <c r="JI363" s="230"/>
      <c r="JJ363" s="230"/>
      <c r="JK363" s="230"/>
      <c r="JL363" s="230"/>
      <c r="JM363" s="230"/>
      <c r="JN363" s="230"/>
      <c r="JO363" s="230"/>
      <c r="JP363" s="230"/>
      <c r="JQ363" s="230"/>
      <c r="JR363" s="230"/>
      <c r="JS363" s="230"/>
      <c r="JT363" s="230"/>
      <c r="JU363" s="230"/>
      <c r="JV363" s="230"/>
      <c r="JW363" s="230"/>
      <c r="JX363" s="230"/>
      <c r="JY363" s="230"/>
      <c r="JZ363" s="230"/>
      <c r="KA363" s="230"/>
      <c r="KB363" s="230"/>
      <c r="KC363" s="230"/>
      <c r="KD363" s="230"/>
      <c r="KE363" s="230"/>
      <c r="KF363" s="230"/>
      <c r="KG363" s="230"/>
      <c r="KH363" s="230"/>
      <c r="KI363" s="230"/>
      <c r="KJ363" s="230"/>
      <c r="KK363" s="230"/>
      <c r="KL363" s="230"/>
      <c r="KM363" s="230"/>
      <c r="KN363" s="230"/>
      <c r="KO363" s="230"/>
      <c r="KP363" s="230"/>
      <c r="KQ363" s="230"/>
      <c r="KR363" s="230"/>
      <c r="KS363" s="230"/>
      <c r="KT363" s="230"/>
      <c r="KU363" s="230"/>
      <c r="KV363" s="230"/>
      <c r="KW363" s="230"/>
      <c r="KX363" s="230"/>
      <c r="KY363" s="230"/>
      <c r="KZ363" s="230"/>
      <c r="LA363" s="230"/>
      <c r="LB363" s="230"/>
      <c r="LC363" s="230"/>
      <c r="LD363" s="230"/>
      <c r="LE363" s="230"/>
      <c r="LF363" s="230"/>
      <c r="LG363" s="230"/>
      <c r="LH363" s="230"/>
      <c r="LI363" s="230"/>
      <c r="LJ363" s="230"/>
      <c r="LK363" s="230"/>
      <c r="LL363" s="230"/>
      <c r="LM363" s="230"/>
      <c r="LN363" s="230"/>
      <c r="LO363" s="230"/>
      <c r="LP363" s="230"/>
      <c r="LQ363" s="230"/>
      <c r="LR363" s="230"/>
      <c r="LS363" s="230"/>
      <c r="LT363" s="230"/>
      <c r="LU363" s="230"/>
      <c r="LV363" s="230"/>
      <c r="LW363" s="230"/>
      <c r="LX363" s="230"/>
      <c r="LY363" s="230"/>
      <c r="LZ363" s="230"/>
      <c r="MA363" s="230"/>
      <c r="MB363" s="230"/>
      <c r="MC363" s="230"/>
      <c r="MD363" s="230"/>
      <c r="ME363" s="230"/>
      <c r="MF363" s="230"/>
      <c r="MG363" s="230"/>
      <c r="MH363" s="230"/>
      <c r="MI363" s="230"/>
      <c r="MJ363" s="230"/>
      <c r="MK363" s="230"/>
      <c r="ML363" s="230"/>
      <c r="MM363" s="230"/>
      <c r="MN363" s="230"/>
      <c r="MO363" s="230"/>
      <c r="MP363" s="230"/>
      <c r="MQ363" s="230"/>
      <c r="MR363" s="230"/>
      <c r="MS363" s="230"/>
      <c r="MT363" s="230"/>
      <c r="MU363" s="230"/>
      <c r="MV363" s="230"/>
      <c r="MW363" s="230"/>
      <c r="MX363" s="230"/>
      <c r="MY363" s="230"/>
      <c r="MZ363" s="230"/>
      <c r="NA363" s="231"/>
    </row>
    <row r="364" spans="1:365" s="22" customFormat="1" ht="34.5" customHeight="1" x14ac:dyDescent="0.25">
      <c r="A364" s="22">
        <v>359</v>
      </c>
      <c r="D364" s="201">
        <v>14636006</v>
      </c>
      <c r="E364" s="201" t="s">
        <v>3769</v>
      </c>
      <c r="F364" s="57">
        <v>30654</v>
      </c>
      <c r="G364" s="22" t="s">
        <v>1801</v>
      </c>
      <c r="I364" s="63">
        <f t="shared" ca="1" si="37"/>
        <v>42.353424657534248</v>
      </c>
      <c r="K364" s="202" t="s">
        <v>3637</v>
      </c>
      <c r="L364" s="22" t="s">
        <v>1803</v>
      </c>
      <c r="M364" s="57">
        <v>45475</v>
      </c>
      <c r="N364" s="51">
        <f t="shared" ca="1" si="38"/>
        <v>1.747945205479452</v>
      </c>
      <c r="O364" s="22">
        <v>3165791406</v>
      </c>
      <c r="P364" s="22" t="s">
        <v>1815</v>
      </c>
      <c r="Q364" s="22" t="s">
        <v>439</v>
      </c>
      <c r="R364" s="57">
        <v>48752</v>
      </c>
      <c r="S364" s="22" t="s">
        <v>2429</v>
      </c>
      <c r="V364" s="22" t="s">
        <v>565</v>
      </c>
      <c r="W364" s="22" t="s">
        <v>3770</v>
      </c>
      <c r="X364" s="22" t="s">
        <v>3771</v>
      </c>
      <c r="Y364" s="22">
        <v>2023</v>
      </c>
      <c r="Z364" s="22" t="s">
        <v>2139</v>
      </c>
      <c r="AA364" s="22">
        <v>248</v>
      </c>
      <c r="AC364" s="57">
        <v>41437</v>
      </c>
      <c r="AD364" s="22" t="s">
        <v>437</v>
      </c>
      <c r="AE364" s="22" t="s">
        <v>534</v>
      </c>
      <c r="AJ364" s="22" t="str">
        <f t="shared" ca="1" si="41"/>
        <v>No Vigente</v>
      </c>
      <c r="AK364" s="57">
        <f t="shared" si="42"/>
        <v>45819</v>
      </c>
      <c r="AL364" s="57">
        <v>45454</v>
      </c>
      <c r="AM364" s="22" t="str">
        <f t="shared" ca="1" si="40"/>
        <v>No Vigente</v>
      </c>
      <c r="AN364" s="57">
        <f t="shared" si="43"/>
        <v>45823</v>
      </c>
      <c r="AO364" s="57">
        <v>45458</v>
      </c>
      <c r="AP364" s="22" t="s">
        <v>439</v>
      </c>
      <c r="AQ364" s="57">
        <v>48752</v>
      </c>
      <c r="AR364" s="22" t="str">
        <f t="shared" ca="1" si="39"/>
        <v>Vigente</v>
      </c>
      <c r="AU364" s="22" t="s">
        <v>3732</v>
      </c>
      <c r="BC364" s="22" t="s">
        <v>3772</v>
      </c>
      <c r="BE364" s="230"/>
      <c r="BF364" s="230"/>
      <c r="BG364" s="230"/>
      <c r="BH364" s="230"/>
      <c r="BI364" s="230"/>
      <c r="BJ364" s="230"/>
      <c r="BK364" s="230"/>
      <c r="BL364" s="230"/>
      <c r="BM364" s="230"/>
      <c r="BN364" s="230"/>
      <c r="BO364" s="230"/>
      <c r="BP364" s="230"/>
      <c r="BQ364" s="230"/>
      <c r="BR364" s="230"/>
      <c r="BS364" s="230"/>
      <c r="BT364" s="230"/>
      <c r="BU364" s="230"/>
      <c r="BV364" s="230"/>
      <c r="BW364" s="230"/>
      <c r="BX364" s="230"/>
      <c r="BY364" s="230"/>
      <c r="BZ364" s="230"/>
      <c r="CA364" s="230"/>
      <c r="CB364" s="230"/>
      <c r="CC364" s="230"/>
      <c r="CD364" s="230"/>
      <c r="CE364" s="230"/>
      <c r="CF364" s="230"/>
      <c r="CG364" s="230"/>
      <c r="CH364" s="230"/>
      <c r="CI364" s="230"/>
      <c r="CJ364" s="230"/>
      <c r="CK364" s="230"/>
      <c r="CL364" s="230"/>
      <c r="CM364" s="230"/>
      <c r="CN364" s="230"/>
      <c r="CO364" s="230"/>
      <c r="CP364" s="230"/>
      <c r="CQ364" s="230"/>
      <c r="CR364" s="230"/>
      <c r="CS364" s="230"/>
      <c r="CT364" s="230"/>
      <c r="CU364" s="230"/>
      <c r="CV364" s="230"/>
      <c r="CW364" s="230"/>
      <c r="CX364" s="230"/>
      <c r="CY364" s="230"/>
      <c r="CZ364" s="230"/>
      <c r="DA364" s="230"/>
      <c r="DB364" s="230"/>
      <c r="DC364" s="230"/>
      <c r="DD364" s="230"/>
      <c r="DE364" s="230"/>
      <c r="DF364" s="230"/>
      <c r="DG364" s="230"/>
      <c r="DH364" s="230"/>
      <c r="DI364" s="230"/>
      <c r="DJ364" s="230"/>
      <c r="DK364" s="230"/>
      <c r="DL364" s="230"/>
      <c r="DM364" s="230"/>
      <c r="DN364" s="230"/>
      <c r="DO364" s="230"/>
      <c r="DP364" s="230"/>
      <c r="DQ364" s="230"/>
      <c r="DR364" s="230"/>
      <c r="DS364" s="230"/>
      <c r="DT364" s="230"/>
      <c r="DU364" s="230"/>
      <c r="DV364" s="230"/>
      <c r="DW364" s="230"/>
      <c r="DX364" s="230"/>
      <c r="DY364" s="230"/>
      <c r="DZ364" s="230"/>
      <c r="EA364" s="230"/>
      <c r="EB364" s="230"/>
      <c r="EC364" s="230"/>
      <c r="ED364" s="230"/>
      <c r="EE364" s="230"/>
      <c r="EF364" s="230"/>
      <c r="EG364" s="230"/>
      <c r="EH364" s="230"/>
      <c r="EI364" s="230"/>
      <c r="EJ364" s="230"/>
      <c r="EK364" s="230"/>
      <c r="EL364" s="230"/>
      <c r="EM364" s="230"/>
      <c r="EN364" s="230"/>
      <c r="EO364" s="230"/>
      <c r="EP364" s="230"/>
      <c r="EQ364" s="230"/>
      <c r="ER364" s="230"/>
      <c r="ES364" s="230"/>
      <c r="ET364" s="230"/>
      <c r="EU364" s="230"/>
      <c r="EV364" s="230"/>
      <c r="EW364" s="230"/>
      <c r="EX364" s="230"/>
      <c r="EY364" s="230"/>
      <c r="EZ364" s="230"/>
      <c r="FA364" s="230"/>
      <c r="FB364" s="230"/>
      <c r="FC364" s="230"/>
      <c r="FD364" s="230"/>
      <c r="FE364" s="230"/>
      <c r="FF364" s="230"/>
      <c r="FG364" s="230"/>
      <c r="FH364" s="230"/>
      <c r="FI364" s="230"/>
      <c r="FJ364" s="230"/>
      <c r="FK364" s="230"/>
      <c r="FL364" s="230"/>
      <c r="FM364" s="230"/>
      <c r="FN364" s="230"/>
      <c r="FO364" s="230"/>
      <c r="FP364" s="230"/>
      <c r="FQ364" s="230"/>
      <c r="FR364" s="230"/>
      <c r="FS364" s="230"/>
      <c r="FT364" s="230"/>
      <c r="FU364" s="230"/>
      <c r="FV364" s="230"/>
      <c r="FW364" s="230"/>
      <c r="FX364" s="230"/>
      <c r="FY364" s="230"/>
      <c r="FZ364" s="230"/>
      <c r="GA364" s="230"/>
      <c r="GB364" s="230"/>
      <c r="GC364" s="230"/>
      <c r="GD364" s="230"/>
      <c r="GE364" s="230"/>
      <c r="GF364" s="230"/>
      <c r="GG364" s="230"/>
      <c r="GH364" s="230"/>
      <c r="GI364" s="230"/>
      <c r="GJ364" s="230"/>
      <c r="GK364" s="230"/>
      <c r="GL364" s="230"/>
      <c r="GM364" s="230"/>
      <c r="GN364" s="230"/>
      <c r="GO364" s="230"/>
      <c r="GP364" s="230"/>
      <c r="GQ364" s="230"/>
      <c r="GR364" s="230"/>
      <c r="GS364" s="230"/>
      <c r="GT364" s="230"/>
      <c r="GU364" s="230"/>
      <c r="GV364" s="230"/>
      <c r="GW364" s="230"/>
      <c r="GX364" s="230"/>
      <c r="GY364" s="230"/>
      <c r="GZ364" s="230"/>
      <c r="HA364" s="230"/>
      <c r="HB364" s="230"/>
      <c r="HC364" s="230"/>
      <c r="HD364" s="230"/>
      <c r="HE364" s="230"/>
      <c r="HF364" s="230"/>
      <c r="HG364" s="230"/>
      <c r="HH364" s="230"/>
      <c r="HI364" s="230"/>
      <c r="HJ364" s="230"/>
      <c r="HK364" s="230"/>
      <c r="HL364" s="230"/>
      <c r="HM364" s="230"/>
      <c r="HN364" s="230"/>
      <c r="HO364" s="230"/>
      <c r="HP364" s="230"/>
      <c r="HQ364" s="230"/>
      <c r="HR364" s="230"/>
      <c r="HS364" s="230"/>
      <c r="HT364" s="230"/>
      <c r="HU364" s="230"/>
      <c r="HV364" s="230"/>
      <c r="HW364" s="230"/>
      <c r="HX364" s="230"/>
      <c r="HY364" s="230"/>
      <c r="HZ364" s="230"/>
      <c r="IA364" s="230"/>
      <c r="IB364" s="230"/>
      <c r="IC364" s="230"/>
      <c r="ID364" s="230"/>
      <c r="IE364" s="230"/>
      <c r="IF364" s="230"/>
      <c r="IG364" s="230"/>
      <c r="IH364" s="230"/>
      <c r="II364" s="230"/>
      <c r="IJ364" s="230"/>
      <c r="IK364" s="230"/>
      <c r="IL364" s="230"/>
      <c r="IM364" s="230"/>
      <c r="IN364" s="230"/>
      <c r="IO364" s="230"/>
      <c r="IP364" s="230"/>
      <c r="IQ364" s="230"/>
      <c r="IR364" s="230"/>
      <c r="IS364" s="230"/>
      <c r="IT364" s="230"/>
      <c r="IU364" s="230"/>
      <c r="IV364" s="230"/>
      <c r="IW364" s="230"/>
      <c r="IX364" s="230"/>
      <c r="IY364" s="230"/>
      <c r="IZ364" s="230"/>
      <c r="JA364" s="230"/>
      <c r="JB364" s="230"/>
      <c r="JC364" s="230"/>
      <c r="JD364" s="230"/>
      <c r="JE364" s="230"/>
      <c r="JF364" s="230"/>
      <c r="JG364" s="230"/>
      <c r="JH364" s="230"/>
      <c r="JI364" s="230"/>
      <c r="JJ364" s="230"/>
      <c r="JK364" s="230"/>
      <c r="JL364" s="230"/>
      <c r="JM364" s="230"/>
      <c r="JN364" s="230"/>
      <c r="JO364" s="230"/>
      <c r="JP364" s="230"/>
      <c r="JQ364" s="230"/>
      <c r="JR364" s="230"/>
      <c r="JS364" s="230"/>
      <c r="JT364" s="230"/>
      <c r="JU364" s="230"/>
      <c r="JV364" s="230"/>
      <c r="JW364" s="230"/>
      <c r="JX364" s="230"/>
      <c r="JY364" s="230"/>
      <c r="JZ364" s="230"/>
      <c r="KA364" s="230"/>
      <c r="KB364" s="230"/>
      <c r="KC364" s="230"/>
      <c r="KD364" s="230"/>
      <c r="KE364" s="230"/>
      <c r="KF364" s="230"/>
      <c r="KG364" s="230"/>
      <c r="KH364" s="230"/>
      <c r="KI364" s="230"/>
      <c r="KJ364" s="230"/>
      <c r="KK364" s="230"/>
      <c r="KL364" s="230"/>
      <c r="KM364" s="230"/>
      <c r="KN364" s="230"/>
      <c r="KO364" s="230"/>
      <c r="KP364" s="230"/>
      <c r="KQ364" s="230"/>
      <c r="KR364" s="230"/>
      <c r="KS364" s="230"/>
      <c r="KT364" s="230"/>
      <c r="KU364" s="230"/>
      <c r="KV364" s="230"/>
      <c r="KW364" s="230"/>
      <c r="KX364" s="230"/>
      <c r="KY364" s="230"/>
      <c r="KZ364" s="230"/>
      <c r="LA364" s="230"/>
      <c r="LB364" s="230"/>
      <c r="LC364" s="230"/>
      <c r="LD364" s="230"/>
      <c r="LE364" s="230"/>
      <c r="LF364" s="230"/>
      <c r="LG364" s="230"/>
      <c r="LH364" s="230"/>
      <c r="LI364" s="230"/>
      <c r="LJ364" s="230"/>
      <c r="LK364" s="230"/>
      <c r="LL364" s="230"/>
      <c r="LM364" s="230"/>
      <c r="LN364" s="230"/>
      <c r="LO364" s="230"/>
      <c r="LP364" s="230"/>
      <c r="LQ364" s="230"/>
      <c r="LR364" s="230"/>
      <c r="LS364" s="230"/>
      <c r="LT364" s="230"/>
      <c r="LU364" s="230"/>
      <c r="LV364" s="230"/>
      <c r="LW364" s="230"/>
      <c r="LX364" s="230"/>
      <c r="LY364" s="230"/>
      <c r="LZ364" s="230"/>
      <c r="MA364" s="230"/>
      <c r="MB364" s="230"/>
      <c r="MC364" s="230"/>
      <c r="MD364" s="230"/>
      <c r="ME364" s="230"/>
      <c r="MF364" s="230"/>
      <c r="MG364" s="230"/>
      <c r="MH364" s="230"/>
      <c r="MI364" s="230"/>
      <c r="MJ364" s="230"/>
      <c r="MK364" s="230"/>
      <c r="ML364" s="230"/>
      <c r="MM364" s="230"/>
      <c r="MN364" s="230"/>
      <c r="MO364" s="230"/>
      <c r="MP364" s="230"/>
      <c r="MQ364" s="230"/>
      <c r="MR364" s="230"/>
      <c r="MS364" s="230"/>
      <c r="MT364" s="230"/>
      <c r="MU364" s="230"/>
      <c r="MV364" s="230"/>
      <c r="MW364" s="230"/>
      <c r="MX364" s="230"/>
      <c r="MY364" s="230"/>
      <c r="MZ364" s="230"/>
      <c r="NA364" s="231"/>
    </row>
    <row r="365" spans="1:365" s="22" customFormat="1" ht="15" customHeight="1" x14ac:dyDescent="0.25">
      <c r="A365" s="22">
        <v>360</v>
      </c>
      <c r="D365" s="201">
        <v>1143974471</v>
      </c>
      <c r="E365" s="201" t="s">
        <v>3773</v>
      </c>
      <c r="F365" s="57">
        <v>34896</v>
      </c>
      <c r="G365" s="22" t="s">
        <v>1843</v>
      </c>
      <c r="I365" s="63">
        <f t="shared" ca="1" si="37"/>
        <v>30.731506849315068</v>
      </c>
      <c r="K365" s="202" t="s">
        <v>3637</v>
      </c>
      <c r="L365" s="22" t="s">
        <v>1803</v>
      </c>
      <c r="M365" s="57">
        <v>45162</v>
      </c>
      <c r="N365" s="51">
        <f t="shared" ca="1" si="38"/>
        <v>2.6054794520547944</v>
      </c>
      <c r="O365" s="22">
        <v>3008407139</v>
      </c>
      <c r="P365" s="22" t="s">
        <v>1815</v>
      </c>
      <c r="Q365" s="22" t="s">
        <v>439</v>
      </c>
      <c r="R365" s="48" t="s">
        <v>3774</v>
      </c>
      <c r="S365" s="54" t="s">
        <v>2429</v>
      </c>
      <c r="V365" s="22" t="s">
        <v>567</v>
      </c>
      <c r="W365" s="22" t="s">
        <v>3775</v>
      </c>
      <c r="X365" s="22" t="s">
        <v>3776</v>
      </c>
      <c r="Y365" s="22">
        <v>2020</v>
      </c>
      <c r="Z365" s="22" t="s">
        <v>3777</v>
      </c>
      <c r="AA365" s="63">
        <v>125</v>
      </c>
      <c r="AC365" s="57">
        <v>43678</v>
      </c>
      <c r="AE365" s="22" t="s">
        <v>3778</v>
      </c>
      <c r="AF365" s="22" t="s">
        <v>568</v>
      </c>
      <c r="AG365" s="22">
        <v>1143951978</v>
      </c>
      <c r="AJ365" s="22" t="str">
        <f t="shared" ca="1" si="41"/>
        <v>No Vigente</v>
      </c>
      <c r="AK365" s="57">
        <f t="shared" si="42"/>
        <v>45517</v>
      </c>
      <c r="AL365" s="57">
        <v>45152</v>
      </c>
      <c r="AM365" s="22" t="str">
        <f t="shared" ca="1" si="40"/>
        <v>No Vigente</v>
      </c>
      <c r="AN365" s="57">
        <f t="shared" si="43"/>
        <v>45517</v>
      </c>
      <c r="AO365" s="57">
        <v>45152</v>
      </c>
      <c r="AP365" s="22" t="s">
        <v>439</v>
      </c>
      <c r="AQ365" s="48" t="s">
        <v>3774</v>
      </c>
      <c r="AR365" s="22" t="str">
        <f t="shared" ca="1" si="39"/>
        <v>Vigente</v>
      </c>
      <c r="AU365" s="22" t="s">
        <v>3732</v>
      </c>
      <c r="BE365" s="230"/>
      <c r="BF365" s="230"/>
      <c r="BG365" s="230"/>
      <c r="BH365" s="230"/>
      <c r="BI365" s="230"/>
      <c r="BJ365" s="230"/>
      <c r="BK365" s="230"/>
      <c r="BL365" s="230"/>
      <c r="BM365" s="230"/>
      <c r="BN365" s="230"/>
      <c r="BO365" s="230"/>
      <c r="BP365" s="230"/>
      <c r="BQ365" s="230"/>
      <c r="BR365" s="230"/>
      <c r="BS365" s="230"/>
      <c r="BT365" s="230"/>
      <c r="BU365" s="230"/>
      <c r="BV365" s="230"/>
      <c r="BW365" s="230"/>
      <c r="BX365" s="230"/>
      <c r="BY365" s="230"/>
      <c r="BZ365" s="230"/>
      <c r="CA365" s="230"/>
      <c r="CB365" s="230"/>
      <c r="CC365" s="230"/>
      <c r="CD365" s="230"/>
      <c r="CE365" s="230"/>
      <c r="CF365" s="230"/>
      <c r="CG365" s="230"/>
      <c r="CH365" s="230"/>
      <c r="CI365" s="230"/>
      <c r="CJ365" s="230"/>
      <c r="CK365" s="230"/>
      <c r="CL365" s="230"/>
      <c r="CM365" s="230"/>
      <c r="CN365" s="230"/>
      <c r="CO365" s="230"/>
      <c r="CP365" s="230"/>
      <c r="CQ365" s="230"/>
      <c r="CR365" s="230"/>
      <c r="CS365" s="230"/>
      <c r="CT365" s="230"/>
      <c r="CU365" s="230"/>
      <c r="CV365" s="230"/>
      <c r="CW365" s="230"/>
      <c r="CX365" s="230"/>
      <c r="CY365" s="230"/>
      <c r="CZ365" s="230"/>
      <c r="DA365" s="230"/>
      <c r="DB365" s="230"/>
      <c r="DC365" s="230"/>
      <c r="DD365" s="230"/>
      <c r="DE365" s="230"/>
      <c r="DF365" s="230"/>
      <c r="DG365" s="230"/>
      <c r="DH365" s="230"/>
      <c r="DI365" s="230"/>
      <c r="DJ365" s="230"/>
      <c r="DK365" s="230"/>
      <c r="DL365" s="230"/>
      <c r="DM365" s="230"/>
      <c r="DN365" s="230"/>
      <c r="DO365" s="230"/>
      <c r="DP365" s="230"/>
      <c r="DQ365" s="230"/>
      <c r="DR365" s="230"/>
      <c r="DS365" s="230"/>
      <c r="DT365" s="230"/>
      <c r="DU365" s="230"/>
      <c r="DV365" s="230"/>
      <c r="DW365" s="230"/>
      <c r="DX365" s="230"/>
      <c r="DY365" s="230"/>
      <c r="DZ365" s="230"/>
      <c r="EA365" s="230"/>
      <c r="EB365" s="230"/>
      <c r="EC365" s="230"/>
      <c r="ED365" s="230"/>
      <c r="EE365" s="230"/>
      <c r="EF365" s="230"/>
      <c r="EG365" s="230"/>
      <c r="EH365" s="230"/>
      <c r="EI365" s="230"/>
      <c r="EJ365" s="230"/>
      <c r="EK365" s="230"/>
      <c r="EL365" s="230"/>
      <c r="EM365" s="230"/>
      <c r="EN365" s="230"/>
      <c r="EO365" s="230"/>
      <c r="EP365" s="230"/>
      <c r="EQ365" s="230"/>
      <c r="ER365" s="230"/>
      <c r="ES365" s="230"/>
      <c r="ET365" s="230"/>
      <c r="EU365" s="230"/>
      <c r="EV365" s="230"/>
      <c r="EW365" s="230"/>
      <c r="EX365" s="230"/>
      <c r="EY365" s="230"/>
      <c r="EZ365" s="230"/>
      <c r="FA365" s="230"/>
      <c r="FB365" s="230"/>
      <c r="FC365" s="230"/>
      <c r="FD365" s="230"/>
      <c r="FE365" s="230"/>
      <c r="FF365" s="230"/>
      <c r="FG365" s="230"/>
      <c r="FH365" s="230"/>
      <c r="FI365" s="230"/>
      <c r="FJ365" s="230"/>
      <c r="FK365" s="230"/>
      <c r="FL365" s="230"/>
      <c r="FM365" s="230"/>
      <c r="FN365" s="230"/>
      <c r="FO365" s="230"/>
      <c r="FP365" s="230"/>
      <c r="FQ365" s="230"/>
      <c r="FR365" s="230"/>
      <c r="FS365" s="230"/>
      <c r="FT365" s="230"/>
      <c r="FU365" s="230"/>
      <c r="FV365" s="230"/>
      <c r="FW365" s="230"/>
      <c r="FX365" s="230"/>
      <c r="FY365" s="230"/>
      <c r="FZ365" s="230"/>
      <c r="GA365" s="230"/>
      <c r="GB365" s="230"/>
      <c r="GC365" s="230"/>
      <c r="GD365" s="230"/>
      <c r="GE365" s="230"/>
      <c r="GF365" s="230"/>
      <c r="GG365" s="230"/>
      <c r="GH365" s="230"/>
      <c r="GI365" s="230"/>
      <c r="GJ365" s="230"/>
      <c r="GK365" s="230"/>
      <c r="GL365" s="230"/>
      <c r="GM365" s="230"/>
      <c r="GN365" s="230"/>
      <c r="GO365" s="230"/>
      <c r="GP365" s="230"/>
      <c r="GQ365" s="230"/>
      <c r="GR365" s="230"/>
      <c r="GS365" s="230"/>
      <c r="GT365" s="230"/>
      <c r="GU365" s="230"/>
      <c r="GV365" s="230"/>
      <c r="GW365" s="230"/>
      <c r="GX365" s="230"/>
      <c r="GY365" s="230"/>
      <c r="GZ365" s="230"/>
      <c r="HA365" s="230"/>
      <c r="HB365" s="230"/>
      <c r="HC365" s="230"/>
      <c r="HD365" s="230"/>
      <c r="HE365" s="230"/>
      <c r="HF365" s="230"/>
      <c r="HG365" s="230"/>
      <c r="HH365" s="230"/>
      <c r="HI365" s="230"/>
      <c r="HJ365" s="230"/>
      <c r="HK365" s="230"/>
      <c r="HL365" s="230"/>
      <c r="HM365" s="230"/>
      <c r="HN365" s="230"/>
      <c r="HO365" s="230"/>
      <c r="HP365" s="230"/>
      <c r="HQ365" s="230"/>
      <c r="HR365" s="230"/>
      <c r="HS365" s="230"/>
      <c r="HT365" s="230"/>
      <c r="HU365" s="230"/>
      <c r="HV365" s="230"/>
      <c r="HW365" s="230"/>
      <c r="HX365" s="230"/>
      <c r="HY365" s="230"/>
      <c r="HZ365" s="230"/>
      <c r="IA365" s="230"/>
      <c r="IB365" s="230"/>
      <c r="IC365" s="230"/>
      <c r="ID365" s="230"/>
      <c r="IE365" s="230"/>
      <c r="IF365" s="230"/>
      <c r="IG365" s="230"/>
      <c r="IH365" s="230"/>
      <c r="II365" s="230"/>
      <c r="IJ365" s="230"/>
      <c r="IK365" s="230"/>
      <c r="IL365" s="230"/>
      <c r="IM365" s="230"/>
      <c r="IN365" s="230"/>
      <c r="IO365" s="230"/>
      <c r="IP365" s="230"/>
      <c r="IQ365" s="230"/>
      <c r="IR365" s="230"/>
      <c r="IS365" s="230"/>
      <c r="IT365" s="230"/>
      <c r="IU365" s="230"/>
      <c r="IV365" s="230"/>
      <c r="IW365" s="230"/>
      <c r="IX365" s="230"/>
      <c r="IY365" s="230"/>
      <c r="IZ365" s="230"/>
      <c r="JA365" s="230"/>
      <c r="JB365" s="230"/>
      <c r="JC365" s="230"/>
      <c r="JD365" s="230"/>
      <c r="JE365" s="230"/>
      <c r="JF365" s="230"/>
      <c r="JG365" s="230"/>
      <c r="JH365" s="230"/>
      <c r="JI365" s="230"/>
      <c r="JJ365" s="230"/>
      <c r="JK365" s="230"/>
      <c r="JL365" s="230"/>
      <c r="JM365" s="230"/>
      <c r="JN365" s="230"/>
      <c r="JO365" s="230"/>
      <c r="JP365" s="230"/>
      <c r="JQ365" s="230"/>
      <c r="JR365" s="230"/>
      <c r="JS365" s="230"/>
      <c r="JT365" s="230"/>
      <c r="JU365" s="230"/>
      <c r="JV365" s="230"/>
      <c r="JW365" s="230"/>
      <c r="JX365" s="230"/>
      <c r="JY365" s="230"/>
      <c r="JZ365" s="230"/>
      <c r="KA365" s="230"/>
      <c r="KB365" s="230"/>
      <c r="KC365" s="230"/>
      <c r="KD365" s="230"/>
      <c r="KE365" s="230"/>
      <c r="KF365" s="230"/>
      <c r="KG365" s="230"/>
      <c r="KH365" s="230"/>
      <c r="KI365" s="230"/>
      <c r="KJ365" s="230"/>
      <c r="KK365" s="230"/>
      <c r="KL365" s="230"/>
      <c r="KM365" s="230"/>
      <c r="KN365" s="230"/>
      <c r="KO365" s="230"/>
      <c r="KP365" s="230"/>
      <c r="KQ365" s="230"/>
      <c r="KR365" s="230"/>
      <c r="KS365" s="230"/>
      <c r="KT365" s="230"/>
      <c r="KU365" s="230"/>
      <c r="KV365" s="230"/>
      <c r="KW365" s="230"/>
      <c r="KX365" s="230"/>
      <c r="KY365" s="230"/>
      <c r="KZ365" s="230"/>
      <c r="LA365" s="230"/>
      <c r="LB365" s="230"/>
      <c r="LC365" s="230"/>
      <c r="LD365" s="230"/>
      <c r="LE365" s="230"/>
      <c r="LF365" s="230"/>
      <c r="LG365" s="230"/>
      <c r="LH365" s="230"/>
      <c r="LI365" s="230"/>
      <c r="LJ365" s="230"/>
      <c r="LK365" s="230"/>
      <c r="LL365" s="230"/>
      <c r="LM365" s="230"/>
      <c r="LN365" s="230"/>
      <c r="LO365" s="230"/>
      <c r="LP365" s="230"/>
      <c r="LQ365" s="230"/>
      <c r="LR365" s="230"/>
      <c r="LS365" s="230"/>
      <c r="LT365" s="230"/>
      <c r="LU365" s="230"/>
      <c r="LV365" s="230"/>
      <c r="LW365" s="230"/>
      <c r="LX365" s="230"/>
      <c r="LY365" s="230"/>
      <c r="LZ365" s="230"/>
      <c r="MA365" s="230"/>
      <c r="MB365" s="230"/>
      <c r="MC365" s="230"/>
      <c r="MD365" s="230"/>
      <c r="ME365" s="230"/>
      <c r="MF365" s="230"/>
      <c r="MG365" s="230"/>
      <c r="MH365" s="230"/>
      <c r="MI365" s="230"/>
      <c r="MJ365" s="230"/>
      <c r="MK365" s="230"/>
      <c r="ML365" s="230"/>
      <c r="MM365" s="230"/>
      <c r="MN365" s="230"/>
      <c r="MO365" s="230"/>
      <c r="MP365" s="230"/>
      <c r="MQ365" s="230"/>
      <c r="MR365" s="230"/>
      <c r="MS365" s="230"/>
      <c r="MT365" s="230"/>
      <c r="MU365" s="230"/>
      <c r="MV365" s="230"/>
      <c r="MW365" s="230"/>
      <c r="MX365" s="230"/>
      <c r="MY365" s="230"/>
      <c r="MZ365" s="230"/>
      <c r="NA365" s="231"/>
    </row>
    <row r="366" spans="1:365" s="233" customFormat="1" ht="31.5" customHeight="1" x14ac:dyDescent="0.25">
      <c r="A366" s="22">
        <v>361</v>
      </c>
      <c r="B366" s="22"/>
      <c r="C366" s="22"/>
      <c r="D366" s="204">
        <v>1130602356</v>
      </c>
      <c r="E366" s="204" t="s">
        <v>3779</v>
      </c>
      <c r="F366" s="108">
        <v>32323</v>
      </c>
      <c r="G366" s="107" t="s">
        <v>1801</v>
      </c>
      <c r="I366" s="110">
        <f t="shared" ca="1" si="37"/>
        <v>37.780821917808218</v>
      </c>
      <c r="K366" s="208" t="s">
        <v>3637</v>
      </c>
      <c r="L366" s="107" t="s">
        <v>1803</v>
      </c>
      <c r="M366" s="108">
        <v>45418</v>
      </c>
      <c r="N366" s="109">
        <f t="shared" ca="1" si="38"/>
        <v>1.904109589041096</v>
      </c>
      <c r="O366" s="107">
        <v>3153079557</v>
      </c>
      <c r="P366" s="107" t="s">
        <v>1815</v>
      </c>
      <c r="Q366" s="107" t="s">
        <v>439</v>
      </c>
      <c r="R366" s="108">
        <v>48980</v>
      </c>
      <c r="S366" s="107" t="s">
        <v>2429</v>
      </c>
      <c r="T366" s="107"/>
      <c r="U366" s="107"/>
      <c r="V366" s="107" t="s">
        <v>3780</v>
      </c>
      <c r="W366" s="107"/>
      <c r="X366" s="107"/>
      <c r="Y366" s="107"/>
      <c r="Z366" s="107"/>
      <c r="AA366" s="107"/>
      <c r="AC366" s="107"/>
      <c r="AD366" s="107" t="s">
        <v>437</v>
      </c>
      <c r="AE366" s="107" t="s">
        <v>3778</v>
      </c>
      <c r="AF366" s="107"/>
      <c r="AG366" s="107"/>
      <c r="AH366" s="107"/>
      <c r="AI366" s="107"/>
      <c r="AJ366" s="115" t="str">
        <f t="shared" ca="1" si="41"/>
        <v>No Vigente</v>
      </c>
      <c r="AK366" s="116">
        <f t="shared" si="42"/>
        <v>365</v>
      </c>
      <c r="AL366" s="107"/>
      <c r="AM366" s="115" t="str">
        <f t="shared" ca="1" si="40"/>
        <v>No Vigente</v>
      </c>
      <c r="AN366" s="116">
        <f t="shared" si="43"/>
        <v>365</v>
      </c>
      <c r="AO366" s="107"/>
      <c r="AP366" s="107" t="s">
        <v>439</v>
      </c>
      <c r="AQ366" s="108">
        <v>48980</v>
      </c>
      <c r="AR366" s="115" t="str">
        <f t="shared" ca="1" si="39"/>
        <v>Vigente</v>
      </c>
      <c r="AS366" s="107"/>
      <c r="AT366" s="107"/>
      <c r="AU366" s="113" t="s">
        <v>3767</v>
      </c>
      <c r="AV366" s="107"/>
      <c r="BC366" s="107"/>
      <c r="BD366" s="107" t="s">
        <v>2421</v>
      </c>
      <c r="BE366" s="230"/>
      <c r="BF366" s="230"/>
      <c r="BG366" s="230"/>
      <c r="BH366" s="230"/>
      <c r="BI366" s="230"/>
      <c r="BJ366" s="230"/>
      <c r="BK366" s="230"/>
      <c r="BL366" s="230"/>
      <c r="BM366" s="230"/>
      <c r="BN366" s="230"/>
      <c r="BO366" s="230"/>
      <c r="BP366" s="230"/>
      <c r="BQ366" s="230"/>
      <c r="BR366" s="230"/>
      <c r="BS366" s="230"/>
      <c r="BT366" s="230"/>
      <c r="BU366" s="230"/>
      <c r="BV366" s="230"/>
      <c r="BW366" s="230"/>
      <c r="BX366" s="230"/>
      <c r="BY366" s="230"/>
      <c r="BZ366" s="230"/>
      <c r="CA366" s="230"/>
      <c r="CB366" s="230"/>
      <c r="CC366" s="230"/>
      <c r="CD366" s="230"/>
      <c r="CE366" s="230"/>
      <c r="CF366" s="230"/>
      <c r="CG366" s="230"/>
      <c r="CH366" s="230"/>
      <c r="CI366" s="230"/>
      <c r="CJ366" s="230"/>
      <c r="CK366" s="230"/>
      <c r="CL366" s="230"/>
      <c r="CM366" s="230"/>
      <c r="CN366" s="230"/>
      <c r="CO366" s="230"/>
      <c r="CP366" s="230"/>
      <c r="CQ366" s="230"/>
      <c r="CR366" s="230"/>
      <c r="CS366" s="230"/>
      <c r="CT366" s="230"/>
      <c r="CU366" s="230"/>
      <c r="CV366" s="230"/>
      <c r="CW366" s="230"/>
      <c r="CX366" s="230"/>
      <c r="CY366" s="230"/>
      <c r="CZ366" s="230"/>
      <c r="DA366" s="230"/>
      <c r="DB366" s="230"/>
      <c r="DC366" s="230"/>
      <c r="DD366" s="230"/>
      <c r="DE366" s="230"/>
      <c r="DF366" s="230"/>
      <c r="DG366" s="230"/>
      <c r="DH366" s="230"/>
      <c r="DI366" s="230"/>
      <c r="DJ366" s="230"/>
      <c r="DK366" s="230"/>
      <c r="DL366" s="230"/>
      <c r="DM366" s="230"/>
      <c r="DN366" s="230"/>
      <c r="DO366" s="230"/>
      <c r="DP366" s="230"/>
      <c r="DQ366" s="230"/>
      <c r="DR366" s="230"/>
      <c r="DS366" s="230"/>
      <c r="DT366" s="230"/>
      <c r="DU366" s="230"/>
      <c r="DV366" s="230"/>
      <c r="DW366" s="230"/>
      <c r="DX366" s="230"/>
      <c r="DY366" s="230"/>
      <c r="DZ366" s="230"/>
      <c r="EA366" s="230"/>
      <c r="EB366" s="230"/>
      <c r="EC366" s="230"/>
      <c r="ED366" s="230"/>
      <c r="EE366" s="230"/>
      <c r="EF366" s="230"/>
      <c r="EG366" s="230"/>
      <c r="EH366" s="230"/>
      <c r="EI366" s="230"/>
      <c r="EJ366" s="230"/>
      <c r="EK366" s="230"/>
      <c r="EL366" s="230"/>
      <c r="EM366" s="230"/>
      <c r="EN366" s="230"/>
      <c r="EO366" s="230"/>
      <c r="EP366" s="230"/>
      <c r="EQ366" s="230"/>
      <c r="ER366" s="230"/>
      <c r="ES366" s="230"/>
      <c r="ET366" s="230"/>
      <c r="EU366" s="230"/>
      <c r="EV366" s="230"/>
      <c r="EW366" s="230"/>
      <c r="EX366" s="230"/>
      <c r="EY366" s="230"/>
      <c r="EZ366" s="230"/>
      <c r="FA366" s="230"/>
      <c r="FB366" s="230"/>
      <c r="FC366" s="230"/>
      <c r="FD366" s="230"/>
      <c r="FE366" s="230"/>
      <c r="FF366" s="230"/>
      <c r="FG366" s="230"/>
      <c r="FH366" s="230"/>
      <c r="FI366" s="230"/>
      <c r="FJ366" s="230"/>
      <c r="FK366" s="230"/>
      <c r="FL366" s="230"/>
      <c r="FM366" s="230"/>
      <c r="FN366" s="230"/>
      <c r="FO366" s="230"/>
      <c r="FP366" s="230"/>
      <c r="FQ366" s="230"/>
      <c r="FR366" s="230"/>
      <c r="FS366" s="230"/>
      <c r="FT366" s="230"/>
      <c r="FU366" s="230"/>
      <c r="FV366" s="230"/>
      <c r="FW366" s="230"/>
      <c r="FX366" s="230"/>
      <c r="FY366" s="230"/>
      <c r="FZ366" s="230"/>
      <c r="GA366" s="230"/>
      <c r="GB366" s="230"/>
      <c r="GC366" s="230"/>
      <c r="GD366" s="230"/>
      <c r="GE366" s="230"/>
      <c r="GF366" s="230"/>
      <c r="GG366" s="230"/>
      <c r="GH366" s="230"/>
      <c r="GI366" s="230"/>
      <c r="GJ366" s="230"/>
      <c r="GK366" s="230"/>
      <c r="GL366" s="230"/>
      <c r="GM366" s="230"/>
      <c r="GN366" s="230"/>
      <c r="GO366" s="230"/>
      <c r="GP366" s="230"/>
      <c r="GQ366" s="230"/>
      <c r="GR366" s="230"/>
      <c r="GS366" s="230"/>
      <c r="GT366" s="230"/>
      <c r="GU366" s="230"/>
      <c r="GV366" s="230"/>
      <c r="GW366" s="230"/>
      <c r="GX366" s="230"/>
      <c r="GY366" s="230"/>
      <c r="GZ366" s="230"/>
      <c r="HA366" s="230"/>
      <c r="HB366" s="230"/>
      <c r="HC366" s="230"/>
      <c r="HD366" s="230"/>
      <c r="HE366" s="230"/>
      <c r="HF366" s="230"/>
      <c r="HG366" s="230"/>
      <c r="HH366" s="230"/>
      <c r="HI366" s="230"/>
      <c r="HJ366" s="230"/>
      <c r="HK366" s="230"/>
      <c r="HL366" s="230"/>
      <c r="HM366" s="230"/>
      <c r="HN366" s="230"/>
      <c r="HO366" s="230"/>
      <c r="HP366" s="230"/>
      <c r="HQ366" s="230"/>
      <c r="HR366" s="230"/>
      <c r="HS366" s="230"/>
      <c r="HT366" s="230"/>
      <c r="HU366" s="230"/>
      <c r="HV366" s="230"/>
      <c r="HW366" s="230"/>
      <c r="HX366" s="230"/>
      <c r="HY366" s="230"/>
      <c r="HZ366" s="230"/>
      <c r="IA366" s="230"/>
      <c r="IB366" s="230"/>
      <c r="IC366" s="230"/>
      <c r="ID366" s="230"/>
      <c r="IE366" s="230"/>
      <c r="IF366" s="230"/>
      <c r="IG366" s="230"/>
      <c r="IH366" s="230"/>
      <c r="II366" s="230"/>
      <c r="IJ366" s="230"/>
      <c r="IK366" s="230"/>
      <c r="IL366" s="230"/>
      <c r="IM366" s="230"/>
      <c r="IN366" s="230"/>
      <c r="IO366" s="230"/>
      <c r="IP366" s="230"/>
      <c r="IQ366" s="230"/>
      <c r="IR366" s="230"/>
      <c r="IS366" s="230"/>
      <c r="IT366" s="230"/>
      <c r="IU366" s="230"/>
      <c r="IV366" s="230"/>
      <c r="IW366" s="230"/>
      <c r="IX366" s="230"/>
      <c r="IY366" s="230"/>
      <c r="IZ366" s="230"/>
      <c r="JA366" s="230"/>
      <c r="JB366" s="230"/>
      <c r="JC366" s="230"/>
      <c r="JD366" s="230"/>
      <c r="JE366" s="230"/>
      <c r="JF366" s="230"/>
      <c r="JG366" s="230"/>
      <c r="JH366" s="230"/>
      <c r="JI366" s="230"/>
      <c r="JJ366" s="230"/>
      <c r="JK366" s="230"/>
      <c r="JL366" s="230"/>
      <c r="JM366" s="230"/>
      <c r="JN366" s="230"/>
      <c r="JO366" s="230"/>
      <c r="JP366" s="230"/>
      <c r="JQ366" s="230"/>
      <c r="JR366" s="230"/>
      <c r="JS366" s="230"/>
      <c r="JT366" s="230"/>
      <c r="JU366" s="230"/>
      <c r="JV366" s="230"/>
      <c r="JW366" s="230"/>
      <c r="JX366" s="230"/>
      <c r="JY366" s="230"/>
      <c r="JZ366" s="230"/>
      <c r="KA366" s="230"/>
      <c r="KB366" s="230"/>
      <c r="KC366" s="230"/>
      <c r="KD366" s="230"/>
      <c r="KE366" s="230"/>
      <c r="KF366" s="230"/>
      <c r="KG366" s="230"/>
      <c r="KH366" s="230"/>
      <c r="KI366" s="230"/>
      <c r="KJ366" s="230"/>
      <c r="KK366" s="230"/>
      <c r="KL366" s="230"/>
      <c r="KM366" s="230"/>
      <c r="KN366" s="230"/>
      <c r="KO366" s="230"/>
      <c r="KP366" s="230"/>
      <c r="KQ366" s="230"/>
      <c r="KR366" s="230"/>
      <c r="KS366" s="230"/>
      <c r="KT366" s="230"/>
      <c r="KU366" s="230"/>
      <c r="KV366" s="230"/>
      <c r="KW366" s="230"/>
      <c r="KX366" s="230"/>
      <c r="KY366" s="230"/>
      <c r="KZ366" s="230"/>
      <c r="LA366" s="230"/>
      <c r="LB366" s="230"/>
      <c r="LC366" s="230"/>
      <c r="LD366" s="230"/>
      <c r="LE366" s="230"/>
      <c r="LF366" s="230"/>
      <c r="LG366" s="230"/>
      <c r="LH366" s="230"/>
      <c r="LI366" s="230"/>
      <c r="LJ366" s="230"/>
      <c r="LK366" s="230"/>
      <c r="LL366" s="230"/>
      <c r="LM366" s="230"/>
      <c r="LN366" s="230"/>
      <c r="LO366" s="230"/>
      <c r="LP366" s="230"/>
      <c r="LQ366" s="230"/>
      <c r="LR366" s="230"/>
      <c r="LS366" s="230"/>
      <c r="LT366" s="230"/>
      <c r="LU366" s="230"/>
      <c r="LV366" s="230"/>
      <c r="LW366" s="230"/>
      <c r="LX366" s="230"/>
      <c r="LY366" s="230"/>
      <c r="LZ366" s="230"/>
      <c r="MA366" s="230"/>
      <c r="MB366" s="230"/>
      <c r="MC366" s="230"/>
      <c r="MD366" s="230"/>
      <c r="ME366" s="230"/>
      <c r="MF366" s="230"/>
      <c r="MG366" s="230"/>
      <c r="MH366" s="230"/>
      <c r="MI366" s="230"/>
      <c r="MJ366" s="230"/>
      <c r="MK366" s="230"/>
      <c r="ML366" s="230"/>
      <c r="MM366" s="230"/>
      <c r="MN366" s="230"/>
      <c r="MO366" s="230"/>
      <c r="MP366" s="230"/>
      <c r="MQ366" s="230"/>
      <c r="MR366" s="230"/>
      <c r="MS366" s="230"/>
      <c r="MT366" s="230"/>
      <c r="MU366" s="230"/>
      <c r="MV366" s="230"/>
      <c r="MW366" s="230"/>
      <c r="MX366" s="230"/>
      <c r="MY366" s="230"/>
      <c r="MZ366" s="230"/>
      <c r="NA366" s="232"/>
    </row>
    <row r="367" spans="1:365" s="233" customFormat="1" ht="15" customHeight="1" x14ac:dyDescent="0.25">
      <c r="A367" s="22">
        <v>362</v>
      </c>
      <c r="B367" s="22"/>
      <c r="C367" s="22"/>
      <c r="D367" s="204">
        <v>1086133772</v>
      </c>
      <c r="E367" s="204" t="s">
        <v>3781</v>
      </c>
      <c r="F367" s="108">
        <v>32228</v>
      </c>
      <c r="G367" s="107" t="s">
        <v>1801</v>
      </c>
      <c r="I367" s="110">
        <f t="shared" ca="1" si="37"/>
        <v>38.041095890410958</v>
      </c>
      <c r="K367" s="208" t="s">
        <v>3637</v>
      </c>
      <c r="L367" s="107" t="s">
        <v>1803</v>
      </c>
      <c r="M367" s="108">
        <v>45155</v>
      </c>
      <c r="N367" s="109">
        <f t="shared" ca="1" si="38"/>
        <v>2.6246575342465754</v>
      </c>
      <c r="O367" s="107">
        <v>3165820815</v>
      </c>
      <c r="P367" s="107" t="s">
        <v>1815</v>
      </c>
      <c r="Q367" s="107" t="s">
        <v>439</v>
      </c>
      <c r="R367" s="108">
        <v>46856</v>
      </c>
      <c r="S367" s="107" t="s">
        <v>2429</v>
      </c>
      <c r="T367" s="107"/>
      <c r="U367" s="107"/>
      <c r="V367" s="107" t="s">
        <v>3782</v>
      </c>
      <c r="W367" s="107"/>
      <c r="X367" s="107"/>
      <c r="Y367" s="107"/>
      <c r="Z367" s="107"/>
      <c r="AA367" s="107"/>
      <c r="AC367" s="107"/>
      <c r="AD367" s="107" t="s">
        <v>437</v>
      </c>
      <c r="AE367" s="107" t="s">
        <v>3778</v>
      </c>
      <c r="AF367" s="107"/>
      <c r="AG367" s="107"/>
      <c r="AH367" s="107"/>
      <c r="AI367" s="107"/>
      <c r="AJ367" s="115" t="str">
        <f t="shared" ca="1" si="41"/>
        <v>No Vigente</v>
      </c>
      <c r="AK367" s="116">
        <f t="shared" si="42"/>
        <v>365</v>
      </c>
      <c r="AL367" s="107"/>
      <c r="AM367" s="115" t="str">
        <f t="shared" ca="1" si="40"/>
        <v>No Vigente</v>
      </c>
      <c r="AN367" s="116">
        <f t="shared" si="43"/>
        <v>365</v>
      </c>
      <c r="AO367" s="107"/>
      <c r="AP367" s="107" t="s">
        <v>439</v>
      </c>
      <c r="AQ367" s="108">
        <v>46856</v>
      </c>
      <c r="AR367" s="115" t="str">
        <f t="shared" ca="1" si="39"/>
        <v>Vigente</v>
      </c>
      <c r="AS367" s="107"/>
      <c r="AT367" s="107"/>
      <c r="AU367" s="107" t="s">
        <v>3732</v>
      </c>
      <c r="AV367" s="107"/>
      <c r="BC367" s="107"/>
      <c r="BD367" s="107" t="s">
        <v>2421</v>
      </c>
      <c r="BE367" s="230"/>
      <c r="BF367" s="230"/>
      <c r="BG367" s="230"/>
      <c r="BH367" s="230"/>
      <c r="BI367" s="230"/>
      <c r="BJ367" s="230"/>
      <c r="BK367" s="230"/>
      <c r="BL367" s="230"/>
      <c r="BM367" s="230"/>
      <c r="BN367" s="230"/>
      <c r="BO367" s="230"/>
      <c r="BP367" s="230"/>
      <c r="BQ367" s="230"/>
      <c r="BR367" s="230"/>
      <c r="BS367" s="230"/>
      <c r="BT367" s="230"/>
      <c r="BU367" s="230"/>
      <c r="BV367" s="230"/>
      <c r="BW367" s="230"/>
      <c r="BX367" s="230"/>
      <c r="BY367" s="230"/>
      <c r="BZ367" s="230"/>
      <c r="CA367" s="230"/>
      <c r="CB367" s="230"/>
      <c r="CC367" s="230"/>
      <c r="CD367" s="230"/>
      <c r="CE367" s="230"/>
      <c r="CF367" s="230"/>
      <c r="CG367" s="230"/>
      <c r="CH367" s="230"/>
      <c r="CI367" s="230"/>
      <c r="CJ367" s="230"/>
      <c r="CK367" s="230"/>
      <c r="CL367" s="230"/>
      <c r="CM367" s="230"/>
      <c r="CN367" s="230"/>
      <c r="CO367" s="230"/>
      <c r="CP367" s="230"/>
      <c r="CQ367" s="230"/>
      <c r="CR367" s="230"/>
      <c r="CS367" s="230"/>
      <c r="CT367" s="230"/>
      <c r="CU367" s="230"/>
      <c r="CV367" s="230"/>
      <c r="CW367" s="230"/>
      <c r="CX367" s="230"/>
      <c r="CY367" s="230"/>
      <c r="CZ367" s="230"/>
      <c r="DA367" s="230"/>
      <c r="DB367" s="230"/>
      <c r="DC367" s="230"/>
      <c r="DD367" s="230"/>
      <c r="DE367" s="230"/>
      <c r="DF367" s="230"/>
      <c r="DG367" s="230"/>
      <c r="DH367" s="230"/>
      <c r="DI367" s="230"/>
      <c r="DJ367" s="230"/>
      <c r="DK367" s="230"/>
      <c r="DL367" s="230"/>
      <c r="DM367" s="230"/>
      <c r="DN367" s="230"/>
      <c r="DO367" s="230"/>
      <c r="DP367" s="230"/>
      <c r="DQ367" s="230"/>
      <c r="DR367" s="230"/>
      <c r="DS367" s="230"/>
      <c r="DT367" s="230"/>
      <c r="DU367" s="230"/>
      <c r="DV367" s="230"/>
      <c r="DW367" s="230"/>
      <c r="DX367" s="230"/>
      <c r="DY367" s="230"/>
      <c r="DZ367" s="230"/>
      <c r="EA367" s="230"/>
      <c r="EB367" s="230"/>
      <c r="EC367" s="230"/>
      <c r="ED367" s="230"/>
      <c r="EE367" s="230"/>
      <c r="EF367" s="230"/>
      <c r="EG367" s="230"/>
      <c r="EH367" s="230"/>
      <c r="EI367" s="230"/>
      <c r="EJ367" s="230"/>
      <c r="EK367" s="230"/>
      <c r="EL367" s="230"/>
      <c r="EM367" s="230"/>
      <c r="EN367" s="230"/>
      <c r="EO367" s="230"/>
      <c r="EP367" s="230"/>
      <c r="EQ367" s="230"/>
      <c r="ER367" s="230"/>
      <c r="ES367" s="230"/>
      <c r="ET367" s="230"/>
      <c r="EU367" s="230"/>
      <c r="EV367" s="230"/>
      <c r="EW367" s="230"/>
      <c r="EX367" s="230"/>
      <c r="EY367" s="230"/>
      <c r="EZ367" s="230"/>
      <c r="FA367" s="230"/>
      <c r="FB367" s="230"/>
      <c r="FC367" s="230"/>
      <c r="FD367" s="230"/>
      <c r="FE367" s="230"/>
      <c r="FF367" s="230"/>
      <c r="FG367" s="230"/>
      <c r="FH367" s="230"/>
      <c r="FI367" s="230"/>
      <c r="FJ367" s="230"/>
      <c r="FK367" s="230"/>
      <c r="FL367" s="230"/>
      <c r="FM367" s="230"/>
      <c r="FN367" s="230"/>
      <c r="FO367" s="230"/>
      <c r="FP367" s="230"/>
      <c r="FQ367" s="230"/>
      <c r="FR367" s="230"/>
      <c r="FS367" s="230"/>
      <c r="FT367" s="230"/>
      <c r="FU367" s="230"/>
      <c r="FV367" s="230"/>
      <c r="FW367" s="230"/>
      <c r="FX367" s="230"/>
      <c r="FY367" s="230"/>
      <c r="FZ367" s="230"/>
      <c r="GA367" s="230"/>
      <c r="GB367" s="230"/>
      <c r="GC367" s="230"/>
      <c r="GD367" s="230"/>
      <c r="GE367" s="230"/>
      <c r="GF367" s="230"/>
      <c r="GG367" s="230"/>
      <c r="GH367" s="230"/>
      <c r="GI367" s="230"/>
      <c r="GJ367" s="230"/>
      <c r="GK367" s="230"/>
      <c r="GL367" s="230"/>
      <c r="GM367" s="230"/>
      <c r="GN367" s="230"/>
      <c r="GO367" s="230"/>
      <c r="GP367" s="230"/>
      <c r="GQ367" s="230"/>
      <c r="GR367" s="230"/>
      <c r="GS367" s="230"/>
      <c r="GT367" s="230"/>
      <c r="GU367" s="230"/>
      <c r="GV367" s="230"/>
      <c r="GW367" s="230"/>
      <c r="GX367" s="230"/>
      <c r="GY367" s="230"/>
      <c r="GZ367" s="230"/>
      <c r="HA367" s="230"/>
      <c r="HB367" s="230"/>
      <c r="HC367" s="230"/>
      <c r="HD367" s="230"/>
      <c r="HE367" s="230"/>
      <c r="HF367" s="230"/>
      <c r="HG367" s="230"/>
      <c r="HH367" s="230"/>
      <c r="HI367" s="230"/>
      <c r="HJ367" s="230"/>
      <c r="HK367" s="230"/>
      <c r="HL367" s="230"/>
      <c r="HM367" s="230"/>
      <c r="HN367" s="230"/>
      <c r="HO367" s="230"/>
      <c r="HP367" s="230"/>
      <c r="HQ367" s="230"/>
      <c r="HR367" s="230"/>
      <c r="HS367" s="230"/>
      <c r="HT367" s="230"/>
      <c r="HU367" s="230"/>
      <c r="HV367" s="230"/>
      <c r="HW367" s="230"/>
      <c r="HX367" s="230"/>
      <c r="HY367" s="230"/>
      <c r="HZ367" s="230"/>
      <c r="IA367" s="230"/>
      <c r="IB367" s="230"/>
      <c r="IC367" s="230"/>
      <c r="ID367" s="230"/>
      <c r="IE367" s="230"/>
      <c r="IF367" s="230"/>
      <c r="IG367" s="230"/>
      <c r="IH367" s="230"/>
      <c r="II367" s="230"/>
      <c r="IJ367" s="230"/>
      <c r="IK367" s="230"/>
      <c r="IL367" s="230"/>
      <c r="IM367" s="230"/>
      <c r="IN367" s="230"/>
      <c r="IO367" s="230"/>
      <c r="IP367" s="230"/>
      <c r="IQ367" s="230"/>
      <c r="IR367" s="230"/>
      <c r="IS367" s="230"/>
      <c r="IT367" s="230"/>
      <c r="IU367" s="230"/>
      <c r="IV367" s="230"/>
      <c r="IW367" s="230"/>
      <c r="IX367" s="230"/>
      <c r="IY367" s="230"/>
      <c r="IZ367" s="230"/>
      <c r="JA367" s="230"/>
      <c r="JB367" s="230"/>
      <c r="JC367" s="230"/>
      <c r="JD367" s="230"/>
      <c r="JE367" s="230"/>
      <c r="JF367" s="230"/>
      <c r="JG367" s="230"/>
      <c r="JH367" s="230"/>
      <c r="JI367" s="230"/>
      <c r="JJ367" s="230"/>
      <c r="JK367" s="230"/>
      <c r="JL367" s="230"/>
      <c r="JM367" s="230"/>
      <c r="JN367" s="230"/>
      <c r="JO367" s="230"/>
      <c r="JP367" s="230"/>
      <c r="JQ367" s="230"/>
      <c r="JR367" s="230"/>
      <c r="JS367" s="230"/>
      <c r="JT367" s="230"/>
      <c r="JU367" s="230"/>
      <c r="JV367" s="230"/>
      <c r="JW367" s="230"/>
      <c r="JX367" s="230"/>
      <c r="JY367" s="230"/>
      <c r="JZ367" s="230"/>
      <c r="KA367" s="230"/>
      <c r="KB367" s="230"/>
      <c r="KC367" s="230"/>
      <c r="KD367" s="230"/>
      <c r="KE367" s="230"/>
      <c r="KF367" s="230"/>
      <c r="KG367" s="230"/>
      <c r="KH367" s="230"/>
      <c r="KI367" s="230"/>
      <c r="KJ367" s="230"/>
      <c r="KK367" s="230"/>
      <c r="KL367" s="230"/>
      <c r="KM367" s="230"/>
      <c r="KN367" s="230"/>
      <c r="KO367" s="230"/>
      <c r="KP367" s="230"/>
      <c r="KQ367" s="230"/>
      <c r="KR367" s="230"/>
      <c r="KS367" s="230"/>
      <c r="KT367" s="230"/>
      <c r="KU367" s="230"/>
      <c r="KV367" s="230"/>
      <c r="KW367" s="230"/>
      <c r="KX367" s="230"/>
      <c r="KY367" s="230"/>
      <c r="KZ367" s="230"/>
      <c r="LA367" s="230"/>
      <c r="LB367" s="230"/>
      <c r="LC367" s="230"/>
      <c r="LD367" s="230"/>
      <c r="LE367" s="230"/>
      <c r="LF367" s="230"/>
      <c r="LG367" s="230"/>
      <c r="LH367" s="230"/>
      <c r="LI367" s="230"/>
      <c r="LJ367" s="230"/>
      <c r="LK367" s="230"/>
      <c r="LL367" s="230"/>
      <c r="LM367" s="230"/>
      <c r="LN367" s="230"/>
      <c r="LO367" s="230"/>
      <c r="LP367" s="230"/>
      <c r="LQ367" s="230"/>
      <c r="LR367" s="230"/>
      <c r="LS367" s="230"/>
      <c r="LT367" s="230"/>
      <c r="LU367" s="230"/>
      <c r="LV367" s="230"/>
      <c r="LW367" s="230"/>
      <c r="LX367" s="230"/>
      <c r="LY367" s="230"/>
      <c r="LZ367" s="230"/>
      <c r="MA367" s="230"/>
      <c r="MB367" s="230"/>
      <c r="MC367" s="230"/>
      <c r="MD367" s="230"/>
      <c r="ME367" s="230"/>
      <c r="MF367" s="230"/>
      <c r="MG367" s="230"/>
      <c r="MH367" s="230"/>
      <c r="MI367" s="230"/>
      <c r="MJ367" s="230"/>
      <c r="MK367" s="230"/>
      <c r="ML367" s="230"/>
      <c r="MM367" s="230"/>
      <c r="MN367" s="230"/>
      <c r="MO367" s="230"/>
      <c r="MP367" s="230"/>
      <c r="MQ367" s="230"/>
      <c r="MR367" s="230"/>
      <c r="MS367" s="230"/>
      <c r="MT367" s="230"/>
      <c r="MU367" s="230"/>
      <c r="MV367" s="230"/>
      <c r="MW367" s="230"/>
      <c r="MX367" s="230"/>
      <c r="MY367" s="230"/>
      <c r="MZ367" s="230"/>
      <c r="NA367" s="232"/>
    </row>
    <row r="368" spans="1:365" s="22" customFormat="1" ht="45.75" customHeight="1" x14ac:dyDescent="0.25">
      <c r="A368" s="22">
        <v>363</v>
      </c>
      <c r="D368" s="201">
        <v>1130681044</v>
      </c>
      <c r="E368" s="201" t="s">
        <v>3783</v>
      </c>
      <c r="F368" s="57">
        <v>32554</v>
      </c>
      <c r="G368" s="22" t="s">
        <v>1843</v>
      </c>
      <c r="I368" s="63">
        <f t="shared" ca="1" si="37"/>
        <v>37.147945205479452</v>
      </c>
      <c r="K368" s="202" t="s">
        <v>3637</v>
      </c>
      <c r="L368" s="22" t="s">
        <v>1803</v>
      </c>
      <c r="M368" s="57">
        <v>45155</v>
      </c>
      <c r="N368" s="51">
        <f t="shared" ca="1" si="38"/>
        <v>2.6246575342465754</v>
      </c>
      <c r="O368" s="22">
        <v>3162243345</v>
      </c>
      <c r="P368" s="22" t="s">
        <v>1815</v>
      </c>
      <c r="Q368" s="22" t="s">
        <v>439</v>
      </c>
      <c r="R368" s="57">
        <v>45835</v>
      </c>
      <c r="S368" s="22" t="s">
        <v>2429</v>
      </c>
      <c r="V368" s="22" t="s">
        <v>573</v>
      </c>
      <c r="W368" s="48" t="s">
        <v>3784</v>
      </c>
      <c r="X368" s="22" t="s">
        <v>3785</v>
      </c>
      <c r="Y368" s="22">
        <v>2024</v>
      </c>
      <c r="Z368" s="22" t="s">
        <v>1819</v>
      </c>
      <c r="AA368" s="22">
        <v>98</v>
      </c>
      <c r="AC368" s="57">
        <v>45211</v>
      </c>
      <c r="AD368" s="22" t="s">
        <v>437</v>
      </c>
      <c r="AE368" s="22" t="s">
        <v>534</v>
      </c>
      <c r="AJ368" s="22" t="str">
        <f t="shared" ca="1" si="41"/>
        <v>No Vigente</v>
      </c>
      <c r="AK368" s="57">
        <f t="shared" si="42"/>
        <v>45942</v>
      </c>
      <c r="AL368" s="57">
        <v>45577</v>
      </c>
      <c r="AM368" s="22" t="str">
        <f t="shared" ca="1" si="40"/>
        <v>No Vigente</v>
      </c>
      <c r="AN368" s="57">
        <f t="shared" si="43"/>
        <v>45942</v>
      </c>
      <c r="AO368" s="57">
        <v>45577</v>
      </c>
      <c r="AP368" s="22" t="s">
        <v>439</v>
      </c>
      <c r="AQ368" s="57">
        <v>45835</v>
      </c>
      <c r="AR368" s="22" t="str">
        <f t="shared" ca="1" si="39"/>
        <v>No Vigente</v>
      </c>
      <c r="AU368" s="48" t="s">
        <v>3786</v>
      </c>
      <c r="BE368" s="230"/>
      <c r="BF368" s="230"/>
      <c r="BG368" s="230"/>
      <c r="BH368" s="230"/>
      <c r="BI368" s="230"/>
      <c r="BJ368" s="230"/>
      <c r="BK368" s="230"/>
      <c r="BL368" s="230"/>
      <c r="BM368" s="230"/>
      <c r="BN368" s="230"/>
      <c r="BO368" s="230"/>
      <c r="BP368" s="230"/>
      <c r="BQ368" s="230"/>
      <c r="BR368" s="230"/>
      <c r="BS368" s="230"/>
      <c r="BT368" s="230"/>
      <c r="BU368" s="230"/>
      <c r="BV368" s="230"/>
      <c r="BW368" s="230"/>
      <c r="BX368" s="230"/>
      <c r="BY368" s="230"/>
      <c r="BZ368" s="230"/>
      <c r="CA368" s="230"/>
      <c r="CB368" s="230"/>
      <c r="CC368" s="230"/>
      <c r="CD368" s="230"/>
      <c r="CE368" s="230"/>
      <c r="CF368" s="230"/>
      <c r="CG368" s="230"/>
      <c r="CH368" s="230"/>
      <c r="CI368" s="230"/>
      <c r="CJ368" s="230"/>
      <c r="CK368" s="230"/>
      <c r="CL368" s="230"/>
      <c r="CM368" s="230"/>
      <c r="CN368" s="230"/>
      <c r="CO368" s="230"/>
      <c r="CP368" s="230"/>
      <c r="CQ368" s="230"/>
      <c r="CR368" s="230"/>
      <c r="CS368" s="230"/>
      <c r="CT368" s="230"/>
      <c r="CU368" s="230"/>
      <c r="CV368" s="230"/>
      <c r="CW368" s="230"/>
      <c r="CX368" s="230"/>
      <c r="CY368" s="230"/>
      <c r="CZ368" s="230"/>
      <c r="DA368" s="230"/>
      <c r="DB368" s="230"/>
      <c r="DC368" s="230"/>
      <c r="DD368" s="230"/>
      <c r="DE368" s="230"/>
      <c r="DF368" s="230"/>
      <c r="DG368" s="230"/>
      <c r="DH368" s="230"/>
      <c r="DI368" s="230"/>
      <c r="DJ368" s="230"/>
      <c r="DK368" s="230"/>
      <c r="DL368" s="230"/>
      <c r="DM368" s="230"/>
      <c r="DN368" s="230"/>
      <c r="DO368" s="230"/>
      <c r="DP368" s="230"/>
      <c r="DQ368" s="230"/>
      <c r="DR368" s="230"/>
      <c r="DS368" s="230"/>
      <c r="DT368" s="230"/>
      <c r="DU368" s="230"/>
      <c r="DV368" s="230"/>
      <c r="DW368" s="230"/>
      <c r="DX368" s="230"/>
      <c r="DY368" s="230"/>
      <c r="DZ368" s="230"/>
      <c r="EA368" s="230"/>
      <c r="EB368" s="230"/>
      <c r="EC368" s="230"/>
      <c r="ED368" s="230"/>
      <c r="EE368" s="230"/>
      <c r="EF368" s="230"/>
      <c r="EG368" s="230"/>
      <c r="EH368" s="230"/>
      <c r="EI368" s="230"/>
      <c r="EJ368" s="230"/>
      <c r="EK368" s="230"/>
      <c r="EL368" s="230"/>
      <c r="EM368" s="230"/>
      <c r="EN368" s="230"/>
      <c r="EO368" s="230"/>
      <c r="EP368" s="230"/>
      <c r="EQ368" s="230"/>
      <c r="ER368" s="230"/>
      <c r="ES368" s="230"/>
      <c r="ET368" s="230"/>
      <c r="EU368" s="230"/>
      <c r="EV368" s="230"/>
      <c r="EW368" s="230"/>
      <c r="EX368" s="230"/>
      <c r="EY368" s="230"/>
      <c r="EZ368" s="230"/>
      <c r="FA368" s="230"/>
      <c r="FB368" s="230"/>
      <c r="FC368" s="230"/>
      <c r="FD368" s="230"/>
      <c r="FE368" s="230"/>
      <c r="FF368" s="230"/>
      <c r="FG368" s="230"/>
      <c r="FH368" s="230"/>
      <c r="FI368" s="230"/>
      <c r="FJ368" s="230"/>
      <c r="FK368" s="230"/>
      <c r="FL368" s="230"/>
      <c r="FM368" s="230"/>
      <c r="FN368" s="230"/>
      <c r="FO368" s="230"/>
      <c r="FP368" s="230"/>
      <c r="FQ368" s="230"/>
      <c r="FR368" s="230"/>
      <c r="FS368" s="230"/>
      <c r="FT368" s="230"/>
      <c r="FU368" s="230"/>
      <c r="FV368" s="230"/>
      <c r="FW368" s="230"/>
      <c r="FX368" s="230"/>
      <c r="FY368" s="230"/>
      <c r="FZ368" s="230"/>
      <c r="GA368" s="230"/>
      <c r="GB368" s="230"/>
      <c r="GC368" s="230"/>
      <c r="GD368" s="230"/>
      <c r="GE368" s="230"/>
      <c r="GF368" s="230"/>
      <c r="GG368" s="230"/>
      <c r="GH368" s="230"/>
      <c r="GI368" s="230"/>
      <c r="GJ368" s="230"/>
      <c r="GK368" s="230"/>
      <c r="GL368" s="230"/>
      <c r="GM368" s="230"/>
      <c r="GN368" s="230"/>
      <c r="GO368" s="230"/>
      <c r="GP368" s="230"/>
      <c r="GQ368" s="230"/>
      <c r="GR368" s="230"/>
      <c r="GS368" s="230"/>
      <c r="GT368" s="230"/>
      <c r="GU368" s="230"/>
      <c r="GV368" s="230"/>
      <c r="GW368" s="230"/>
      <c r="GX368" s="230"/>
      <c r="GY368" s="230"/>
      <c r="GZ368" s="230"/>
      <c r="HA368" s="230"/>
      <c r="HB368" s="230"/>
      <c r="HC368" s="230"/>
      <c r="HD368" s="230"/>
      <c r="HE368" s="230"/>
      <c r="HF368" s="230"/>
      <c r="HG368" s="230"/>
      <c r="HH368" s="230"/>
      <c r="HI368" s="230"/>
      <c r="HJ368" s="230"/>
      <c r="HK368" s="230"/>
      <c r="HL368" s="230"/>
      <c r="HM368" s="230"/>
      <c r="HN368" s="230"/>
      <c r="HO368" s="230"/>
      <c r="HP368" s="230"/>
      <c r="HQ368" s="230"/>
      <c r="HR368" s="230"/>
      <c r="HS368" s="230"/>
      <c r="HT368" s="230"/>
      <c r="HU368" s="230"/>
      <c r="HV368" s="230"/>
      <c r="HW368" s="230"/>
      <c r="HX368" s="230"/>
      <c r="HY368" s="230"/>
      <c r="HZ368" s="230"/>
      <c r="IA368" s="230"/>
      <c r="IB368" s="230"/>
      <c r="IC368" s="230"/>
      <c r="ID368" s="230"/>
      <c r="IE368" s="230"/>
      <c r="IF368" s="230"/>
      <c r="IG368" s="230"/>
      <c r="IH368" s="230"/>
      <c r="II368" s="230"/>
      <c r="IJ368" s="230"/>
      <c r="IK368" s="230"/>
      <c r="IL368" s="230"/>
      <c r="IM368" s="230"/>
      <c r="IN368" s="230"/>
      <c r="IO368" s="230"/>
      <c r="IP368" s="230"/>
      <c r="IQ368" s="230"/>
      <c r="IR368" s="230"/>
      <c r="IS368" s="230"/>
      <c r="IT368" s="230"/>
      <c r="IU368" s="230"/>
      <c r="IV368" s="230"/>
      <c r="IW368" s="230"/>
      <c r="IX368" s="230"/>
      <c r="IY368" s="230"/>
      <c r="IZ368" s="230"/>
      <c r="JA368" s="230"/>
      <c r="JB368" s="230"/>
      <c r="JC368" s="230"/>
      <c r="JD368" s="230"/>
      <c r="JE368" s="230"/>
      <c r="JF368" s="230"/>
      <c r="JG368" s="230"/>
      <c r="JH368" s="230"/>
      <c r="JI368" s="230"/>
      <c r="JJ368" s="230"/>
      <c r="JK368" s="230"/>
      <c r="JL368" s="230"/>
      <c r="JM368" s="230"/>
      <c r="JN368" s="230"/>
      <c r="JO368" s="230"/>
      <c r="JP368" s="230"/>
      <c r="JQ368" s="230"/>
      <c r="JR368" s="230"/>
      <c r="JS368" s="230"/>
      <c r="JT368" s="230"/>
      <c r="JU368" s="230"/>
      <c r="JV368" s="230"/>
      <c r="JW368" s="230"/>
      <c r="JX368" s="230"/>
      <c r="JY368" s="230"/>
      <c r="JZ368" s="230"/>
      <c r="KA368" s="230"/>
      <c r="KB368" s="230"/>
      <c r="KC368" s="230"/>
      <c r="KD368" s="230"/>
      <c r="KE368" s="230"/>
      <c r="KF368" s="230"/>
      <c r="KG368" s="230"/>
      <c r="KH368" s="230"/>
      <c r="KI368" s="230"/>
      <c r="KJ368" s="230"/>
      <c r="KK368" s="230"/>
      <c r="KL368" s="230"/>
      <c r="KM368" s="230"/>
      <c r="KN368" s="230"/>
      <c r="KO368" s="230"/>
      <c r="KP368" s="230"/>
      <c r="KQ368" s="230"/>
      <c r="KR368" s="230"/>
      <c r="KS368" s="230"/>
      <c r="KT368" s="230"/>
      <c r="KU368" s="230"/>
      <c r="KV368" s="230"/>
      <c r="KW368" s="230"/>
      <c r="KX368" s="230"/>
      <c r="KY368" s="230"/>
      <c r="KZ368" s="230"/>
      <c r="LA368" s="230"/>
      <c r="LB368" s="230"/>
      <c r="LC368" s="230"/>
      <c r="LD368" s="230"/>
      <c r="LE368" s="230"/>
      <c r="LF368" s="230"/>
      <c r="LG368" s="230"/>
      <c r="LH368" s="230"/>
      <c r="LI368" s="230"/>
      <c r="LJ368" s="230"/>
      <c r="LK368" s="230"/>
      <c r="LL368" s="230"/>
      <c r="LM368" s="230"/>
      <c r="LN368" s="230"/>
      <c r="LO368" s="230"/>
      <c r="LP368" s="230"/>
      <c r="LQ368" s="230"/>
      <c r="LR368" s="230"/>
      <c r="LS368" s="230"/>
      <c r="LT368" s="230"/>
      <c r="LU368" s="230"/>
      <c r="LV368" s="230"/>
      <c r="LW368" s="230"/>
      <c r="LX368" s="230"/>
      <c r="LY368" s="230"/>
      <c r="LZ368" s="230"/>
      <c r="MA368" s="230"/>
      <c r="MB368" s="230"/>
      <c r="MC368" s="230"/>
      <c r="MD368" s="230"/>
      <c r="ME368" s="230"/>
      <c r="MF368" s="230"/>
      <c r="MG368" s="230"/>
      <c r="MH368" s="230"/>
      <c r="MI368" s="230"/>
      <c r="MJ368" s="230"/>
      <c r="MK368" s="230"/>
      <c r="ML368" s="230"/>
      <c r="MM368" s="230"/>
      <c r="MN368" s="230"/>
      <c r="MO368" s="230"/>
      <c r="MP368" s="230"/>
      <c r="MQ368" s="230"/>
      <c r="MR368" s="230"/>
      <c r="MS368" s="230"/>
      <c r="MT368" s="230"/>
      <c r="MU368" s="230"/>
      <c r="MV368" s="230"/>
      <c r="MW368" s="230"/>
      <c r="MX368" s="230"/>
      <c r="MY368" s="230"/>
      <c r="MZ368" s="230"/>
      <c r="NA368" s="231"/>
    </row>
    <row r="369" spans="1:365" s="22" customFormat="1" ht="15" customHeight="1" x14ac:dyDescent="0.25">
      <c r="A369" s="22">
        <v>364</v>
      </c>
      <c r="D369" s="201">
        <v>1130621344</v>
      </c>
      <c r="E369" s="201" t="s">
        <v>3787</v>
      </c>
      <c r="F369" s="57">
        <v>32442</v>
      </c>
      <c r="G369" s="22" t="s">
        <v>1843</v>
      </c>
      <c r="I369" s="63">
        <f t="shared" ca="1" si="37"/>
        <v>37.454794520547942</v>
      </c>
      <c r="K369" s="202" t="s">
        <v>3637</v>
      </c>
      <c r="L369" s="22" t="s">
        <v>1803</v>
      </c>
      <c r="M369" s="57">
        <v>45418</v>
      </c>
      <c r="N369" s="51">
        <f t="shared" ca="1" si="38"/>
        <v>1.904109589041096</v>
      </c>
      <c r="O369" s="22">
        <v>3166251418</v>
      </c>
      <c r="P369" s="22" t="s">
        <v>1815</v>
      </c>
      <c r="Q369" s="22" t="s">
        <v>439</v>
      </c>
      <c r="R369" s="57">
        <v>48355</v>
      </c>
      <c r="S369" s="22" t="s">
        <v>2429</v>
      </c>
      <c r="V369" s="22" t="s">
        <v>574</v>
      </c>
      <c r="W369" s="22" t="s">
        <v>3788</v>
      </c>
      <c r="X369" s="22" t="s">
        <v>3789</v>
      </c>
      <c r="Y369" s="22">
        <v>2023</v>
      </c>
      <c r="Z369" s="22" t="s">
        <v>3777</v>
      </c>
      <c r="AA369" s="22">
        <v>125</v>
      </c>
      <c r="AC369" s="57">
        <v>44637</v>
      </c>
      <c r="AD369" s="22" t="s">
        <v>437</v>
      </c>
      <c r="AE369" s="22" t="s">
        <v>534</v>
      </c>
      <c r="AJ369" s="22" t="str">
        <f t="shared" ca="1" si="41"/>
        <v>No Vigente</v>
      </c>
      <c r="AK369" s="57">
        <f t="shared" si="42"/>
        <v>45731</v>
      </c>
      <c r="AL369" s="57">
        <v>45366</v>
      </c>
      <c r="AM369" s="22" t="str">
        <f t="shared" ca="1" si="40"/>
        <v>No Vigente</v>
      </c>
      <c r="AN369" s="57">
        <f t="shared" si="43"/>
        <v>45730</v>
      </c>
      <c r="AO369" s="57">
        <v>45365</v>
      </c>
      <c r="AP369" s="22" t="s">
        <v>439</v>
      </c>
      <c r="AQ369" s="57">
        <v>48355</v>
      </c>
      <c r="AR369" s="22" t="str">
        <f t="shared" ca="1" si="39"/>
        <v>Vigente</v>
      </c>
      <c r="AU369" s="22" t="s">
        <v>3732</v>
      </c>
      <c r="BC369" s="22" t="s">
        <v>3790</v>
      </c>
      <c r="BE369" s="230"/>
      <c r="BF369" s="230"/>
      <c r="BG369" s="230"/>
      <c r="BH369" s="230"/>
      <c r="BI369" s="230"/>
      <c r="BJ369" s="230"/>
      <c r="BK369" s="230"/>
      <c r="BL369" s="230"/>
      <c r="BM369" s="230"/>
      <c r="BN369" s="230"/>
      <c r="BO369" s="230"/>
      <c r="BP369" s="230"/>
      <c r="BQ369" s="230"/>
      <c r="BR369" s="230"/>
      <c r="BS369" s="230"/>
      <c r="BT369" s="230"/>
      <c r="BU369" s="230"/>
      <c r="BV369" s="230"/>
      <c r="BW369" s="230"/>
      <c r="BX369" s="230"/>
      <c r="BY369" s="230"/>
      <c r="BZ369" s="230"/>
      <c r="CA369" s="230"/>
      <c r="CB369" s="230"/>
      <c r="CC369" s="230"/>
      <c r="CD369" s="230"/>
      <c r="CE369" s="230"/>
      <c r="CF369" s="230"/>
      <c r="CG369" s="230"/>
      <c r="CH369" s="230"/>
      <c r="CI369" s="230"/>
      <c r="CJ369" s="230"/>
      <c r="CK369" s="230"/>
      <c r="CL369" s="230"/>
      <c r="CM369" s="230"/>
      <c r="CN369" s="230"/>
      <c r="CO369" s="230"/>
      <c r="CP369" s="230"/>
      <c r="CQ369" s="230"/>
      <c r="CR369" s="230"/>
      <c r="CS369" s="230"/>
      <c r="CT369" s="230"/>
      <c r="CU369" s="230"/>
      <c r="CV369" s="230"/>
      <c r="CW369" s="230"/>
      <c r="CX369" s="230"/>
      <c r="CY369" s="230"/>
      <c r="CZ369" s="230"/>
      <c r="DA369" s="230"/>
      <c r="DB369" s="230"/>
      <c r="DC369" s="230"/>
      <c r="DD369" s="230"/>
      <c r="DE369" s="230"/>
      <c r="DF369" s="230"/>
      <c r="DG369" s="230"/>
      <c r="DH369" s="230"/>
      <c r="DI369" s="230"/>
      <c r="DJ369" s="230"/>
      <c r="DK369" s="230"/>
      <c r="DL369" s="230"/>
      <c r="DM369" s="230"/>
      <c r="DN369" s="230"/>
      <c r="DO369" s="230"/>
      <c r="DP369" s="230"/>
      <c r="DQ369" s="230"/>
      <c r="DR369" s="230"/>
      <c r="DS369" s="230"/>
      <c r="DT369" s="230"/>
      <c r="DU369" s="230"/>
      <c r="DV369" s="230"/>
      <c r="DW369" s="230"/>
      <c r="DX369" s="230"/>
      <c r="DY369" s="230"/>
      <c r="DZ369" s="230"/>
      <c r="EA369" s="230"/>
      <c r="EB369" s="230"/>
      <c r="EC369" s="230"/>
      <c r="ED369" s="230"/>
      <c r="EE369" s="230"/>
      <c r="EF369" s="230"/>
      <c r="EG369" s="230"/>
      <c r="EH369" s="230"/>
      <c r="EI369" s="230"/>
      <c r="EJ369" s="230"/>
      <c r="EK369" s="230"/>
      <c r="EL369" s="230"/>
      <c r="EM369" s="230"/>
      <c r="EN369" s="230"/>
      <c r="EO369" s="230"/>
      <c r="EP369" s="230"/>
      <c r="EQ369" s="230"/>
      <c r="ER369" s="230"/>
      <c r="ES369" s="230"/>
      <c r="ET369" s="230"/>
      <c r="EU369" s="230"/>
      <c r="EV369" s="230"/>
      <c r="EW369" s="230"/>
      <c r="EX369" s="230"/>
      <c r="EY369" s="230"/>
      <c r="EZ369" s="230"/>
      <c r="FA369" s="230"/>
      <c r="FB369" s="230"/>
      <c r="FC369" s="230"/>
      <c r="FD369" s="230"/>
      <c r="FE369" s="230"/>
      <c r="FF369" s="230"/>
      <c r="FG369" s="230"/>
      <c r="FH369" s="230"/>
      <c r="FI369" s="230"/>
      <c r="FJ369" s="230"/>
      <c r="FK369" s="230"/>
      <c r="FL369" s="230"/>
      <c r="FM369" s="230"/>
      <c r="FN369" s="230"/>
      <c r="FO369" s="230"/>
      <c r="FP369" s="230"/>
      <c r="FQ369" s="230"/>
      <c r="FR369" s="230"/>
      <c r="FS369" s="230"/>
      <c r="FT369" s="230"/>
      <c r="FU369" s="230"/>
      <c r="FV369" s="230"/>
      <c r="FW369" s="230"/>
      <c r="FX369" s="230"/>
      <c r="FY369" s="230"/>
      <c r="FZ369" s="230"/>
      <c r="GA369" s="230"/>
      <c r="GB369" s="230"/>
      <c r="GC369" s="230"/>
      <c r="GD369" s="230"/>
      <c r="GE369" s="230"/>
      <c r="GF369" s="230"/>
      <c r="GG369" s="230"/>
      <c r="GH369" s="230"/>
      <c r="GI369" s="230"/>
      <c r="GJ369" s="230"/>
      <c r="GK369" s="230"/>
      <c r="GL369" s="230"/>
      <c r="GM369" s="230"/>
      <c r="GN369" s="230"/>
      <c r="GO369" s="230"/>
      <c r="GP369" s="230"/>
      <c r="GQ369" s="230"/>
      <c r="GR369" s="230"/>
      <c r="GS369" s="230"/>
      <c r="GT369" s="230"/>
      <c r="GU369" s="230"/>
      <c r="GV369" s="230"/>
      <c r="GW369" s="230"/>
      <c r="GX369" s="230"/>
      <c r="GY369" s="230"/>
      <c r="GZ369" s="230"/>
      <c r="HA369" s="230"/>
      <c r="HB369" s="230"/>
      <c r="HC369" s="230"/>
      <c r="HD369" s="230"/>
      <c r="HE369" s="230"/>
      <c r="HF369" s="230"/>
      <c r="HG369" s="230"/>
      <c r="HH369" s="230"/>
      <c r="HI369" s="230"/>
      <c r="HJ369" s="230"/>
      <c r="HK369" s="230"/>
      <c r="HL369" s="230"/>
      <c r="HM369" s="230"/>
      <c r="HN369" s="230"/>
      <c r="HO369" s="230"/>
      <c r="HP369" s="230"/>
      <c r="HQ369" s="230"/>
      <c r="HR369" s="230"/>
      <c r="HS369" s="230"/>
      <c r="HT369" s="230"/>
      <c r="HU369" s="230"/>
      <c r="HV369" s="230"/>
      <c r="HW369" s="230"/>
      <c r="HX369" s="230"/>
      <c r="HY369" s="230"/>
      <c r="HZ369" s="230"/>
      <c r="IA369" s="230"/>
      <c r="IB369" s="230"/>
      <c r="IC369" s="230"/>
      <c r="ID369" s="230"/>
      <c r="IE369" s="230"/>
      <c r="IF369" s="230"/>
      <c r="IG369" s="230"/>
      <c r="IH369" s="230"/>
      <c r="II369" s="230"/>
      <c r="IJ369" s="230"/>
      <c r="IK369" s="230"/>
      <c r="IL369" s="230"/>
      <c r="IM369" s="230"/>
      <c r="IN369" s="230"/>
      <c r="IO369" s="230"/>
      <c r="IP369" s="230"/>
      <c r="IQ369" s="230"/>
      <c r="IR369" s="230"/>
      <c r="IS369" s="230"/>
      <c r="IT369" s="230"/>
      <c r="IU369" s="230"/>
      <c r="IV369" s="230"/>
      <c r="IW369" s="230"/>
      <c r="IX369" s="230"/>
      <c r="IY369" s="230"/>
      <c r="IZ369" s="230"/>
      <c r="JA369" s="230"/>
      <c r="JB369" s="230"/>
      <c r="JC369" s="230"/>
      <c r="JD369" s="230"/>
      <c r="JE369" s="230"/>
      <c r="JF369" s="230"/>
      <c r="JG369" s="230"/>
      <c r="JH369" s="230"/>
      <c r="JI369" s="230"/>
      <c r="JJ369" s="230"/>
      <c r="JK369" s="230"/>
      <c r="JL369" s="230"/>
      <c r="JM369" s="230"/>
      <c r="JN369" s="230"/>
      <c r="JO369" s="230"/>
      <c r="JP369" s="230"/>
      <c r="JQ369" s="230"/>
      <c r="JR369" s="230"/>
      <c r="JS369" s="230"/>
      <c r="JT369" s="230"/>
      <c r="JU369" s="230"/>
      <c r="JV369" s="230"/>
      <c r="JW369" s="230"/>
      <c r="JX369" s="230"/>
      <c r="JY369" s="230"/>
      <c r="JZ369" s="230"/>
      <c r="KA369" s="230"/>
      <c r="KB369" s="230"/>
      <c r="KC369" s="230"/>
      <c r="KD369" s="230"/>
      <c r="KE369" s="230"/>
      <c r="KF369" s="230"/>
      <c r="KG369" s="230"/>
      <c r="KH369" s="230"/>
      <c r="KI369" s="230"/>
      <c r="KJ369" s="230"/>
      <c r="KK369" s="230"/>
      <c r="KL369" s="230"/>
      <c r="KM369" s="230"/>
      <c r="KN369" s="230"/>
      <c r="KO369" s="230"/>
      <c r="KP369" s="230"/>
      <c r="KQ369" s="230"/>
      <c r="KR369" s="230"/>
      <c r="KS369" s="230"/>
      <c r="KT369" s="230"/>
      <c r="KU369" s="230"/>
      <c r="KV369" s="230"/>
      <c r="KW369" s="230"/>
      <c r="KX369" s="230"/>
      <c r="KY369" s="230"/>
      <c r="KZ369" s="230"/>
      <c r="LA369" s="230"/>
      <c r="LB369" s="230"/>
      <c r="LC369" s="230"/>
      <c r="LD369" s="230"/>
      <c r="LE369" s="230"/>
      <c r="LF369" s="230"/>
      <c r="LG369" s="230"/>
      <c r="LH369" s="230"/>
      <c r="LI369" s="230"/>
      <c r="LJ369" s="230"/>
      <c r="LK369" s="230"/>
      <c r="LL369" s="230"/>
      <c r="LM369" s="230"/>
      <c r="LN369" s="230"/>
      <c r="LO369" s="230"/>
      <c r="LP369" s="230"/>
      <c r="LQ369" s="230"/>
      <c r="LR369" s="230"/>
      <c r="LS369" s="230"/>
      <c r="LT369" s="230"/>
      <c r="LU369" s="230"/>
      <c r="LV369" s="230"/>
      <c r="LW369" s="230"/>
      <c r="LX369" s="230"/>
      <c r="LY369" s="230"/>
      <c r="LZ369" s="230"/>
      <c r="MA369" s="230"/>
      <c r="MB369" s="230"/>
      <c r="MC369" s="230"/>
      <c r="MD369" s="230"/>
      <c r="ME369" s="230"/>
      <c r="MF369" s="230"/>
      <c r="MG369" s="230"/>
      <c r="MH369" s="230"/>
      <c r="MI369" s="230"/>
      <c r="MJ369" s="230"/>
      <c r="MK369" s="230"/>
      <c r="ML369" s="230"/>
      <c r="MM369" s="230"/>
      <c r="MN369" s="230"/>
      <c r="MO369" s="230"/>
      <c r="MP369" s="230"/>
      <c r="MQ369" s="230"/>
      <c r="MR369" s="230"/>
      <c r="MS369" s="230"/>
      <c r="MT369" s="230"/>
      <c r="MU369" s="230"/>
      <c r="MV369" s="230"/>
      <c r="MW369" s="230"/>
      <c r="MX369" s="230"/>
      <c r="MY369" s="230"/>
      <c r="MZ369" s="230"/>
      <c r="NA369" s="231"/>
    </row>
    <row r="370" spans="1:365" s="22" customFormat="1" ht="15" customHeight="1" x14ac:dyDescent="0.25">
      <c r="A370" s="22">
        <v>365</v>
      </c>
      <c r="D370" s="201">
        <v>1005829062</v>
      </c>
      <c r="E370" s="201" t="s">
        <v>3791</v>
      </c>
      <c r="F370" s="57">
        <v>33934</v>
      </c>
      <c r="G370" s="22" t="s">
        <v>1801</v>
      </c>
      <c r="I370" s="63">
        <f t="shared" ca="1" si="37"/>
        <v>33.367123287671234</v>
      </c>
      <c r="K370" s="202" t="s">
        <v>3637</v>
      </c>
      <c r="L370" s="22" t="s">
        <v>1803</v>
      </c>
      <c r="M370" s="57">
        <v>45124</v>
      </c>
      <c r="N370" s="51">
        <f t="shared" ca="1" si="38"/>
        <v>2.7095890410958905</v>
      </c>
      <c r="O370" s="22">
        <v>3184707911</v>
      </c>
      <c r="P370" s="22" t="s">
        <v>1815</v>
      </c>
      <c r="Q370" s="22" t="s">
        <v>439</v>
      </c>
      <c r="R370" s="57">
        <v>46103</v>
      </c>
      <c r="S370" s="22" t="s">
        <v>2429</v>
      </c>
      <c r="V370" s="22" t="s">
        <v>578</v>
      </c>
      <c r="W370" s="22" t="s">
        <v>3792</v>
      </c>
      <c r="X370" s="22" t="s">
        <v>3793</v>
      </c>
      <c r="Y370" s="22">
        <v>2022</v>
      </c>
      <c r="Z370" s="22" t="s">
        <v>1807</v>
      </c>
      <c r="AA370" s="22">
        <v>124</v>
      </c>
      <c r="AC370" s="57">
        <v>44348</v>
      </c>
      <c r="AD370" s="22" t="s">
        <v>437</v>
      </c>
      <c r="AE370" s="22" t="s">
        <v>435</v>
      </c>
      <c r="AF370" s="22" t="s">
        <v>579</v>
      </c>
      <c r="AG370" s="22">
        <v>1144196938</v>
      </c>
      <c r="AJ370" s="22" t="str">
        <f t="shared" ca="1" si="41"/>
        <v>No Vigente</v>
      </c>
      <c r="AK370" s="57">
        <f t="shared" si="42"/>
        <v>45809</v>
      </c>
      <c r="AL370" s="57">
        <v>45444</v>
      </c>
      <c r="AM370" s="22" t="str">
        <f t="shared" ca="1" si="40"/>
        <v>No Vigente</v>
      </c>
      <c r="AN370" s="57">
        <f t="shared" si="43"/>
        <v>45810</v>
      </c>
      <c r="AO370" s="57">
        <v>45445</v>
      </c>
      <c r="AP370" s="22" t="s">
        <v>439</v>
      </c>
      <c r="AQ370" s="57">
        <v>46103</v>
      </c>
      <c r="AR370" s="22" t="str">
        <f t="shared" ca="1" si="39"/>
        <v>No Vigente</v>
      </c>
      <c r="AU370" s="22" t="s">
        <v>3732</v>
      </c>
      <c r="BC370" s="22" t="s">
        <v>3750</v>
      </c>
      <c r="BD370" s="22" t="s">
        <v>3794</v>
      </c>
      <c r="BE370" s="230"/>
      <c r="BF370" s="230"/>
      <c r="BG370" s="230"/>
      <c r="BH370" s="230"/>
      <c r="BI370" s="230"/>
      <c r="BJ370" s="230"/>
      <c r="BK370" s="230"/>
      <c r="BL370" s="230"/>
      <c r="BM370" s="230"/>
      <c r="BN370" s="230"/>
      <c r="BO370" s="230"/>
      <c r="BP370" s="230"/>
      <c r="BQ370" s="230"/>
      <c r="BR370" s="230"/>
      <c r="BS370" s="230"/>
      <c r="BT370" s="230"/>
      <c r="BU370" s="230"/>
      <c r="BV370" s="230"/>
      <c r="BW370" s="230"/>
      <c r="BX370" s="230"/>
      <c r="BY370" s="230"/>
      <c r="BZ370" s="230"/>
      <c r="CA370" s="230"/>
      <c r="CB370" s="230"/>
      <c r="CC370" s="230"/>
      <c r="CD370" s="230"/>
      <c r="CE370" s="230"/>
      <c r="CF370" s="230"/>
      <c r="CG370" s="230"/>
      <c r="CH370" s="230"/>
      <c r="CI370" s="230"/>
      <c r="CJ370" s="230"/>
      <c r="CK370" s="230"/>
      <c r="CL370" s="230"/>
      <c r="CM370" s="230"/>
      <c r="CN370" s="230"/>
      <c r="CO370" s="230"/>
      <c r="CP370" s="230"/>
      <c r="CQ370" s="230"/>
      <c r="CR370" s="230"/>
      <c r="CS370" s="230"/>
      <c r="CT370" s="230"/>
      <c r="CU370" s="230"/>
      <c r="CV370" s="230"/>
      <c r="CW370" s="230"/>
      <c r="CX370" s="230"/>
      <c r="CY370" s="230"/>
      <c r="CZ370" s="230"/>
      <c r="DA370" s="230"/>
      <c r="DB370" s="230"/>
      <c r="DC370" s="230"/>
      <c r="DD370" s="230"/>
      <c r="DE370" s="230"/>
      <c r="DF370" s="230"/>
      <c r="DG370" s="230"/>
      <c r="DH370" s="230"/>
      <c r="DI370" s="230"/>
      <c r="DJ370" s="230"/>
      <c r="DK370" s="230"/>
      <c r="DL370" s="230"/>
      <c r="DM370" s="230"/>
      <c r="DN370" s="230"/>
      <c r="DO370" s="230"/>
      <c r="DP370" s="230"/>
      <c r="DQ370" s="230"/>
      <c r="DR370" s="230"/>
      <c r="DS370" s="230"/>
      <c r="DT370" s="230"/>
      <c r="DU370" s="230"/>
      <c r="DV370" s="230"/>
      <c r="DW370" s="230"/>
      <c r="DX370" s="230"/>
      <c r="DY370" s="230"/>
      <c r="DZ370" s="230"/>
      <c r="EA370" s="230"/>
      <c r="EB370" s="230"/>
      <c r="EC370" s="230"/>
      <c r="ED370" s="230"/>
      <c r="EE370" s="230"/>
      <c r="EF370" s="230"/>
      <c r="EG370" s="230"/>
      <c r="EH370" s="230"/>
      <c r="EI370" s="230"/>
      <c r="EJ370" s="230"/>
      <c r="EK370" s="230"/>
      <c r="EL370" s="230"/>
      <c r="EM370" s="230"/>
      <c r="EN370" s="230"/>
      <c r="EO370" s="230"/>
      <c r="EP370" s="230"/>
      <c r="EQ370" s="230"/>
      <c r="ER370" s="230"/>
      <c r="ES370" s="230"/>
      <c r="ET370" s="230"/>
      <c r="EU370" s="230"/>
      <c r="EV370" s="230"/>
      <c r="EW370" s="230"/>
      <c r="EX370" s="230"/>
      <c r="EY370" s="230"/>
      <c r="EZ370" s="230"/>
      <c r="FA370" s="230"/>
      <c r="FB370" s="230"/>
      <c r="FC370" s="230"/>
      <c r="FD370" s="230"/>
      <c r="FE370" s="230"/>
      <c r="FF370" s="230"/>
      <c r="FG370" s="230"/>
      <c r="FH370" s="230"/>
      <c r="FI370" s="230"/>
      <c r="FJ370" s="230"/>
      <c r="FK370" s="230"/>
      <c r="FL370" s="230"/>
      <c r="FM370" s="230"/>
      <c r="FN370" s="230"/>
      <c r="FO370" s="230"/>
      <c r="FP370" s="230"/>
      <c r="FQ370" s="230"/>
      <c r="FR370" s="230"/>
      <c r="FS370" s="230"/>
      <c r="FT370" s="230"/>
      <c r="FU370" s="230"/>
      <c r="FV370" s="230"/>
      <c r="FW370" s="230"/>
      <c r="FX370" s="230"/>
      <c r="FY370" s="230"/>
      <c r="FZ370" s="230"/>
      <c r="GA370" s="230"/>
      <c r="GB370" s="230"/>
      <c r="GC370" s="230"/>
      <c r="GD370" s="230"/>
      <c r="GE370" s="230"/>
      <c r="GF370" s="230"/>
      <c r="GG370" s="230"/>
      <c r="GH370" s="230"/>
      <c r="GI370" s="230"/>
      <c r="GJ370" s="230"/>
      <c r="GK370" s="230"/>
      <c r="GL370" s="230"/>
      <c r="GM370" s="230"/>
      <c r="GN370" s="230"/>
      <c r="GO370" s="230"/>
      <c r="GP370" s="230"/>
      <c r="GQ370" s="230"/>
      <c r="GR370" s="230"/>
      <c r="GS370" s="230"/>
      <c r="GT370" s="230"/>
      <c r="GU370" s="230"/>
      <c r="GV370" s="230"/>
      <c r="GW370" s="230"/>
      <c r="GX370" s="230"/>
      <c r="GY370" s="230"/>
      <c r="GZ370" s="230"/>
      <c r="HA370" s="230"/>
      <c r="HB370" s="230"/>
      <c r="HC370" s="230"/>
      <c r="HD370" s="230"/>
      <c r="HE370" s="230"/>
      <c r="HF370" s="230"/>
      <c r="HG370" s="230"/>
      <c r="HH370" s="230"/>
      <c r="HI370" s="230"/>
      <c r="HJ370" s="230"/>
      <c r="HK370" s="230"/>
      <c r="HL370" s="230"/>
      <c r="HM370" s="230"/>
      <c r="HN370" s="230"/>
      <c r="HO370" s="230"/>
      <c r="HP370" s="230"/>
      <c r="HQ370" s="230"/>
      <c r="HR370" s="230"/>
      <c r="HS370" s="230"/>
      <c r="HT370" s="230"/>
      <c r="HU370" s="230"/>
      <c r="HV370" s="230"/>
      <c r="HW370" s="230"/>
      <c r="HX370" s="230"/>
      <c r="HY370" s="230"/>
      <c r="HZ370" s="230"/>
      <c r="IA370" s="230"/>
      <c r="IB370" s="230"/>
      <c r="IC370" s="230"/>
      <c r="ID370" s="230"/>
      <c r="IE370" s="230"/>
      <c r="IF370" s="230"/>
      <c r="IG370" s="230"/>
      <c r="IH370" s="230"/>
      <c r="II370" s="230"/>
      <c r="IJ370" s="230"/>
      <c r="IK370" s="230"/>
      <c r="IL370" s="230"/>
      <c r="IM370" s="230"/>
      <c r="IN370" s="230"/>
      <c r="IO370" s="230"/>
      <c r="IP370" s="230"/>
      <c r="IQ370" s="230"/>
      <c r="IR370" s="230"/>
      <c r="IS370" s="230"/>
      <c r="IT370" s="230"/>
      <c r="IU370" s="230"/>
      <c r="IV370" s="230"/>
      <c r="IW370" s="230"/>
      <c r="IX370" s="230"/>
      <c r="IY370" s="230"/>
      <c r="IZ370" s="230"/>
      <c r="JA370" s="230"/>
      <c r="JB370" s="230"/>
      <c r="JC370" s="230"/>
      <c r="JD370" s="230"/>
      <c r="JE370" s="230"/>
      <c r="JF370" s="230"/>
      <c r="JG370" s="230"/>
      <c r="JH370" s="230"/>
      <c r="JI370" s="230"/>
      <c r="JJ370" s="230"/>
      <c r="JK370" s="230"/>
      <c r="JL370" s="230"/>
      <c r="JM370" s="230"/>
      <c r="JN370" s="230"/>
      <c r="JO370" s="230"/>
      <c r="JP370" s="230"/>
      <c r="JQ370" s="230"/>
      <c r="JR370" s="230"/>
      <c r="JS370" s="230"/>
      <c r="JT370" s="230"/>
      <c r="JU370" s="230"/>
      <c r="JV370" s="230"/>
      <c r="JW370" s="230"/>
      <c r="JX370" s="230"/>
      <c r="JY370" s="230"/>
      <c r="JZ370" s="230"/>
      <c r="KA370" s="230"/>
      <c r="KB370" s="230"/>
      <c r="KC370" s="230"/>
      <c r="KD370" s="230"/>
      <c r="KE370" s="230"/>
      <c r="KF370" s="230"/>
      <c r="KG370" s="230"/>
      <c r="KH370" s="230"/>
      <c r="KI370" s="230"/>
      <c r="KJ370" s="230"/>
      <c r="KK370" s="230"/>
      <c r="KL370" s="230"/>
      <c r="KM370" s="230"/>
      <c r="KN370" s="230"/>
      <c r="KO370" s="230"/>
      <c r="KP370" s="230"/>
      <c r="KQ370" s="230"/>
      <c r="KR370" s="230"/>
      <c r="KS370" s="230"/>
      <c r="KT370" s="230"/>
      <c r="KU370" s="230"/>
      <c r="KV370" s="230"/>
      <c r="KW370" s="230"/>
      <c r="KX370" s="230"/>
      <c r="KY370" s="230"/>
      <c r="KZ370" s="230"/>
      <c r="LA370" s="230"/>
      <c r="LB370" s="230"/>
      <c r="LC370" s="230"/>
      <c r="LD370" s="230"/>
      <c r="LE370" s="230"/>
      <c r="LF370" s="230"/>
      <c r="LG370" s="230"/>
      <c r="LH370" s="230"/>
      <c r="LI370" s="230"/>
      <c r="LJ370" s="230"/>
      <c r="LK370" s="230"/>
      <c r="LL370" s="230"/>
      <c r="LM370" s="230"/>
      <c r="LN370" s="230"/>
      <c r="LO370" s="230"/>
      <c r="LP370" s="230"/>
      <c r="LQ370" s="230"/>
      <c r="LR370" s="230"/>
      <c r="LS370" s="230"/>
      <c r="LT370" s="230"/>
      <c r="LU370" s="230"/>
      <c r="LV370" s="230"/>
      <c r="LW370" s="230"/>
      <c r="LX370" s="230"/>
      <c r="LY370" s="230"/>
      <c r="LZ370" s="230"/>
      <c r="MA370" s="230"/>
      <c r="MB370" s="230"/>
      <c r="MC370" s="230"/>
      <c r="MD370" s="230"/>
      <c r="ME370" s="230"/>
      <c r="MF370" s="230"/>
      <c r="MG370" s="230"/>
      <c r="MH370" s="230"/>
      <c r="MI370" s="230"/>
      <c r="MJ370" s="230"/>
      <c r="MK370" s="230"/>
      <c r="ML370" s="230"/>
      <c r="MM370" s="230"/>
      <c r="MN370" s="230"/>
      <c r="MO370" s="230"/>
      <c r="MP370" s="230"/>
      <c r="MQ370" s="230"/>
      <c r="MR370" s="230"/>
      <c r="MS370" s="230"/>
      <c r="MT370" s="230"/>
      <c r="MU370" s="230"/>
      <c r="MV370" s="230"/>
      <c r="MW370" s="230"/>
      <c r="MX370" s="230"/>
      <c r="MY370" s="230"/>
      <c r="MZ370" s="230"/>
      <c r="NA370" s="231"/>
    </row>
    <row r="371" spans="1:365" s="22" customFormat="1" ht="15" customHeight="1" x14ac:dyDescent="0.25">
      <c r="A371" s="22">
        <v>366</v>
      </c>
      <c r="D371" s="201">
        <v>1010093707</v>
      </c>
      <c r="E371" s="201" t="s">
        <v>3795</v>
      </c>
      <c r="F371" s="57">
        <v>35851</v>
      </c>
      <c r="G371" s="22" t="s">
        <v>1801</v>
      </c>
      <c r="I371" s="63">
        <f t="shared" ca="1" si="37"/>
        <v>28.115068493150684</v>
      </c>
      <c r="K371" s="202" t="s">
        <v>3637</v>
      </c>
      <c r="L371" s="22" t="s">
        <v>1803</v>
      </c>
      <c r="M371" s="57">
        <v>45460</v>
      </c>
      <c r="N371" s="51">
        <f t="shared" ca="1" si="38"/>
        <v>1.789041095890411</v>
      </c>
      <c r="O371" s="22">
        <v>3223061146</v>
      </c>
      <c r="P371" s="22" t="s">
        <v>1815</v>
      </c>
      <c r="Q371" s="22" t="s">
        <v>439</v>
      </c>
      <c r="R371" s="57">
        <v>48206</v>
      </c>
      <c r="S371" s="22" t="s">
        <v>755</v>
      </c>
      <c r="V371" s="22" t="s">
        <v>3796</v>
      </c>
      <c r="W371" s="22" t="s">
        <v>3797</v>
      </c>
      <c r="X371" s="22" t="s">
        <v>3798</v>
      </c>
      <c r="Y371" s="22">
        <v>2023</v>
      </c>
      <c r="Z371" s="22" t="s">
        <v>3799</v>
      </c>
      <c r="AA371" s="22">
        <v>200</v>
      </c>
      <c r="AC371" s="57">
        <v>44957</v>
      </c>
      <c r="AD371" s="22" t="s">
        <v>437</v>
      </c>
      <c r="AE371" s="22" t="s">
        <v>436</v>
      </c>
      <c r="AJ371" s="22" t="str">
        <f t="shared" ca="1" si="41"/>
        <v>No Vigente</v>
      </c>
      <c r="AK371" s="57">
        <f t="shared" si="42"/>
        <v>45687</v>
      </c>
      <c r="AL371" s="57">
        <v>45322</v>
      </c>
      <c r="AM371" s="22" t="str">
        <f t="shared" ca="1" si="40"/>
        <v>No Vigente</v>
      </c>
      <c r="AN371" s="57">
        <f t="shared" si="43"/>
        <v>45685</v>
      </c>
      <c r="AO371" s="57">
        <v>45320</v>
      </c>
      <c r="AP371" s="22" t="s">
        <v>439</v>
      </c>
      <c r="AQ371" s="57">
        <v>48206</v>
      </c>
      <c r="AR371" s="22" t="str">
        <f t="shared" ca="1" si="39"/>
        <v>Vigente</v>
      </c>
      <c r="AU371" s="22" t="s">
        <v>3732</v>
      </c>
      <c r="BC371" s="22" t="s">
        <v>3800</v>
      </c>
      <c r="BE371" s="230"/>
      <c r="BF371" s="230"/>
      <c r="BG371" s="230"/>
      <c r="BH371" s="230"/>
      <c r="BI371" s="230"/>
      <c r="BJ371" s="230"/>
      <c r="BK371" s="230"/>
      <c r="BL371" s="230"/>
      <c r="BM371" s="230"/>
      <c r="BN371" s="230"/>
      <c r="BO371" s="230"/>
      <c r="BP371" s="230"/>
      <c r="BQ371" s="230"/>
      <c r="BR371" s="230"/>
      <c r="BS371" s="230"/>
      <c r="BT371" s="230"/>
      <c r="BU371" s="230"/>
      <c r="BV371" s="230"/>
      <c r="BW371" s="230"/>
      <c r="BX371" s="230"/>
      <c r="BY371" s="230"/>
      <c r="BZ371" s="230"/>
      <c r="CA371" s="230"/>
      <c r="CB371" s="230"/>
      <c r="CC371" s="230"/>
      <c r="CD371" s="230"/>
      <c r="CE371" s="230"/>
      <c r="CF371" s="230"/>
      <c r="CG371" s="230"/>
      <c r="CH371" s="230"/>
      <c r="CI371" s="230"/>
      <c r="CJ371" s="230"/>
      <c r="CK371" s="230"/>
      <c r="CL371" s="230"/>
      <c r="CM371" s="230"/>
      <c r="CN371" s="230"/>
      <c r="CO371" s="230"/>
      <c r="CP371" s="230"/>
      <c r="CQ371" s="230"/>
      <c r="CR371" s="230"/>
      <c r="CS371" s="230"/>
      <c r="CT371" s="230"/>
      <c r="CU371" s="230"/>
      <c r="CV371" s="230"/>
      <c r="CW371" s="230"/>
      <c r="CX371" s="230"/>
      <c r="CY371" s="230"/>
      <c r="CZ371" s="230"/>
      <c r="DA371" s="230"/>
      <c r="DB371" s="230"/>
      <c r="DC371" s="230"/>
      <c r="DD371" s="230"/>
      <c r="DE371" s="230"/>
      <c r="DF371" s="230"/>
      <c r="DG371" s="230"/>
      <c r="DH371" s="230"/>
      <c r="DI371" s="230"/>
      <c r="DJ371" s="230"/>
      <c r="DK371" s="230"/>
      <c r="DL371" s="230"/>
      <c r="DM371" s="230"/>
      <c r="DN371" s="230"/>
      <c r="DO371" s="230"/>
      <c r="DP371" s="230"/>
      <c r="DQ371" s="230"/>
      <c r="DR371" s="230"/>
      <c r="DS371" s="230"/>
      <c r="DT371" s="230"/>
      <c r="DU371" s="230"/>
      <c r="DV371" s="230"/>
      <c r="DW371" s="230"/>
      <c r="DX371" s="230"/>
      <c r="DY371" s="230"/>
      <c r="DZ371" s="230"/>
      <c r="EA371" s="230"/>
      <c r="EB371" s="230"/>
      <c r="EC371" s="230"/>
      <c r="ED371" s="230"/>
      <c r="EE371" s="230"/>
      <c r="EF371" s="230"/>
      <c r="EG371" s="230"/>
      <c r="EH371" s="230"/>
      <c r="EI371" s="230"/>
      <c r="EJ371" s="230"/>
      <c r="EK371" s="230"/>
      <c r="EL371" s="230"/>
      <c r="EM371" s="230"/>
      <c r="EN371" s="230"/>
      <c r="EO371" s="230"/>
      <c r="EP371" s="230"/>
      <c r="EQ371" s="230"/>
      <c r="ER371" s="230"/>
      <c r="ES371" s="230"/>
      <c r="ET371" s="230"/>
      <c r="EU371" s="230"/>
      <c r="EV371" s="230"/>
      <c r="EW371" s="230"/>
      <c r="EX371" s="230"/>
      <c r="EY371" s="230"/>
      <c r="EZ371" s="230"/>
      <c r="FA371" s="230"/>
      <c r="FB371" s="230"/>
      <c r="FC371" s="230"/>
      <c r="FD371" s="230"/>
      <c r="FE371" s="230"/>
      <c r="FF371" s="230"/>
      <c r="FG371" s="230"/>
      <c r="FH371" s="230"/>
      <c r="FI371" s="230"/>
      <c r="FJ371" s="230"/>
      <c r="FK371" s="230"/>
      <c r="FL371" s="230"/>
      <c r="FM371" s="230"/>
      <c r="FN371" s="230"/>
      <c r="FO371" s="230"/>
      <c r="FP371" s="230"/>
      <c r="FQ371" s="230"/>
      <c r="FR371" s="230"/>
      <c r="FS371" s="230"/>
      <c r="FT371" s="230"/>
      <c r="FU371" s="230"/>
      <c r="FV371" s="230"/>
      <c r="FW371" s="230"/>
      <c r="FX371" s="230"/>
      <c r="FY371" s="230"/>
      <c r="FZ371" s="230"/>
      <c r="GA371" s="230"/>
      <c r="GB371" s="230"/>
      <c r="GC371" s="230"/>
      <c r="GD371" s="230"/>
      <c r="GE371" s="230"/>
      <c r="GF371" s="230"/>
      <c r="GG371" s="230"/>
      <c r="GH371" s="230"/>
      <c r="GI371" s="230"/>
      <c r="GJ371" s="230"/>
      <c r="GK371" s="230"/>
      <c r="GL371" s="230"/>
      <c r="GM371" s="230"/>
      <c r="GN371" s="230"/>
      <c r="GO371" s="230"/>
      <c r="GP371" s="230"/>
      <c r="GQ371" s="230"/>
      <c r="GR371" s="230"/>
      <c r="GS371" s="230"/>
      <c r="GT371" s="230"/>
      <c r="GU371" s="230"/>
      <c r="GV371" s="230"/>
      <c r="GW371" s="230"/>
      <c r="GX371" s="230"/>
      <c r="GY371" s="230"/>
      <c r="GZ371" s="230"/>
      <c r="HA371" s="230"/>
      <c r="HB371" s="230"/>
      <c r="HC371" s="230"/>
      <c r="HD371" s="230"/>
      <c r="HE371" s="230"/>
      <c r="HF371" s="230"/>
      <c r="HG371" s="230"/>
      <c r="HH371" s="230"/>
      <c r="HI371" s="230"/>
      <c r="HJ371" s="230"/>
      <c r="HK371" s="230"/>
      <c r="HL371" s="230"/>
      <c r="HM371" s="230"/>
      <c r="HN371" s="230"/>
      <c r="HO371" s="230"/>
      <c r="HP371" s="230"/>
      <c r="HQ371" s="230"/>
      <c r="HR371" s="230"/>
      <c r="HS371" s="230"/>
      <c r="HT371" s="230"/>
      <c r="HU371" s="230"/>
      <c r="HV371" s="230"/>
      <c r="HW371" s="230"/>
      <c r="HX371" s="230"/>
      <c r="HY371" s="230"/>
      <c r="HZ371" s="230"/>
      <c r="IA371" s="230"/>
      <c r="IB371" s="230"/>
      <c r="IC371" s="230"/>
      <c r="ID371" s="230"/>
      <c r="IE371" s="230"/>
      <c r="IF371" s="230"/>
      <c r="IG371" s="230"/>
      <c r="IH371" s="230"/>
      <c r="II371" s="230"/>
      <c r="IJ371" s="230"/>
      <c r="IK371" s="230"/>
      <c r="IL371" s="230"/>
      <c r="IM371" s="230"/>
      <c r="IN371" s="230"/>
      <c r="IO371" s="230"/>
      <c r="IP371" s="230"/>
      <c r="IQ371" s="230"/>
      <c r="IR371" s="230"/>
      <c r="IS371" s="230"/>
      <c r="IT371" s="230"/>
      <c r="IU371" s="230"/>
      <c r="IV371" s="230"/>
      <c r="IW371" s="230"/>
      <c r="IX371" s="230"/>
      <c r="IY371" s="230"/>
      <c r="IZ371" s="230"/>
      <c r="JA371" s="230"/>
      <c r="JB371" s="230"/>
      <c r="JC371" s="230"/>
      <c r="JD371" s="230"/>
      <c r="JE371" s="230"/>
      <c r="JF371" s="230"/>
      <c r="JG371" s="230"/>
      <c r="JH371" s="230"/>
      <c r="JI371" s="230"/>
      <c r="JJ371" s="230"/>
      <c r="JK371" s="230"/>
      <c r="JL371" s="230"/>
      <c r="JM371" s="230"/>
      <c r="JN371" s="230"/>
      <c r="JO371" s="230"/>
      <c r="JP371" s="230"/>
      <c r="JQ371" s="230"/>
      <c r="JR371" s="230"/>
      <c r="JS371" s="230"/>
      <c r="JT371" s="230"/>
      <c r="JU371" s="230"/>
      <c r="JV371" s="230"/>
      <c r="JW371" s="230"/>
      <c r="JX371" s="230"/>
      <c r="JY371" s="230"/>
      <c r="JZ371" s="230"/>
      <c r="KA371" s="230"/>
      <c r="KB371" s="230"/>
      <c r="KC371" s="230"/>
      <c r="KD371" s="230"/>
      <c r="KE371" s="230"/>
      <c r="KF371" s="230"/>
      <c r="KG371" s="230"/>
      <c r="KH371" s="230"/>
      <c r="KI371" s="230"/>
      <c r="KJ371" s="230"/>
      <c r="KK371" s="230"/>
      <c r="KL371" s="230"/>
      <c r="KM371" s="230"/>
      <c r="KN371" s="230"/>
      <c r="KO371" s="230"/>
      <c r="KP371" s="230"/>
      <c r="KQ371" s="230"/>
      <c r="KR371" s="230"/>
      <c r="KS371" s="230"/>
      <c r="KT371" s="230"/>
      <c r="KU371" s="230"/>
      <c r="KV371" s="230"/>
      <c r="KW371" s="230"/>
      <c r="KX371" s="230"/>
      <c r="KY371" s="230"/>
      <c r="KZ371" s="230"/>
      <c r="LA371" s="230"/>
      <c r="LB371" s="230"/>
      <c r="LC371" s="230"/>
      <c r="LD371" s="230"/>
      <c r="LE371" s="230"/>
      <c r="LF371" s="230"/>
      <c r="LG371" s="230"/>
      <c r="LH371" s="230"/>
      <c r="LI371" s="230"/>
      <c r="LJ371" s="230"/>
      <c r="LK371" s="230"/>
      <c r="LL371" s="230"/>
      <c r="LM371" s="230"/>
      <c r="LN371" s="230"/>
      <c r="LO371" s="230"/>
      <c r="LP371" s="230"/>
      <c r="LQ371" s="230"/>
      <c r="LR371" s="230"/>
      <c r="LS371" s="230"/>
      <c r="LT371" s="230"/>
      <c r="LU371" s="230"/>
      <c r="LV371" s="230"/>
      <c r="LW371" s="230"/>
      <c r="LX371" s="230"/>
      <c r="LY371" s="230"/>
      <c r="LZ371" s="230"/>
      <c r="MA371" s="230"/>
      <c r="MB371" s="230"/>
      <c r="MC371" s="230"/>
      <c r="MD371" s="230"/>
      <c r="ME371" s="230"/>
      <c r="MF371" s="230"/>
      <c r="MG371" s="230"/>
      <c r="MH371" s="230"/>
      <c r="MI371" s="230"/>
      <c r="MJ371" s="230"/>
      <c r="MK371" s="230"/>
      <c r="ML371" s="230"/>
      <c r="MM371" s="230"/>
      <c r="MN371" s="230"/>
      <c r="MO371" s="230"/>
      <c r="MP371" s="230"/>
      <c r="MQ371" s="230"/>
      <c r="MR371" s="230"/>
      <c r="MS371" s="230"/>
      <c r="MT371" s="230"/>
      <c r="MU371" s="230"/>
      <c r="MV371" s="230"/>
      <c r="MW371" s="230"/>
      <c r="MX371" s="230"/>
      <c r="MY371" s="230"/>
      <c r="MZ371" s="230"/>
      <c r="NA371" s="231"/>
    </row>
    <row r="372" spans="1:365" s="22" customFormat="1" ht="30" customHeight="1" x14ac:dyDescent="0.25">
      <c r="A372" s="22">
        <v>367</v>
      </c>
      <c r="D372" s="201">
        <v>1143865399</v>
      </c>
      <c r="E372" s="201" t="s">
        <v>3801</v>
      </c>
      <c r="F372" s="57">
        <v>35106</v>
      </c>
      <c r="G372" s="22" t="s">
        <v>1843</v>
      </c>
      <c r="I372" s="63">
        <f t="shared" ca="1" si="37"/>
        <v>30.156164383561645</v>
      </c>
      <c r="K372" s="202" t="s">
        <v>3637</v>
      </c>
      <c r="L372" s="22" t="s">
        <v>1803</v>
      </c>
      <c r="M372" s="57">
        <v>45418</v>
      </c>
      <c r="N372" s="51">
        <f t="shared" ca="1" si="38"/>
        <v>1.904109589041096</v>
      </c>
      <c r="O372" s="22">
        <v>3165755716</v>
      </c>
      <c r="P372" s="22" t="s">
        <v>1815</v>
      </c>
      <c r="Q372" s="22" t="s">
        <v>439</v>
      </c>
      <c r="R372" s="57">
        <v>46779</v>
      </c>
      <c r="S372" s="22" t="s">
        <v>755</v>
      </c>
      <c r="V372" s="22" t="s">
        <v>580</v>
      </c>
      <c r="W372" s="22" t="s">
        <v>3802</v>
      </c>
      <c r="X372" s="22" t="s">
        <v>3803</v>
      </c>
      <c r="Y372" s="22">
        <v>2023</v>
      </c>
      <c r="Z372" s="22" t="s">
        <v>3069</v>
      </c>
      <c r="AA372" s="22">
        <v>97</v>
      </c>
      <c r="AC372" s="57">
        <v>44853</v>
      </c>
      <c r="AD372" s="22" t="s">
        <v>437</v>
      </c>
      <c r="AE372" s="22" t="s">
        <v>436</v>
      </c>
      <c r="AJ372" s="22" t="str">
        <f t="shared" ca="1" si="41"/>
        <v>No Vigente</v>
      </c>
      <c r="AK372" s="57">
        <f t="shared" si="42"/>
        <v>45949</v>
      </c>
      <c r="AL372" s="57">
        <v>45584</v>
      </c>
      <c r="AM372" s="22" t="str">
        <f t="shared" ca="1" si="40"/>
        <v>No Vigente</v>
      </c>
      <c r="AN372" s="57">
        <f t="shared" si="43"/>
        <v>45576</v>
      </c>
      <c r="AO372" s="57">
        <v>45211</v>
      </c>
      <c r="AP372" s="22" t="s">
        <v>439</v>
      </c>
      <c r="AQ372" s="57">
        <v>46779</v>
      </c>
      <c r="AR372" s="22" t="str">
        <f t="shared" ca="1" si="39"/>
        <v>Vigente</v>
      </c>
      <c r="AU372" s="22" t="s">
        <v>3732</v>
      </c>
      <c r="BC372" s="48" t="s">
        <v>3804</v>
      </c>
      <c r="BE372" s="230"/>
      <c r="BF372" s="230"/>
      <c r="BG372" s="230"/>
      <c r="BH372" s="230"/>
      <c r="BI372" s="230"/>
      <c r="BJ372" s="230"/>
      <c r="BK372" s="230"/>
      <c r="BL372" s="230"/>
      <c r="BM372" s="230"/>
      <c r="BN372" s="230"/>
      <c r="BO372" s="230"/>
      <c r="BP372" s="230"/>
      <c r="BQ372" s="230"/>
      <c r="BR372" s="230"/>
      <c r="BS372" s="230"/>
      <c r="BT372" s="230"/>
      <c r="BU372" s="230"/>
      <c r="BV372" s="230"/>
      <c r="BW372" s="230"/>
      <c r="BX372" s="230"/>
      <c r="BY372" s="230"/>
      <c r="BZ372" s="230"/>
      <c r="CA372" s="230"/>
      <c r="CB372" s="230"/>
      <c r="CC372" s="230"/>
      <c r="CD372" s="230"/>
      <c r="CE372" s="230"/>
      <c r="CF372" s="230"/>
      <c r="CG372" s="230"/>
      <c r="CH372" s="230"/>
      <c r="CI372" s="230"/>
      <c r="CJ372" s="230"/>
      <c r="CK372" s="230"/>
      <c r="CL372" s="230"/>
      <c r="CM372" s="230"/>
      <c r="CN372" s="230"/>
      <c r="CO372" s="230"/>
      <c r="CP372" s="230"/>
      <c r="CQ372" s="230"/>
      <c r="CR372" s="230"/>
      <c r="CS372" s="230"/>
      <c r="CT372" s="230"/>
      <c r="CU372" s="230"/>
      <c r="CV372" s="230"/>
      <c r="CW372" s="230"/>
      <c r="CX372" s="230"/>
      <c r="CY372" s="230"/>
      <c r="CZ372" s="230"/>
      <c r="DA372" s="230"/>
      <c r="DB372" s="230"/>
      <c r="DC372" s="230"/>
      <c r="DD372" s="230"/>
      <c r="DE372" s="230"/>
      <c r="DF372" s="230"/>
      <c r="DG372" s="230"/>
      <c r="DH372" s="230"/>
      <c r="DI372" s="230"/>
      <c r="DJ372" s="230"/>
      <c r="DK372" s="230"/>
      <c r="DL372" s="230"/>
      <c r="DM372" s="230"/>
      <c r="DN372" s="230"/>
      <c r="DO372" s="230"/>
      <c r="DP372" s="230"/>
      <c r="DQ372" s="230"/>
      <c r="DR372" s="230"/>
      <c r="DS372" s="230"/>
      <c r="DT372" s="230"/>
      <c r="DU372" s="230"/>
      <c r="DV372" s="230"/>
      <c r="DW372" s="230"/>
      <c r="DX372" s="230"/>
      <c r="DY372" s="230"/>
      <c r="DZ372" s="230"/>
      <c r="EA372" s="230"/>
      <c r="EB372" s="230"/>
      <c r="EC372" s="230"/>
      <c r="ED372" s="230"/>
      <c r="EE372" s="230"/>
      <c r="EF372" s="230"/>
      <c r="EG372" s="230"/>
      <c r="EH372" s="230"/>
      <c r="EI372" s="230"/>
      <c r="EJ372" s="230"/>
      <c r="EK372" s="230"/>
      <c r="EL372" s="230"/>
      <c r="EM372" s="230"/>
      <c r="EN372" s="230"/>
      <c r="EO372" s="230"/>
      <c r="EP372" s="230"/>
      <c r="EQ372" s="230"/>
      <c r="ER372" s="230"/>
      <c r="ES372" s="230"/>
      <c r="ET372" s="230"/>
      <c r="EU372" s="230"/>
      <c r="EV372" s="230"/>
      <c r="EW372" s="230"/>
      <c r="EX372" s="230"/>
      <c r="EY372" s="230"/>
      <c r="EZ372" s="230"/>
      <c r="FA372" s="230"/>
      <c r="FB372" s="230"/>
      <c r="FC372" s="230"/>
      <c r="FD372" s="230"/>
      <c r="FE372" s="230"/>
      <c r="FF372" s="230"/>
      <c r="FG372" s="230"/>
      <c r="FH372" s="230"/>
      <c r="FI372" s="230"/>
      <c r="FJ372" s="230"/>
      <c r="FK372" s="230"/>
      <c r="FL372" s="230"/>
      <c r="FM372" s="230"/>
      <c r="FN372" s="230"/>
      <c r="FO372" s="230"/>
      <c r="FP372" s="230"/>
      <c r="FQ372" s="230"/>
      <c r="FR372" s="230"/>
      <c r="FS372" s="230"/>
      <c r="FT372" s="230"/>
      <c r="FU372" s="230"/>
      <c r="FV372" s="230"/>
      <c r="FW372" s="230"/>
      <c r="FX372" s="230"/>
      <c r="FY372" s="230"/>
      <c r="FZ372" s="230"/>
      <c r="GA372" s="230"/>
      <c r="GB372" s="230"/>
      <c r="GC372" s="230"/>
      <c r="GD372" s="230"/>
      <c r="GE372" s="230"/>
      <c r="GF372" s="230"/>
      <c r="GG372" s="230"/>
      <c r="GH372" s="230"/>
      <c r="GI372" s="230"/>
      <c r="GJ372" s="230"/>
      <c r="GK372" s="230"/>
      <c r="GL372" s="230"/>
      <c r="GM372" s="230"/>
      <c r="GN372" s="230"/>
      <c r="GO372" s="230"/>
      <c r="GP372" s="230"/>
      <c r="GQ372" s="230"/>
      <c r="GR372" s="230"/>
      <c r="GS372" s="230"/>
      <c r="GT372" s="230"/>
      <c r="GU372" s="230"/>
      <c r="GV372" s="230"/>
      <c r="GW372" s="230"/>
      <c r="GX372" s="230"/>
      <c r="GY372" s="230"/>
      <c r="GZ372" s="230"/>
      <c r="HA372" s="230"/>
      <c r="HB372" s="230"/>
      <c r="HC372" s="230"/>
      <c r="HD372" s="230"/>
      <c r="HE372" s="230"/>
      <c r="HF372" s="230"/>
      <c r="HG372" s="230"/>
      <c r="HH372" s="230"/>
      <c r="HI372" s="230"/>
      <c r="HJ372" s="230"/>
      <c r="HK372" s="230"/>
      <c r="HL372" s="230"/>
      <c r="HM372" s="230"/>
      <c r="HN372" s="230"/>
      <c r="HO372" s="230"/>
      <c r="HP372" s="230"/>
      <c r="HQ372" s="230"/>
      <c r="HR372" s="230"/>
      <c r="HS372" s="230"/>
      <c r="HT372" s="230"/>
      <c r="HU372" s="230"/>
      <c r="HV372" s="230"/>
      <c r="HW372" s="230"/>
      <c r="HX372" s="230"/>
      <c r="HY372" s="230"/>
      <c r="HZ372" s="230"/>
      <c r="IA372" s="230"/>
      <c r="IB372" s="230"/>
      <c r="IC372" s="230"/>
      <c r="ID372" s="230"/>
      <c r="IE372" s="230"/>
      <c r="IF372" s="230"/>
      <c r="IG372" s="230"/>
      <c r="IH372" s="230"/>
      <c r="II372" s="230"/>
      <c r="IJ372" s="230"/>
      <c r="IK372" s="230"/>
      <c r="IL372" s="230"/>
      <c r="IM372" s="230"/>
      <c r="IN372" s="230"/>
      <c r="IO372" s="230"/>
      <c r="IP372" s="230"/>
      <c r="IQ372" s="230"/>
      <c r="IR372" s="230"/>
      <c r="IS372" s="230"/>
      <c r="IT372" s="230"/>
      <c r="IU372" s="230"/>
      <c r="IV372" s="230"/>
      <c r="IW372" s="230"/>
      <c r="IX372" s="230"/>
      <c r="IY372" s="230"/>
      <c r="IZ372" s="230"/>
      <c r="JA372" s="230"/>
      <c r="JB372" s="230"/>
      <c r="JC372" s="230"/>
      <c r="JD372" s="230"/>
      <c r="JE372" s="230"/>
      <c r="JF372" s="230"/>
      <c r="JG372" s="230"/>
      <c r="JH372" s="230"/>
      <c r="JI372" s="230"/>
      <c r="JJ372" s="230"/>
      <c r="JK372" s="230"/>
      <c r="JL372" s="230"/>
      <c r="JM372" s="230"/>
      <c r="JN372" s="230"/>
      <c r="JO372" s="230"/>
      <c r="JP372" s="230"/>
      <c r="JQ372" s="230"/>
      <c r="JR372" s="230"/>
      <c r="JS372" s="230"/>
      <c r="JT372" s="230"/>
      <c r="JU372" s="230"/>
      <c r="JV372" s="230"/>
      <c r="JW372" s="230"/>
      <c r="JX372" s="230"/>
      <c r="JY372" s="230"/>
      <c r="JZ372" s="230"/>
      <c r="KA372" s="230"/>
      <c r="KB372" s="230"/>
      <c r="KC372" s="230"/>
      <c r="KD372" s="230"/>
      <c r="KE372" s="230"/>
      <c r="KF372" s="230"/>
      <c r="KG372" s="230"/>
      <c r="KH372" s="230"/>
      <c r="KI372" s="230"/>
      <c r="KJ372" s="230"/>
      <c r="KK372" s="230"/>
      <c r="KL372" s="230"/>
      <c r="KM372" s="230"/>
      <c r="KN372" s="230"/>
      <c r="KO372" s="230"/>
      <c r="KP372" s="230"/>
      <c r="KQ372" s="230"/>
      <c r="KR372" s="230"/>
      <c r="KS372" s="230"/>
      <c r="KT372" s="230"/>
      <c r="KU372" s="230"/>
      <c r="KV372" s="230"/>
      <c r="KW372" s="230"/>
      <c r="KX372" s="230"/>
      <c r="KY372" s="230"/>
      <c r="KZ372" s="230"/>
      <c r="LA372" s="230"/>
      <c r="LB372" s="230"/>
      <c r="LC372" s="230"/>
      <c r="LD372" s="230"/>
      <c r="LE372" s="230"/>
      <c r="LF372" s="230"/>
      <c r="LG372" s="230"/>
      <c r="LH372" s="230"/>
      <c r="LI372" s="230"/>
      <c r="LJ372" s="230"/>
      <c r="LK372" s="230"/>
      <c r="LL372" s="230"/>
      <c r="LM372" s="230"/>
      <c r="LN372" s="230"/>
      <c r="LO372" s="230"/>
      <c r="LP372" s="230"/>
      <c r="LQ372" s="230"/>
      <c r="LR372" s="230"/>
      <c r="LS372" s="230"/>
      <c r="LT372" s="230"/>
      <c r="LU372" s="230"/>
      <c r="LV372" s="230"/>
      <c r="LW372" s="230"/>
      <c r="LX372" s="230"/>
      <c r="LY372" s="230"/>
      <c r="LZ372" s="230"/>
      <c r="MA372" s="230"/>
      <c r="MB372" s="230"/>
      <c r="MC372" s="230"/>
      <c r="MD372" s="230"/>
      <c r="ME372" s="230"/>
      <c r="MF372" s="230"/>
      <c r="MG372" s="230"/>
      <c r="MH372" s="230"/>
      <c r="MI372" s="230"/>
      <c r="MJ372" s="230"/>
      <c r="MK372" s="230"/>
      <c r="ML372" s="230"/>
      <c r="MM372" s="230"/>
      <c r="MN372" s="230"/>
      <c r="MO372" s="230"/>
      <c r="MP372" s="230"/>
      <c r="MQ372" s="230"/>
      <c r="MR372" s="230"/>
      <c r="MS372" s="230"/>
      <c r="MT372" s="230"/>
      <c r="MU372" s="230"/>
      <c r="MV372" s="230"/>
      <c r="MW372" s="230"/>
      <c r="MX372" s="230"/>
      <c r="MY372" s="230"/>
      <c r="MZ372" s="230"/>
      <c r="NA372" s="231"/>
    </row>
    <row r="373" spans="1:365" s="22" customFormat="1" ht="15" customHeight="1" x14ac:dyDescent="0.25">
      <c r="A373" s="22">
        <v>368</v>
      </c>
      <c r="D373" s="63">
        <v>1118286905</v>
      </c>
      <c r="E373" s="63" t="s">
        <v>307</v>
      </c>
      <c r="F373" s="57">
        <v>31774</v>
      </c>
      <c r="G373" s="22" t="s">
        <v>1801</v>
      </c>
      <c r="I373" s="63">
        <f t="shared" ca="1" si="37"/>
        <v>39.284931506849318</v>
      </c>
      <c r="K373" s="22" t="s">
        <v>2850</v>
      </c>
      <c r="L373" s="22" t="s">
        <v>1803</v>
      </c>
      <c r="M373" s="57">
        <v>45428</v>
      </c>
      <c r="N373" s="51">
        <f t="shared" ca="1" si="38"/>
        <v>1.8767123287671232</v>
      </c>
      <c r="O373" s="22">
        <v>3217245980</v>
      </c>
      <c r="P373" s="22" t="s">
        <v>2822</v>
      </c>
      <c r="Q373" s="22" t="s">
        <v>444</v>
      </c>
      <c r="R373" s="57">
        <v>48247</v>
      </c>
      <c r="S373" s="22" t="s">
        <v>2429</v>
      </c>
      <c r="V373" s="22" t="s">
        <v>607</v>
      </c>
      <c r="W373" s="22" t="s">
        <v>3805</v>
      </c>
      <c r="X373" s="22" t="s">
        <v>3806</v>
      </c>
      <c r="Y373" s="22">
        <v>2013</v>
      </c>
      <c r="Z373" s="22" t="s">
        <v>3799</v>
      </c>
      <c r="AA373" s="22">
        <v>134</v>
      </c>
      <c r="AC373" s="57">
        <v>41150</v>
      </c>
      <c r="AD373" s="22" t="s">
        <v>437</v>
      </c>
      <c r="AE373" s="22" t="s">
        <v>436</v>
      </c>
      <c r="AJ373" s="22" t="str">
        <f t="shared" ca="1" si="41"/>
        <v>No Vigente</v>
      </c>
      <c r="AK373" s="57">
        <f t="shared" si="42"/>
        <v>45525</v>
      </c>
      <c r="AL373" s="57">
        <v>45160</v>
      </c>
      <c r="AM373" s="22" t="str">
        <f t="shared" ca="1" si="40"/>
        <v>No Vigente</v>
      </c>
      <c r="AN373" s="57">
        <f t="shared" si="43"/>
        <v>45774</v>
      </c>
      <c r="AO373" s="57">
        <v>45409</v>
      </c>
      <c r="AP373" s="22" t="s">
        <v>439</v>
      </c>
      <c r="AQ373" s="57">
        <v>46042</v>
      </c>
      <c r="AR373" s="22" t="str">
        <f t="shared" ca="1" si="39"/>
        <v>No Vigente</v>
      </c>
      <c r="AU373" s="22" t="s">
        <v>3732</v>
      </c>
      <c r="BC373" s="22" t="s">
        <v>3807</v>
      </c>
      <c r="BE373" s="230"/>
      <c r="BF373" s="230"/>
      <c r="BG373" s="230"/>
      <c r="BH373" s="230"/>
      <c r="BI373" s="230"/>
      <c r="BJ373" s="230"/>
      <c r="BK373" s="230"/>
      <c r="BL373" s="230"/>
      <c r="BM373" s="230"/>
      <c r="BN373" s="230"/>
      <c r="BO373" s="230"/>
      <c r="BP373" s="230"/>
      <c r="BQ373" s="230"/>
      <c r="BR373" s="230"/>
      <c r="BS373" s="230"/>
      <c r="BT373" s="230"/>
      <c r="BU373" s="230"/>
      <c r="BV373" s="230"/>
      <c r="BW373" s="230"/>
      <c r="BX373" s="230"/>
      <c r="BY373" s="230"/>
      <c r="BZ373" s="230"/>
      <c r="CA373" s="230"/>
      <c r="CB373" s="230"/>
      <c r="CC373" s="230"/>
      <c r="CD373" s="230"/>
      <c r="CE373" s="230"/>
      <c r="CF373" s="230"/>
      <c r="CG373" s="230"/>
      <c r="CH373" s="230"/>
      <c r="CI373" s="230"/>
      <c r="CJ373" s="230"/>
      <c r="CK373" s="230"/>
      <c r="CL373" s="230"/>
      <c r="CM373" s="230"/>
      <c r="CN373" s="230"/>
      <c r="CO373" s="230"/>
      <c r="CP373" s="230"/>
      <c r="CQ373" s="230"/>
      <c r="CR373" s="230"/>
      <c r="CS373" s="230"/>
      <c r="CT373" s="230"/>
      <c r="CU373" s="230"/>
      <c r="CV373" s="230"/>
      <c r="CW373" s="230"/>
      <c r="CX373" s="230"/>
      <c r="CY373" s="230"/>
      <c r="CZ373" s="230"/>
      <c r="DA373" s="230"/>
      <c r="DB373" s="230"/>
      <c r="DC373" s="230"/>
      <c r="DD373" s="230"/>
      <c r="DE373" s="230"/>
      <c r="DF373" s="230"/>
      <c r="DG373" s="230"/>
      <c r="DH373" s="230"/>
      <c r="DI373" s="230"/>
      <c r="DJ373" s="230"/>
      <c r="DK373" s="230"/>
      <c r="DL373" s="230"/>
      <c r="DM373" s="230"/>
      <c r="DN373" s="230"/>
      <c r="DO373" s="230"/>
      <c r="DP373" s="230"/>
      <c r="DQ373" s="230"/>
      <c r="DR373" s="230"/>
      <c r="DS373" s="230"/>
      <c r="DT373" s="230"/>
      <c r="DU373" s="230"/>
      <c r="DV373" s="230"/>
      <c r="DW373" s="230"/>
      <c r="DX373" s="230"/>
      <c r="DY373" s="230"/>
      <c r="DZ373" s="230"/>
      <c r="EA373" s="230"/>
      <c r="EB373" s="230"/>
      <c r="EC373" s="230"/>
      <c r="ED373" s="230"/>
      <c r="EE373" s="230"/>
      <c r="EF373" s="230"/>
      <c r="EG373" s="230"/>
      <c r="EH373" s="230"/>
      <c r="EI373" s="230"/>
      <c r="EJ373" s="230"/>
      <c r="EK373" s="230"/>
      <c r="EL373" s="230"/>
      <c r="EM373" s="230"/>
      <c r="EN373" s="230"/>
      <c r="EO373" s="230"/>
      <c r="EP373" s="230"/>
      <c r="EQ373" s="230"/>
      <c r="ER373" s="230"/>
      <c r="ES373" s="230"/>
      <c r="ET373" s="230"/>
      <c r="EU373" s="230"/>
      <c r="EV373" s="230"/>
      <c r="EW373" s="230"/>
      <c r="EX373" s="230"/>
      <c r="EY373" s="230"/>
      <c r="EZ373" s="230"/>
      <c r="FA373" s="230"/>
      <c r="FB373" s="230"/>
      <c r="FC373" s="230"/>
      <c r="FD373" s="230"/>
      <c r="FE373" s="230"/>
      <c r="FF373" s="230"/>
      <c r="FG373" s="230"/>
      <c r="FH373" s="230"/>
      <c r="FI373" s="230"/>
      <c r="FJ373" s="230"/>
      <c r="FK373" s="230"/>
      <c r="FL373" s="230"/>
      <c r="FM373" s="230"/>
      <c r="FN373" s="230"/>
      <c r="FO373" s="230"/>
      <c r="FP373" s="230"/>
      <c r="FQ373" s="230"/>
      <c r="FR373" s="230"/>
      <c r="FS373" s="230"/>
      <c r="FT373" s="230"/>
      <c r="FU373" s="230"/>
      <c r="FV373" s="230"/>
      <c r="FW373" s="230"/>
      <c r="FX373" s="230"/>
      <c r="FY373" s="230"/>
      <c r="FZ373" s="230"/>
      <c r="GA373" s="230"/>
      <c r="GB373" s="230"/>
      <c r="GC373" s="230"/>
      <c r="GD373" s="230"/>
      <c r="GE373" s="230"/>
      <c r="GF373" s="230"/>
      <c r="GG373" s="230"/>
      <c r="GH373" s="230"/>
      <c r="GI373" s="230"/>
      <c r="GJ373" s="230"/>
      <c r="GK373" s="230"/>
      <c r="GL373" s="230"/>
      <c r="GM373" s="230"/>
      <c r="GN373" s="230"/>
      <c r="GO373" s="230"/>
      <c r="GP373" s="230"/>
      <c r="GQ373" s="230"/>
      <c r="GR373" s="230"/>
      <c r="GS373" s="230"/>
      <c r="GT373" s="230"/>
      <c r="GU373" s="230"/>
      <c r="GV373" s="230"/>
      <c r="GW373" s="230"/>
      <c r="GX373" s="230"/>
      <c r="GY373" s="230"/>
      <c r="GZ373" s="230"/>
      <c r="HA373" s="230"/>
      <c r="HB373" s="230"/>
      <c r="HC373" s="230"/>
      <c r="HD373" s="230"/>
      <c r="HE373" s="230"/>
      <c r="HF373" s="230"/>
      <c r="HG373" s="230"/>
      <c r="HH373" s="230"/>
      <c r="HI373" s="230"/>
      <c r="HJ373" s="230"/>
      <c r="HK373" s="230"/>
      <c r="HL373" s="230"/>
      <c r="HM373" s="230"/>
      <c r="HN373" s="230"/>
      <c r="HO373" s="230"/>
      <c r="HP373" s="230"/>
      <c r="HQ373" s="230"/>
      <c r="HR373" s="230"/>
      <c r="HS373" s="230"/>
      <c r="HT373" s="230"/>
      <c r="HU373" s="230"/>
      <c r="HV373" s="230"/>
      <c r="HW373" s="230"/>
      <c r="HX373" s="230"/>
      <c r="HY373" s="230"/>
      <c r="HZ373" s="230"/>
      <c r="IA373" s="230"/>
      <c r="IB373" s="230"/>
      <c r="IC373" s="230"/>
      <c r="ID373" s="230"/>
      <c r="IE373" s="230"/>
      <c r="IF373" s="230"/>
      <c r="IG373" s="230"/>
      <c r="IH373" s="230"/>
      <c r="II373" s="230"/>
      <c r="IJ373" s="230"/>
      <c r="IK373" s="230"/>
      <c r="IL373" s="230"/>
      <c r="IM373" s="230"/>
      <c r="IN373" s="230"/>
      <c r="IO373" s="230"/>
      <c r="IP373" s="230"/>
      <c r="IQ373" s="230"/>
      <c r="IR373" s="230"/>
      <c r="IS373" s="230"/>
      <c r="IT373" s="230"/>
      <c r="IU373" s="230"/>
      <c r="IV373" s="230"/>
      <c r="IW373" s="230"/>
      <c r="IX373" s="230"/>
      <c r="IY373" s="230"/>
      <c r="IZ373" s="230"/>
      <c r="JA373" s="230"/>
      <c r="JB373" s="230"/>
      <c r="JC373" s="230"/>
      <c r="JD373" s="230"/>
      <c r="JE373" s="230"/>
      <c r="JF373" s="230"/>
      <c r="JG373" s="230"/>
      <c r="JH373" s="230"/>
      <c r="JI373" s="230"/>
      <c r="JJ373" s="230"/>
      <c r="JK373" s="230"/>
      <c r="JL373" s="230"/>
      <c r="JM373" s="230"/>
      <c r="JN373" s="230"/>
      <c r="JO373" s="230"/>
      <c r="JP373" s="230"/>
      <c r="JQ373" s="230"/>
      <c r="JR373" s="230"/>
      <c r="JS373" s="230"/>
      <c r="JT373" s="230"/>
      <c r="JU373" s="230"/>
      <c r="JV373" s="230"/>
      <c r="JW373" s="230"/>
      <c r="JX373" s="230"/>
      <c r="JY373" s="230"/>
      <c r="JZ373" s="230"/>
      <c r="KA373" s="230"/>
      <c r="KB373" s="230"/>
      <c r="KC373" s="230"/>
      <c r="KD373" s="230"/>
      <c r="KE373" s="230"/>
      <c r="KF373" s="230"/>
      <c r="KG373" s="230"/>
      <c r="KH373" s="230"/>
      <c r="KI373" s="230"/>
      <c r="KJ373" s="230"/>
      <c r="KK373" s="230"/>
      <c r="KL373" s="230"/>
      <c r="KM373" s="230"/>
      <c r="KN373" s="230"/>
      <c r="KO373" s="230"/>
      <c r="KP373" s="230"/>
      <c r="KQ373" s="230"/>
      <c r="KR373" s="230"/>
      <c r="KS373" s="230"/>
      <c r="KT373" s="230"/>
      <c r="KU373" s="230"/>
      <c r="KV373" s="230"/>
      <c r="KW373" s="230"/>
      <c r="KX373" s="230"/>
      <c r="KY373" s="230"/>
      <c r="KZ373" s="230"/>
      <c r="LA373" s="230"/>
      <c r="LB373" s="230"/>
      <c r="LC373" s="230"/>
      <c r="LD373" s="230"/>
      <c r="LE373" s="230"/>
      <c r="LF373" s="230"/>
      <c r="LG373" s="230"/>
      <c r="LH373" s="230"/>
      <c r="LI373" s="230"/>
      <c r="LJ373" s="230"/>
      <c r="LK373" s="230"/>
      <c r="LL373" s="230"/>
      <c r="LM373" s="230"/>
      <c r="LN373" s="230"/>
      <c r="LO373" s="230"/>
      <c r="LP373" s="230"/>
      <c r="LQ373" s="230"/>
      <c r="LR373" s="230"/>
      <c r="LS373" s="230"/>
      <c r="LT373" s="230"/>
      <c r="LU373" s="230"/>
      <c r="LV373" s="230"/>
      <c r="LW373" s="230"/>
      <c r="LX373" s="230"/>
      <c r="LY373" s="230"/>
      <c r="LZ373" s="230"/>
      <c r="MA373" s="230"/>
      <c r="MB373" s="230"/>
      <c r="MC373" s="230"/>
      <c r="MD373" s="230"/>
      <c r="ME373" s="230"/>
      <c r="MF373" s="230"/>
      <c r="MG373" s="230"/>
      <c r="MH373" s="230"/>
      <c r="MI373" s="230"/>
      <c r="MJ373" s="230"/>
      <c r="MK373" s="230"/>
      <c r="ML373" s="230"/>
      <c r="MM373" s="230"/>
      <c r="MN373" s="230"/>
      <c r="MO373" s="230"/>
      <c r="MP373" s="230"/>
      <c r="MQ373" s="230"/>
      <c r="MR373" s="230"/>
      <c r="MS373" s="230"/>
      <c r="MT373" s="230"/>
      <c r="MU373" s="230"/>
      <c r="MV373" s="230"/>
      <c r="MW373" s="230"/>
      <c r="MX373" s="230"/>
      <c r="MY373" s="230"/>
      <c r="MZ373" s="230"/>
      <c r="NA373" s="231"/>
    </row>
    <row r="374" spans="1:365" s="22" customFormat="1" ht="15" customHeight="1" x14ac:dyDescent="0.25">
      <c r="A374" s="22">
        <v>369</v>
      </c>
      <c r="D374" s="63">
        <v>1143939500</v>
      </c>
      <c r="E374" s="63" t="s">
        <v>310</v>
      </c>
      <c r="F374" s="57">
        <v>33245</v>
      </c>
      <c r="G374" s="22" t="s">
        <v>1801</v>
      </c>
      <c r="I374" s="63">
        <f t="shared" ca="1" si="37"/>
        <v>35.254794520547946</v>
      </c>
      <c r="K374" s="22" t="s">
        <v>2850</v>
      </c>
      <c r="L374" s="22" t="s">
        <v>1803</v>
      </c>
      <c r="M374" s="57">
        <v>45155</v>
      </c>
      <c r="N374" s="51">
        <f t="shared" ca="1" si="38"/>
        <v>2.6246575342465754</v>
      </c>
      <c r="O374" s="22">
        <v>3165273853</v>
      </c>
      <c r="P374" s="22" t="s">
        <v>2822</v>
      </c>
      <c r="Q374" s="22" t="s">
        <v>444</v>
      </c>
      <c r="R374" s="57">
        <v>46130</v>
      </c>
      <c r="S374" s="22" t="s">
        <v>755</v>
      </c>
      <c r="V374" s="22" t="s">
        <v>608</v>
      </c>
      <c r="W374" s="22" t="s">
        <v>3808</v>
      </c>
      <c r="X374" s="22" t="s">
        <v>3809</v>
      </c>
      <c r="Y374" s="22">
        <v>2021</v>
      </c>
      <c r="Z374" s="22" t="s">
        <v>3069</v>
      </c>
      <c r="AA374" s="22">
        <v>97</v>
      </c>
      <c r="AC374" s="57">
        <v>44228</v>
      </c>
      <c r="AD374" s="22" t="s">
        <v>437</v>
      </c>
      <c r="AE374" s="22" t="s">
        <v>435</v>
      </c>
      <c r="AF374" s="22" t="s">
        <v>609</v>
      </c>
      <c r="AG374" s="22">
        <v>11122498593</v>
      </c>
      <c r="AJ374" s="22" t="str">
        <f t="shared" ca="1" si="41"/>
        <v>No Vigente</v>
      </c>
      <c r="AK374" s="57">
        <f t="shared" si="42"/>
        <v>45679</v>
      </c>
      <c r="AL374" s="57">
        <v>45314</v>
      </c>
      <c r="AM374" s="22" t="str">
        <f t="shared" ca="1" si="40"/>
        <v>No Vigente</v>
      </c>
      <c r="AN374" s="57">
        <f t="shared" si="43"/>
        <v>45691</v>
      </c>
      <c r="AO374" s="57">
        <v>45326</v>
      </c>
      <c r="AP374" s="22" t="s">
        <v>444</v>
      </c>
      <c r="AQ374" s="57">
        <v>46130</v>
      </c>
      <c r="AR374" s="22" t="str">
        <f t="shared" ca="1" si="39"/>
        <v>Vigente</v>
      </c>
      <c r="AU374" s="22" t="s">
        <v>3732</v>
      </c>
      <c r="BC374" s="22" t="s">
        <v>3810</v>
      </c>
      <c r="BD374" s="22" t="s">
        <v>2421</v>
      </c>
      <c r="BE374" s="230"/>
      <c r="BF374" s="230"/>
      <c r="BG374" s="230"/>
      <c r="BH374" s="230"/>
      <c r="BI374" s="230"/>
      <c r="BJ374" s="230"/>
      <c r="BK374" s="230"/>
      <c r="BL374" s="230"/>
      <c r="BM374" s="230"/>
      <c r="BN374" s="230"/>
      <c r="BO374" s="230"/>
      <c r="BP374" s="230"/>
      <c r="BQ374" s="230"/>
      <c r="BR374" s="230"/>
      <c r="BS374" s="230"/>
      <c r="BT374" s="230"/>
      <c r="BU374" s="230"/>
      <c r="BV374" s="230"/>
      <c r="BW374" s="230"/>
      <c r="BX374" s="230"/>
      <c r="BY374" s="230"/>
      <c r="BZ374" s="230"/>
      <c r="CA374" s="230"/>
      <c r="CB374" s="230"/>
      <c r="CC374" s="230"/>
      <c r="CD374" s="230"/>
      <c r="CE374" s="230"/>
      <c r="CF374" s="230"/>
      <c r="CG374" s="230"/>
      <c r="CH374" s="230"/>
      <c r="CI374" s="230"/>
      <c r="CJ374" s="230"/>
      <c r="CK374" s="230"/>
      <c r="CL374" s="230"/>
      <c r="CM374" s="230"/>
      <c r="CN374" s="230"/>
      <c r="CO374" s="230"/>
      <c r="CP374" s="230"/>
      <c r="CQ374" s="230"/>
      <c r="CR374" s="230"/>
      <c r="CS374" s="230"/>
      <c r="CT374" s="230"/>
      <c r="CU374" s="230"/>
      <c r="CV374" s="230"/>
      <c r="CW374" s="230"/>
      <c r="CX374" s="230"/>
      <c r="CY374" s="230"/>
      <c r="CZ374" s="230"/>
      <c r="DA374" s="230"/>
      <c r="DB374" s="230"/>
      <c r="DC374" s="230"/>
      <c r="DD374" s="230"/>
      <c r="DE374" s="230"/>
      <c r="DF374" s="230"/>
      <c r="DG374" s="230"/>
      <c r="DH374" s="230"/>
      <c r="DI374" s="230"/>
      <c r="DJ374" s="230"/>
      <c r="DK374" s="230"/>
      <c r="DL374" s="230"/>
      <c r="DM374" s="230"/>
      <c r="DN374" s="230"/>
      <c r="DO374" s="230"/>
      <c r="DP374" s="230"/>
      <c r="DQ374" s="230"/>
      <c r="DR374" s="230"/>
      <c r="DS374" s="230"/>
      <c r="DT374" s="230"/>
      <c r="DU374" s="230"/>
      <c r="DV374" s="230"/>
      <c r="DW374" s="230"/>
      <c r="DX374" s="230"/>
      <c r="DY374" s="230"/>
      <c r="DZ374" s="230"/>
      <c r="EA374" s="230"/>
      <c r="EB374" s="230"/>
      <c r="EC374" s="230"/>
      <c r="ED374" s="230"/>
      <c r="EE374" s="230"/>
      <c r="EF374" s="230"/>
      <c r="EG374" s="230"/>
      <c r="EH374" s="230"/>
      <c r="EI374" s="230"/>
      <c r="EJ374" s="230"/>
      <c r="EK374" s="230"/>
      <c r="EL374" s="230"/>
      <c r="EM374" s="230"/>
      <c r="EN374" s="230"/>
      <c r="EO374" s="230"/>
      <c r="EP374" s="230"/>
      <c r="EQ374" s="230"/>
      <c r="ER374" s="230"/>
      <c r="ES374" s="230"/>
      <c r="ET374" s="230"/>
      <c r="EU374" s="230"/>
      <c r="EV374" s="230"/>
      <c r="EW374" s="230"/>
      <c r="EX374" s="230"/>
      <c r="EY374" s="230"/>
      <c r="EZ374" s="230"/>
      <c r="FA374" s="230"/>
      <c r="FB374" s="230"/>
      <c r="FC374" s="230"/>
      <c r="FD374" s="230"/>
      <c r="FE374" s="230"/>
      <c r="FF374" s="230"/>
      <c r="FG374" s="230"/>
      <c r="FH374" s="230"/>
      <c r="FI374" s="230"/>
      <c r="FJ374" s="230"/>
      <c r="FK374" s="230"/>
      <c r="FL374" s="230"/>
      <c r="FM374" s="230"/>
      <c r="FN374" s="230"/>
      <c r="FO374" s="230"/>
      <c r="FP374" s="230"/>
      <c r="FQ374" s="230"/>
      <c r="FR374" s="230"/>
      <c r="FS374" s="230"/>
      <c r="FT374" s="230"/>
      <c r="FU374" s="230"/>
      <c r="FV374" s="230"/>
      <c r="FW374" s="230"/>
      <c r="FX374" s="230"/>
      <c r="FY374" s="230"/>
      <c r="FZ374" s="230"/>
      <c r="GA374" s="230"/>
      <c r="GB374" s="230"/>
      <c r="GC374" s="230"/>
      <c r="GD374" s="230"/>
      <c r="GE374" s="230"/>
      <c r="GF374" s="230"/>
      <c r="GG374" s="230"/>
      <c r="GH374" s="230"/>
      <c r="GI374" s="230"/>
      <c r="GJ374" s="230"/>
      <c r="GK374" s="230"/>
      <c r="GL374" s="230"/>
      <c r="GM374" s="230"/>
      <c r="GN374" s="230"/>
      <c r="GO374" s="230"/>
      <c r="GP374" s="230"/>
      <c r="GQ374" s="230"/>
      <c r="GR374" s="230"/>
      <c r="GS374" s="230"/>
      <c r="GT374" s="230"/>
      <c r="GU374" s="230"/>
      <c r="GV374" s="230"/>
      <c r="GW374" s="230"/>
      <c r="GX374" s="230"/>
      <c r="GY374" s="230"/>
      <c r="GZ374" s="230"/>
      <c r="HA374" s="230"/>
      <c r="HB374" s="230"/>
      <c r="HC374" s="230"/>
      <c r="HD374" s="230"/>
      <c r="HE374" s="230"/>
      <c r="HF374" s="230"/>
      <c r="HG374" s="230"/>
      <c r="HH374" s="230"/>
      <c r="HI374" s="230"/>
      <c r="HJ374" s="230"/>
      <c r="HK374" s="230"/>
      <c r="HL374" s="230"/>
      <c r="HM374" s="230"/>
      <c r="HN374" s="230"/>
      <c r="HO374" s="230"/>
      <c r="HP374" s="230"/>
      <c r="HQ374" s="230"/>
      <c r="HR374" s="230"/>
      <c r="HS374" s="230"/>
      <c r="HT374" s="230"/>
      <c r="HU374" s="230"/>
      <c r="HV374" s="230"/>
      <c r="HW374" s="230"/>
      <c r="HX374" s="230"/>
      <c r="HY374" s="230"/>
      <c r="HZ374" s="230"/>
      <c r="IA374" s="230"/>
      <c r="IB374" s="230"/>
      <c r="IC374" s="230"/>
      <c r="ID374" s="230"/>
      <c r="IE374" s="230"/>
      <c r="IF374" s="230"/>
      <c r="IG374" s="230"/>
      <c r="IH374" s="230"/>
      <c r="II374" s="230"/>
      <c r="IJ374" s="230"/>
      <c r="IK374" s="230"/>
      <c r="IL374" s="230"/>
      <c r="IM374" s="230"/>
      <c r="IN374" s="230"/>
      <c r="IO374" s="230"/>
      <c r="IP374" s="230"/>
      <c r="IQ374" s="230"/>
      <c r="IR374" s="230"/>
      <c r="IS374" s="230"/>
      <c r="IT374" s="230"/>
      <c r="IU374" s="230"/>
      <c r="IV374" s="230"/>
      <c r="IW374" s="230"/>
      <c r="IX374" s="230"/>
      <c r="IY374" s="230"/>
      <c r="IZ374" s="230"/>
      <c r="JA374" s="230"/>
      <c r="JB374" s="230"/>
      <c r="JC374" s="230"/>
      <c r="JD374" s="230"/>
      <c r="JE374" s="230"/>
      <c r="JF374" s="230"/>
      <c r="JG374" s="230"/>
      <c r="JH374" s="230"/>
      <c r="JI374" s="230"/>
      <c r="JJ374" s="230"/>
      <c r="JK374" s="230"/>
      <c r="JL374" s="230"/>
      <c r="JM374" s="230"/>
      <c r="JN374" s="230"/>
      <c r="JO374" s="230"/>
      <c r="JP374" s="230"/>
      <c r="JQ374" s="230"/>
      <c r="JR374" s="230"/>
      <c r="JS374" s="230"/>
      <c r="JT374" s="230"/>
      <c r="JU374" s="230"/>
      <c r="JV374" s="230"/>
      <c r="JW374" s="230"/>
      <c r="JX374" s="230"/>
      <c r="JY374" s="230"/>
      <c r="JZ374" s="230"/>
      <c r="KA374" s="230"/>
      <c r="KB374" s="230"/>
      <c r="KC374" s="230"/>
      <c r="KD374" s="230"/>
      <c r="KE374" s="230"/>
      <c r="KF374" s="230"/>
      <c r="KG374" s="230"/>
      <c r="KH374" s="230"/>
      <c r="KI374" s="230"/>
      <c r="KJ374" s="230"/>
      <c r="KK374" s="230"/>
      <c r="KL374" s="230"/>
      <c r="KM374" s="230"/>
      <c r="KN374" s="230"/>
      <c r="KO374" s="230"/>
      <c r="KP374" s="230"/>
      <c r="KQ374" s="230"/>
      <c r="KR374" s="230"/>
      <c r="KS374" s="230"/>
      <c r="KT374" s="230"/>
      <c r="KU374" s="230"/>
      <c r="KV374" s="230"/>
      <c r="KW374" s="230"/>
      <c r="KX374" s="230"/>
      <c r="KY374" s="230"/>
      <c r="KZ374" s="230"/>
      <c r="LA374" s="230"/>
      <c r="LB374" s="230"/>
      <c r="LC374" s="230"/>
      <c r="LD374" s="230"/>
      <c r="LE374" s="230"/>
      <c r="LF374" s="230"/>
      <c r="LG374" s="230"/>
      <c r="LH374" s="230"/>
      <c r="LI374" s="230"/>
      <c r="LJ374" s="230"/>
      <c r="LK374" s="230"/>
      <c r="LL374" s="230"/>
      <c r="LM374" s="230"/>
      <c r="LN374" s="230"/>
      <c r="LO374" s="230"/>
      <c r="LP374" s="230"/>
      <c r="LQ374" s="230"/>
      <c r="LR374" s="230"/>
      <c r="LS374" s="230"/>
      <c r="LT374" s="230"/>
      <c r="LU374" s="230"/>
      <c r="LV374" s="230"/>
      <c r="LW374" s="230"/>
      <c r="LX374" s="230"/>
      <c r="LY374" s="230"/>
      <c r="LZ374" s="230"/>
      <c r="MA374" s="230"/>
      <c r="MB374" s="230"/>
      <c r="MC374" s="230"/>
      <c r="MD374" s="230"/>
      <c r="ME374" s="230"/>
      <c r="MF374" s="230"/>
      <c r="MG374" s="230"/>
      <c r="MH374" s="230"/>
      <c r="MI374" s="230"/>
      <c r="MJ374" s="230"/>
      <c r="MK374" s="230"/>
      <c r="ML374" s="230"/>
      <c r="MM374" s="230"/>
      <c r="MN374" s="230"/>
      <c r="MO374" s="230"/>
      <c r="MP374" s="230"/>
      <c r="MQ374" s="230"/>
      <c r="MR374" s="230"/>
      <c r="MS374" s="230"/>
      <c r="MT374" s="230"/>
      <c r="MU374" s="230"/>
      <c r="MV374" s="230"/>
      <c r="MW374" s="230"/>
      <c r="MX374" s="230"/>
      <c r="MY374" s="230"/>
      <c r="MZ374" s="230"/>
      <c r="NA374" s="231"/>
    </row>
    <row r="375" spans="1:365" s="233" customFormat="1" ht="54" customHeight="1" x14ac:dyDescent="0.25">
      <c r="A375" s="22">
        <v>370</v>
      </c>
      <c r="B375" s="22"/>
      <c r="C375" s="22"/>
      <c r="D375" s="110">
        <v>1192891007</v>
      </c>
      <c r="E375" s="110" t="s">
        <v>312</v>
      </c>
      <c r="F375" s="108">
        <v>36700</v>
      </c>
      <c r="G375" s="107" t="s">
        <v>1801</v>
      </c>
      <c r="I375" s="110">
        <f t="shared" ca="1" si="37"/>
        <v>25.789041095890411</v>
      </c>
      <c r="K375" s="107" t="s">
        <v>2850</v>
      </c>
      <c r="L375" s="107" t="s">
        <v>1803</v>
      </c>
      <c r="M375" s="108">
        <v>45201</v>
      </c>
      <c r="N375" s="109">
        <f t="shared" ca="1" si="38"/>
        <v>2.4986301369863013</v>
      </c>
      <c r="O375" s="107">
        <v>3113383845</v>
      </c>
      <c r="P375" s="107" t="s">
        <v>2822</v>
      </c>
      <c r="Q375" s="107" t="s">
        <v>444</v>
      </c>
      <c r="R375" s="108" t="s">
        <v>3811</v>
      </c>
      <c r="S375" s="107" t="s">
        <v>755</v>
      </c>
      <c r="T375" s="107"/>
      <c r="U375" s="107"/>
      <c r="V375" s="107" t="s">
        <v>3812</v>
      </c>
      <c r="W375" s="107"/>
      <c r="X375" s="107"/>
      <c r="Y375" s="107"/>
      <c r="Z375" s="107"/>
      <c r="AA375" s="107"/>
      <c r="AC375" s="107"/>
      <c r="AD375" s="107"/>
      <c r="AE375" s="107"/>
      <c r="AF375" s="107"/>
      <c r="AG375" s="107"/>
      <c r="AH375" s="107"/>
      <c r="AI375" s="107"/>
      <c r="AJ375" s="115" t="str">
        <f t="shared" ca="1" si="41"/>
        <v>No Vigente</v>
      </c>
      <c r="AK375" s="116">
        <f t="shared" si="42"/>
        <v>365</v>
      </c>
      <c r="AL375" s="107"/>
      <c r="AM375" s="115" t="str">
        <f t="shared" ca="1" si="40"/>
        <v>No Vigente</v>
      </c>
      <c r="AN375" s="116">
        <f t="shared" si="43"/>
        <v>365</v>
      </c>
      <c r="AO375" s="107"/>
      <c r="AP375" s="107" t="s">
        <v>444</v>
      </c>
      <c r="AQ375" s="108" t="s">
        <v>3811</v>
      </c>
      <c r="AR375" s="115" t="str">
        <f t="shared" ca="1" si="39"/>
        <v>Vigente</v>
      </c>
      <c r="AS375" s="107"/>
      <c r="AT375" s="107"/>
      <c r="AU375" s="113" t="s">
        <v>3813</v>
      </c>
      <c r="AV375" s="107"/>
      <c r="BC375" s="107" t="s">
        <v>3814</v>
      </c>
      <c r="BD375" s="107" t="s">
        <v>2421</v>
      </c>
      <c r="BE375" s="230"/>
      <c r="BF375" s="230"/>
      <c r="BG375" s="230"/>
      <c r="BH375" s="230"/>
      <c r="BI375" s="230"/>
      <c r="BJ375" s="230"/>
      <c r="BK375" s="230"/>
      <c r="BL375" s="230"/>
      <c r="BM375" s="230"/>
      <c r="BN375" s="230"/>
      <c r="BO375" s="230"/>
      <c r="BP375" s="230"/>
      <c r="BQ375" s="230"/>
      <c r="BR375" s="230"/>
      <c r="BS375" s="230"/>
      <c r="BT375" s="230"/>
      <c r="BU375" s="230"/>
      <c r="BV375" s="230"/>
      <c r="BW375" s="230"/>
      <c r="BX375" s="230"/>
      <c r="BY375" s="230"/>
      <c r="BZ375" s="230"/>
      <c r="CA375" s="230"/>
      <c r="CB375" s="230"/>
      <c r="CC375" s="230"/>
      <c r="CD375" s="230"/>
      <c r="CE375" s="230"/>
      <c r="CF375" s="230"/>
      <c r="CG375" s="230"/>
      <c r="CH375" s="230"/>
      <c r="CI375" s="230"/>
      <c r="CJ375" s="230"/>
      <c r="CK375" s="230"/>
      <c r="CL375" s="230"/>
      <c r="CM375" s="230"/>
      <c r="CN375" s="230"/>
      <c r="CO375" s="230"/>
      <c r="CP375" s="230"/>
      <c r="CQ375" s="230"/>
      <c r="CR375" s="230"/>
      <c r="CS375" s="230"/>
      <c r="CT375" s="230"/>
      <c r="CU375" s="230"/>
      <c r="CV375" s="230"/>
      <c r="CW375" s="230"/>
      <c r="CX375" s="230"/>
      <c r="CY375" s="230"/>
      <c r="CZ375" s="230"/>
      <c r="DA375" s="230"/>
      <c r="DB375" s="230"/>
      <c r="DC375" s="230"/>
      <c r="DD375" s="230"/>
      <c r="DE375" s="230"/>
      <c r="DF375" s="230"/>
      <c r="DG375" s="230"/>
      <c r="DH375" s="230"/>
      <c r="DI375" s="230"/>
      <c r="DJ375" s="230"/>
      <c r="DK375" s="230"/>
      <c r="DL375" s="230"/>
      <c r="DM375" s="230"/>
      <c r="DN375" s="230"/>
      <c r="DO375" s="230"/>
      <c r="DP375" s="230"/>
      <c r="DQ375" s="230"/>
      <c r="DR375" s="230"/>
      <c r="DS375" s="230"/>
      <c r="DT375" s="230"/>
      <c r="DU375" s="230"/>
      <c r="DV375" s="230"/>
      <c r="DW375" s="230"/>
      <c r="DX375" s="230"/>
      <c r="DY375" s="230"/>
      <c r="DZ375" s="230"/>
      <c r="EA375" s="230"/>
      <c r="EB375" s="230"/>
      <c r="EC375" s="230"/>
      <c r="ED375" s="230"/>
      <c r="EE375" s="230"/>
      <c r="EF375" s="230"/>
      <c r="EG375" s="230"/>
      <c r="EH375" s="230"/>
      <c r="EI375" s="230"/>
      <c r="EJ375" s="230"/>
      <c r="EK375" s="230"/>
      <c r="EL375" s="230"/>
      <c r="EM375" s="230"/>
      <c r="EN375" s="230"/>
      <c r="EO375" s="230"/>
      <c r="EP375" s="230"/>
      <c r="EQ375" s="230"/>
      <c r="ER375" s="230"/>
      <c r="ES375" s="230"/>
      <c r="ET375" s="230"/>
      <c r="EU375" s="230"/>
      <c r="EV375" s="230"/>
      <c r="EW375" s="230"/>
      <c r="EX375" s="230"/>
      <c r="EY375" s="230"/>
      <c r="EZ375" s="230"/>
      <c r="FA375" s="230"/>
      <c r="FB375" s="230"/>
      <c r="FC375" s="230"/>
      <c r="FD375" s="230"/>
      <c r="FE375" s="230"/>
      <c r="FF375" s="230"/>
      <c r="FG375" s="230"/>
      <c r="FH375" s="230"/>
      <c r="FI375" s="230"/>
      <c r="FJ375" s="230"/>
      <c r="FK375" s="230"/>
      <c r="FL375" s="230"/>
      <c r="FM375" s="230"/>
      <c r="FN375" s="230"/>
      <c r="FO375" s="230"/>
      <c r="FP375" s="230"/>
      <c r="FQ375" s="230"/>
      <c r="FR375" s="230"/>
      <c r="FS375" s="230"/>
      <c r="FT375" s="230"/>
      <c r="FU375" s="230"/>
      <c r="FV375" s="230"/>
      <c r="FW375" s="230"/>
      <c r="FX375" s="230"/>
      <c r="FY375" s="230"/>
      <c r="FZ375" s="230"/>
      <c r="GA375" s="230"/>
      <c r="GB375" s="230"/>
      <c r="GC375" s="230"/>
      <c r="GD375" s="230"/>
      <c r="GE375" s="230"/>
      <c r="GF375" s="230"/>
      <c r="GG375" s="230"/>
      <c r="GH375" s="230"/>
      <c r="GI375" s="230"/>
      <c r="GJ375" s="230"/>
      <c r="GK375" s="230"/>
      <c r="GL375" s="230"/>
      <c r="GM375" s="230"/>
      <c r="GN375" s="230"/>
      <c r="GO375" s="230"/>
      <c r="GP375" s="230"/>
      <c r="GQ375" s="230"/>
      <c r="GR375" s="230"/>
      <c r="GS375" s="230"/>
      <c r="GT375" s="230"/>
      <c r="GU375" s="230"/>
      <c r="GV375" s="230"/>
      <c r="GW375" s="230"/>
      <c r="GX375" s="230"/>
      <c r="GY375" s="230"/>
      <c r="GZ375" s="230"/>
      <c r="HA375" s="230"/>
      <c r="HB375" s="230"/>
      <c r="HC375" s="230"/>
      <c r="HD375" s="230"/>
      <c r="HE375" s="230"/>
      <c r="HF375" s="230"/>
      <c r="HG375" s="230"/>
      <c r="HH375" s="230"/>
      <c r="HI375" s="230"/>
      <c r="HJ375" s="230"/>
      <c r="HK375" s="230"/>
      <c r="HL375" s="230"/>
      <c r="HM375" s="230"/>
      <c r="HN375" s="230"/>
      <c r="HO375" s="230"/>
      <c r="HP375" s="230"/>
      <c r="HQ375" s="230"/>
      <c r="HR375" s="230"/>
      <c r="HS375" s="230"/>
      <c r="HT375" s="230"/>
      <c r="HU375" s="230"/>
      <c r="HV375" s="230"/>
      <c r="HW375" s="230"/>
      <c r="HX375" s="230"/>
      <c r="HY375" s="230"/>
      <c r="HZ375" s="230"/>
      <c r="IA375" s="230"/>
      <c r="IB375" s="230"/>
      <c r="IC375" s="230"/>
      <c r="ID375" s="230"/>
      <c r="IE375" s="230"/>
      <c r="IF375" s="230"/>
      <c r="IG375" s="230"/>
      <c r="IH375" s="230"/>
      <c r="II375" s="230"/>
      <c r="IJ375" s="230"/>
      <c r="IK375" s="230"/>
      <c r="IL375" s="230"/>
      <c r="IM375" s="230"/>
      <c r="IN375" s="230"/>
      <c r="IO375" s="230"/>
      <c r="IP375" s="230"/>
      <c r="IQ375" s="230"/>
      <c r="IR375" s="230"/>
      <c r="IS375" s="230"/>
      <c r="IT375" s="230"/>
      <c r="IU375" s="230"/>
      <c r="IV375" s="230"/>
      <c r="IW375" s="230"/>
      <c r="IX375" s="230"/>
      <c r="IY375" s="230"/>
      <c r="IZ375" s="230"/>
      <c r="JA375" s="230"/>
      <c r="JB375" s="230"/>
      <c r="JC375" s="230"/>
      <c r="JD375" s="230"/>
      <c r="JE375" s="230"/>
      <c r="JF375" s="230"/>
      <c r="JG375" s="230"/>
      <c r="JH375" s="230"/>
      <c r="JI375" s="230"/>
      <c r="JJ375" s="230"/>
      <c r="JK375" s="230"/>
      <c r="JL375" s="230"/>
      <c r="JM375" s="230"/>
      <c r="JN375" s="230"/>
      <c r="JO375" s="230"/>
      <c r="JP375" s="230"/>
      <c r="JQ375" s="230"/>
      <c r="JR375" s="230"/>
      <c r="JS375" s="230"/>
      <c r="JT375" s="230"/>
      <c r="JU375" s="230"/>
      <c r="JV375" s="230"/>
      <c r="JW375" s="230"/>
      <c r="JX375" s="230"/>
      <c r="JY375" s="230"/>
      <c r="JZ375" s="230"/>
      <c r="KA375" s="230"/>
      <c r="KB375" s="230"/>
      <c r="KC375" s="230"/>
      <c r="KD375" s="230"/>
      <c r="KE375" s="230"/>
      <c r="KF375" s="230"/>
      <c r="KG375" s="230"/>
      <c r="KH375" s="230"/>
      <c r="KI375" s="230"/>
      <c r="KJ375" s="230"/>
      <c r="KK375" s="230"/>
      <c r="KL375" s="230"/>
      <c r="KM375" s="230"/>
      <c r="KN375" s="230"/>
      <c r="KO375" s="230"/>
      <c r="KP375" s="230"/>
      <c r="KQ375" s="230"/>
      <c r="KR375" s="230"/>
      <c r="KS375" s="230"/>
      <c r="KT375" s="230"/>
      <c r="KU375" s="230"/>
      <c r="KV375" s="230"/>
      <c r="KW375" s="230"/>
      <c r="KX375" s="230"/>
      <c r="KY375" s="230"/>
      <c r="KZ375" s="230"/>
      <c r="LA375" s="230"/>
      <c r="LB375" s="230"/>
      <c r="LC375" s="230"/>
      <c r="LD375" s="230"/>
      <c r="LE375" s="230"/>
      <c r="LF375" s="230"/>
      <c r="LG375" s="230"/>
      <c r="LH375" s="230"/>
      <c r="LI375" s="230"/>
      <c r="LJ375" s="230"/>
      <c r="LK375" s="230"/>
      <c r="LL375" s="230"/>
      <c r="LM375" s="230"/>
      <c r="LN375" s="230"/>
      <c r="LO375" s="230"/>
      <c r="LP375" s="230"/>
      <c r="LQ375" s="230"/>
      <c r="LR375" s="230"/>
      <c r="LS375" s="230"/>
      <c r="LT375" s="230"/>
      <c r="LU375" s="230"/>
      <c r="LV375" s="230"/>
      <c r="LW375" s="230"/>
      <c r="LX375" s="230"/>
      <c r="LY375" s="230"/>
      <c r="LZ375" s="230"/>
      <c r="MA375" s="230"/>
      <c r="MB375" s="230"/>
      <c r="MC375" s="230"/>
      <c r="MD375" s="230"/>
      <c r="ME375" s="230"/>
      <c r="MF375" s="230"/>
      <c r="MG375" s="230"/>
      <c r="MH375" s="230"/>
      <c r="MI375" s="230"/>
      <c r="MJ375" s="230"/>
      <c r="MK375" s="230"/>
      <c r="ML375" s="230"/>
      <c r="MM375" s="230"/>
      <c r="MN375" s="230"/>
      <c r="MO375" s="230"/>
      <c r="MP375" s="230"/>
      <c r="MQ375" s="230"/>
      <c r="MR375" s="230"/>
      <c r="MS375" s="230"/>
      <c r="MT375" s="230"/>
      <c r="MU375" s="230"/>
      <c r="MV375" s="230"/>
      <c r="MW375" s="230"/>
      <c r="MX375" s="230"/>
      <c r="MY375" s="230"/>
      <c r="MZ375" s="230"/>
      <c r="NA375" s="232"/>
    </row>
    <row r="376" spans="1:365" s="5" customFormat="1" ht="20.100000000000001" customHeight="1" x14ac:dyDescent="0.25">
      <c r="A376" s="22">
        <v>371</v>
      </c>
      <c r="B376" s="22"/>
      <c r="C376" s="22"/>
      <c r="D376" s="201">
        <v>1006719482</v>
      </c>
      <c r="E376" s="201" t="s">
        <v>3815</v>
      </c>
      <c r="F376" s="194">
        <v>37566</v>
      </c>
      <c r="G376" s="203" t="s">
        <v>1843</v>
      </c>
      <c r="H376" s="4"/>
      <c r="I376" s="234">
        <f t="shared" ca="1" si="37"/>
        <v>23.416438356164385</v>
      </c>
      <c r="J376" s="234" t="e">
        <f>(CD$1-G376)/365</f>
        <v>#VALUE!</v>
      </c>
      <c r="K376" s="202" t="s">
        <v>3637</v>
      </c>
      <c r="L376" s="203" t="s">
        <v>1803</v>
      </c>
      <c r="M376" s="194">
        <v>45433</v>
      </c>
      <c r="N376" s="51">
        <f t="shared" ca="1" si="38"/>
        <v>1.8630136986301369</v>
      </c>
      <c r="O376" s="4">
        <v>3128476722</v>
      </c>
      <c r="P376" s="203" t="s">
        <v>1815</v>
      </c>
      <c r="Q376" s="203" t="s">
        <v>439</v>
      </c>
      <c r="R376" s="235">
        <v>48714</v>
      </c>
      <c r="S376" s="203" t="s">
        <v>2429</v>
      </c>
      <c r="T376" s="4"/>
      <c r="U376" s="4"/>
      <c r="V376" s="201" t="s">
        <v>581</v>
      </c>
      <c r="W376" s="203" t="s">
        <v>3816</v>
      </c>
      <c r="X376" s="236" t="s">
        <v>3817</v>
      </c>
      <c r="Y376" s="4">
        <v>2015</v>
      </c>
      <c r="Z376" s="203" t="s">
        <v>1867</v>
      </c>
      <c r="AA376" s="4">
        <v>124</v>
      </c>
      <c r="AB376" s="4"/>
      <c r="AC376" s="237">
        <v>42025</v>
      </c>
      <c r="AD376" s="203" t="s">
        <v>437</v>
      </c>
      <c r="AE376" s="22" t="s">
        <v>436</v>
      </c>
      <c r="AF376" s="201"/>
      <c r="AG376" s="201"/>
      <c r="AH376" s="4"/>
      <c r="AI376" s="4"/>
      <c r="AJ376" s="22" t="str">
        <f t="shared" ca="1" si="41"/>
        <v>No Vigente</v>
      </c>
      <c r="AK376" s="57">
        <f t="shared" si="42"/>
        <v>45661</v>
      </c>
      <c r="AL376" s="194">
        <v>45296</v>
      </c>
      <c r="AM376" s="22" t="str">
        <f t="shared" ca="1" si="40"/>
        <v>No Vigente</v>
      </c>
      <c r="AN376" s="57">
        <f t="shared" si="43"/>
        <v>45668</v>
      </c>
      <c r="AO376" s="194">
        <v>45303</v>
      </c>
      <c r="AP376" s="203" t="s">
        <v>439</v>
      </c>
      <c r="AQ376" s="194">
        <v>48714</v>
      </c>
      <c r="AR376" s="22" t="str">
        <f t="shared" ca="1" si="39"/>
        <v>Vigente</v>
      </c>
      <c r="AS376" s="4"/>
      <c r="AT376" s="4"/>
      <c r="AU376" s="201"/>
      <c r="AV376" s="4"/>
      <c r="AW376" s="4"/>
      <c r="AX376" s="4"/>
      <c r="AY376" s="4"/>
      <c r="AZ376" s="4"/>
      <c r="BA376" s="4"/>
      <c r="BB376" s="4"/>
      <c r="BC376" s="4"/>
      <c r="BD376" s="4"/>
    </row>
    <row r="377" spans="1:365" s="5" customFormat="1" ht="20.100000000000001" customHeight="1" x14ac:dyDescent="0.25">
      <c r="A377" s="22">
        <v>372</v>
      </c>
      <c r="B377" s="22"/>
      <c r="C377" s="22"/>
      <c r="D377" s="201">
        <v>1151954025</v>
      </c>
      <c r="E377" s="201" t="s">
        <v>3818</v>
      </c>
      <c r="F377" s="194">
        <v>34505</v>
      </c>
      <c r="G377" s="203" t="s">
        <v>1801</v>
      </c>
      <c r="H377" s="4"/>
      <c r="I377" s="234">
        <f t="shared" ca="1" si="37"/>
        <v>31.802739726027397</v>
      </c>
      <c r="J377" s="4"/>
      <c r="K377" s="202" t="s">
        <v>3637</v>
      </c>
      <c r="L377" s="203" t="s">
        <v>1803</v>
      </c>
      <c r="M377" s="194">
        <v>45231</v>
      </c>
      <c r="N377" s="51">
        <f t="shared" ca="1" si="38"/>
        <v>2.4164383561643836</v>
      </c>
      <c r="O377" s="4">
        <v>3183514581</v>
      </c>
      <c r="P377" s="4" t="s">
        <v>1815</v>
      </c>
      <c r="Q377" s="4" t="s">
        <v>439</v>
      </c>
      <c r="R377" s="235">
        <v>48534</v>
      </c>
      <c r="S377" s="4" t="s">
        <v>2429</v>
      </c>
      <c r="T377" s="4"/>
      <c r="U377" s="4"/>
      <c r="V377" s="201" t="s">
        <v>504</v>
      </c>
      <c r="W377" s="4" t="s">
        <v>3819</v>
      </c>
      <c r="X377" s="4" t="s">
        <v>3820</v>
      </c>
      <c r="Y377" s="4">
        <v>2023</v>
      </c>
      <c r="Z377" s="4" t="s">
        <v>1807</v>
      </c>
      <c r="AA377" s="4">
        <v>124</v>
      </c>
      <c r="AB377" s="4"/>
      <c r="AC377" s="194">
        <v>44834</v>
      </c>
      <c r="AD377" s="4" t="s">
        <v>437</v>
      </c>
      <c r="AE377" s="22" t="s">
        <v>436</v>
      </c>
      <c r="AF377" s="201"/>
      <c r="AG377" s="201"/>
      <c r="AH377" s="4"/>
      <c r="AI377" s="4"/>
      <c r="AJ377" s="238" t="str">
        <f t="shared" ca="1" si="41"/>
        <v>No Vigente</v>
      </c>
      <c r="AK377" s="239">
        <f t="shared" si="42"/>
        <v>45564</v>
      </c>
      <c r="AL377" s="194">
        <v>45199</v>
      </c>
      <c r="AM377" s="238" t="str">
        <f t="shared" ca="1" si="40"/>
        <v>No Vigente</v>
      </c>
      <c r="AN377" s="239">
        <f t="shared" si="43"/>
        <v>45938</v>
      </c>
      <c r="AO377" s="240">
        <v>45573</v>
      </c>
      <c r="AP377" s="4" t="s">
        <v>439</v>
      </c>
      <c r="AQ377" s="235">
        <v>48534</v>
      </c>
      <c r="AR377" s="115" t="str">
        <f t="shared" ca="1" si="39"/>
        <v>Vigente</v>
      </c>
      <c r="AS377" s="4"/>
      <c r="AT377" s="4"/>
      <c r="AU377" s="201"/>
      <c r="AV377" s="4"/>
      <c r="AW377" s="4"/>
      <c r="AX377" s="4"/>
      <c r="AY377" s="4"/>
      <c r="AZ377" s="4"/>
      <c r="BA377" s="4"/>
      <c r="BB377" s="4"/>
      <c r="BC377" s="4"/>
      <c r="BD377" s="4"/>
    </row>
    <row r="378" spans="1:365" s="5" customFormat="1" ht="20.100000000000001" customHeight="1" x14ac:dyDescent="0.25">
      <c r="A378" s="22">
        <v>373</v>
      </c>
      <c r="B378" s="22"/>
      <c r="C378" s="22"/>
      <c r="D378" s="201">
        <v>1130604175</v>
      </c>
      <c r="E378" s="201" t="s">
        <v>3821</v>
      </c>
      <c r="F378" s="194">
        <v>31084</v>
      </c>
      <c r="G378" s="203" t="s">
        <v>1843</v>
      </c>
      <c r="H378" s="4"/>
      <c r="I378" s="234">
        <f t="shared" ca="1" si="37"/>
        <v>41.175342465753424</v>
      </c>
      <c r="J378" s="4"/>
      <c r="K378" s="202" t="s">
        <v>3637</v>
      </c>
      <c r="L378" s="203" t="s">
        <v>1803</v>
      </c>
      <c r="M378" s="194">
        <v>45231</v>
      </c>
      <c r="N378" s="51">
        <f t="shared" ca="1" si="38"/>
        <v>2.4164383561643836</v>
      </c>
      <c r="O378" s="4">
        <v>3126608402</v>
      </c>
      <c r="P378" s="4" t="s">
        <v>1815</v>
      </c>
      <c r="Q378" s="4" t="s">
        <v>439</v>
      </c>
      <c r="R378" s="201" t="s">
        <v>3822</v>
      </c>
      <c r="S378" s="4" t="s">
        <v>2429</v>
      </c>
      <c r="T378" s="4"/>
      <c r="U378" s="4"/>
      <c r="V378" s="201" t="s">
        <v>582</v>
      </c>
      <c r="W378" s="4" t="s">
        <v>3823</v>
      </c>
      <c r="X378" s="4" t="s">
        <v>3824</v>
      </c>
      <c r="Y378" s="4">
        <v>2022</v>
      </c>
      <c r="Z378" s="4" t="s">
        <v>1819</v>
      </c>
      <c r="AA378" s="4">
        <v>98</v>
      </c>
      <c r="AB378" s="4"/>
      <c r="AC378" s="194">
        <v>44442</v>
      </c>
      <c r="AD378" s="4" t="s">
        <v>437</v>
      </c>
      <c r="AE378" s="22" t="s">
        <v>436</v>
      </c>
      <c r="AF378" s="201"/>
      <c r="AG378" s="201"/>
      <c r="AH378" s="4"/>
      <c r="AI378" s="4"/>
      <c r="AJ378" s="238" t="str">
        <f t="shared" ca="1" si="41"/>
        <v>No Vigente</v>
      </c>
      <c r="AK378" s="239">
        <f t="shared" si="42"/>
        <v>45918</v>
      </c>
      <c r="AL378" s="194">
        <v>45553</v>
      </c>
      <c r="AM378" s="238" t="str">
        <f t="shared" ca="1" si="40"/>
        <v>No Vigente</v>
      </c>
      <c r="AN378" s="239">
        <f t="shared" si="43"/>
        <v>45916</v>
      </c>
      <c r="AO378" s="235">
        <v>45551</v>
      </c>
      <c r="AP378" s="4" t="s">
        <v>439</v>
      </c>
      <c r="AQ378" s="201" t="s">
        <v>3822</v>
      </c>
      <c r="AR378" s="115" t="str">
        <f t="shared" ca="1" si="39"/>
        <v>Vigente</v>
      </c>
      <c r="AS378" s="4"/>
      <c r="AT378" s="4"/>
      <c r="AU378" s="201"/>
      <c r="AV378" s="4"/>
      <c r="AW378" s="4"/>
      <c r="AX378" s="4"/>
      <c r="AY378" s="4"/>
      <c r="AZ378" s="4"/>
      <c r="BA378" s="4"/>
      <c r="BB378" s="4"/>
      <c r="BC378" s="4"/>
      <c r="BD378" s="4"/>
    </row>
    <row r="379" spans="1:365" s="5" customFormat="1" ht="89.25" x14ac:dyDescent="0.25">
      <c r="A379" s="22">
        <v>374</v>
      </c>
      <c r="B379" s="22"/>
      <c r="C379" s="22"/>
      <c r="D379" s="201">
        <v>16917155</v>
      </c>
      <c r="E379" s="201" t="s">
        <v>3825</v>
      </c>
      <c r="F379" s="194">
        <v>29525</v>
      </c>
      <c r="G379" s="203" t="s">
        <v>1801</v>
      </c>
      <c r="H379" s="4"/>
      <c r="I379" s="234">
        <f t="shared" ca="1" si="37"/>
        <v>45.446575342465756</v>
      </c>
      <c r="J379" s="4"/>
      <c r="K379" s="202" t="s">
        <v>3637</v>
      </c>
      <c r="L379" s="203" t="s">
        <v>1803</v>
      </c>
      <c r="M379" s="194">
        <v>45433</v>
      </c>
      <c r="N379" s="51">
        <f t="shared" ca="1" si="38"/>
        <v>1.8630136986301369</v>
      </c>
      <c r="O379" s="4">
        <v>3024324719</v>
      </c>
      <c r="P379" s="4" t="s">
        <v>1815</v>
      </c>
      <c r="Q379" s="4" t="s">
        <v>439</v>
      </c>
      <c r="R379" s="241">
        <v>48728</v>
      </c>
      <c r="S379" s="4" t="s">
        <v>2429</v>
      </c>
      <c r="T379" s="4"/>
      <c r="U379" s="4"/>
      <c r="V379" s="201" t="s">
        <v>3826</v>
      </c>
      <c r="W379" t="s">
        <v>3827</v>
      </c>
      <c r="X379" s="4" t="s">
        <v>3828</v>
      </c>
      <c r="Y379" s="4">
        <v>2019</v>
      </c>
      <c r="Z379" s="4" t="s">
        <v>1819</v>
      </c>
      <c r="AA379" s="4">
        <v>124</v>
      </c>
      <c r="AB379" s="4"/>
      <c r="AC379" s="194">
        <v>43270</v>
      </c>
      <c r="AD379" s="4" t="s">
        <v>437</v>
      </c>
      <c r="AE379" s="22" t="s">
        <v>435</v>
      </c>
      <c r="AF379" s="201" t="s">
        <v>3829</v>
      </c>
      <c r="AG379" s="201">
        <v>16621462</v>
      </c>
      <c r="AH379" s="4"/>
      <c r="AI379" s="4"/>
      <c r="AJ379" s="238" t="str">
        <f t="shared" ca="1" si="41"/>
        <v>No Vigente</v>
      </c>
      <c r="AK379" s="239">
        <f t="shared" si="42"/>
        <v>45705</v>
      </c>
      <c r="AL379" s="194">
        <v>45340</v>
      </c>
      <c r="AM379" s="238" t="str">
        <f t="shared" ca="1" si="40"/>
        <v>No Vigente</v>
      </c>
      <c r="AN379" s="239">
        <f t="shared" si="43"/>
        <v>45605</v>
      </c>
      <c r="AO379" s="57">
        <v>45240</v>
      </c>
      <c r="AP379" s="4" t="s">
        <v>439</v>
      </c>
      <c r="AQ379" s="241">
        <v>48728</v>
      </c>
      <c r="AR379" s="115" t="str">
        <f t="shared" ca="1" si="39"/>
        <v>Vigente</v>
      </c>
      <c r="AS379" s="4"/>
      <c r="AT379" s="4"/>
      <c r="AU379" s="202" t="s">
        <v>3830</v>
      </c>
      <c r="AV379" s="4"/>
      <c r="AW379" s="4"/>
      <c r="AX379" s="4"/>
      <c r="AY379" s="4"/>
      <c r="AZ379" s="4"/>
      <c r="BA379" s="4"/>
      <c r="BB379" s="4"/>
      <c r="BC379" s="4"/>
      <c r="BD379" s="4"/>
    </row>
    <row r="380" spans="1:365" s="5" customFormat="1" ht="20.100000000000001" customHeight="1" x14ac:dyDescent="0.25">
      <c r="A380" s="22">
        <v>375</v>
      </c>
      <c r="B380" s="22"/>
      <c r="C380" s="22"/>
      <c r="D380" s="201">
        <v>4799562</v>
      </c>
      <c r="E380" s="201" t="s">
        <v>3831</v>
      </c>
      <c r="F380" s="194">
        <v>30240</v>
      </c>
      <c r="G380" s="203" t="s">
        <v>1801</v>
      </c>
      <c r="H380" s="4"/>
      <c r="I380" s="234">
        <f t="shared" ca="1" si="37"/>
        <v>43.487671232876714</v>
      </c>
      <c r="J380" s="4"/>
      <c r="K380" s="202" t="s">
        <v>3637</v>
      </c>
      <c r="L380" s="203" t="s">
        <v>1803</v>
      </c>
      <c r="M380" s="194">
        <v>45131</v>
      </c>
      <c r="N380" s="51">
        <f t="shared" ca="1" si="38"/>
        <v>2.6904109589041094</v>
      </c>
      <c r="O380" s="4">
        <v>3113481921</v>
      </c>
      <c r="P380" s="4" t="s">
        <v>1815</v>
      </c>
      <c r="Q380" s="4" t="s">
        <v>439</v>
      </c>
      <c r="R380" s="242">
        <v>48232</v>
      </c>
      <c r="S380" s="4" t="s">
        <v>2429</v>
      </c>
      <c r="T380" s="4"/>
      <c r="U380" s="4"/>
      <c r="V380" s="201" t="s">
        <v>583</v>
      </c>
      <c r="W380" s="4" t="s">
        <v>3832</v>
      </c>
      <c r="X380" s="4" t="s">
        <v>3833</v>
      </c>
      <c r="Y380" s="4">
        <v>2020</v>
      </c>
      <c r="Z380" s="4" t="s">
        <v>2139</v>
      </c>
      <c r="AA380" s="4">
        <v>124</v>
      </c>
      <c r="AB380" s="4"/>
      <c r="AC380" s="194">
        <v>44147</v>
      </c>
      <c r="AD380" s="4" t="s">
        <v>437</v>
      </c>
      <c r="AE380" s="22" t="s">
        <v>436</v>
      </c>
      <c r="AF380" s="201"/>
      <c r="AG380" s="201"/>
      <c r="AH380" s="4"/>
      <c r="AI380" s="4"/>
      <c r="AJ380" s="238" t="str">
        <f t="shared" ca="1" si="41"/>
        <v>No Vigente</v>
      </c>
      <c r="AK380" s="239">
        <f t="shared" si="42"/>
        <v>45846</v>
      </c>
      <c r="AL380" s="194">
        <v>45481</v>
      </c>
      <c r="AM380" s="238" t="str">
        <f t="shared" ca="1" si="40"/>
        <v>No Vigente</v>
      </c>
      <c r="AN380" s="239">
        <f t="shared" si="43"/>
        <v>45715</v>
      </c>
      <c r="AO380" s="235">
        <v>45350</v>
      </c>
      <c r="AP380" s="4" t="s">
        <v>439</v>
      </c>
      <c r="AQ380" s="242">
        <v>48232</v>
      </c>
      <c r="AR380" s="115" t="str">
        <f t="shared" ca="1" si="39"/>
        <v>Vigente</v>
      </c>
      <c r="AS380" s="4"/>
      <c r="AT380" s="4"/>
      <c r="AU380" s="201"/>
      <c r="AV380" s="4"/>
      <c r="AW380" s="4"/>
      <c r="AX380" s="4"/>
      <c r="AY380" s="4"/>
      <c r="AZ380" s="4"/>
      <c r="BA380" s="4"/>
      <c r="BB380" s="4"/>
      <c r="BC380" s="4"/>
      <c r="BD380" s="4"/>
    </row>
    <row r="381" spans="1:365" s="5" customFormat="1" ht="20.100000000000001" customHeight="1" x14ac:dyDescent="0.25">
      <c r="A381" s="22">
        <v>376</v>
      </c>
      <c r="B381" s="22"/>
      <c r="C381" s="22"/>
      <c r="D381" s="201">
        <v>1112491875</v>
      </c>
      <c r="E381" s="201" t="s">
        <v>3834</v>
      </c>
      <c r="F381" s="194">
        <v>35660</v>
      </c>
      <c r="G381" s="203" t="s">
        <v>1843</v>
      </c>
      <c r="H381" s="4"/>
      <c r="I381" s="234">
        <f t="shared" ca="1" si="37"/>
        <v>28.638356164383563</v>
      </c>
      <c r="J381" s="4"/>
      <c r="K381" s="202" t="s">
        <v>3637</v>
      </c>
      <c r="L381" s="203" t="s">
        <v>1803</v>
      </c>
      <c r="M381" s="194">
        <v>45428</v>
      </c>
      <c r="N381" s="51">
        <f t="shared" ca="1" si="38"/>
        <v>1.8767123287671232</v>
      </c>
      <c r="O381" s="4">
        <v>3122237392</v>
      </c>
      <c r="P381" s="4" t="s">
        <v>1815</v>
      </c>
      <c r="Q381" s="4" t="s">
        <v>439</v>
      </c>
      <c r="R381" s="243">
        <v>47115</v>
      </c>
      <c r="S381" s="4" t="s">
        <v>2429</v>
      </c>
      <c r="T381" s="4"/>
      <c r="U381" s="4"/>
      <c r="V381" s="201" t="s">
        <v>584</v>
      </c>
      <c r="W381" s="4" t="s">
        <v>3835</v>
      </c>
      <c r="X381" s="4" t="s">
        <v>3836</v>
      </c>
      <c r="Y381" s="4">
        <v>2009</v>
      </c>
      <c r="Z381" s="4" t="s">
        <v>2139</v>
      </c>
      <c r="AA381" s="4">
        <v>109</v>
      </c>
      <c r="AB381" s="4"/>
      <c r="AC381" s="194">
        <v>39692</v>
      </c>
      <c r="AD381" s="4" t="s">
        <v>437</v>
      </c>
      <c r="AE381" s="22" t="s">
        <v>435</v>
      </c>
      <c r="AF381" s="201" t="s">
        <v>585</v>
      </c>
      <c r="AG381" s="201">
        <v>1112470631</v>
      </c>
      <c r="AH381" s="4"/>
      <c r="AI381" s="4"/>
      <c r="AJ381" s="238" t="str">
        <f t="shared" ca="1" si="41"/>
        <v>No Vigente</v>
      </c>
      <c r="AK381" s="239">
        <f t="shared" si="42"/>
        <v>45490</v>
      </c>
      <c r="AL381" s="194">
        <v>45125</v>
      </c>
      <c r="AM381" s="238" t="str">
        <f t="shared" ca="1" si="40"/>
        <v>No Vigente</v>
      </c>
      <c r="AN381" s="239">
        <f t="shared" si="43"/>
        <v>45691</v>
      </c>
      <c r="AO381" s="235">
        <v>45326</v>
      </c>
      <c r="AP381" s="4" t="s">
        <v>439</v>
      </c>
      <c r="AQ381" s="243">
        <v>47115</v>
      </c>
      <c r="AR381" s="115" t="str">
        <f t="shared" ca="1" si="39"/>
        <v>Vigente</v>
      </c>
      <c r="AS381" s="4"/>
      <c r="AT381" s="4"/>
      <c r="AU381" s="201"/>
      <c r="AV381" s="4"/>
      <c r="AW381" s="4"/>
      <c r="AX381" s="4"/>
      <c r="AY381" s="4"/>
      <c r="AZ381" s="4"/>
      <c r="BA381" s="4"/>
      <c r="BB381" s="4"/>
      <c r="BC381" s="4"/>
      <c r="BD381" s="4"/>
    </row>
    <row r="382" spans="1:365" s="5" customFormat="1" ht="20.100000000000001" customHeight="1" x14ac:dyDescent="0.25">
      <c r="A382" s="22">
        <v>377</v>
      </c>
      <c r="B382" s="22"/>
      <c r="C382" s="22"/>
      <c r="D382" s="201">
        <v>1112771028</v>
      </c>
      <c r="E382" s="201" t="s">
        <v>3837</v>
      </c>
      <c r="F382" s="194">
        <v>33036</v>
      </c>
      <c r="G382" s="203" t="s">
        <v>1843</v>
      </c>
      <c r="H382" s="4"/>
      <c r="I382" s="234">
        <f t="shared" ca="1" si="37"/>
        <v>35.827397260273976</v>
      </c>
      <c r="J382" s="4"/>
      <c r="K382" s="202" t="s">
        <v>3637</v>
      </c>
      <c r="L382" s="203" t="s">
        <v>1803</v>
      </c>
      <c r="M382" s="194">
        <v>44459</v>
      </c>
      <c r="N382" s="51">
        <f t="shared" ca="1" si="38"/>
        <v>4.5315068493150683</v>
      </c>
      <c r="O382" s="4">
        <v>3114643446</v>
      </c>
      <c r="P382" s="4" t="s">
        <v>1815</v>
      </c>
      <c r="Q382" s="4" t="s">
        <v>439</v>
      </c>
      <c r="R382" s="201" t="s">
        <v>3838</v>
      </c>
      <c r="S382" s="4" t="s">
        <v>2429</v>
      </c>
      <c r="T382" s="4"/>
      <c r="U382" s="4"/>
      <c r="V382" s="201" t="s">
        <v>586</v>
      </c>
      <c r="W382" s="203" t="s">
        <v>3839</v>
      </c>
      <c r="X382" s="203" t="s">
        <v>3840</v>
      </c>
      <c r="Y382" s="4">
        <v>2025</v>
      </c>
      <c r="Z382" s="203" t="s">
        <v>1867</v>
      </c>
      <c r="AA382" s="4">
        <v>149</v>
      </c>
      <c r="AB382" s="4"/>
      <c r="AC382" s="194">
        <v>45352</v>
      </c>
      <c r="AD382" s="203" t="s">
        <v>437</v>
      </c>
      <c r="AE382" s="22" t="s">
        <v>436</v>
      </c>
      <c r="AF382" s="201"/>
      <c r="AG382" s="201"/>
      <c r="AH382" s="4"/>
      <c r="AI382" s="4"/>
      <c r="AJ382" s="238" t="str">
        <f t="shared" ca="1" si="41"/>
        <v>No Vigente</v>
      </c>
      <c r="AK382" s="239">
        <f t="shared" si="42"/>
        <v>46082</v>
      </c>
      <c r="AL382" s="194">
        <v>45717</v>
      </c>
      <c r="AM382" s="238" t="str">
        <f t="shared" ca="1" si="40"/>
        <v>No Vigente</v>
      </c>
      <c r="AN382" s="239">
        <f t="shared" si="43"/>
        <v>45715</v>
      </c>
      <c r="AO382" s="235">
        <v>45350</v>
      </c>
      <c r="AP382" s="203" t="s">
        <v>439</v>
      </c>
      <c r="AQ382" s="235">
        <v>49080</v>
      </c>
      <c r="AR382" s="115" t="str">
        <f t="shared" ca="1" si="39"/>
        <v>Vigente</v>
      </c>
      <c r="AS382" s="4"/>
      <c r="AT382" s="4"/>
      <c r="AU382" s="201"/>
      <c r="AV382" s="4"/>
      <c r="AW382" s="4"/>
      <c r="AX382" s="4"/>
      <c r="AY382" s="4"/>
      <c r="AZ382" s="4"/>
      <c r="BA382" s="4"/>
      <c r="BB382" s="4"/>
      <c r="BC382" s="4"/>
      <c r="BD382" s="4"/>
    </row>
    <row r="383" spans="1:365" s="5" customFormat="1" ht="25.5" x14ac:dyDescent="0.25">
      <c r="A383" s="22">
        <v>378</v>
      </c>
      <c r="B383" s="22"/>
      <c r="C383" s="22"/>
      <c r="D383" s="201">
        <v>1144136240</v>
      </c>
      <c r="E383" s="201" t="s">
        <v>3841</v>
      </c>
      <c r="F383" s="194">
        <v>32895</v>
      </c>
      <c r="G383" s="203" t="s">
        <v>1801</v>
      </c>
      <c r="H383" s="4"/>
      <c r="I383" s="234">
        <f t="shared" ca="1" si="37"/>
        <v>36.213698630136989</v>
      </c>
      <c r="J383" s="4"/>
      <c r="K383" s="202" t="s">
        <v>3637</v>
      </c>
      <c r="L383" s="203" t="s">
        <v>1803</v>
      </c>
      <c r="M383" s="194">
        <v>45293</v>
      </c>
      <c r="N383" s="51">
        <f t="shared" ca="1" si="38"/>
        <v>2.2465753424657535</v>
      </c>
      <c r="O383" s="4">
        <v>3154447294</v>
      </c>
      <c r="P383" s="203" t="s">
        <v>1815</v>
      </c>
      <c r="Q383" s="203" t="s">
        <v>439</v>
      </c>
      <c r="R383" s="54">
        <v>48669</v>
      </c>
      <c r="S383" s="203" t="s">
        <v>2429</v>
      </c>
      <c r="T383" s="4"/>
      <c r="U383" s="4"/>
      <c r="V383" s="201" t="s">
        <v>3842</v>
      </c>
      <c r="W383" s="203" t="s">
        <v>3843</v>
      </c>
      <c r="X383" s="203" t="s">
        <v>3844</v>
      </c>
      <c r="Y383" s="4">
        <v>2025</v>
      </c>
      <c r="Z383" s="203" t="s">
        <v>3799</v>
      </c>
      <c r="AA383" s="4">
        <v>145</v>
      </c>
      <c r="AB383" s="4"/>
      <c r="AC383" s="194">
        <v>45497</v>
      </c>
      <c r="AD383" s="203" t="s">
        <v>437</v>
      </c>
      <c r="AE383" s="22" t="s">
        <v>436</v>
      </c>
      <c r="AF383" s="201"/>
      <c r="AG383" s="201"/>
      <c r="AH383" s="4"/>
      <c r="AI383" s="4"/>
      <c r="AJ383" s="238" t="str">
        <f t="shared" ca="1" si="41"/>
        <v>Vigente</v>
      </c>
      <c r="AK383" s="239">
        <f t="shared" si="42"/>
        <v>46227</v>
      </c>
      <c r="AL383" s="194">
        <v>45862</v>
      </c>
      <c r="AM383" s="238" t="str">
        <f t="shared" ca="1" si="40"/>
        <v>No Vigente</v>
      </c>
      <c r="AN383" s="239">
        <f t="shared" si="43"/>
        <v>45867</v>
      </c>
      <c r="AO383" s="235">
        <v>45502</v>
      </c>
      <c r="AP383" s="203" t="s">
        <v>439</v>
      </c>
      <c r="AQ383" s="54">
        <v>48669</v>
      </c>
      <c r="AR383" s="115" t="str">
        <f t="shared" ca="1" si="39"/>
        <v>Vigente</v>
      </c>
      <c r="AS383" s="4"/>
      <c r="AT383" s="4"/>
      <c r="AU383" s="202" t="s">
        <v>3845</v>
      </c>
      <c r="AV383" s="4"/>
      <c r="AW383" s="4"/>
      <c r="AX383" s="4"/>
      <c r="AY383" s="4"/>
      <c r="AZ383" s="4"/>
      <c r="BA383" s="4"/>
      <c r="BB383" s="4"/>
      <c r="BC383" s="4"/>
      <c r="BD383" s="4"/>
    </row>
    <row r="384" spans="1:365" s="5" customFormat="1" ht="20.100000000000001" customHeight="1" x14ac:dyDescent="0.25">
      <c r="A384" s="22">
        <v>379</v>
      </c>
      <c r="B384" s="22"/>
      <c r="C384" s="22"/>
      <c r="D384" s="201">
        <v>1143875325</v>
      </c>
      <c r="E384" s="201" t="s">
        <v>3846</v>
      </c>
      <c r="F384" s="194">
        <v>36063</v>
      </c>
      <c r="G384" s="203" t="s">
        <v>1801</v>
      </c>
      <c r="H384" s="4"/>
      <c r="I384" s="234">
        <f t="shared" ca="1" si="37"/>
        <v>27.534246575342465</v>
      </c>
      <c r="J384" s="4"/>
      <c r="K384" s="202" t="s">
        <v>3637</v>
      </c>
      <c r="L384" s="203" t="s">
        <v>1803</v>
      </c>
      <c r="M384" s="194">
        <v>45428</v>
      </c>
      <c r="N384" s="51">
        <f t="shared" ca="1" si="38"/>
        <v>1.8767123287671232</v>
      </c>
      <c r="O384" s="4">
        <v>3188842819</v>
      </c>
      <c r="P384" s="203" t="s">
        <v>1815</v>
      </c>
      <c r="Q384" s="203" t="s">
        <v>439</v>
      </c>
      <c r="R384" s="235">
        <v>45590</v>
      </c>
      <c r="S384" s="203" t="s">
        <v>2429</v>
      </c>
      <c r="T384" s="4"/>
      <c r="U384" s="4"/>
      <c r="V384" s="201" t="s">
        <v>3847</v>
      </c>
      <c r="W384" s="203" t="s">
        <v>3848</v>
      </c>
      <c r="X384" s="203" t="s">
        <v>3849</v>
      </c>
      <c r="Y384" s="4">
        <v>2014</v>
      </c>
      <c r="Z384" s="203" t="s">
        <v>1867</v>
      </c>
      <c r="AA384" s="4">
        <v>97</v>
      </c>
      <c r="AB384" s="4"/>
      <c r="AC384" s="194">
        <v>41708</v>
      </c>
      <c r="AD384" s="203" t="s">
        <v>437</v>
      </c>
      <c r="AE384" s="22" t="s">
        <v>436</v>
      </c>
      <c r="AF384" s="201"/>
      <c r="AG384" s="201"/>
      <c r="AH384" s="4"/>
      <c r="AI384" s="4"/>
      <c r="AJ384" s="238" t="str">
        <f t="shared" ca="1" si="41"/>
        <v>No Vigente</v>
      </c>
      <c r="AK384" s="239">
        <f t="shared" si="42"/>
        <v>45706</v>
      </c>
      <c r="AL384" s="194">
        <v>45341</v>
      </c>
      <c r="AM384" s="238" t="str">
        <f t="shared" ca="1" si="40"/>
        <v>No Vigente</v>
      </c>
      <c r="AN384" s="239">
        <f t="shared" si="43"/>
        <v>45706</v>
      </c>
      <c r="AO384" s="235">
        <v>45341</v>
      </c>
      <c r="AP384" s="203" t="s">
        <v>439</v>
      </c>
      <c r="AQ384" s="235">
        <v>45590</v>
      </c>
      <c r="AR384" s="115" t="str">
        <f t="shared" ca="1" si="39"/>
        <v>No Vigente</v>
      </c>
      <c r="AS384" s="4"/>
      <c r="AT384" s="4"/>
      <c r="AU384" s="201"/>
      <c r="AV384" s="4"/>
      <c r="AW384" s="4"/>
      <c r="AX384" s="4"/>
      <c r="AY384" s="4"/>
      <c r="AZ384" s="4"/>
      <c r="BA384" s="4"/>
      <c r="BB384" s="4"/>
      <c r="BC384" s="4"/>
      <c r="BD384" s="4"/>
    </row>
    <row r="385" spans="1:56" s="5" customFormat="1" ht="20.100000000000001" customHeight="1" x14ac:dyDescent="0.25">
      <c r="A385" s="22">
        <v>380</v>
      </c>
      <c r="B385" s="22"/>
      <c r="C385" s="22"/>
      <c r="D385" s="201">
        <v>1107069415</v>
      </c>
      <c r="E385" s="201" t="s">
        <v>3850</v>
      </c>
      <c r="F385" s="194">
        <v>33617</v>
      </c>
      <c r="G385" s="203" t="s">
        <v>1843</v>
      </c>
      <c r="H385" s="4"/>
      <c r="I385" s="234">
        <f t="shared" ca="1" si="37"/>
        <v>34.235616438356168</v>
      </c>
      <c r="J385" s="4"/>
      <c r="K385" s="202" t="s">
        <v>3637</v>
      </c>
      <c r="L385" s="203" t="s">
        <v>1803</v>
      </c>
      <c r="M385" s="194">
        <v>45428</v>
      </c>
      <c r="N385" s="51">
        <f t="shared" ca="1" si="38"/>
        <v>1.8767123287671232</v>
      </c>
      <c r="O385" s="4">
        <v>3015315311</v>
      </c>
      <c r="P385" s="203" t="s">
        <v>1815</v>
      </c>
      <c r="Q385" s="203" t="s">
        <v>439</v>
      </c>
      <c r="R385" s="244">
        <v>45734</v>
      </c>
      <c r="S385" s="203" t="s">
        <v>2429</v>
      </c>
      <c r="T385" s="4"/>
      <c r="U385" s="4"/>
      <c r="V385" s="201" t="s">
        <v>593</v>
      </c>
      <c r="W385" s="203" t="s">
        <v>3851</v>
      </c>
      <c r="X385" s="203" t="s">
        <v>3852</v>
      </c>
      <c r="Y385" s="4">
        <v>2016</v>
      </c>
      <c r="Z385" s="203" t="s">
        <v>1927</v>
      </c>
      <c r="AA385" s="4">
        <v>114</v>
      </c>
      <c r="AB385" s="4"/>
      <c r="AC385" s="194">
        <v>42334</v>
      </c>
      <c r="AD385" s="203" t="s">
        <v>437</v>
      </c>
      <c r="AE385" s="22" t="s">
        <v>435</v>
      </c>
      <c r="AF385" s="201" t="s">
        <v>594</v>
      </c>
      <c r="AG385" s="201">
        <v>25599708</v>
      </c>
      <c r="AH385" s="4"/>
      <c r="AI385" s="4"/>
      <c r="AJ385" s="238" t="str">
        <f t="shared" ca="1" si="41"/>
        <v>No Vigente</v>
      </c>
      <c r="AK385" s="239">
        <f t="shared" si="42"/>
        <v>45770</v>
      </c>
      <c r="AL385" s="194">
        <v>45405</v>
      </c>
      <c r="AM385" s="238" t="str">
        <f t="shared" ca="1" si="40"/>
        <v>No Vigente</v>
      </c>
      <c r="AN385" s="239">
        <f t="shared" si="43"/>
        <v>45770</v>
      </c>
      <c r="AO385" s="235">
        <v>45405</v>
      </c>
      <c r="AP385" s="203" t="s">
        <v>439</v>
      </c>
      <c r="AQ385" s="244">
        <v>45734</v>
      </c>
      <c r="AR385" s="115" t="str">
        <f t="shared" ca="1" si="39"/>
        <v>No Vigente</v>
      </c>
      <c r="AS385" s="4"/>
      <c r="AT385" s="4"/>
      <c r="AU385" s="201"/>
      <c r="AV385" s="4"/>
      <c r="AW385" s="4"/>
      <c r="AX385" s="4"/>
      <c r="AY385" s="4"/>
      <c r="AZ385" s="4"/>
      <c r="BA385" s="4"/>
      <c r="BB385" s="4"/>
      <c r="BC385" s="4"/>
      <c r="BD385" s="4"/>
    </row>
    <row r="386" spans="1:56" s="5" customFormat="1" ht="20.100000000000001" customHeight="1" x14ac:dyDescent="0.25">
      <c r="A386" s="22">
        <v>381</v>
      </c>
      <c r="B386" s="22"/>
      <c r="C386" s="22"/>
      <c r="D386" s="201">
        <v>1130640493</v>
      </c>
      <c r="E386" s="201" t="s">
        <v>3853</v>
      </c>
      <c r="F386" s="194">
        <v>32376</v>
      </c>
      <c r="G386" s="203" t="s">
        <v>1843</v>
      </c>
      <c r="H386" s="4"/>
      <c r="I386" s="234">
        <f t="shared" ca="1" si="37"/>
        <v>37.635616438356166</v>
      </c>
      <c r="J386" s="4"/>
      <c r="K386" s="202" t="s">
        <v>3637</v>
      </c>
      <c r="L386" s="203" t="s">
        <v>1803</v>
      </c>
      <c r="M386" s="194">
        <v>45404</v>
      </c>
      <c r="N386" s="51">
        <f t="shared" ca="1" si="38"/>
        <v>1.9424657534246574</v>
      </c>
      <c r="O386" s="4">
        <v>3016801497</v>
      </c>
      <c r="P386" s="203" t="s">
        <v>1815</v>
      </c>
      <c r="Q386" s="203" t="s">
        <v>439</v>
      </c>
      <c r="R386" s="201" t="s">
        <v>3854</v>
      </c>
      <c r="S386" s="203" t="s">
        <v>2429</v>
      </c>
      <c r="T386" s="4"/>
      <c r="U386" s="4"/>
      <c r="V386" s="201" t="s">
        <v>3855</v>
      </c>
      <c r="W386" s="236" t="s">
        <v>3856</v>
      </c>
      <c r="X386" s="203" t="s">
        <v>3857</v>
      </c>
      <c r="Y386" s="4">
        <v>2020</v>
      </c>
      <c r="Z386" s="203" t="s">
        <v>1807</v>
      </c>
      <c r="AA386" s="4">
        <v>107</v>
      </c>
      <c r="AB386" s="4"/>
      <c r="AC386" s="194">
        <v>43845</v>
      </c>
      <c r="AD386" s="203" t="s">
        <v>437</v>
      </c>
      <c r="AE386" s="22" t="s">
        <v>436</v>
      </c>
      <c r="AF386" s="201"/>
      <c r="AG386" s="201"/>
      <c r="AH386" s="4"/>
      <c r="AI386" s="4"/>
      <c r="AJ386" s="238" t="str">
        <f t="shared" ca="1" si="41"/>
        <v>No Vigente</v>
      </c>
      <c r="AK386" s="239">
        <f t="shared" si="42"/>
        <v>45755</v>
      </c>
      <c r="AL386" s="194">
        <v>45390</v>
      </c>
      <c r="AM386" s="238" t="str">
        <f t="shared" ca="1" si="40"/>
        <v>No Vigente</v>
      </c>
      <c r="AN386" s="239">
        <f t="shared" si="43"/>
        <v>45756</v>
      </c>
      <c r="AO386" s="235">
        <v>45391</v>
      </c>
      <c r="AP386" s="203" t="s">
        <v>439</v>
      </c>
      <c r="AQ386" s="201" t="s">
        <v>3854</v>
      </c>
      <c r="AR386" s="115" t="str">
        <f t="shared" ca="1" si="39"/>
        <v>Vigente</v>
      </c>
      <c r="AS386" s="4"/>
      <c r="AT386" s="4"/>
      <c r="AU386" s="201"/>
      <c r="AV386" s="4"/>
      <c r="AW386" s="4"/>
      <c r="AX386" s="4"/>
      <c r="AY386" s="4"/>
      <c r="AZ386" s="4"/>
      <c r="BA386" s="4"/>
      <c r="BB386" s="4"/>
      <c r="BC386" s="4"/>
      <c r="BD386" s="4"/>
    </row>
    <row r="387" spans="1:56" s="5" customFormat="1" ht="63.75" x14ac:dyDescent="0.25">
      <c r="A387" s="22">
        <v>382</v>
      </c>
      <c r="B387" s="22"/>
      <c r="C387" s="22"/>
      <c r="D387" s="201">
        <v>1143989423</v>
      </c>
      <c r="E387" s="201" t="s">
        <v>3858</v>
      </c>
      <c r="F387" s="194">
        <v>35687</v>
      </c>
      <c r="G387" s="203" t="s">
        <v>1801</v>
      </c>
      <c r="H387" s="4"/>
      <c r="I387" s="234">
        <f t="shared" ca="1" si="37"/>
        <v>28.564383561643837</v>
      </c>
      <c r="J387" s="4"/>
      <c r="K387" s="202" t="s">
        <v>3637</v>
      </c>
      <c r="L387" s="203" t="s">
        <v>1803</v>
      </c>
      <c r="M387" s="194">
        <v>45418</v>
      </c>
      <c r="N387" s="51">
        <f t="shared" ca="1" si="38"/>
        <v>1.904109589041096</v>
      </c>
      <c r="O387" s="4">
        <v>3145929147</v>
      </c>
      <c r="P387" s="203" t="s">
        <v>1815</v>
      </c>
      <c r="Q387" s="203" t="s">
        <v>439</v>
      </c>
      <c r="R387" s="235">
        <v>46036</v>
      </c>
      <c r="S387" s="203" t="s">
        <v>2429</v>
      </c>
      <c r="T387" s="4"/>
      <c r="U387" s="4"/>
      <c r="V387" s="201" t="s">
        <v>3859</v>
      </c>
      <c r="W387" s="236" t="s">
        <v>3860</v>
      </c>
      <c r="X387" s="236" t="s">
        <v>3861</v>
      </c>
      <c r="Y387" s="4">
        <v>2016</v>
      </c>
      <c r="Z387" s="203" t="s">
        <v>1986</v>
      </c>
      <c r="AA387" s="4">
        <v>177</v>
      </c>
      <c r="AB387" s="4"/>
      <c r="AC387" s="194">
        <v>42388</v>
      </c>
      <c r="AD387" s="203" t="s">
        <v>437</v>
      </c>
      <c r="AE387" s="22" t="s">
        <v>436</v>
      </c>
      <c r="AF387" s="201"/>
      <c r="AG387" s="201"/>
      <c r="AH387" s="4"/>
      <c r="AI387" s="4"/>
      <c r="AJ387" s="238" t="str">
        <f t="shared" ca="1" si="41"/>
        <v>No Vigente</v>
      </c>
      <c r="AK387" s="239">
        <f t="shared" si="42"/>
        <v>45697</v>
      </c>
      <c r="AL387" s="194">
        <v>45332</v>
      </c>
      <c r="AM387" s="238" t="str">
        <f t="shared" ca="1" si="40"/>
        <v>No Vigente</v>
      </c>
      <c r="AN387" s="239">
        <f t="shared" si="43"/>
        <v>45618</v>
      </c>
      <c r="AO387" s="235">
        <v>45253</v>
      </c>
      <c r="AP387" s="203" t="s">
        <v>439</v>
      </c>
      <c r="AQ387" s="235">
        <v>46036</v>
      </c>
      <c r="AR387" s="115" t="str">
        <f t="shared" ca="1" si="39"/>
        <v>No Vigente</v>
      </c>
      <c r="AS387" s="4"/>
      <c r="AT387" s="4"/>
      <c r="AU387" s="202" t="s">
        <v>3862</v>
      </c>
      <c r="AV387" s="4"/>
      <c r="AW387" s="4"/>
      <c r="AX387" s="4"/>
      <c r="AY387" s="4"/>
      <c r="AZ387" s="4"/>
      <c r="BA387" s="4"/>
      <c r="BB387" s="4"/>
      <c r="BC387" s="4"/>
      <c r="BD387" s="4"/>
    </row>
    <row r="388" spans="1:56" s="5" customFormat="1" ht="38.25" x14ac:dyDescent="0.25">
      <c r="A388" s="22">
        <v>383</v>
      </c>
      <c r="B388" s="22"/>
      <c r="C388" s="22"/>
      <c r="D388" s="201">
        <v>1116251756</v>
      </c>
      <c r="E388" s="201" t="s">
        <v>3863</v>
      </c>
      <c r="F388" s="194">
        <v>33473</v>
      </c>
      <c r="G388" s="203" t="s">
        <v>1843</v>
      </c>
      <c r="H388" s="4"/>
      <c r="I388" s="234">
        <f t="shared" ref="I388:I409" ca="1" si="44">(CC$1-F388)/365</f>
        <v>34.630136986301373</v>
      </c>
      <c r="J388" s="4"/>
      <c r="K388" s="202" t="s">
        <v>3637</v>
      </c>
      <c r="L388" s="203" t="s">
        <v>1803</v>
      </c>
      <c r="M388" s="194">
        <v>43224</v>
      </c>
      <c r="N388" s="51">
        <f t="shared" ref="N388:N409" ca="1" si="45">(CC$1-M388)/365</f>
        <v>7.9150684931506845</v>
      </c>
      <c r="O388" s="4">
        <v>3223072046</v>
      </c>
      <c r="P388" s="203" t="s">
        <v>1815</v>
      </c>
      <c r="Q388" s="203" t="s">
        <v>439</v>
      </c>
      <c r="R388" s="235">
        <v>47262</v>
      </c>
      <c r="S388" s="203" t="s">
        <v>2429</v>
      </c>
      <c r="T388" s="4"/>
      <c r="U388" s="4"/>
      <c r="V388" s="201" t="s">
        <v>595</v>
      </c>
      <c r="W388" s="203" t="s">
        <v>3864</v>
      </c>
      <c r="X388" s="203" t="s">
        <v>3865</v>
      </c>
      <c r="Y388" s="4">
        <v>2016</v>
      </c>
      <c r="Z388" s="203" t="s">
        <v>1867</v>
      </c>
      <c r="AA388" s="4">
        <v>109</v>
      </c>
      <c r="AB388" s="4"/>
      <c r="AC388" s="194">
        <v>42538</v>
      </c>
      <c r="AD388" s="203" t="s">
        <v>437</v>
      </c>
      <c r="AE388" s="22" t="s">
        <v>435</v>
      </c>
      <c r="AF388" s="201" t="s">
        <v>596</v>
      </c>
      <c r="AG388" s="201">
        <v>1017183902</v>
      </c>
      <c r="AH388" s="4"/>
      <c r="AI388" s="4"/>
      <c r="AJ388" s="238" t="str">
        <f t="shared" ca="1" si="41"/>
        <v>No Vigente</v>
      </c>
      <c r="AK388" s="239">
        <f t="shared" si="42"/>
        <v>45672</v>
      </c>
      <c r="AL388" s="194">
        <v>45307</v>
      </c>
      <c r="AM388" s="238" t="str">
        <f t="shared" ca="1" si="40"/>
        <v>No Vigente</v>
      </c>
      <c r="AN388" s="239">
        <f t="shared" si="43"/>
        <v>46038</v>
      </c>
      <c r="AO388" s="235">
        <v>45673</v>
      </c>
      <c r="AP388" s="203" t="s">
        <v>439</v>
      </c>
      <c r="AQ388" s="235">
        <v>47262</v>
      </c>
      <c r="AR388" s="115" t="str">
        <f t="shared" ca="1" si="39"/>
        <v>Vigente</v>
      </c>
      <c r="AS388" s="4"/>
      <c r="AT388" s="4"/>
      <c r="AU388" s="202" t="s">
        <v>3866</v>
      </c>
      <c r="AV388" s="4"/>
      <c r="AW388" s="4"/>
      <c r="AX388" s="4"/>
      <c r="AY388" s="4"/>
      <c r="AZ388" s="4"/>
      <c r="BA388" s="4"/>
      <c r="BB388" s="4"/>
      <c r="BC388" s="4"/>
      <c r="BD388" s="4"/>
    </row>
    <row r="389" spans="1:56" s="5" customFormat="1" ht="20.100000000000001" customHeight="1" x14ac:dyDescent="0.25">
      <c r="A389" s="22">
        <v>384</v>
      </c>
      <c r="B389" s="22"/>
      <c r="C389" s="22"/>
      <c r="D389" s="201">
        <v>1144208033</v>
      </c>
      <c r="E389" s="201" t="s">
        <v>3867</v>
      </c>
      <c r="F389" s="194">
        <v>35922</v>
      </c>
      <c r="G389" s="203" t="s">
        <v>1843</v>
      </c>
      <c r="H389" s="4"/>
      <c r="I389" s="234">
        <f t="shared" ca="1" si="44"/>
        <v>27.920547945205481</v>
      </c>
      <c r="J389" s="4"/>
      <c r="K389" s="202" t="s">
        <v>3637</v>
      </c>
      <c r="L389" s="203" t="s">
        <v>1803</v>
      </c>
      <c r="M389" s="194">
        <v>45173</v>
      </c>
      <c r="N389" s="51">
        <f t="shared" ca="1" si="45"/>
        <v>2.5753424657534247</v>
      </c>
      <c r="O389" s="4">
        <v>3006512384</v>
      </c>
      <c r="P389" s="203" t="s">
        <v>1815</v>
      </c>
      <c r="Q389" s="203" t="s">
        <v>439</v>
      </c>
      <c r="R389" s="235">
        <v>48233</v>
      </c>
      <c r="S389" s="203" t="s">
        <v>2429</v>
      </c>
      <c r="T389" s="4"/>
      <c r="U389" s="4"/>
      <c r="V389" s="201" t="s">
        <v>597</v>
      </c>
      <c r="W389" s="203" t="s">
        <v>3868</v>
      </c>
      <c r="X389" s="203" t="s">
        <v>3869</v>
      </c>
      <c r="Y389" s="4">
        <v>2024</v>
      </c>
      <c r="Z389" s="203" t="s">
        <v>1927</v>
      </c>
      <c r="AA389" s="4">
        <v>114</v>
      </c>
      <c r="AB389" s="4"/>
      <c r="AC389" s="194">
        <v>45219</v>
      </c>
      <c r="AD389" s="203" t="s">
        <v>437</v>
      </c>
      <c r="AE389" s="201" t="s">
        <v>435</v>
      </c>
      <c r="AF389" s="201" t="s">
        <v>598</v>
      </c>
      <c r="AG389" s="201">
        <v>31986814</v>
      </c>
      <c r="AH389" s="4"/>
      <c r="AI389" s="4"/>
      <c r="AJ389" s="238" t="str">
        <f t="shared" ca="1" si="41"/>
        <v>No Vigente</v>
      </c>
      <c r="AK389" s="239">
        <f t="shared" si="42"/>
        <v>45950</v>
      </c>
      <c r="AL389" s="194">
        <v>45585</v>
      </c>
      <c r="AM389" s="238" t="str">
        <f t="shared" ca="1" si="40"/>
        <v>No Vigente</v>
      </c>
      <c r="AN389" s="239">
        <f t="shared" si="43"/>
        <v>45950</v>
      </c>
      <c r="AO389" s="235">
        <v>45585</v>
      </c>
      <c r="AP389" s="203" t="s">
        <v>439</v>
      </c>
      <c r="AQ389" s="235">
        <v>48233</v>
      </c>
      <c r="AR389" s="115" t="str">
        <f t="shared" ca="1" si="39"/>
        <v>Vigente</v>
      </c>
      <c r="AS389" s="4"/>
      <c r="AT389" s="4"/>
      <c r="AU389" s="201" t="s">
        <v>3870</v>
      </c>
      <c r="AV389" s="4"/>
      <c r="AW389" s="4"/>
      <c r="AX389" s="4"/>
      <c r="AY389" s="4"/>
      <c r="AZ389" s="4"/>
      <c r="BA389" s="4"/>
      <c r="BB389" s="4"/>
      <c r="BC389" s="4"/>
      <c r="BD389" s="4"/>
    </row>
    <row r="390" spans="1:56" s="5" customFormat="1" ht="63.75" x14ac:dyDescent="0.25">
      <c r="A390" s="22">
        <v>385</v>
      </c>
      <c r="B390" s="22"/>
      <c r="C390" s="22"/>
      <c r="D390" s="201">
        <v>66879673</v>
      </c>
      <c r="E390" s="201" t="s">
        <v>3871</v>
      </c>
      <c r="F390" s="194">
        <v>28451</v>
      </c>
      <c r="G390" s="203" t="s">
        <v>1843</v>
      </c>
      <c r="H390" s="4"/>
      <c r="I390" s="234">
        <f t="shared" ca="1" si="44"/>
        <v>48.389041095890413</v>
      </c>
      <c r="J390" s="4"/>
      <c r="K390" s="202" t="s">
        <v>3637</v>
      </c>
      <c r="L390" s="203" t="s">
        <v>1803</v>
      </c>
      <c r="M390" s="194">
        <v>45173</v>
      </c>
      <c r="N390" s="51">
        <f t="shared" ca="1" si="45"/>
        <v>2.5753424657534247</v>
      </c>
      <c r="O390" s="4">
        <v>3164455446</v>
      </c>
      <c r="P390" s="203" t="s">
        <v>1815</v>
      </c>
      <c r="Q390" s="203" t="s">
        <v>439</v>
      </c>
      <c r="R390" s="240">
        <v>47115</v>
      </c>
      <c r="S390" s="203" t="s">
        <v>2429</v>
      </c>
      <c r="T390" s="4"/>
      <c r="U390" s="4"/>
      <c r="V390" s="201" t="s">
        <v>599</v>
      </c>
      <c r="W390" s="236" t="s">
        <v>3872</v>
      </c>
      <c r="X390" s="236" t="s">
        <v>3873</v>
      </c>
      <c r="Y390" s="4">
        <v>2021</v>
      </c>
      <c r="Z390" s="203" t="s">
        <v>1807</v>
      </c>
      <c r="AA390" s="4">
        <v>124</v>
      </c>
      <c r="AB390" s="4"/>
      <c r="AC390" s="194">
        <v>43992</v>
      </c>
      <c r="AD390" s="203" t="s">
        <v>437</v>
      </c>
      <c r="AE390" s="22" t="s">
        <v>436</v>
      </c>
      <c r="AF390" s="201"/>
      <c r="AG390" s="201"/>
      <c r="AH390" s="4"/>
      <c r="AI390" s="4"/>
      <c r="AJ390" s="238" t="str">
        <f t="shared" ca="1" si="41"/>
        <v>No Vigente</v>
      </c>
      <c r="AK390" s="239">
        <f t="shared" si="42"/>
        <v>45519</v>
      </c>
      <c r="AL390" s="194">
        <v>45154</v>
      </c>
      <c r="AM390" s="238" t="str">
        <f t="shared" ca="1" si="40"/>
        <v>No Vigente</v>
      </c>
      <c r="AN390" s="239">
        <f t="shared" si="43"/>
        <v>45861</v>
      </c>
      <c r="AO390" s="235">
        <v>45496</v>
      </c>
      <c r="AP390" s="203" t="s">
        <v>439</v>
      </c>
      <c r="AQ390" s="240">
        <v>47115</v>
      </c>
      <c r="AR390" s="115" t="str">
        <f t="shared" ca="1" si="39"/>
        <v>Vigente</v>
      </c>
      <c r="AS390" s="4"/>
      <c r="AT390" s="4"/>
      <c r="AU390" s="202" t="s">
        <v>3874</v>
      </c>
      <c r="AV390" s="4"/>
      <c r="AW390" s="4"/>
      <c r="AX390" s="4"/>
      <c r="AY390" s="4"/>
      <c r="AZ390" s="4"/>
      <c r="BA390" s="4"/>
      <c r="BB390" s="4"/>
      <c r="BC390" s="4"/>
      <c r="BD390" s="4"/>
    </row>
    <row r="391" spans="1:56" s="5" customFormat="1" ht="25.5" x14ac:dyDescent="0.25">
      <c r="A391" s="22">
        <v>386</v>
      </c>
      <c r="B391" s="22"/>
      <c r="C391" s="22"/>
      <c r="D391" s="201">
        <v>6550126</v>
      </c>
      <c r="E391" s="201" t="s">
        <v>3875</v>
      </c>
      <c r="F391" s="194">
        <v>31173</v>
      </c>
      <c r="G391" s="203" t="s">
        <v>1801</v>
      </c>
      <c r="H391" s="4"/>
      <c r="I391" s="234">
        <f t="shared" ca="1" si="44"/>
        <v>40.93150684931507</v>
      </c>
      <c r="J391" s="4"/>
      <c r="K391" s="202" t="s">
        <v>3637</v>
      </c>
      <c r="L391" s="203" t="s">
        <v>1803</v>
      </c>
      <c r="M391" s="194">
        <v>45155</v>
      </c>
      <c r="N391" s="51">
        <f t="shared" ca="1" si="45"/>
        <v>2.6246575342465754</v>
      </c>
      <c r="O391" s="4">
        <v>3152546081</v>
      </c>
      <c r="P391" s="203" t="s">
        <v>1815</v>
      </c>
      <c r="Q391" s="203" t="s">
        <v>439</v>
      </c>
      <c r="R391" s="201" t="s">
        <v>3876</v>
      </c>
      <c r="S391" s="203" t="s">
        <v>2429</v>
      </c>
      <c r="T391" s="4"/>
      <c r="U391" s="4"/>
      <c r="V391" s="201" t="s">
        <v>600</v>
      </c>
      <c r="W391" s="236" t="s">
        <v>3877</v>
      </c>
      <c r="X391" s="203" t="s">
        <v>3878</v>
      </c>
      <c r="Y391" s="4">
        <v>2016</v>
      </c>
      <c r="Z391" s="203" t="s">
        <v>1927</v>
      </c>
      <c r="AA391" s="4">
        <v>124</v>
      </c>
      <c r="AB391" s="4"/>
      <c r="AC391" s="194">
        <v>42198</v>
      </c>
      <c r="AD391" s="203" t="s">
        <v>437</v>
      </c>
      <c r="AE391" s="22" t="s">
        <v>436</v>
      </c>
      <c r="AF391" s="201"/>
      <c r="AG391" s="201"/>
      <c r="AH391" s="4"/>
      <c r="AI391" s="4"/>
      <c r="AJ391" s="238" t="str">
        <f t="shared" ca="1" si="41"/>
        <v>No Vigente</v>
      </c>
      <c r="AK391" s="239">
        <f t="shared" si="42"/>
        <v>45902</v>
      </c>
      <c r="AL391" s="194">
        <v>45537</v>
      </c>
      <c r="AM391" s="238" t="str">
        <f t="shared" ca="1" si="40"/>
        <v>No Vigente</v>
      </c>
      <c r="AN391" s="239">
        <f t="shared" si="43"/>
        <v>45902</v>
      </c>
      <c r="AO391" s="235">
        <v>45537</v>
      </c>
      <c r="AP391" s="203" t="s">
        <v>439</v>
      </c>
      <c r="AQ391" s="201" t="s">
        <v>3876</v>
      </c>
      <c r="AR391" s="115" t="str">
        <f t="shared" ref="AR391:AR409" ca="1" si="46">IF(AQ391&gt;TODAY(),"Vigente","No Vigente")</f>
        <v>Vigente</v>
      </c>
      <c r="AS391" s="4"/>
      <c r="AT391" s="4"/>
      <c r="AU391" s="202" t="s">
        <v>3879</v>
      </c>
      <c r="AV391" s="4"/>
      <c r="AW391" s="4"/>
      <c r="AX391" s="4"/>
      <c r="AY391" s="4"/>
      <c r="AZ391" s="4"/>
      <c r="BA391" s="4"/>
      <c r="BB391" s="4"/>
      <c r="BC391" s="4"/>
      <c r="BD391" s="4"/>
    </row>
    <row r="392" spans="1:56" s="5" customFormat="1" ht="20.100000000000001" customHeight="1" x14ac:dyDescent="0.25">
      <c r="A392" s="22">
        <v>387</v>
      </c>
      <c r="B392" s="22"/>
      <c r="C392" s="22"/>
      <c r="D392" s="201">
        <v>76333065</v>
      </c>
      <c r="E392" s="201" t="s">
        <v>3880</v>
      </c>
      <c r="F392" s="194">
        <v>28843</v>
      </c>
      <c r="G392" s="203" t="s">
        <v>1801</v>
      </c>
      <c r="H392" s="4"/>
      <c r="I392" s="234">
        <f t="shared" ca="1" si="44"/>
        <v>47.315068493150683</v>
      </c>
      <c r="J392" s="4"/>
      <c r="K392" s="202" t="s">
        <v>3637</v>
      </c>
      <c r="L392" s="203" t="s">
        <v>1803</v>
      </c>
      <c r="M392" s="194">
        <v>45162</v>
      </c>
      <c r="N392" s="51">
        <f t="shared" ca="1" si="45"/>
        <v>2.6054794520547944</v>
      </c>
      <c r="O392" s="4">
        <v>3022622664</v>
      </c>
      <c r="P392" s="203" t="s">
        <v>1815</v>
      </c>
      <c r="Q392" s="203" t="s">
        <v>439</v>
      </c>
      <c r="R392" s="240">
        <v>48523</v>
      </c>
      <c r="S392" s="203" t="s">
        <v>2429</v>
      </c>
      <c r="T392" s="4"/>
      <c r="U392" s="4"/>
      <c r="V392" s="245" t="s">
        <v>605</v>
      </c>
      <c r="W392" s="203" t="s">
        <v>3881</v>
      </c>
      <c r="X392" s="203" t="s">
        <v>3882</v>
      </c>
      <c r="Y392" s="4">
        <v>2024</v>
      </c>
      <c r="Z392" s="203" t="s">
        <v>2139</v>
      </c>
      <c r="AA392" s="4">
        <v>125</v>
      </c>
      <c r="AB392" s="4"/>
      <c r="AC392" s="194">
        <v>45162</v>
      </c>
      <c r="AD392" s="203" t="s">
        <v>437</v>
      </c>
      <c r="AE392" s="22" t="s">
        <v>436</v>
      </c>
      <c r="AF392" s="201"/>
      <c r="AG392" s="201"/>
      <c r="AH392" s="4"/>
      <c r="AI392" s="4"/>
      <c r="AJ392" s="238" t="str">
        <f t="shared" ca="1" si="41"/>
        <v>No Vigente</v>
      </c>
      <c r="AK392" s="239">
        <f t="shared" si="42"/>
        <v>45893</v>
      </c>
      <c r="AL392" s="194">
        <v>45528</v>
      </c>
      <c r="AM392" s="238" t="str">
        <f t="shared" ca="1" si="40"/>
        <v>No Vigente</v>
      </c>
      <c r="AN392" s="239">
        <f t="shared" si="43"/>
        <v>45526</v>
      </c>
      <c r="AO392" s="235">
        <v>45161</v>
      </c>
      <c r="AP392" s="203" t="s">
        <v>439</v>
      </c>
      <c r="AQ392" s="240">
        <v>48523</v>
      </c>
      <c r="AR392" s="115" t="str">
        <f t="shared" ca="1" si="46"/>
        <v>Vigente</v>
      </c>
      <c r="AS392" s="4"/>
      <c r="AT392" s="4"/>
      <c r="AU392" s="201"/>
      <c r="AV392" s="4"/>
      <c r="AW392" s="4"/>
      <c r="AX392" s="4"/>
      <c r="AY392" s="4"/>
      <c r="AZ392" s="4"/>
      <c r="BA392" s="4"/>
      <c r="BB392" s="4"/>
      <c r="BC392" s="4"/>
      <c r="BD392" s="4"/>
    </row>
    <row r="393" spans="1:56" s="5" customFormat="1" ht="20.100000000000001" customHeight="1" x14ac:dyDescent="0.25">
      <c r="A393" s="22">
        <v>388</v>
      </c>
      <c r="B393" s="22"/>
      <c r="C393" s="22"/>
      <c r="D393" s="201">
        <v>1130640699</v>
      </c>
      <c r="E393" s="201" t="s">
        <v>3883</v>
      </c>
      <c r="F393" s="194">
        <v>32385</v>
      </c>
      <c r="G393" s="203" t="s">
        <v>1801</v>
      </c>
      <c r="H393" s="4"/>
      <c r="I393" s="234">
        <f t="shared" ca="1" si="44"/>
        <v>37.610958904109587</v>
      </c>
      <c r="J393" s="4"/>
      <c r="K393" s="202" t="s">
        <v>3637</v>
      </c>
      <c r="L393" s="203" t="s">
        <v>1803</v>
      </c>
      <c r="M393" s="194">
        <v>45406</v>
      </c>
      <c r="N393" s="51">
        <f t="shared" ca="1" si="45"/>
        <v>1.9369863013698629</v>
      </c>
      <c r="O393" s="4">
        <v>3177635624</v>
      </c>
      <c r="P393" s="203" t="s">
        <v>1815</v>
      </c>
      <c r="Q393" s="203" t="s">
        <v>439</v>
      </c>
      <c r="R393" s="201" t="s">
        <v>3884</v>
      </c>
      <c r="S393" s="203" t="s">
        <v>2429</v>
      </c>
      <c r="T393" s="4"/>
      <c r="U393" s="4"/>
      <c r="V393" s="201" t="s">
        <v>606</v>
      </c>
      <c r="W393" s="203" t="s">
        <v>3885</v>
      </c>
      <c r="X393" s="203" t="s">
        <v>3886</v>
      </c>
      <c r="Y393" s="4">
        <v>2022</v>
      </c>
      <c r="Z393" s="203" t="s">
        <v>3069</v>
      </c>
      <c r="AA393" s="4">
        <v>149</v>
      </c>
      <c r="AB393" s="4"/>
      <c r="AC393" s="194">
        <v>44795</v>
      </c>
      <c r="AD393" s="203" t="s">
        <v>437</v>
      </c>
      <c r="AE393" s="22" t="s">
        <v>436</v>
      </c>
      <c r="AF393" s="201"/>
      <c r="AG393" s="201"/>
      <c r="AH393" s="4"/>
      <c r="AI393" s="4"/>
      <c r="AJ393" s="238" t="str">
        <f t="shared" ca="1" si="41"/>
        <v>No Vigente</v>
      </c>
      <c r="AK393" s="239">
        <f t="shared" si="42"/>
        <v>45525</v>
      </c>
      <c r="AL393" s="194">
        <v>45160</v>
      </c>
      <c r="AM393" s="238" t="str">
        <f t="shared" ca="1" si="40"/>
        <v>No Vigente</v>
      </c>
      <c r="AN393" s="239">
        <f t="shared" si="43"/>
        <v>45521</v>
      </c>
      <c r="AO393" s="235">
        <v>45156</v>
      </c>
      <c r="AP393" s="203" t="s">
        <v>439</v>
      </c>
      <c r="AQ393" s="201" t="s">
        <v>3884</v>
      </c>
      <c r="AR393" s="115" t="str">
        <f t="shared" ca="1" si="46"/>
        <v>Vigente</v>
      </c>
      <c r="AS393" s="4"/>
      <c r="AT393" s="4"/>
      <c r="AU393" s="201"/>
      <c r="AV393" s="4"/>
      <c r="AW393" s="4"/>
      <c r="AX393" s="4"/>
      <c r="AY393" s="4"/>
      <c r="AZ393" s="4"/>
      <c r="BA393" s="4"/>
      <c r="BB393" s="4"/>
      <c r="BC393" s="4"/>
      <c r="BD393" s="4"/>
    </row>
    <row r="394" spans="1:56" s="5" customFormat="1" ht="25.5" x14ac:dyDescent="0.25">
      <c r="A394" s="22">
        <v>392</v>
      </c>
      <c r="B394" s="22"/>
      <c r="C394" s="22"/>
      <c r="D394" s="201">
        <v>1109300721</v>
      </c>
      <c r="E394" s="201" t="s">
        <v>3887</v>
      </c>
      <c r="F394" s="194">
        <v>35776</v>
      </c>
      <c r="G394" s="203" t="s">
        <v>1801</v>
      </c>
      <c r="H394" s="4"/>
      <c r="I394" s="234">
        <f t="shared" ca="1" si="44"/>
        <v>28.32054794520548</v>
      </c>
      <c r="J394" s="4"/>
      <c r="K394" s="202" t="s">
        <v>3888</v>
      </c>
      <c r="L394" s="203" t="s">
        <v>1803</v>
      </c>
      <c r="M394" s="194">
        <v>45216</v>
      </c>
      <c r="N394" s="51">
        <f t="shared" ca="1" si="45"/>
        <v>2.4575342465753423</v>
      </c>
      <c r="O394" s="4">
        <v>3161652200</v>
      </c>
      <c r="P394" s="203" t="s">
        <v>1815</v>
      </c>
      <c r="Q394" s="203" t="s">
        <v>439</v>
      </c>
      <c r="R394" s="235">
        <v>47856</v>
      </c>
      <c r="S394" s="203" t="s">
        <v>2429</v>
      </c>
      <c r="T394" s="4"/>
      <c r="U394" s="4"/>
      <c r="V394" s="245" t="s">
        <v>3889</v>
      </c>
      <c r="W394" s="246" t="s">
        <v>3890</v>
      </c>
      <c r="X394" s="203" t="s">
        <v>3891</v>
      </c>
      <c r="Y394" s="4">
        <v>2022</v>
      </c>
      <c r="Z394" s="203" t="s">
        <v>1819</v>
      </c>
      <c r="AA394" s="4">
        <v>124</v>
      </c>
      <c r="AB394" s="4"/>
      <c r="AC394" s="194">
        <v>44313</v>
      </c>
      <c r="AD394" s="203" t="s">
        <v>437</v>
      </c>
      <c r="AE394" s="22" t="s">
        <v>436</v>
      </c>
      <c r="AF394" s="201"/>
      <c r="AG394" s="201"/>
      <c r="AH394" s="4"/>
      <c r="AI394" s="4"/>
      <c r="AJ394" s="238" t="str">
        <f t="shared" ca="1" si="41"/>
        <v>No Vigente</v>
      </c>
      <c r="AK394" s="239">
        <f t="shared" si="42"/>
        <v>45780</v>
      </c>
      <c r="AL394" s="194">
        <v>45415</v>
      </c>
      <c r="AM394" s="238" t="str">
        <f t="shared" ca="1" si="40"/>
        <v>No Vigente</v>
      </c>
      <c r="AN394" s="239">
        <f t="shared" si="43"/>
        <v>45798</v>
      </c>
      <c r="AO394" s="235">
        <v>45433</v>
      </c>
      <c r="AP394" s="203" t="s">
        <v>439</v>
      </c>
      <c r="AQ394" s="235">
        <v>47856</v>
      </c>
      <c r="AR394" s="115" t="str">
        <f t="shared" ca="1" si="46"/>
        <v>Vigente</v>
      </c>
      <c r="AS394" s="4"/>
      <c r="AT394" s="4"/>
      <c r="AU394" s="202" t="s">
        <v>3892</v>
      </c>
      <c r="AV394" s="4"/>
      <c r="AW394" s="4"/>
      <c r="AX394" s="4"/>
      <c r="AY394" s="4"/>
      <c r="AZ394" s="4"/>
      <c r="BA394" s="4"/>
      <c r="BB394" s="4"/>
      <c r="BC394" s="4"/>
      <c r="BD394" s="4"/>
    </row>
    <row r="395" spans="1:56" s="5" customFormat="1" ht="63.75" x14ac:dyDescent="0.25">
      <c r="A395" s="22">
        <v>393</v>
      </c>
      <c r="B395" s="22"/>
      <c r="C395" s="22"/>
      <c r="D395" s="204">
        <v>16722977</v>
      </c>
      <c r="E395" s="204" t="s">
        <v>3893</v>
      </c>
      <c r="F395" s="205">
        <v>23966</v>
      </c>
      <c r="G395" s="209" t="s">
        <v>1801</v>
      </c>
      <c r="H395" s="206"/>
      <c r="I395" s="247">
        <f t="shared" ca="1" si="44"/>
        <v>60.676712328767124</v>
      </c>
      <c r="J395" s="206"/>
      <c r="K395" s="208" t="s">
        <v>3894</v>
      </c>
      <c r="L395" s="209" t="s">
        <v>1827</v>
      </c>
      <c r="M395" s="205">
        <v>38874</v>
      </c>
      <c r="N395" s="109">
        <f t="shared" ca="1" si="45"/>
        <v>19.832876712328765</v>
      </c>
      <c r="O395" s="206">
        <v>3205208968</v>
      </c>
      <c r="P395" s="209" t="s">
        <v>1815</v>
      </c>
      <c r="Q395" s="209" t="s">
        <v>439</v>
      </c>
      <c r="R395" s="204" t="s">
        <v>3895</v>
      </c>
      <c r="S395" s="209" t="s">
        <v>756</v>
      </c>
      <c r="T395" s="206"/>
      <c r="U395" s="206"/>
      <c r="V395" s="204" t="s">
        <v>1830</v>
      </c>
      <c r="W395" s="209" t="s">
        <v>3896</v>
      </c>
      <c r="X395" s="209" t="s">
        <v>3897</v>
      </c>
      <c r="Y395" s="206">
        <v>2017</v>
      </c>
      <c r="Z395" s="209" t="s">
        <v>1819</v>
      </c>
      <c r="AA395" s="206">
        <v>98</v>
      </c>
      <c r="AB395" s="206"/>
      <c r="AC395" s="205">
        <v>42812</v>
      </c>
      <c r="AD395" s="209" t="s">
        <v>437</v>
      </c>
      <c r="AE395" s="107" t="s">
        <v>436</v>
      </c>
      <c r="AF395" s="204"/>
      <c r="AG395" s="204"/>
      <c r="AH395" s="206"/>
      <c r="AI395" s="206"/>
      <c r="AJ395" s="115" t="str">
        <f t="shared" ca="1" si="41"/>
        <v>No Vigente</v>
      </c>
      <c r="AK395" s="116">
        <f t="shared" si="42"/>
        <v>365</v>
      </c>
      <c r="AL395" s="206"/>
      <c r="AM395" s="115" t="str">
        <f t="shared" ca="1" si="40"/>
        <v>No Vigente</v>
      </c>
      <c r="AN395" s="116">
        <f t="shared" si="43"/>
        <v>44951</v>
      </c>
      <c r="AO395" s="248">
        <v>44586</v>
      </c>
      <c r="AP395" s="209" t="s">
        <v>439</v>
      </c>
      <c r="AQ395" s="204" t="s">
        <v>3895</v>
      </c>
      <c r="AR395" s="115" t="str">
        <f t="shared" ca="1" si="46"/>
        <v>Vigente</v>
      </c>
      <c r="AS395" s="206"/>
      <c r="AT395" s="206"/>
      <c r="AU395" s="208" t="s">
        <v>3898</v>
      </c>
      <c r="AV395" s="206"/>
      <c r="AW395" s="206"/>
      <c r="AX395" s="206"/>
      <c r="AY395" s="206"/>
      <c r="AZ395" s="206"/>
      <c r="BA395" s="206"/>
      <c r="BB395" s="206"/>
      <c r="BC395" s="206"/>
      <c r="BD395" s="209" t="s">
        <v>2957</v>
      </c>
    </row>
    <row r="396" spans="1:56" s="5" customFormat="1" ht="20.100000000000001" customHeight="1" x14ac:dyDescent="0.25">
      <c r="A396" s="22">
        <v>394</v>
      </c>
      <c r="B396" s="22"/>
      <c r="C396" s="22"/>
      <c r="D396" s="201">
        <v>94521586</v>
      </c>
      <c r="E396" s="201" t="s">
        <v>3899</v>
      </c>
      <c r="F396" s="194">
        <v>28720</v>
      </c>
      <c r="G396" s="203" t="s">
        <v>1801</v>
      </c>
      <c r="H396" s="4"/>
      <c r="I396" s="234">
        <f t="shared" ca="1" si="44"/>
        <v>47.652054794520545</v>
      </c>
      <c r="J396" s="4"/>
      <c r="K396" s="202" t="s">
        <v>3894</v>
      </c>
      <c r="L396" s="203" t="s">
        <v>1827</v>
      </c>
      <c r="M396" s="194">
        <v>45447</v>
      </c>
      <c r="N396" s="51">
        <f t="shared" ca="1" si="45"/>
        <v>1.8246575342465754</v>
      </c>
      <c r="O396" s="4">
        <v>3177435932</v>
      </c>
      <c r="P396" s="203" t="s">
        <v>1815</v>
      </c>
      <c r="Q396" s="203" t="s">
        <v>439</v>
      </c>
      <c r="R396" s="201" t="s">
        <v>3900</v>
      </c>
      <c r="S396" s="203" t="s">
        <v>2429</v>
      </c>
      <c r="T396" s="4"/>
      <c r="U396" s="4"/>
      <c r="V396" s="201" t="s">
        <v>643</v>
      </c>
      <c r="W396" s="203" t="s">
        <v>3901</v>
      </c>
      <c r="X396" s="203" t="s">
        <v>3902</v>
      </c>
      <c r="Y396" s="4">
        <v>2015</v>
      </c>
      <c r="Z396" s="203" t="s">
        <v>1867</v>
      </c>
      <c r="AA396" s="4">
        <v>109</v>
      </c>
      <c r="AB396" s="4"/>
      <c r="AC396" s="194">
        <v>42180</v>
      </c>
      <c r="AD396" s="203" t="s">
        <v>437</v>
      </c>
      <c r="AE396" s="22" t="s">
        <v>436</v>
      </c>
      <c r="AF396" s="201"/>
      <c r="AG396" s="201"/>
      <c r="AH396" s="4"/>
      <c r="AI396" s="4"/>
      <c r="AJ396" s="238" t="str">
        <f t="shared" ca="1" si="41"/>
        <v>No Vigente</v>
      </c>
      <c r="AK396" s="239">
        <f t="shared" si="42"/>
        <v>45812</v>
      </c>
      <c r="AL396" s="194">
        <v>45447</v>
      </c>
      <c r="AM396" s="238" t="str">
        <f t="shared" ca="1" si="40"/>
        <v>No Vigente</v>
      </c>
      <c r="AN396" s="239">
        <f t="shared" si="43"/>
        <v>45934</v>
      </c>
      <c r="AO396" s="235">
        <v>45569</v>
      </c>
      <c r="AP396" s="203" t="s">
        <v>439</v>
      </c>
      <c r="AQ396" s="235">
        <v>48761</v>
      </c>
      <c r="AR396" s="115" t="str">
        <f t="shared" ca="1" si="46"/>
        <v>Vigente</v>
      </c>
      <c r="AS396" s="4"/>
      <c r="AT396" s="4"/>
      <c r="AU396" s="201"/>
      <c r="AV396" s="4"/>
      <c r="AW396" s="4"/>
      <c r="AX396" s="4"/>
      <c r="AY396" s="4"/>
      <c r="AZ396" s="4"/>
      <c r="BA396" s="4"/>
      <c r="BB396" s="4"/>
      <c r="BC396" s="4"/>
      <c r="BD396" s="4"/>
    </row>
    <row r="397" spans="1:56" s="5" customFormat="1" ht="20.100000000000001" customHeight="1" x14ac:dyDescent="0.25">
      <c r="A397" s="22">
        <v>395</v>
      </c>
      <c r="B397" s="22"/>
      <c r="C397" s="22"/>
      <c r="D397" s="201">
        <v>1107038744</v>
      </c>
      <c r="E397" s="201" t="s">
        <v>3903</v>
      </c>
      <c r="F397" s="194">
        <v>37093</v>
      </c>
      <c r="G397" s="203" t="s">
        <v>1801</v>
      </c>
      <c r="H397" s="4"/>
      <c r="I397" s="234">
        <f t="shared" ca="1" si="44"/>
        <v>24.712328767123289</v>
      </c>
      <c r="J397" s="4"/>
      <c r="K397" s="202" t="s">
        <v>3894</v>
      </c>
      <c r="L397" s="203" t="s">
        <v>1827</v>
      </c>
      <c r="M397" s="194">
        <v>45390</v>
      </c>
      <c r="N397" s="51">
        <f t="shared" ca="1" si="45"/>
        <v>1.9808219178082191</v>
      </c>
      <c r="O397" s="4">
        <v>3127173688</v>
      </c>
      <c r="P397" s="203" t="s">
        <v>1815</v>
      </c>
      <c r="Q397" s="203" t="s">
        <v>439</v>
      </c>
      <c r="R397" s="54">
        <v>47983</v>
      </c>
      <c r="S397" s="203" t="s">
        <v>2429</v>
      </c>
      <c r="T397" s="4"/>
      <c r="U397" s="4"/>
      <c r="V397" s="201" t="s">
        <v>647</v>
      </c>
      <c r="W397" s="203" t="s">
        <v>3904</v>
      </c>
      <c r="X397" s="203" t="s">
        <v>3905</v>
      </c>
      <c r="Y397" s="4">
        <v>2021</v>
      </c>
      <c r="Z397" s="203" t="s">
        <v>3069</v>
      </c>
      <c r="AA397" s="4">
        <v>149</v>
      </c>
      <c r="AB397" s="4"/>
      <c r="AC397" s="194">
        <v>44307</v>
      </c>
      <c r="AD397" s="203" t="s">
        <v>437</v>
      </c>
      <c r="AE397" s="22" t="s">
        <v>436</v>
      </c>
      <c r="AF397" s="201"/>
      <c r="AG397" s="201"/>
      <c r="AH397" s="4"/>
      <c r="AI397" s="4"/>
      <c r="AJ397" s="238" t="str">
        <f t="shared" ca="1" si="41"/>
        <v>No Vigente</v>
      </c>
      <c r="AK397" s="239">
        <f t="shared" si="42"/>
        <v>45785</v>
      </c>
      <c r="AL397" s="194">
        <v>45420</v>
      </c>
      <c r="AM397" s="238" t="str">
        <f t="shared" ref="AM397:AM404" ca="1" si="47">IF(AN397&gt;TODAY(),"Vigente","No Vigente")</f>
        <v>No Vigente</v>
      </c>
      <c r="AN397" s="239">
        <f t="shared" si="43"/>
        <v>45786</v>
      </c>
      <c r="AO397" s="57">
        <v>45421</v>
      </c>
      <c r="AP397" s="203" t="s">
        <v>439</v>
      </c>
      <c r="AQ397" s="54">
        <v>47983</v>
      </c>
      <c r="AR397" s="115" t="str">
        <f t="shared" ca="1" si="46"/>
        <v>Vigente</v>
      </c>
      <c r="AS397" s="4"/>
      <c r="AT397" s="4"/>
      <c r="AU397" s="201"/>
      <c r="AV397" s="4"/>
      <c r="AW397" s="4"/>
      <c r="AX397" s="4"/>
      <c r="AY397" s="4"/>
      <c r="AZ397" s="4"/>
      <c r="BA397" s="4"/>
      <c r="BB397" s="4"/>
      <c r="BC397" s="4"/>
      <c r="BD397" s="4"/>
    </row>
    <row r="398" spans="1:56" s="5" customFormat="1" ht="25.5" x14ac:dyDescent="0.25">
      <c r="A398" s="22">
        <v>396</v>
      </c>
      <c r="B398" s="22"/>
      <c r="C398" s="22"/>
      <c r="D398" s="201">
        <v>1006235611</v>
      </c>
      <c r="E398" s="201" t="s">
        <v>3906</v>
      </c>
      <c r="F398" s="194">
        <v>37096</v>
      </c>
      <c r="G398" s="203" t="s">
        <v>1801</v>
      </c>
      <c r="H398" s="4"/>
      <c r="I398" s="234">
        <f t="shared" ca="1" si="44"/>
        <v>24.704109589041096</v>
      </c>
      <c r="J398" s="4"/>
      <c r="K398" s="202" t="s">
        <v>3894</v>
      </c>
      <c r="L398" s="203" t="s">
        <v>1827</v>
      </c>
      <c r="M398" s="194">
        <v>45222</v>
      </c>
      <c r="N398" s="51">
        <f t="shared" ca="1" si="45"/>
        <v>2.441095890410959</v>
      </c>
      <c r="O398" s="4">
        <v>3196883506</v>
      </c>
      <c r="P398" s="203" t="s">
        <v>1815</v>
      </c>
      <c r="Q398" s="203" t="s">
        <v>439</v>
      </c>
      <c r="R398" s="235">
        <v>46613</v>
      </c>
      <c r="S398" s="203" t="s">
        <v>2429</v>
      </c>
      <c r="T398" s="4"/>
      <c r="U398" s="4"/>
      <c r="V398" s="201" t="s">
        <v>649</v>
      </c>
      <c r="W398" s="203" t="s">
        <v>3907</v>
      </c>
      <c r="X398" s="203" t="s">
        <v>3908</v>
      </c>
      <c r="Y398" s="4">
        <v>2019</v>
      </c>
      <c r="Z398" s="203" t="s">
        <v>3799</v>
      </c>
      <c r="AA398" s="4">
        <v>199</v>
      </c>
      <c r="AB398" s="4"/>
      <c r="AC398" s="194">
        <v>43186</v>
      </c>
      <c r="AD398" s="203" t="s">
        <v>437</v>
      </c>
      <c r="AE398" s="22" t="s">
        <v>436</v>
      </c>
      <c r="AF398" s="201"/>
      <c r="AG398" s="201"/>
      <c r="AH398" s="4"/>
      <c r="AI398" s="4"/>
      <c r="AJ398" s="238" t="str">
        <f t="shared" ca="1" si="41"/>
        <v>No Vigente</v>
      </c>
      <c r="AK398" s="239">
        <f t="shared" si="42"/>
        <v>45569</v>
      </c>
      <c r="AL398" s="194">
        <v>45204</v>
      </c>
      <c r="AM398" s="238" t="str">
        <f t="shared" ca="1" si="47"/>
        <v>No Vigente</v>
      </c>
      <c r="AN398" s="239">
        <f t="shared" si="43"/>
        <v>45707</v>
      </c>
      <c r="AO398" s="235">
        <v>45342</v>
      </c>
      <c r="AP398" s="203" t="s">
        <v>439</v>
      </c>
      <c r="AQ398" s="235">
        <v>46613</v>
      </c>
      <c r="AR398" s="115" t="str">
        <f t="shared" ca="1" si="46"/>
        <v>Vigente</v>
      </c>
      <c r="AS398" s="4"/>
      <c r="AT398" s="4"/>
      <c r="AU398" s="202" t="s">
        <v>3909</v>
      </c>
      <c r="AV398" s="4"/>
      <c r="AW398" s="4"/>
      <c r="AX398" s="4"/>
      <c r="AY398" s="4"/>
      <c r="AZ398" s="4"/>
      <c r="BA398" s="4"/>
      <c r="BB398" s="4"/>
      <c r="BC398" s="4"/>
      <c r="BD398" s="4"/>
    </row>
    <row r="399" spans="1:56" s="5" customFormat="1" ht="20.100000000000001" customHeight="1" x14ac:dyDescent="0.25">
      <c r="A399" s="22">
        <v>397</v>
      </c>
      <c r="B399" s="22"/>
      <c r="C399" s="22"/>
      <c r="D399" s="201">
        <v>1107530898</v>
      </c>
      <c r="E399" s="201" t="s">
        <v>3910</v>
      </c>
      <c r="F399" s="194">
        <v>36482</v>
      </c>
      <c r="G399" s="203" t="s">
        <v>1843</v>
      </c>
      <c r="H399" s="4"/>
      <c r="I399" s="234">
        <f t="shared" ca="1" si="44"/>
        <v>26.386301369863013</v>
      </c>
      <c r="J399" s="4"/>
      <c r="K399" s="202" t="s">
        <v>3894</v>
      </c>
      <c r="L399" s="203" t="s">
        <v>1827</v>
      </c>
      <c r="M399" s="194">
        <v>43410</v>
      </c>
      <c r="N399" s="51">
        <f t="shared" ca="1" si="45"/>
        <v>7.4054794520547942</v>
      </c>
      <c r="O399" s="4">
        <v>3117551025</v>
      </c>
      <c r="P399" s="203" t="s">
        <v>1815</v>
      </c>
      <c r="Q399" s="203" t="s">
        <v>439</v>
      </c>
      <c r="R399" s="54">
        <v>47279</v>
      </c>
      <c r="S399" s="203" t="s">
        <v>2429</v>
      </c>
      <c r="T399" s="4"/>
      <c r="U399" s="4"/>
      <c r="V399" s="201" t="s">
        <v>650</v>
      </c>
      <c r="W399" s="246" t="s">
        <v>3911</v>
      </c>
      <c r="X399" s="203" t="s">
        <v>3912</v>
      </c>
      <c r="Y399" s="4">
        <v>2020</v>
      </c>
      <c r="Z399" s="203" t="s">
        <v>2139</v>
      </c>
      <c r="AA399" s="4">
        <v>113</v>
      </c>
      <c r="AB399" s="4"/>
      <c r="AC399" s="194">
        <v>43610</v>
      </c>
      <c r="AD399" s="203" t="s">
        <v>437</v>
      </c>
      <c r="AE399" s="22" t="s">
        <v>436</v>
      </c>
      <c r="AF399" s="201"/>
      <c r="AG399" s="201"/>
      <c r="AH399" s="4"/>
      <c r="AI399" s="4"/>
      <c r="AJ399" s="238" t="str">
        <f t="shared" ref="AJ399:AJ404" ca="1" si="48">IF(AK399&gt;TODAY(),"Vigente","No Vigente")</f>
        <v>No Vigente</v>
      </c>
      <c r="AK399" s="239">
        <f t="shared" si="42"/>
        <v>45920</v>
      </c>
      <c r="AL399" s="194">
        <v>45555</v>
      </c>
      <c r="AM399" s="238" t="str">
        <f t="shared" ca="1" si="47"/>
        <v>No Vigente</v>
      </c>
      <c r="AN399" s="239">
        <f t="shared" si="43"/>
        <v>45923</v>
      </c>
      <c r="AO399" s="235">
        <v>45558</v>
      </c>
      <c r="AP399" s="203" t="s">
        <v>439</v>
      </c>
      <c r="AQ399" s="54">
        <v>47279</v>
      </c>
      <c r="AR399" s="115" t="str">
        <f t="shared" ca="1" si="46"/>
        <v>Vigente</v>
      </c>
      <c r="AS399" s="4"/>
      <c r="AT399" s="4"/>
      <c r="AU399" s="201" t="s">
        <v>3913</v>
      </c>
      <c r="AV399" s="4"/>
      <c r="AW399" s="4"/>
      <c r="AX399" s="4"/>
      <c r="AY399" s="4"/>
      <c r="AZ399" s="4"/>
      <c r="BA399" s="4"/>
      <c r="BB399" s="4"/>
      <c r="BC399" s="4"/>
      <c r="BD399" s="4"/>
    </row>
    <row r="400" spans="1:56" s="5" customFormat="1" ht="20.100000000000001" customHeight="1" x14ac:dyDescent="0.25">
      <c r="A400" s="22">
        <v>398</v>
      </c>
      <c r="B400" s="22"/>
      <c r="C400" s="22"/>
      <c r="D400" s="204">
        <v>1107522075</v>
      </c>
      <c r="E400" s="204" t="s">
        <v>3914</v>
      </c>
      <c r="F400" s="205">
        <v>36047</v>
      </c>
      <c r="G400" s="209" t="s">
        <v>1843</v>
      </c>
      <c r="H400" s="206"/>
      <c r="I400" s="247">
        <f t="shared" ca="1" si="44"/>
        <v>27.578082191780823</v>
      </c>
      <c r="J400" s="206"/>
      <c r="K400" s="208" t="s">
        <v>3915</v>
      </c>
      <c r="L400" s="209" t="s">
        <v>1960</v>
      </c>
      <c r="M400" s="205">
        <v>44271</v>
      </c>
      <c r="N400" s="109">
        <f t="shared" ca="1" si="45"/>
        <v>5.0465753424657533</v>
      </c>
      <c r="O400" s="206">
        <v>3197844925</v>
      </c>
      <c r="P400" s="209" t="s">
        <v>1815</v>
      </c>
      <c r="Q400" s="209" t="s">
        <v>439</v>
      </c>
      <c r="R400" s="204" t="s">
        <v>2319</v>
      </c>
      <c r="S400" s="209" t="s">
        <v>756</v>
      </c>
      <c r="T400" s="206"/>
      <c r="U400" s="206"/>
      <c r="V400" s="204"/>
      <c r="W400" s="206"/>
      <c r="X400" s="206"/>
      <c r="Y400" s="206"/>
      <c r="Z400" s="206"/>
      <c r="AA400" s="206"/>
      <c r="AB400" s="206"/>
      <c r="AC400" s="206"/>
      <c r="AD400" s="206"/>
      <c r="AE400" s="204"/>
      <c r="AF400" s="204"/>
      <c r="AG400" s="204"/>
      <c r="AH400" s="206"/>
      <c r="AI400" s="206"/>
      <c r="AJ400" s="115" t="str">
        <f t="shared" ca="1" si="48"/>
        <v>No Vigente</v>
      </c>
      <c r="AK400" s="116">
        <f t="shared" si="42"/>
        <v>365</v>
      </c>
      <c r="AL400" s="206"/>
      <c r="AM400" s="115" t="str">
        <f t="shared" ca="1" si="47"/>
        <v>No Vigente</v>
      </c>
      <c r="AN400" s="116">
        <f t="shared" si="43"/>
        <v>365</v>
      </c>
      <c r="AO400" s="204"/>
      <c r="AP400" s="206"/>
      <c r="AQ400" s="204"/>
      <c r="AR400" s="115" t="str">
        <f t="shared" ca="1" si="46"/>
        <v>No Vigente</v>
      </c>
      <c r="AS400" s="206"/>
      <c r="AT400" s="206"/>
      <c r="AU400" s="204" t="s">
        <v>3916</v>
      </c>
      <c r="AV400" s="206"/>
      <c r="AW400" s="206"/>
      <c r="AX400" s="206"/>
      <c r="AY400" s="206"/>
      <c r="AZ400" s="206"/>
      <c r="BA400" s="206"/>
      <c r="BB400" s="206"/>
      <c r="BC400" s="206"/>
      <c r="BD400" s="209" t="s">
        <v>2421</v>
      </c>
    </row>
    <row r="401" spans="1:56" s="5" customFormat="1" ht="20.100000000000001" customHeight="1" x14ac:dyDescent="0.25">
      <c r="A401" s="22">
        <v>399</v>
      </c>
      <c r="B401" s="22"/>
      <c r="C401" s="22"/>
      <c r="D401" s="201">
        <v>67029618</v>
      </c>
      <c r="E401" s="201" t="s">
        <v>3917</v>
      </c>
      <c r="F401" s="194">
        <v>31177</v>
      </c>
      <c r="G401" s="203" t="s">
        <v>1843</v>
      </c>
      <c r="H401" s="4"/>
      <c r="I401" s="234">
        <f t="shared" ca="1" si="44"/>
        <v>40.920547945205477</v>
      </c>
      <c r="J401" s="4"/>
      <c r="K401" s="202" t="s">
        <v>3918</v>
      </c>
      <c r="L401" s="203" t="s">
        <v>1960</v>
      </c>
      <c r="M401" s="194">
        <v>43326</v>
      </c>
      <c r="N401" s="51">
        <f t="shared" ca="1" si="45"/>
        <v>7.6356164383561644</v>
      </c>
      <c r="O401" s="4">
        <v>3215097820</v>
      </c>
      <c r="P401" s="203" t="s">
        <v>1815</v>
      </c>
      <c r="Q401" s="203" t="s">
        <v>439</v>
      </c>
      <c r="R401" s="201" t="s">
        <v>3919</v>
      </c>
      <c r="S401" s="203" t="s">
        <v>2429</v>
      </c>
      <c r="T401" s="4"/>
      <c r="U401" s="4"/>
      <c r="V401" s="201" t="s">
        <v>3920</v>
      </c>
      <c r="W401" s="203" t="s">
        <v>3921</v>
      </c>
      <c r="X401" s="203" t="s">
        <v>3922</v>
      </c>
      <c r="Y401" s="4">
        <v>2021</v>
      </c>
      <c r="Z401" s="203" t="s">
        <v>1807</v>
      </c>
      <c r="AA401" s="4">
        <v>107</v>
      </c>
      <c r="AB401" s="4"/>
      <c r="AC401" s="194">
        <v>44109</v>
      </c>
      <c r="AD401" s="203" t="s">
        <v>437</v>
      </c>
      <c r="AE401" s="22" t="s">
        <v>436</v>
      </c>
      <c r="AF401" s="201"/>
      <c r="AG401" s="201"/>
      <c r="AH401" s="4"/>
      <c r="AI401" s="4"/>
      <c r="AJ401" s="22" t="str">
        <f t="shared" ca="1" si="48"/>
        <v>No Vigente</v>
      </c>
      <c r="AK401" s="57">
        <f t="shared" si="42"/>
        <v>45571</v>
      </c>
      <c r="AL401" s="194">
        <v>45206</v>
      </c>
      <c r="AM401" s="22" t="str">
        <f t="shared" ca="1" si="47"/>
        <v>No Vigente</v>
      </c>
      <c r="AN401" s="57">
        <f t="shared" si="43"/>
        <v>45575</v>
      </c>
      <c r="AO401" s="235">
        <v>45210</v>
      </c>
      <c r="AP401" s="203" t="s">
        <v>439</v>
      </c>
      <c r="AQ401" s="201" t="s">
        <v>3919</v>
      </c>
      <c r="AR401" s="22" t="str">
        <f t="shared" ca="1" si="46"/>
        <v>Vigente</v>
      </c>
      <c r="AS401" s="4"/>
      <c r="AT401" s="4"/>
      <c r="AU401" s="201" t="s">
        <v>3923</v>
      </c>
      <c r="AV401" s="4"/>
      <c r="AW401" s="4"/>
      <c r="AX401" s="4"/>
      <c r="AY401" s="4"/>
      <c r="AZ401" s="4"/>
      <c r="BA401" s="4"/>
      <c r="BB401" s="4"/>
      <c r="BC401" s="4"/>
      <c r="BD401" s="4"/>
    </row>
    <row r="402" spans="1:56" s="5" customFormat="1" ht="20.100000000000001" customHeight="1" x14ac:dyDescent="0.25">
      <c r="A402" s="22">
        <v>400</v>
      </c>
      <c r="B402" s="22"/>
      <c r="C402" s="22"/>
      <c r="D402" s="201">
        <v>1143879888</v>
      </c>
      <c r="E402" s="201" t="s">
        <v>3924</v>
      </c>
      <c r="F402" s="194">
        <v>36406</v>
      </c>
      <c r="G402" s="203" t="s">
        <v>1801</v>
      </c>
      <c r="H402" s="4"/>
      <c r="I402" s="234">
        <f t="shared" ca="1" si="44"/>
        <v>26.594520547945205</v>
      </c>
      <c r="J402" s="4"/>
      <c r="K402" s="202" t="s">
        <v>3915</v>
      </c>
      <c r="L402" s="203" t="s">
        <v>1960</v>
      </c>
      <c r="M402" s="194">
        <v>44637</v>
      </c>
      <c r="N402" s="51">
        <f t="shared" ca="1" si="45"/>
        <v>4.043835616438356</v>
      </c>
      <c r="O402" s="4">
        <v>3156410982</v>
      </c>
      <c r="P402" s="203" t="s">
        <v>1815</v>
      </c>
      <c r="Q402" s="203" t="s">
        <v>439</v>
      </c>
      <c r="R402" s="244">
        <v>47519</v>
      </c>
      <c r="S402" s="203" t="s">
        <v>2429</v>
      </c>
      <c r="T402" s="4"/>
      <c r="U402" s="4"/>
      <c r="V402" s="201" t="s">
        <v>3925</v>
      </c>
      <c r="W402" s="203" t="s">
        <v>3926</v>
      </c>
      <c r="X402" s="203" t="s">
        <v>3927</v>
      </c>
      <c r="Y402" s="4">
        <v>2022</v>
      </c>
      <c r="Z402" s="203" t="s">
        <v>2139</v>
      </c>
      <c r="AA402" s="4">
        <v>155</v>
      </c>
      <c r="AB402" s="4"/>
      <c r="AC402" s="194">
        <v>44258</v>
      </c>
      <c r="AD402" s="203" t="s">
        <v>437</v>
      </c>
      <c r="AE402" s="22" t="s">
        <v>436</v>
      </c>
      <c r="AF402" s="201"/>
      <c r="AG402" s="201"/>
      <c r="AH402" s="4"/>
      <c r="AI402" s="4"/>
      <c r="AJ402" s="238" t="str">
        <f t="shared" ca="1" si="48"/>
        <v>No Vigente</v>
      </c>
      <c r="AK402" s="239">
        <f t="shared" si="42"/>
        <v>45718</v>
      </c>
      <c r="AL402" s="194">
        <v>45353</v>
      </c>
      <c r="AM402" s="238" t="str">
        <f t="shared" ca="1" si="47"/>
        <v>No Vigente</v>
      </c>
      <c r="AN402" s="239">
        <f t="shared" si="43"/>
        <v>45719</v>
      </c>
      <c r="AO402" s="235">
        <v>45354</v>
      </c>
      <c r="AP402" s="203" t="s">
        <v>439</v>
      </c>
      <c r="AQ402" s="244">
        <v>47519</v>
      </c>
      <c r="AR402" s="115" t="str">
        <f t="shared" ca="1" si="46"/>
        <v>Vigente</v>
      </c>
      <c r="AS402" s="4"/>
      <c r="AT402" s="4"/>
      <c r="AU402" s="201"/>
      <c r="AV402" s="4"/>
      <c r="AW402" s="4"/>
      <c r="AX402" s="4"/>
      <c r="AY402" s="4"/>
      <c r="AZ402" s="4"/>
      <c r="BA402" s="4"/>
      <c r="BB402" s="4"/>
      <c r="BC402" s="4"/>
      <c r="BD402" s="4"/>
    </row>
    <row r="403" spans="1:56" s="5" customFormat="1" ht="20.100000000000001" customHeight="1" x14ac:dyDescent="0.25">
      <c r="A403" s="22">
        <v>401</v>
      </c>
      <c r="B403" s="22"/>
      <c r="C403" s="22"/>
      <c r="D403" s="201">
        <v>1144150164</v>
      </c>
      <c r="E403" s="245" t="s">
        <v>3928</v>
      </c>
      <c r="F403" s="194">
        <v>33207</v>
      </c>
      <c r="G403" s="203" t="s">
        <v>1801</v>
      </c>
      <c r="H403" s="4"/>
      <c r="I403" s="234">
        <f t="shared" ca="1" si="44"/>
        <v>35.358904109589041</v>
      </c>
      <c r="J403" s="4"/>
      <c r="K403" s="202" t="s">
        <v>3918</v>
      </c>
      <c r="L403" s="203" t="s">
        <v>1960</v>
      </c>
      <c r="M403" s="194">
        <v>45155</v>
      </c>
      <c r="N403" s="51">
        <f t="shared" ca="1" si="45"/>
        <v>2.6246575342465754</v>
      </c>
      <c r="O403" s="4">
        <v>3217780373</v>
      </c>
      <c r="P403" s="203" t="s">
        <v>1815</v>
      </c>
      <c r="Q403" s="203" t="s">
        <v>439</v>
      </c>
      <c r="R403" s="201" t="s">
        <v>3929</v>
      </c>
      <c r="S403" s="203" t="s">
        <v>2429</v>
      </c>
      <c r="T403" s="4"/>
      <c r="U403" s="4"/>
      <c r="V403" s="245" t="s">
        <v>676</v>
      </c>
      <c r="W403" s="203" t="s">
        <v>3930</v>
      </c>
      <c r="X403" s="203" t="s">
        <v>3931</v>
      </c>
      <c r="Y403" s="4">
        <v>2018</v>
      </c>
      <c r="Z403" s="203" t="s">
        <v>1867</v>
      </c>
      <c r="AA403" s="4">
        <v>162</v>
      </c>
      <c r="AB403" s="4"/>
      <c r="AC403" s="194">
        <v>42990</v>
      </c>
      <c r="AD403" s="203" t="s">
        <v>437</v>
      </c>
      <c r="AE403" s="201" t="s">
        <v>557</v>
      </c>
      <c r="AF403" s="201"/>
      <c r="AG403" s="201"/>
      <c r="AH403" s="4"/>
      <c r="AI403" s="4"/>
      <c r="AJ403" s="238" t="str">
        <f t="shared" ca="1" si="48"/>
        <v>No Vigente</v>
      </c>
      <c r="AK403" s="239">
        <f t="shared" si="42"/>
        <v>45579</v>
      </c>
      <c r="AL403" s="194">
        <v>45214</v>
      </c>
      <c r="AM403" s="238" t="str">
        <f t="shared" ca="1" si="47"/>
        <v>No Vigente</v>
      </c>
      <c r="AN403" s="239">
        <f t="shared" si="43"/>
        <v>45648</v>
      </c>
      <c r="AO403" s="235">
        <v>45283</v>
      </c>
      <c r="AP403" s="203" t="s">
        <v>439</v>
      </c>
      <c r="AQ403" s="201" t="s">
        <v>3929</v>
      </c>
      <c r="AR403" s="115" t="str">
        <f t="shared" ca="1" si="46"/>
        <v>Vigente</v>
      </c>
      <c r="AS403" s="4"/>
      <c r="AT403" s="4"/>
      <c r="AU403" s="201" t="s">
        <v>3932</v>
      </c>
      <c r="AV403" s="4"/>
      <c r="AW403" s="4"/>
      <c r="AX403" s="4"/>
      <c r="AY403" s="4"/>
      <c r="AZ403" s="4"/>
      <c r="BA403" s="4"/>
      <c r="BB403" s="4"/>
      <c r="BC403" s="4"/>
      <c r="BD403" s="4"/>
    </row>
    <row r="404" spans="1:56" s="5" customFormat="1" ht="20.100000000000001" customHeight="1" x14ac:dyDescent="0.25">
      <c r="A404" s="22">
        <v>402</v>
      </c>
      <c r="B404" s="22"/>
      <c r="C404" s="22"/>
      <c r="D404" s="204">
        <v>1112779368</v>
      </c>
      <c r="E404" s="204" t="s">
        <v>3933</v>
      </c>
      <c r="F404" s="205">
        <v>34095</v>
      </c>
      <c r="G404" s="209" t="s">
        <v>1801</v>
      </c>
      <c r="H404" s="206"/>
      <c r="I404" s="247">
        <f t="shared" ca="1" si="44"/>
        <v>32.926027397260277</v>
      </c>
      <c r="J404" s="206"/>
      <c r="K404" s="208" t="s">
        <v>3918</v>
      </c>
      <c r="L404" s="209" t="s">
        <v>1960</v>
      </c>
      <c r="M404" s="205">
        <v>45428</v>
      </c>
      <c r="N404" s="109">
        <f t="shared" ca="1" si="45"/>
        <v>1.8767123287671232</v>
      </c>
      <c r="O404" s="206">
        <v>3233507980</v>
      </c>
      <c r="P404" s="209" t="s">
        <v>1815</v>
      </c>
      <c r="Q404" s="209" t="s">
        <v>439</v>
      </c>
      <c r="R404" s="248">
        <v>46810</v>
      </c>
      <c r="S404" s="209" t="s">
        <v>2429</v>
      </c>
      <c r="T404" s="206"/>
      <c r="U404" s="206"/>
      <c r="V404" s="204"/>
      <c r="W404" s="206"/>
      <c r="X404" s="206"/>
      <c r="Y404" s="206"/>
      <c r="Z404" s="206"/>
      <c r="AA404" s="206"/>
      <c r="AB404" s="206"/>
      <c r="AC404" s="248"/>
      <c r="AD404" s="209" t="s">
        <v>437</v>
      </c>
      <c r="AE404" s="204"/>
      <c r="AF404" s="204"/>
      <c r="AG404" s="204"/>
      <c r="AH404" s="206"/>
      <c r="AI404" s="206"/>
      <c r="AJ404" s="115" t="str">
        <f t="shared" ca="1" si="48"/>
        <v>No Vigente</v>
      </c>
      <c r="AK404" s="116">
        <f t="shared" ref="AK404" si="49">(AL404+365)</f>
        <v>365</v>
      </c>
      <c r="AL404" s="206"/>
      <c r="AM404" s="115" t="str">
        <f t="shared" ca="1" si="47"/>
        <v>No Vigente</v>
      </c>
      <c r="AN404" s="116">
        <f t="shared" ref="AN404" si="50">(AO404+365)</f>
        <v>365</v>
      </c>
      <c r="AO404" s="204"/>
      <c r="AP404" s="209" t="s">
        <v>439</v>
      </c>
      <c r="AQ404" s="248">
        <v>46810</v>
      </c>
      <c r="AR404" s="115" t="str">
        <f t="shared" ca="1" si="46"/>
        <v>Vigente</v>
      </c>
      <c r="AS404" s="206"/>
      <c r="AT404" s="206"/>
      <c r="AU404" s="204" t="s">
        <v>3934</v>
      </c>
      <c r="AV404" s="206"/>
      <c r="AW404" s="206"/>
      <c r="AX404" s="206"/>
      <c r="AY404" s="206"/>
      <c r="AZ404" s="206"/>
      <c r="BA404" s="206"/>
      <c r="BB404" s="206"/>
      <c r="BC404" s="206"/>
      <c r="BD404" s="209" t="s">
        <v>3935</v>
      </c>
    </row>
    <row r="405" spans="1:56" ht="15" customHeight="1" x14ac:dyDescent="0.25">
      <c r="A405" s="22">
        <v>403</v>
      </c>
      <c r="B405" s="22"/>
      <c r="C405" s="22"/>
      <c r="D405" s="249"/>
      <c r="E405" s="203" t="s">
        <v>3936</v>
      </c>
      <c r="F405" s="249"/>
      <c r="G405" s="249"/>
      <c r="H405" s="249"/>
      <c r="I405" s="249"/>
      <c r="J405" s="249"/>
      <c r="K405" s="249"/>
      <c r="L405" s="249"/>
      <c r="M405" s="249"/>
      <c r="N405" s="249"/>
      <c r="O405" s="249"/>
      <c r="P405" s="249"/>
      <c r="Q405" s="249"/>
      <c r="R405" s="250"/>
      <c r="S405" s="249"/>
      <c r="T405" s="249"/>
      <c r="U405" s="249"/>
      <c r="V405" s="249"/>
      <c r="W405" s="249"/>
      <c r="X405" s="249"/>
      <c r="Y405" s="249"/>
      <c r="Z405" s="249"/>
      <c r="AA405" s="249"/>
      <c r="AB405" s="249"/>
      <c r="AC405" s="249"/>
      <c r="AD405" s="249"/>
      <c r="AE405" s="249"/>
      <c r="AF405" s="249"/>
      <c r="AG405" s="249"/>
      <c r="AH405" s="249"/>
      <c r="AI405" s="249"/>
      <c r="AJ405" s="249"/>
      <c r="AK405" s="249"/>
      <c r="AL405" s="249"/>
      <c r="AM405" s="249"/>
      <c r="AN405" s="249"/>
      <c r="AO405" s="249"/>
      <c r="AP405" s="249"/>
      <c r="AQ405" s="249"/>
      <c r="AR405" s="249"/>
      <c r="AS405" s="249"/>
      <c r="AT405" s="249"/>
      <c r="AU405" s="4"/>
      <c r="AV405" s="249"/>
      <c r="AW405" s="249"/>
      <c r="AX405" s="249"/>
      <c r="AY405" s="249"/>
      <c r="AZ405" s="249"/>
      <c r="BA405" s="249"/>
      <c r="BB405" s="249"/>
      <c r="BC405" s="249"/>
      <c r="BD405" s="249"/>
    </row>
    <row r="406" spans="1:56" s="5" customFormat="1" ht="15" customHeight="1" x14ac:dyDescent="0.25">
      <c r="A406" s="22">
        <v>404</v>
      </c>
      <c r="B406" s="22"/>
      <c r="C406" s="22"/>
      <c r="D406" s="4">
        <v>1130639946</v>
      </c>
      <c r="E406" s="4" t="s">
        <v>3937</v>
      </c>
      <c r="F406" s="194">
        <v>32125</v>
      </c>
      <c r="G406" s="203" t="s">
        <v>1843</v>
      </c>
      <c r="H406" s="4"/>
      <c r="I406" s="234">
        <f t="shared" ca="1" si="44"/>
        <v>38.323287671232876</v>
      </c>
      <c r="J406" s="4"/>
      <c r="K406" s="202" t="s">
        <v>3894</v>
      </c>
      <c r="L406" s="4" t="s">
        <v>366</v>
      </c>
      <c r="M406" s="194">
        <v>45495</v>
      </c>
      <c r="N406" s="51">
        <f t="shared" ca="1" si="45"/>
        <v>1.6931506849315068</v>
      </c>
      <c r="O406" s="4"/>
      <c r="P406" s="203" t="s">
        <v>1815</v>
      </c>
      <c r="Q406" s="4" t="s">
        <v>439</v>
      </c>
      <c r="R406" s="194" t="s">
        <v>3938</v>
      </c>
      <c r="S406" s="4" t="s">
        <v>755</v>
      </c>
      <c r="T406" s="4"/>
      <c r="U406" s="4"/>
      <c r="V406" s="4" t="s">
        <v>661</v>
      </c>
      <c r="W406" s="4" t="s">
        <v>3939</v>
      </c>
      <c r="X406" s="4" t="s">
        <v>3940</v>
      </c>
      <c r="Y406" s="4">
        <v>2024</v>
      </c>
      <c r="Z406" s="4" t="s">
        <v>3941</v>
      </c>
      <c r="AA406" s="4">
        <v>150</v>
      </c>
      <c r="AB406" s="4"/>
      <c r="AC406" s="194">
        <v>45212</v>
      </c>
      <c r="AD406" s="4" t="s">
        <v>561</v>
      </c>
      <c r="AE406" s="4" t="s">
        <v>435</v>
      </c>
      <c r="AF406" s="4" t="s">
        <v>662</v>
      </c>
      <c r="AG406" s="4">
        <v>1113514888</v>
      </c>
      <c r="AH406" s="4"/>
      <c r="AI406" s="4"/>
      <c r="AJ406" s="115" t="str">
        <f t="shared" ref="AJ406:AJ409" ca="1" si="51">IF(AK406&gt;TODAY(),"Vigente","No Vigente")</f>
        <v>No Vigente</v>
      </c>
      <c r="AK406" s="116">
        <f t="shared" ref="AK406:AK407" si="52">(AL406+365)</f>
        <v>45943</v>
      </c>
      <c r="AL406" s="194">
        <v>45578</v>
      </c>
      <c r="AM406" s="115" t="str">
        <f t="shared" ref="AM406:AM409" ca="1" si="53">IF(AN406&gt;TODAY(),"Vigente","No Vigente")</f>
        <v>No Vigente</v>
      </c>
      <c r="AN406" s="116">
        <f t="shared" ref="AN406:AN407" si="54">(AO406+365)</f>
        <v>45943</v>
      </c>
      <c r="AO406" s="248">
        <v>45578</v>
      </c>
      <c r="AP406" s="4" t="s">
        <v>439</v>
      </c>
      <c r="AQ406" s="194">
        <v>48709</v>
      </c>
      <c r="AR406" s="115" t="str">
        <f t="shared" ca="1" si="46"/>
        <v>Vigente</v>
      </c>
      <c r="AS406" s="4"/>
      <c r="AT406" s="4"/>
      <c r="AU406" s="4"/>
      <c r="AV406" s="4"/>
      <c r="AW406" s="4"/>
      <c r="AX406" s="4"/>
      <c r="AY406" s="4"/>
      <c r="AZ406" s="4"/>
      <c r="BA406" s="4"/>
      <c r="BB406" s="4"/>
      <c r="BC406" s="4"/>
      <c r="BD406" s="4"/>
    </row>
    <row r="407" spans="1:56" ht="15" customHeight="1" x14ac:dyDescent="0.25">
      <c r="A407" s="22">
        <v>405</v>
      </c>
      <c r="B407" s="22"/>
      <c r="C407" s="22"/>
      <c r="D407" s="4">
        <v>1143951509</v>
      </c>
      <c r="E407" s="203" t="s">
        <v>3942</v>
      </c>
      <c r="F407" s="194">
        <v>33857</v>
      </c>
      <c r="G407" s="203" t="s">
        <v>1843</v>
      </c>
      <c r="H407" s="4"/>
      <c r="I407" s="234">
        <f t="shared" ca="1" si="44"/>
        <v>33.578082191780823</v>
      </c>
      <c r="J407" s="4"/>
      <c r="K407" s="202" t="s">
        <v>367</v>
      </c>
      <c r="L407" s="4" t="s">
        <v>366</v>
      </c>
      <c r="M407" s="194">
        <v>45524</v>
      </c>
      <c r="N407" s="51">
        <f t="shared" ca="1" si="45"/>
        <v>1.6136986301369862</v>
      </c>
      <c r="O407" s="4">
        <v>3186619612</v>
      </c>
      <c r="P407" s="203" t="s">
        <v>1815</v>
      </c>
      <c r="Q407" s="4" t="s">
        <v>439</v>
      </c>
      <c r="R407" s="237" t="s">
        <v>3943</v>
      </c>
      <c r="S407" s="4" t="s">
        <v>755</v>
      </c>
      <c r="T407" s="4"/>
      <c r="U407" s="4"/>
      <c r="V407" s="203" t="s">
        <v>640</v>
      </c>
      <c r="W407" s="203" t="s">
        <v>3944</v>
      </c>
      <c r="X407" s="203" t="s">
        <v>3945</v>
      </c>
      <c r="Y407" s="4">
        <v>2018</v>
      </c>
      <c r="Z407" s="203" t="s">
        <v>3946</v>
      </c>
      <c r="AA407" s="4">
        <v>125</v>
      </c>
      <c r="AB407" s="4"/>
      <c r="AC407" s="194">
        <v>46715</v>
      </c>
      <c r="AD407" s="203" t="s">
        <v>561</v>
      </c>
      <c r="AE407" s="203" t="s">
        <v>436</v>
      </c>
      <c r="AF407" s="4"/>
      <c r="AG407" s="4"/>
      <c r="AH407" s="4"/>
      <c r="AI407" s="4"/>
      <c r="AJ407" s="115" t="str">
        <f t="shared" ca="1" si="51"/>
        <v>No Vigente</v>
      </c>
      <c r="AK407" s="116">
        <f t="shared" si="52"/>
        <v>45653</v>
      </c>
      <c r="AL407" s="237">
        <v>45288</v>
      </c>
      <c r="AM407" s="115" t="str">
        <f t="shared" ca="1" si="53"/>
        <v>No Vigente</v>
      </c>
      <c r="AN407" s="116">
        <f t="shared" si="54"/>
        <v>45654</v>
      </c>
      <c r="AO407" s="194">
        <v>45289</v>
      </c>
      <c r="AP407" s="4" t="s">
        <v>439</v>
      </c>
      <c r="AQ407" s="237" t="s">
        <v>3943</v>
      </c>
      <c r="AR407" s="115" t="str">
        <f t="shared" ca="1" si="46"/>
        <v>Vigente</v>
      </c>
      <c r="AS407" s="4"/>
      <c r="AT407" s="4"/>
      <c r="AU407" s="4"/>
      <c r="AV407" s="4"/>
      <c r="AW407" s="4"/>
      <c r="AX407" s="4"/>
      <c r="AY407" s="4"/>
      <c r="AZ407" s="4"/>
      <c r="BA407" s="4"/>
      <c r="BB407" s="4"/>
      <c r="BC407" s="4"/>
      <c r="BD407" s="4"/>
    </row>
    <row r="408" spans="1:56" ht="30" x14ac:dyDescent="0.25">
      <c r="A408" s="4">
        <v>406</v>
      </c>
      <c r="B408" s="4"/>
      <c r="C408" s="4"/>
      <c r="D408" s="4">
        <v>1151934729</v>
      </c>
      <c r="E408" s="203" t="s">
        <v>3947</v>
      </c>
      <c r="F408" s="194">
        <v>32972</v>
      </c>
      <c r="G408" s="203" t="s">
        <v>1801</v>
      </c>
      <c r="H408" s="4"/>
      <c r="I408" s="234">
        <f t="shared" ca="1" si="44"/>
        <v>36.0027397260274</v>
      </c>
      <c r="J408" s="4"/>
      <c r="K408" s="202" t="s">
        <v>211</v>
      </c>
      <c r="L408" s="4" t="s">
        <v>90</v>
      </c>
      <c r="M408" s="194">
        <v>45537</v>
      </c>
      <c r="N408" s="51">
        <f t="shared" ca="1" si="45"/>
        <v>1.5780821917808219</v>
      </c>
      <c r="O408" s="4">
        <v>3233957029</v>
      </c>
      <c r="P408" s="203" t="s">
        <v>1815</v>
      </c>
      <c r="Q408" s="4" t="s">
        <v>439</v>
      </c>
      <c r="R408" s="194">
        <v>45894</v>
      </c>
      <c r="S408" s="4" t="s">
        <v>755</v>
      </c>
      <c r="T408" s="4"/>
      <c r="U408" s="4"/>
      <c r="V408" s="4" t="s">
        <v>562</v>
      </c>
      <c r="W408" s="203" t="s">
        <v>3948</v>
      </c>
      <c r="X408" s="203" t="s">
        <v>3949</v>
      </c>
      <c r="Y408" s="4">
        <v>2023</v>
      </c>
      <c r="Z408" s="203" t="s">
        <v>2878</v>
      </c>
      <c r="AA408" s="4">
        <v>155</v>
      </c>
      <c r="AB408" s="4"/>
      <c r="AC408" s="194">
        <v>44888</v>
      </c>
      <c r="AD408" s="203" t="s">
        <v>561</v>
      </c>
      <c r="AE408" s="4" t="s">
        <v>557</v>
      </c>
      <c r="AF408" s="4" t="s">
        <v>3950</v>
      </c>
      <c r="AG408" s="4">
        <v>1151934729</v>
      </c>
      <c r="AH408" s="4"/>
      <c r="AI408" s="4"/>
      <c r="AJ408" s="115" t="str">
        <f t="shared" ca="1" si="51"/>
        <v>No Vigente</v>
      </c>
      <c r="AK408" s="194">
        <v>45619</v>
      </c>
      <c r="AL408" s="194">
        <v>44888</v>
      </c>
      <c r="AM408" s="115" t="str">
        <f t="shared" ca="1" si="53"/>
        <v>No Vigente</v>
      </c>
      <c r="AN408" s="194">
        <v>45631</v>
      </c>
      <c r="AO408" s="194">
        <v>45265</v>
      </c>
      <c r="AP408" s="4" t="s">
        <v>439</v>
      </c>
      <c r="AQ408" s="194">
        <v>45894</v>
      </c>
      <c r="AR408" s="115" t="str">
        <f t="shared" ca="1" si="46"/>
        <v>No Vigente</v>
      </c>
      <c r="AS408" s="4"/>
      <c r="AT408" s="4"/>
      <c r="AU408" s="4" t="s">
        <v>3951</v>
      </c>
      <c r="AV408" s="4" t="s">
        <v>3952</v>
      </c>
      <c r="AW408" s="4"/>
      <c r="AX408" s="4"/>
      <c r="AY408" s="4"/>
      <c r="AZ408" s="4"/>
      <c r="BA408" s="4"/>
      <c r="BB408" s="4"/>
      <c r="BC408" s="216" t="s">
        <v>3953</v>
      </c>
      <c r="BD408" s="4"/>
    </row>
    <row r="409" spans="1:56" ht="15" customHeight="1" x14ac:dyDescent="0.25">
      <c r="A409" s="249">
        <v>407</v>
      </c>
      <c r="B409" s="249"/>
      <c r="C409" s="249"/>
      <c r="D409" s="4">
        <v>1193235703</v>
      </c>
      <c r="E409" s="4" t="s">
        <v>3954</v>
      </c>
      <c r="F409" s="194">
        <v>36824</v>
      </c>
      <c r="G409" s="4" t="s">
        <v>1843</v>
      </c>
      <c r="H409" s="4"/>
      <c r="I409" s="234">
        <f t="shared" ca="1" si="44"/>
        <v>25.449315068493149</v>
      </c>
      <c r="J409" s="4"/>
      <c r="K409" s="4" t="s">
        <v>211</v>
      </c>
      <c r="L409" s="4" t="s">
        <v>90</v>
      </c>
      <c r="M409" s="194">
        <v>45516</v>
      </c>
      <c r="N409" s="251">
        <f t="shared" ca="1" si="45"/>
        <v>1.6356164383561644</v>
      </c>
      <c r="O409" s="4">
        <v>3177679561</v>
      </c>
      <c r="P409" s="4" t="s">
        <v>1815</v>
      </c>
      <c r="Q409" s="4" t="s">
        <v>439</v>
      </c>
      <c r="R409" s="194">
        <v>47796</v>
      </c>
      <c r="S409" s="4" t="s">
        <v>755</v>
      </c>
      <c r="T409" s="4"/>
      <c r="U409" s="4"/>
      <c r="V409" s="4" t="s">
        <v>590</v>
      </c>
      <c r="W409" s="4" t="s">
        <v>3955</v>
      </c>
      <c r="X409" s="4" t="s">
        <v>3956</v>
      </c>
      <c r="Y409" s="4">
        <v>2021</v>
      </c>
      <c r="Z409" s="4" t="s">
        <v>1807</v>
      </c>
      <c r="AA409" s="4">
        <v>125</v>
      </c>
      <c r="AB409" s="4"/>
      <c r="AC409" s="194">
        <v>44154</v>
      </c>
      <c r="AD409" s="4" t="s">
        <v>561</v>
      </c>
      <c r="AE409" s="4" t="s">
        <v>436</v>
      </c>
      <c r="AF409" s="4"/>
      <c r="AG409" s="4"/>
      <c r="AH409" s="4"/>
      <c r="AI409" s="4"/>
      <c r="AJ409" s="115" t="str">
        <f t="shared" ca="1" si="51"/>
        <v>No Vigente</v>
      </c>
      <c r="AK409" s="194">
        <v>45639</v>
      </c>
      <c r="AL409" s="194">
        <v>45273</v>
      </c>
      <c r="AM409" s="115" t="str">
        <f t="shared" ca="1" si="53"/>
        <v>No Vigente</v>
      </c>
      <c r="AN409" s="194">
        <v>45804</v>
      </c>
      <c r="AO409" s="194">
        <v>45440</v>
      </c>
      <c r="AP409" s="4" t="s">
        <v>439</v>
      </c>
      <c r="AQ409" s="194">
        <v>47796</v>
      </c>
      <c r="AR409" s="115" t="str">
        <f t="shared" ca="1" si="46"/>
        <v>Vigente</v>
      </c>
      <c r="AS409" s="4"/>
      <c r="AT409" s="4"/>
      <c r="AU409" s="4" t="s">
        <v>435</v>
      </c>
      <c r="AV409" s="4"/>
      <c r="AW409" s="4"/>
      <c r="AX409" s="4"/>
      <c r="AY409" s="4"/>
      <c r="AZ409" s="4"/>
      <c r="BA409" s="4"/>
      <c r="BB409" s="4"/>
      <c r="BC409" s="4"/>
      <c r="BD409" s="4" t="s">
        <v>3957</v>
      </c>
    </row>
  </sheetData>
  <autoFilter ref="E3:BD409" xr:uid="{00000000-0001-0000-0000-000000000000}"/>
  <mergeCells count="6">
    <mergeCell ref="AP2:AR2"/>
    <mergeCell ref="T2:U2"/>
    <mergeCell ref="AF2:AG2"/>
    <mergeCell ref="AH2:AI2"/>
    <mergeCell ref="AJ2:AL2"/>
    <mergeCell ref="AM2:AO2"/>
  </mergeCells>
  <conditionalFormatting sqref="D341:D372">
    <cfRule type="duplicateValues" dxfId="52" priority="48"/>
  </conditionalFormatting>
  <conditionalFormatting sqref="D376:D404">
    <cfRule type="duplicateValues" dxfId="51" priority="50"/>
  </conditionalFormatting>
  <conditionalFormatting sqref="D341:E372">
    <cfRule type="duplicateValues" dxfId="50" priority="47"/>
  </conditionalFormatting>
  <conditionalFormatting sqref="D376:E404">
    <cfRule type="duplicateValues" dxfId="49" priority="49"/>
  </conditionalFormatting>
  <conditionalFormatting sqref="R100">
    <cfRule type="containsText" dxfId="48" priority="18" operator="containsText" text="No Vigente">
      <formula>NOT(ISERROR(SEARCH(("No Vigente"),(R100))))</formula>
    </cfRule>
    <cfRule type="containsText" dxfId="47" priority="19" operator="containsText" text="Vigente">
      <formula>NOT(ISERROR(SEARCH(("Vigente"),(R100))))</formula>
    </cfRule>
  </conditionalFormatting>
  <conditionalFormatting sqref="R391 R398 R400:R401 R384 R382 R376:R378 R386:R389 R393:R396 R403:R404">
    <cfRule type="duplicateValues" dxfId="46" priority="12"/>
  </conditionalFormatting>
  <conditionalFormatting sqref="V376:V404">
    <cfRule type="duplicateValues" dxfId="45" priority="13"/>
  </conditionalFormatting>
  <conditionalFormatting sqref="AC404">
    <cfRule type="duplicateValues" dxfId="44" priority="9"/>
  </conditionalFormatting>
  <conditionalFormatting sqref="AE389 AE400 AE403:AE404">
    <cfRule type="duplicateValues" dxfId="43" priority="14"/>
  </conditionalFormatting>
  <conditionalFormatting sqref="AF376:AF404">
    <cfRule type="duplicateValues" dxfId="42" priority="11"/>
  </conditionalFormatting>
  <conditionalFormatting sqref="AG376:AG404">
    <cfRule type="duplicateValues" dxfId="41" priority="10"/>
  </conditionalFormatting>
  <conditionalFormatting sqref="AJ4:AJ271 AJ273:AJ404">
    <cfRule type="containsBlanks" dxfId="40" priority="22">
      <formula>LEN(TRIM(AJ4))=0</formula>
    </cfRule>
  </conditionalFormatting>
  <conditionalFormatting sqref="AJ4:AJ404 AM4:AM404 AR4:AR404 R93 R97">
    <cfRule type="containsText" dxfId="39" priority="20" operator="containsText" text="No Vigente">
      <formula>NOT(ISERROR(SEARCH(("No Vigente"),(R4))))</formula>
    </cfRule>
    <cfRule type="containsText" dxfId="38" priority="21" operator="containsText" text="Vigente">
      <formula>NOT(ISERROR(SEARCH(("Vigente"),(R4))))</formula>
    </cfRule>
  </conditionalFormatting>
  <conditionalFormatting sqref="AJ406:AJ409">
    <cfRule type="containsText" dxfId="37" priority="4" operator="containsText" text="No Vigente">
      <formula>NOT(ISERROR(SEARCH(("No Vigente"),(AJ406))))</formula>
    </cfRule>
    <cfRule type="containsText" dxfId="36" priority="5" operator="containsText" text="Vigente">
      <formula>NOT(ISERROR(SEARCH(("Vigente"),(AJ406))))</formula>
    </cfRule>
    <cfRule type="containsBlanks" dxfId="35" priority="6">
      <formula>LEN(TRIM(AJ406))=0</formula>
    </cfRule>
  </conditionalFormatting>
  <conditionalFormatting sqref="AM406:AM409">
    <cfRule type="containsText" dxfId="34" priority="2" operator="containsText" text="No Vigente">
      <formula>NOT(ISERROR(SEARCH(("No Vigente"),(AM406))))</formula>
    </cfRule>
    <cfRule type="containsText" dxfId="33" priority="3" operator="containsText" text="Vigente">
      <formula>NOT(ISERROR(SEARCH(("Vigente"),(AM406))))</formula>
    </cfRule>
  </conditionalFormatting>
  <conditionalFormatting sqref="AO378 AO380:AO381 AO384:AO396 AO398:AO404">
    <cfRule type="duplicateValues" dxfId="32" priority="16"/>
  </conditionalFormatting>
  <conditionalFormatting sqref="AO406">
    <cfRule type="duplicateValues" dxfId="31" priority="1"/>
  </conditionalFormatting>
  <conditionalFormatting sqref="AQ28 AS40:AU114 AQ53 AQ59 AQ70 AQ87 AQ91 AQ93 AQ97:AQ98 AQ100 AQ102 AQ106 AQ120 AQ132">
    <cfRule type="containsText" dxfId="30" priority="23" operator="containsText" text="No Vigente">
      <formula>NOT(ISERROR(SEARCH(("No Vigente"),(AQ28))))</formula>
    </cfRule>
    <cfRule type="containsText" dxfId="29" priority="24" operator="containsText" text="Vigente">
      <formula>NOT(ISERROR(SEARCH(("Vigente"),(AQ28))))</formula>
    </cfRule>
  </conditionalFormatting>
  <conditionalFormatting sqref="AQ147">
    <cfRule type="containsText" dxfId="28" priority="25" operator="containsText" text="No Vigente">
      <formula>NOT(ISERROR(SEARCH(("No Vigente"),(AQ147))))</formula>
    </cfRule>
    <cfRule type="containsText" dxfId="27" priority="26" operator="containsText" text="Vigente">
      <formula>NOT(ISERROR(SEARCH(("Vigente"),(AQ147))))</formula>
    </cfRule>
  </conditionalFormatting>
  <conditionalFormatting sqref="AQ154">
    <cfRule type="containsText" dxfId="26" priority="27" operator="containsText" text="No Vigente">
      <formula>NOT(ISERROR(SEARCH(("No Vigente"),(AQ154))))</formula>
    </cfRule>
    <cfRule type="containsText" dxfId="25" priority="28" operator="containsText" text="Vigente">
      <formula>NOT(ISERROR(SEARCH(("Vigente"),(AQ154))))</formula>
    </cfRule>
  </conditionalFormatting>
  <conditionalFormatting sqref="AQ157">
    <cfRule type="containsText" dxfId="24" priority="29" operator="containsText" text="No Vigente">
      <formula>NOT(ISERROR(SEARCH(("No Vigente"),(AQ157))))</formula>
    </cfRule>
    <cfRule type="containsText" dxfId="23" priority="30" operator="containsText" text="Vigente">
      <formula>NOT(ISERROR(SEARCH(("Vigente"),(AQ157))))</formula>
    </cfRule>
  </conditionalFormatting>
  <conditionalFormatting sqref="AQ391 AQ398 AQ400:AQ401 AQ384 AQ382 AQ377:AQ378 AQ386:AQ389 AQ393:AQ396 AQ403:AQ404">
    <cfRule type="duplicateValues" dxfId="22" priority="17"/>
  </conditionalFormatting>
  <conditionalFormatting sqref="AR406:AR409">
    <cfRule type="containsText" dxfId="21" priority="7" operator="containsText" text="No Vigente">
      <formula>NOT(ISERROR(SEARCH(("No Vigente"),(AR406))))</formula>
    </cfRule>
    <cfRule type="containsText" dxfId="20" priority="8" operator="containsText" text="Vigente">
      <formula>NOT(ISERROR(SEARCH(("Vigente"),(AR406))))</formula>
    </cfRule>
  </conditionalFormatting>
  <conditionalFormatting sqref="AS4:AU38">
    <cfRule type="containsText" dxfId="19" priority="31" operator="containsText" text="No Vigente">
      <formula>NOT(ISERROR(SEARCH(("No Vigente"),(AS4))))</formula>
    </cfRule>
    <cfRule type="containsText" dxfId="18" priority="32" operator="containsText" text="Vigente">
      <formula>NOT(ISERROR(SEARCH(("Vigente"),(AS4))))</formula>
    </cfRule>
  </conditionalFormatting>
  <conditionalFormatting sqref="AS116:AU168">
    <cfRule type="containsText" dxfId="17" priority="33" operator="containsText" text="No Vigente">
      <formula>NOT(ISERROR(SEARCH(("No Vigente"),(AS116))))</formula>
    </cfRule>
    <cfRule type="containsText" dxfId="16" priority="34" operator="containsText" text="Vigente">
      <formula>NOT(ISERROR(SEARCH(("Vigente"),(AS116))))</formula>
    </cfRule>
  </conditionalFormatting>
  <conditionalFormatting sqref="AS170:AU204">
    <cfRule type="containsText" dxfId="15" priority="35" operator="containsText" text="No Vigente">
      <formula>NOT(ISERROR(SEARCH(("No Vigente"),(AS170))))</formula>
    </cfRule>
    <cfRule type="containsText" dxfId="14" priority="36" operator="containsText" text="Vigente">
      <formula>NOT(ISERROR(SEARCH(("Vigente"),(AS170))))</formula>
    </cfRule>
  </conditionalFormatting>
  <conditionalFormatting sqref="AS206:AU228">
    <cfRule type="containsText" dxfId="13" priority="37" operator="containsText" text="No Vigente">
      <formula>NOT(ISERROR(SEARCH(("No Vigente"),(AS206))))</formula>
    </cfRule>
    <cfRule type="containsText" dxfId="12" priority="38" operator="containsText" text="Vigente">
      <formula>NOT(ISERROR(SEARCH(("Vigente"),(AS206))))</formula>
    </cfRule>
  </conditionalFormatting>
  <conditionalFormatting sqref="AS231:AU234">
    <cfRule type="containsText" dxfId="11" priority="39" operator="containsText" text="No Vigente">
      <formula>NOT(ISERROR(SEARCH(("No Vigente"),(AS231))))</formula>
    </cfRule>
    <cfRule type="containsText" dxfId="10" priority="40" operator="containsText" text="Vigente">
      <formula>NOT(ISERROR(SEARCH(("Vigente"),(AS231))))</formula>
    </cfRule>
  </conditionalFormatting>
  <conditionalFormatting sqref="AS236:AU286">
    <cfRule type="containsText" dxfId="9" priority="41" operator="containsText" text="No Vigente">
      <formula>NOT(ISERROR(SEARCH(("No Vigente"),(AS236))))</formula>
    </cfRule>
    <cfRule type="containsText" dxfId="8" priority="42" operator="containsText" text="Vigente">
      <formula>NOT(ISERROR(SEARCH(("Vigente"),(AS236))))</formula>
    </cfRule>
  </conditionalFormatting>
  <conditionalFormatting sqref="AS288:AU311">
    <cfRule type="containsText" dxfId="7" priority="43" operator="containsText" text="No Vigente">
      <formula>NOT(ISERROR(SEARCH(("No Vigente"),(AS288))))</formula>
    </cfRule>
    <cfRule type="containsText" dxfId="6" priority="44" operator="containsText" text="Vigente">
      <formula>NOT(ISERROR(SEARCH(("Vigente"),(AS288))))</formula>
    </cfRule>
  </conditionalFormatting>
  <conditionalFormatting sqref="AS287:BC287">
    <cfRule type="containsText" dxfId="5" priority="45" operator="containsText" text="No Vigente">
      <formula>NOT(ISERROR(SEARCH(("No Vigente"),(AS287))))</formula>
    </cfRule>
    <cfRule type="containsText" dxfId="4" priority="46" operator="containsText" text="Vigente">
      <formula>NOT(ISERROR(SEARCH(("Vigente"),(AS287))))</formula>
    </cfRule>
  </conditionalFormatting>
  <conditionalFormatting sqref="AU376:AU404">
    <cfRule type="duplicateValues" dxfId="3" priority="15"/>
  </conditionalFormatting>
  <dataValidations count="1">
    <dataValidation type="list" allowBlank="1" showErrorMessage="1" sqref="AD4:AD308" xr:uid="{5CEC6F02-0968-492C-A24E-DA6B6605ACE6}">
      <formula1>"Moto,Carro"</formula1>
    </dataValidation>
  </dataValidations>
  <pageMargins left="0.70866141732283472" right="0.70866141732283472" top="0.74803149606299213" bottom="0.74803149606299213" header="0" footer="0"/>
  <pageSetup paperSize="9"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DA5789-91AB-433A-A5DA-99F1E2B8D72F}">
  <dimension ref="A1:O708"/>
  <sheetViews>
    <sheetView topLeftCell="A698" workbookViewId="0">
      <selection activeCell="C2" sqref="C2"/>
    </sheetView>
  </sheetViews>
  <sheetFormatPr baseColWidth="10" defaultColWidth="13" defaultRowHeight="11.25" x14ac:dyDescent="0.2"/>
  <cols>
    <col min="1" max="1" width="12.5703125" style="280" bestFit="1" customWidth="1"/>
    <col min="2" max="2" width="47.140625" style="280" bestFit="1" customWidth="1"/>
    <col min="3" max="3" width="26.42578125" style="280" customWidth="1"/>
    <col min="4" max="4" width="13.5703125" style="280" bestFit="1" customWidth="1"/>
    <col min="5" max="5" width="13.7109375" style="280" bestFit="1" customWidth="1"/>
    <col min="6" max="6" width="11.7109375" style="280" bestFit="1" customWidth="1"/>
    <col min="7" max="7" width="40.85546875" style="280" bestFit="1" customWidth="1"/>
    <col min="8" max="8" width="8.7109375" style="302" hidden="1" customWidth="1"/>
    <col min="9" max="9" width="46.140625" style="280" bestFit="1" customWidth="1"/>
    <col min="10" max="10" width="46.140625" style="280" customWidth="1"/>
    <col min="11" max="11" width="13.7109375" style="280" bestFit="1" customWidth="1"/>
    <col min="12" max="12" width="13.28515625" style="280" bestFit="1" customWidth="1"/>
    <col min="13" max="13" width="22.140625" style="280" bestFit="1" customWidth="1"/>
    <col min="14" max="14" width="60.28515625" style="280" bestFit="1" customWidth="1"/>
    <col min="15" max="15" width="29.85546875" style="280" bestFit="1" customWidth="1"/>
    <col min="16" max="16384" width="13" style="280"/>
  </cols>
  <sheetData>
    <row r="1" spans="1:15" ht="27.75" customHeight="1" x14ac:dyDescent="0.2">
      <c r="A1" s="296" t="s">
        <v>0</v>
      </c>
      <c r="B1" s="296" t="s">
        <v>1</v>
      </c>
      <c r="C1" s="296" t="s">
        <v>4577</v>
      </c>
      <c r="D1" s="297" t="s">
        <v>4280</v>
      </c>
      <c r="E1" s="297" t="s">
        <v>4281</v>
      </c>
      <c r="F1" s="296" t="s">
        <v>4282</v>
      </c>
      <c r="G1" s="296" t="s">
        <v>2</v>
      </c>
      <c r="H1" s="298" t="s">
        <v>4600</v>
      </c>
      <c r="I1" s="296" t="s">
        <v>4601</v>
      </c>
      <c r="J1" s="296" t="s">
        <v>4602</v>
      </c>
      <c r="K1" s="296" t="s">
        <v>4603</v>
      </c>
      <c r="L1" s="296" t="s">
        <v>4604</v>
      </c>
      <c r="M1" s="296" t="s">
        <v>4283</v>
      </c>
      <c r="N1" s="296" t="s">
        <v>4284</v>
      </c>
      <c r="O1" s="296" t="s">
        <v>4285</v>
      </c>
    </row>
    <row r="2" spans="1:15" ht="12.95" customHeight="1" x14ac:dyDescent="0.2">
      <c r="A2" s="306">
        <v>1143963960</v>
      </c>
      <c r="B2" s="299" t="s">
        <v>1129</v>
      </c>
      <c r="C2" s="299" t="e">
        <f>+_xlfn.XLOOKUP(A2,'ACTIVOS 2'!$B$8:$B$629,'ACTIVOS 2'!$C$8:$C$629)</f>
        <v>#N/A</v>
      </c>
      <c r="D2" s="300">
        <v>34421</v>
      </c>
      <c r="E2" s="300">
        <v>45094</v>
      </c>
      <c r="F2" s="299" t="s">
        <v>768</v>
      </c>
      <c r="G2" s="299" t="s">
        <v>1130</v>
      </c>
      <c r="H2" s="301">
        <v>1</v>
      </c>
      <c r="I2" s="299" t="s">
        <v>5484</v>
      </c>
      <c r="J2" s="299" t="s">
        <v>5484</v>
      </c>
      <c r="K2" s="299" t="s">
        <v>5485</v>
      </c>
      <c r="L2" s="299" t="s">
        <v>4607</v>
      </c>
      <c r="M2" s="299" t="s">
        <v>90</v>
      </c>
      <c r="N2" s="299" t="s">
        <v>1131</v>
      </c>
      <c r="O2" s="299" t="s">
        <v>196</v>
      </c>
    </row>
    <row r="3" spans="1:15" ht="12.95" customHeight="1" x14ac:dyDescent="0.2">
      <c r="A3" s="306">
        <v>1151963026</v>
      </c>
      <c r="B3" s="299" t="s">
        <v>88</v>
      </c>
      <c r="C3" s="299" t="e">
        <f>+_xlfn.XLOOKUP(A3,'ACTIVOS 2'!$B$8:$B$629,'ACTIVOS 2'!$C$8:$C$629)</f>
        <v>#N/A</v>
      </c>
      <c r="D3" s="300">
        <v>35695</v>
      </c>
      <c r="E3" s="300">
        <v>45173</v>
      </c>
      <c r="F3" s="299" t="s">
        <v>763</v>
      </c>
      <c r="G3" s="299" t="s">
        <v>89</v>
      </c>
      <c r="H3" s="301">
        <v>1</v>
      </c>
      <c r="I3" s="299" t="s">
        <v>5129</v>
      </c>
      <c r="J3" s="299" t="s">
        <v>5129</v>
      </c>
      <c r="K3" s="299" t="s">
        <v>5130</v>
      </c>
      <c r="L3" s="299" t="s">
        <v>4607</v>
      </c>
      <c r="M3" s="299" t="s">
        <v>90</v>
      </c>
      <c r="N3" s="299" t="s">
        <v>91</v>
      </c>
      <c r="O3" s="299" t="s">
        <v>92</v>
      </c>
    </row>
    <row r="4" spans="1:15" ht="12.95" customHeight="1" x14ac:dyDescent="0.2">
      <c r="A4" s="306">
        <v>1118286905</v>
      </c>
      <c r="B4" s="299" t="s">
        <v>307</v>
      </c>
      <c r="C4" s="299" t="e">
        <f>+_xlfn.XLOOKUP(A4,'ACTIVOS 2'!$B$8:$B$629,'ACTIVOS 2'!$C$8:$C$629)</f>
        <v>#N/A</v>
      </c>
      <c r="D4" s="300">
        <v>31774</v>
      </c>
      <c r="E4" s="300">
        <v>45428</v>
      </c>
      <c r="F4" s="299" t="s">
        <v>763</v>
      </c>
      <c r="G4" s="299" t="s">
        <v>308</v>
      </c>
      <c r="H4" s="301">
        <v>1</v>
      </c>
      <c r="I4" s="299" t="s">
        <v>6202</v>
      </c>
      <c r="J4" s="299" t="s">
        <v>6203</v>
      </c>
      <c r="K4" s="299" t="s">
        <v>6204</v>
      </c>
      <c r="L4" s="299" t="s">
        <v>4607</v>
      </c>
      <c r="M4" s="299" t="s">
        <v>90</v>
      </c>
      <c r="N4" s="299" t="s">
        <v>309</v>
      </c>
      <c r="O4" s="299" t="s">
        <v>196</v>
      </c>
    </row>
    <row r="5" spans="1:15" ht="12.95" customHeight="1" x14ac:dyDescent="0.2">
      <c r="A5" s="306">
        <v>1007628885</v>
      </c>
      <c r="B5" s="299" t="s">
        <v>1465</v>
      </c>
      <c r="C5" s="299" t="e">
        <f>+_xlfn.XLOOKUP(A5,'ACTIVOS 2'!$B$8:$B$629,'ACTIVOS 2'!$C$8:$C$629)</f>
        <v>#N/A</v>
      </c>
      <c r="D5" s="300">
        <v>36274</v>
      </c>
      <c r="E5" s="300">
        <v>45271</v>
      </c>
      <c r="F5" s="299" t="s">
        <v>768</v>
      </c>
      <c r="G5" s="299" t="s">
        <v>1466</v>
      </c>
      <c r="H5" s="301">
        <v>1</v>
      </c>
      <c r="I5" s="299" t="s">
        <v>5978</v>
      </c>
      <c r="J5" s="299" t="s">
        <v>5978</v>
      </c>
      <c r="K5" s="299" t="s">
        <v>5979</v>
      </c>
      <c r="L5" s="299" t="s">
        <v>4607</v>
      </c>
      <c r="M5" s="299" t="s">
        <v>90</v>
      </c>
      <c r="N5" s="299" t="s">
        <v>1467</v>
      </c>
      <c r="O5" s="299" t="s">
        <v>196</v>
      </c>
    </row>
    <row r="6" spans="1:15" ht="12.95" customHeight="1" x14ac:dyDescent="0.2">
      <c r="A6" s="306">
        <v>1061761747</v>
      </c>
      <c r="B6" s="299" t="s">
        <v>1132</v>
      </c>
      <c r="C6" s="299" t="str">
        <f>+_xlfn.XLOOKUP(A6,'ACTIVOS 2'!$B$8:$B$629,'ACTIVOS 2'!$C$8:$C$629)</f>
        <v>AGREDO GIRON ANA LUCIA</v>
      </c>
      <c r="D6" s="300">
        <v>33724</v>
      </c>
      <c r="E6" s="300">
        <v>44420</v>
      </c>
      <c r="F6" s="299" t="s">
        <v>768</v>
      </c>
      <c r="G6" s="299" t="s">
        <v>4418</v>
      </c>
      <c r="H6" s="301">
        <v>1</v>
      </c>
      <c r="I6" s="299" t="s">
        <v>5486</v>
      </c>
      <c r="J6" s="299" t="s">
        <v>5486</v>
      </c>
      <c r="K6" s="299" t="s">
        <v>5487</v>
      </c>
      <c r="L6" s="299" t="s">
        <v>4607</v>
      </c>
      <c r="M6" s="299" t="s">
        <v>90</v>
      </c>
      <c r="N6" s="299" t="s">
        <v>1131</v>
      </c>
      <c r="O6" s="299" t="s">
        <v>196</v>
      </c>
    </row>
    <row r="7" spans="1:15" ht="12.95" customHeight="1" x14ac:dyDescent="0.2">
      <c r="A7" s="306">
        <v>1061545079</v>
      </c>
      <c r="B7" s="299" t="s">
        <v>1520</v>
      </c>
      <c r="C7" s="299" t="str">
        <f>+_xlfn.XLOOKUP(A7,'ACTIVOS 2'!$B$8:$B$629,'ACTIVOS 2'!$C$8:$C$629)</f>
        <v>AGREDO MUELAS GINA MARCELA</v>
      </c>
      <c r="D7" s="300">
        <v>36357</v>
      </c>
      <c r="E7" s="300">
        <v>45162</v>
      </c>
      <c r="F7" s="299" t="s">
        <v>768</v>
      </c>
      <c r="G7" s="299" t="s">
        <v>1521</v>
      </c>
      <c r="H7" s="301">
        <v>1</v>
      </c>
      <c r="I7" s="299" t="s">
        <v>6245</v>
      </c>
      <c r="J7" s="299" t="s">
        <v>6245</v>
      </c>
      <c r="K7" s="299" t="s">
        <v>6246</v>
      </c>
      <c r="L7" s="299" t="s">
        <v>6247</v>
      </c>
      <c r="M7" s="299" t="s">
        <v>90</v>
      </c>
      <c r="N7" s="299" t="s">
        <v>1522</v>
      </c>
      <c r="O7" s="299" t="s">
        <v>159</v>
      </c>
    </row>
    <row r="8" spans="1:15" ht="12.95" customHeight="1" x14ac:dyDescent="0.2">
      <c r="A8" s="306">
        <v>66865362</v>
      </c>
      <c r="B8" s="299" t="s">
        <v>1016</v>
      </c>
      <c r="C8" s="299" t="str">
        <f>+_xlfn.XLOOKUP(A8,'ACTIVOS 2'!$B$8:$B$629,'ACTIVOS 2'!$C$8:$C$629)</f>
        <v>AGUDELO FIERRO CLAUDIA</v>
      </c>
      <c r="D8" s="300">
        <v>26977</v>
      </c>
      <c r="E8" s="300">
        <v>43370</v>
      </c>
      <c r="F8" s="299" t="s">
        <v>768</v>
      </c>
      <c r="G8" s="299" t="s">
        <v>4392</v>
      </c>
      <c r="H8" s="301">
        <v>1</v>
      </c>
      <c r="I8" s="299" t="s">
        <v>5305</v>
      </c>
      <c r="J8" s="299" t="s">
        <v>5305</v>
      </c>
      <c r="K8" s="299" t="s">
        <v>5306</v>
      </c>
      <c r="L8" s="299" t="s">
        <v>5307</v>
      </c>
      <c r="M8" s="299" t="s">
        <v>90</v>
      </c>
      <c r="N8" s="299" t="s">
        <v>1017</v>
      </c>
      <c r="O8" s="299" t="s">
        <v>196</v>
      </c>
    </row>
    <row r="9" spans="1:15" ht="12.95" customHeight="1" x14ac:dyDescent="0.2">
      <c r="A9" s="306">
        <v>16722977</v>
      </c>
      <c r="B9" s="299" t="s">
        <v>1544</v>
      </c>
      <c r="C9" s="299" t="str">
        <f>+_xlfn.XLOOKUP(A9,'ACTIVOS 2'!$B$8:$B$629,'ACTIVOS 2'!$C$8:$C$629)</f>
        <v>AGUDELO SALAZAR JOHN FERNANDO</v>
      </c>
      <c r="D9" s="300">
        <v>23966</v>
      </c>
      <c r="E9" s="300">
        <v>38874</v>
      </c>
      <c r="F9" s="299" t="s">
        <v>763</v>
      </c>
      <c r="G9" s="299" t="s">
        <v>4547</v>
      </c>
      <c r="H9" s="301">
        <v>1</v>
      </c>
      <c r="I9" s="299" t="s">
        <v>6329</v>
      </c>
      <c r="J9" s="299" t="s">
        <v>6330</v>
      </c>
      <c r="K9" s="299" t="s">
        <v>6331</v>
      </c>
      <c r="L9" s="299" t="s">
        <v>6332</v>
      </c>
      <c r="M9" s="299" t="s">
        <v>366</v>
      </c>
      <c r="N9" s="299" t="s">
        <v>367</v>
      </c>
      <c r="O9" s="299" t="s">
        <v>368</v>
      </c>
    </row>
    <row r="10" spans="1:15" ht="12.95" customHeight="1" x14ac:dyDescent="0.2">
      <c r="A10" s="306">
        <v>71185148</v>
      </c>
      <c r="B10" s="299" t="s">
        <v>1505</v>
      </c>
      <c r="C10" s="299" t="str">
        <f>+_xlfn.XLOOKUP(A10,'ACTIVOS 2'!$B$8:$B$629,'ACTIVOS 2'!$C$8:$C$629)</f>
        <v>AGUIAR MERDARDO ALCIDES</v>
      </c>
      <c r="D10" s="300">
        <v>24353</v>
      </c>
      <c r="E10" s="300">
        <v>39470</v>
      </c>
      <c r="F10" s="299" t="s">
        <v>763</v>
      </c>
      <c r="G10" s="299" t="s">
        <v>4517</v>
      </c>
      <c r="H10" s="301">
        <v>1</v>
      </c>
      <c r="I10" s="299" t="s">
        <v>6024</v>
      </c>
      <c r="J10" s="299" t="s">
        <v>6025</v>
      </c>
      <c r="K10" s="299" t="s">
        <v>6026</v>
      </c>
      <c r="L10" s="299" t="s">
        <v>4607</v>
      </c>
      <c r="M10" s="299" t="s">
        <v>90</v>
      </c>
      <c r="N10" s="299" t="s">
        <v>211</v>
      </c>
      <c r="O10" s="299" t="s">
        <v>196</v>
      </c>
    </row>
    <row r="11" spans="1:15" ht="12.95" customHeight="1" x14ac:dyDescent="0.2">
      <c r="A11" s="306">
        <v>66918790</v>
      </c>
      <c r="B11" s="299" t="s">
        <v>1018</v>
      </c>
      <c r="C11" s="299" t="e">
        <f>+_xlfn.XLOOKUP(A11,'ACTIVOS 2'!$B$8:$B$629,'ACTIVOS 2'!$C$8:$C$629)</f>
        <v>#N/A</v>
      </c>
      <c r="D11" s="300">
        <v>26731</v>
      </c>
      <c r="E11" s="300">
        <v>42010</v>
      </c>
      <c r="F11" s="299" t="s">
        <v>768</v>
      </c>
      <c r="G11" s="299" t="s">
        <v>1019</v>
      </c>
      <c r="H11" s="301">
        <v>1</v>
      </c>
      <c r="I11" s="299" t="s">
        <v>5308</v>
      </c>
      <c r="J11" s="299" t="s">
        <v>5308</v>
      </c>
      <c r="K11" s="299" t="s">
        <v>5309</v>
      </c>
      <c r="L11" s="299" t="s">
        <v>5310</v>
      </c>
      <c r="M11" s="299" t="s">
        <v>90</v>
      </c>
      <c r="N11" s="299" t="s">
        <v>1017</v>
      </c>
      <c r="O11" s="299" t="s">
        <v>196</v>
      </c>
    </row>
    <row r="12" spans="1:15" ht="12.95" customHeight="1" x14ac:dyDescent="0.2">
      <c r="A12" s="306">
        <v>1007544618</v>
      </c>
      <c r="B12" s="299" t="s">
        <v>205</v>
      </c>
      <c r="C12" s="299" t="str">
        <f>+_xlfn.XLOOKUP(A12,'ACTIVOS 2'!$B$8:$B$629,'ACTIVOS 2'!$C$8:$C$629)</f>
        <v>ALVARADO DIAZ SEBASTIAN</v>
      </c>
      <c r="D12" s="300">
        <v>37128</v>
      </c>
      <c r="E12" s="300">
        <v>44702</v>
      </c>
      <c r="F12" s="299" t="s">
        <v>763</v>
      </c>
      <c r="G12" s="299" t="s">
        <v>206</v>
      </c>
      <c r="H12" s="301">
        <v>1</v>
      </c>
      <c r="I12" s="299" t="s">
        <v>5932</v>
      </c>
      <c r="J12" s="299" t="s">
        <v>5932</v>
      </c>
      <c r="K12" s="299" t="s">
        <v>5933</v>
      </c>
      <c r="L12" s="299" t="s">
        <v>4607</v>
      </c>
      <c r="M12" s="299" t="s">
        <v>90</v>
      </c>
      <c r="N12" s="299" t="s">
        <v>207</v>
      </c>
      <c r="O12" s="299" t="s">
        <v>159</v>
      </c>
    </row>
    <row r="13" spans="1:15" ht="12.95" customHeight="1" x14ac:dyDescent="0.2">
      <c r="A13" s="306">
        <v>38562657</v>
      </c>
      <c r="B13" s="299" t="s">
        <v>1133</v>
      </c>
      <c r="C13" s="299" t="str">
        <f>+_xlfn.XLOOKUP(A13,'ACTIVOS 2'!$B$8:$B$629,'ACTIVOS 2'!$C$8:$C$629)</f>
        <v>ALVARADO LORENA</v>
      </c>
      <c r="D13" s="300">
        <v>29185</v>
      </c>
      <c r="E13" s="300">
        <v>44419</v>
      </c>
      <c r="F13" s="299" t="s">
        <v>768</v>
      </c>
      <c r="G13" s="299" t="s">
        <v>4419</v>
      </c>
      <c r="H13" s="301">
        <v>1</v>
      </c>
      <c r="I13" s="299" t="s">
        <v>5488</v>
      </c>
      <c r="J13" s="299" t="s">
        <v>5489</v>
      </c>
      <c r="K13" s="299" t="s">
        <v>5490</v>
      </c>
      <c r="L13" s="299" t="s">
        <v>4607</v>
      </c>
      <c r="M13" s="299" t="s">
        <v>90</v>
      </c>
      <c r="N13" s="299" t="s">
        <v>1131</v>
      </c>
      <c r="O13" s="299" t="s">
        <v>196</v>
      </c>
    </row>
    <row r="14" spans="1:15" ht="12.95" customHeight="1" x14ac:dyDescent="0.2">
      <c r="A14" s="306">
        <v>1143939129</v>
      </c>
      <c r="B14" s="299" t="s">
        <v>1134</v>
      </c>
      <c r="C14" s="299" t="str">
        <f>+_xlfn.XLOOKUP(A14,'ACTIVOS 2'!$B$8:$B$629,'ACTIVOS 2'!$C$8:$C$629)</f>
        <v>ALVAREZ CORDOBA CINDY CAROLINA</v>
      </c>
      <c r="D14" s="300">
        <v>33265</v>
      </c>
      <c r="E14" s="300">
        <v>45094</v>
      </c>
      <c r="F14" s="299" t="s">
        <v>768</v>
      </c>
      <c r="G14" s="299" t="s">
        <v>4420</v>
      </c>
      <c r="H14" s="301">
        <v>1</v>
      </c>
      <c r="I14" s="299" t="s">
        <v>5491</v>
      </c>
      <c r="J14" s="299" t="s">
        <v>5491</v>
      </c>
      <c r="K14" s="299" t="s">
        <v>5492</v>
      </c>
      <c r="L14" s="299" t="s">
        <v>4607</v>
      </c>
      <c r="M14" s="299" t="s">
        <v>90</v>
      </c>
      <c r="N14" s="299" t="s">
        <v>1131</v>
      </c>
      <c r="O14" s="299" t="s">
        <v>196</v>
      </c>
    </row>
    <row r="15" spans="1:15" ht="12.95" customHeight="1" x14ac:dyDescent="0.2">
      <c r="A15" s="306">
        <v>16535150</v>
      </c>
      <c r="B15" s="299" t="s">
        <v>783</v>
      </c>
      <c r="C15" s="299" t="str">
        <f>+_xlfn.XLOOKUP(A15,'ACTIVOS 2'!$B$8:$B$629,'ACTIVOS 2'!$C$8:$C$629)</f>
        <v>ALVAREZ HOYOS CRISTHIAN</v>
      </c>
      <c r="D15" s="300">
        <v>29827</v>
      </c>
      <c r="E15" s="300">
        <v>45231</v>
      </c>
      <c r="F15" s="299" t="s">
        <v>763</v>
      </c>
      <c r="G15" s="299" t="s">
        <v>784</v>
      </c>
      <c r="H15" s="301">
        <v>1</v>
      </c>
      <c r="I15" s="299" t="s">
        <v>4644</v>
      </c>
      <c r="J15" s="299" t="s">
        <v>4644</v>
      </c>
      <c r="K15" s="299" t="s">
        <v>4645</v>
      </c>
      <c r="L15" s="299" t="s">
        <v>4607</v>
      </c>
      <c r="M15" s="299" t="s">
        <v>19</v>
      </c>
      <c r="N15" s="299" t="s">
        <v>785</v>
      </c>
      <c r="O15" s="299" t="s">
        <v>24</v>
      </c>
    </row>
    <row r="16" spans="1:15" ht="12.95" customHeight="1" x14ac:dyDescent="0.2">
      <c r="A16" s="306">
        <v>38613399</v>
      </c>
      <c r="B16" s="299" t="s">
        <v>897</v>
      </c>
      <c r="C16" s="299" t="str">
        <f>+_xlfn.XLOOKUP(A16,'ACTIVOS 2'!$B$8:$B$629,'ACTIVOS 2'!$C$8:$C$629)</f>
        <v>ALVAREZ INDIRA</v>
      </c>
      <c r="D16" s="300">
        <v>30429</v>
      </c>
      <c r="E16" s="300">
        <v>42661</v>
      </c>
      <c r="F16" s="299" t="s">
        <v>768</v>
      </c>
      <c r="G16" s="299" t="s">
        <v>898</v>
      </c>
      <c r="H16" s="301">
        <v>1</v>
      </c>
      <c r="I16" s="299" t="s">
        <v>4914</v>
      </c>
      <c r="J16" s="299" t="s">
        <v>4915</v>
      </c>
      <c r="K16" s="299" t="s">
        <v>4916</v>
      </c>
      <c r="L16" s="299" t="s">
        <v>4917</v>
      </c>
      <c r="M16" s="299" t="s">
        <v>83</v>
      </c>
      <c r="N16" s="299" t="s">
        <v>899</v>
      </c>
      <c r="O16" s="299" t="s">
        <v>85</v>
      </c>
    </row>
    <row r="17" spans="1:15" ht="12.95" customHeight="1" x14ac:dyDescent="0.2">
      <c r="A17" s="306">
        <v>1130589418</v>
      </c>
      <c r="B17" s="299" t="s">
        <v>1507</v>
      </c>
      <c r="C17" s="299" t="str">
        <f>+_xlfn.XLOOKUP(A17,'ACTIVOS 2'!$B$8:$B$629,'ACTIVOS 2'!$C$8:$C$629)</f>
        <v>ALVAREZ LARREA JONATHAN ALBEIRO</v>
      </c>
      <c r="D17" s="300">
        <v>31740</v>
      </c>
      <c r="E17" s="300">
        <v>45642</v>
      </c>
      <c r="F17" s="299" t="s">
        <v>763</v>
      </c>
      <c r="G17" s="299" t="s">
        <v>1508</v>
      </c>
      <c r="H17" s="301">
        <v>1</v>
      </c>
      <c r="I17" s="299" t="s">
        <v>6027</v>
      </c>
      <c r="J17" s="299" t="s">
        <v>6028</v>
      </c>
      <c r="K17" s="299" t="s">
        <v>6029</v>
      </c>
      <c r="L17" s="299" t="s">
        <v>4607</v>
      </c>
      <c r="M17" s="299" t="s">
        <v>90</v>
      </c>
      <c r="N17" s="299" t="s">
        <v>211</v>
      </c>
      <c r="O17" s="299" t="s">
        <v>196</v>
      </c>
    </row>
    <row r="18" spans="1:15" ht="12.95" customHeight="1" x14ac:dyDescent="0.2">
      <c r="A18" s="306">
        <v>1004640368</v>
      </c>
      <c r="B18" s="299" t="s">
        <v>994</v>
      </c>
      <c r="C18" s="299" t="str">
        <f>+_xlfn.XLOOKUP(A18,'ACTIVOS 2'!$B$8:$B$629,'ACTIVOS 2'!$C$8:$C$629)</f>
        <v>ALVAREZ QUINONES DILSON JAIR</v>
      </c>
      <c r="D18" s="300">
        <v>37325</v>
      </c>
      <c r="E18" s="300">
        <v>45467</v>
      </c>
      <c r="F18" s="299" t="s">
        <v>763</v>
      </c>
      <c r="G18" s="299" t="s">
        <v>995</v>
      </c>
      <c r="H18" s="301">
        <v>1</v>
      </c>
      <c r="I18" s="299" t="s">
        <v>5000</v>
      </c>
      <c r="J18" s="299" t="s">
        <v>5000</v>
      </c>
      <c r="K18" s="299" t="s">
        <v>5001</v>
      </c>
      <c r="L18" s="299" t="s">
        <v>4607</v>
      </c>
      <c r="M18" s="299" t="s">
        <v>83</v>
      </c>
      <c r="N18" s="299" t="s">
        <v>5002</v>
      </c>
      <c r="O18" s="299" t="s">
        <v>881</v>
      </c>
    </row>
    <row r="19" spans="1:15" ht="12.95" customHeight="1" x14ac:dyDescent="0.2">
      <c r="A19" s="306">
        <v>1144191872</v>
      </c>
      <c r="B19" s="299" t="s">
        <v>1107</v>
      </c>
      <c r="C19" s="299" t="str">
        <f>+_xlfn.XLOOKUP(A19,'ACTIVOS 2'!$B$8:$B$629,'ACTIVOS 2'!$C$8:$C$629)</f>
        <v>ANAMA MEJIA JHON SEBASTIAN</v>
      </c>
      <c r="D19" s="300">
        <v>35073</v>
      </c>
      <c r="E19" s="300">
        <v>44200</v>
      </c>
      <c r="F19" s="299" t="s">
        <v>763</v>
      </c>
      <c r="G19" s="299" t="s">
        <v>1108</v>
      </c>
      <c r="H19" s="301">
        <v>1</v>
      </c>
      <c r="I19" s="299" t="s">
        <v>5440</v>
      </c>
      <c r="J19" s="299" t="s">
        <v>5440</v>
      </c>
      <c r="K19" s="299" t="s">
        <v>5441</v>
      </c>
      <c r="L19" s="299" t="s">
        <v>5442</v>
      </c>
      <c r="M19" s="299" t="s">
        <v>90</v>
      </c>
      <c r="N19" s="299" t="s">
        <v>1109</v>
      </c>
      <c r="O19" s="299" t="s">
        <v>92</v>
      </c>
    </row>
    <row r="20" spans="1:15" ht="12.95" customHeight="1" x14ac:dyDescent="0.2">
      <c r="A20" s="306">
        <v>1144031259</v>
      </c>
      <c r="B20" s="299" t="s">
        <v>214</v>
      </c>
      <c r="C20" s="299" t="str">
        <f>+_xlfn.XLOOKUP(A20,'ACTIVOS 2'!$B$8:$B$629,'ACTIVOS 2'!$C$8:$C$629)</f>
        <v>ANAYA TROYANO YUDI VANESSA</v>
      </c>
      <c r="D20" s="300">
        <v>32631</v>
      </c>
      <c r="E20" s="300">
        <v>45293</v>
      </c>
      <c r="F20" s="299" t="s">
        <v>768</v>
      </c>
      <c r="G20" s="299" t="s">
        <v>215</v>
      </c>
      <c r="H20" s="301">
        <v>1</v>
      </c>
      <c r="I20" s="299" t="s">
        <v>6030</v>
      </c>
      <c r="J20" s="299" t="s">
        <v>6030</v>
      </c>
      <c r="K20" s="299" t="s">
        <v>6031</v>
      </c>
      <c r="L20" s="299" t="s">
        <v>4607</v>
      </c>
      <c r="M20" s="299" t="s">
        <v>90</v>
      </c>
      <c r="N20" s="299" t="s">
        <v>211</v>
      </c>
      <c r="O20" s="299" t="s">
        <v>196</v>
      </c>
    </row>
    <row r="21" spans="1:15" ht="12.95" customHeight="1" x14ac:dyDescent="0.2">
      <c r="A21" s="306">
        <v>1059450860</v>
      </c>
      <c r="B21" s="299" t="s">
        <v>1135</v>
      </c>
      <c r="C21" s="299" t="str">
        <f>+_xlfn.XLOOKUP(A21,'ACTIVOS 2'!$B$8:$B$629,'ACTIVOS 2'!$C$8:$C$629)</f>
        <v>ANCHICO CUNDUMI ELIANY YOHENY</v>
      </c>
      <c r="D21" s="300">
        <v>36304</v>
      </c>
      <c r="E21" s="300">
        <v>45069</v>
      </c>
      <c r="F21" s="299" t="s">
        <v>768</v>
      </c>
      <c r="G21" s="299" t="s">
        <v>4421</v>
      </c>
      <c r="H21" s="301">
        <v>1</v>
      </c>
      <c r="I21" s="299" t="s">
        <v>5493</v>
      </c>
      <c r="J21" s="299" t="s">
        <v>5493</v>
      </c>
      <c r="K21" s="299" t="s">
        <v>5494</v>
      </c>
      <c r="L21" s="299" t="s">
        <v>4607</v>
      </c>
      <c r="M21" s="299" t="s">
        <v>90</v>
      </c>
      <c r="N21" s="299" t="s">
        <v>1131</v>
      </c>
      <c r="O21" s="299" t="s">
        <v>196</v>
      </c>
    </row>
    <row r="22" spans="1:15" ht="12.95" customHeight="1" x14ac:dyDescent="0.2">
      <c r="A22" s="306">
        <v>1075599777</v>
      </c>
      <c r="B22" s="299" t="s">
        <v>786</v>
      </c>
      <c r="C22" s="299" t="str">
        <f>+_xlfn.XLOOKUP(A22,'ACTIVOS 2'!$B$8:$B$629,'ACTIVOS 2'!$C$8:$C$629)</f>
        <v>ANDRADE PERDOMO MARIA NELCY</v>
      </c>
      <c r="D22" s="300">
        <v>33899</v>
      </c>
      <c r="E22" s="300">
        <v>44686</v>
      </c>
      <c r="F22" s="299" t="s">
        <v>768</v>
      </c>
      <c r="G22" s="299" t="s">
        <v>787</v>
      </c>
      <c r="H22" s="301">
        <v>1</v>
      </c>
      <c r="I22" s="299" t="s">
        <v>4646</v>
      </c>
      <c r="J22" s="299" t="s">
        <v>4647</v>
      </c>
      <c r="K22" s="299" t="s">
        <v>4648</v>
      </c>
      <c r="L22" s="299" t="s">
        <v>4649</v>
      </c>
      <c r="M22" s="299" t="s">
        <v>19</v>
      </c>
      <c r="N22" s="299" t="s">
        <v>785</v>
      </c>
      <c r="O22" s="299" t="s">
        <v>24</v>
      </c>
    </row>
    <row r="23" spans="1:15" ht="12.95" customHeight="1" x14ac:dyDescent="0.2">
      <c r="A23" s="306">
        <v>2518120</v>
      </c>
      <c r="B23" s="299" t="s">
        <v>948</v>
      </c>
      <c r="C23" s="299" t="str">
        <f>+_xlfn.XLOOKUP(A23,'ACTIVOS 2'!$B$8:$B$629,'ACTIVOS 2'!$C$8:$C$629)</f>
        <v>ANGEL PALACIO ARIEL</v>
      </c>
      <c r="D23" s="300">
        <v>24197</v>
      </c>
      <c r="E23" s="300">
        <v>39476</v>
      </c>
      <c r="F23" s="299" t="s">
        <v>763</v>
      </c>
      <c r="G23" s="299" t="s">
        <v>4352</v>
      </c>
      <c r="H23" s="301">
        <v>1</v>
      </c>
      <c r="I23" s="299" t="s">
        <v>5007</v>
      </c>
      <c r="J23" s="299" t="s">
        <v>5007</v>
      </c>
      <c r="K23" s="299" t="s">
        <v>5008</v>
      </c>
      <c r="L23" s="299" t="s">
        <v>5009</v>
      </c>
      <c r="M23" s="299" t="s">
        <v>83</v>
      </c>
      <c r="N23" s="299" t="s">
        <v>5010</v>
      </c>
      <c r="O23" s="299" t="s">
        <v>85</v>
      </c>
    </row>
    <row r="24" spans="1:15" ht="12.95" customHeight="1" x14ac:dyDescent="0.2">
      <c r="A24" s="306">
        <v>16926534</v>
      </c>
      <c r="B24" s="299" t="s">
        <v>27</v>
      </c>
      <c r="C24" s="299" t="str">
        <f>+_xlfn.XLOOKUP(A24,'ACTIVOS 2'!$B$8:$B$629,'ACTIVOS 2'!$C$8:$C$629)</f>
        <v>ANGULO ANGEL FERNANDO</v>
      </c>
      <c r="D24" s="300">
        <v>29457</v>
      </c>
      <c r="E24" s="300">
        <v>44175</v>
      </c>
      <c r="F24" s="299" t="s">
        <v>763</v>
      </c>
      <c r="G24" s="299" t="s">
        <v>28</v>
      </c>
      <c r="H24" s="301">
        <v>1</v>
      </c>
      <c r="I24" s="299" t="s">
        <v>4702</v>
      </c>
      <c r="J24" s="299" t="s">
        <v>4702</v>
      </c>
      <c r="K24" s="299" t="s">
        <v>4703</v>
      </c>
      <c r="L24" s="299" t="s">
        <v>4704</v>
      </c>
      <c r="M24" s="299" t="s">
        <v>19</v>
      </c>
      <c r="N24" s="299" t="s">
        <v>29</v>
      </c>
      <c r="O24" s="299" t="s">
        <v>24</v>
      </c>
    </row>
    <row r="25" spans="1:15" ht="12.95" customHeight="1" x14ac:dyDescent="0.2">
      <c r="A25" s="306">
        <v>29510439</v>
      </c>
      <c r="B25" s="299" t="s">
        <v>999</v>
      </c>
      <c r="C25" s="299" t="str">
        <f>+_xlfn.XLOOKUP(A25,'ACTIVOS 2'!$B$8:$B$629,'ACTIVOS 2'!$C$8:$C$629)</f>
        <v>ANGULO ANGULO FLORICEL</v>
      </c>
      <c r="D25" s="300">
        <v>30929</v>
      </c>
      <c r="E25" s="300">
        <v>43654</v>
      </c>
      <c r="F25" s="299" t="s">
        <v>768</v>
      </c>
      <c r="G25" s="299" t="s">
        <v>1000</v>
      </c>
      <c r="H25" s="301">
        <v>1</v>
      </c>
      <c r="I25" s="299" t="s">
        <v>5108</v>
      </c>
      <c r="J25" s="299" t="s">
        <v>5109</v>
      </c>
      <c r="K25" s="299" t="s">
        <v>5110</v>
      </c>
      <c r="L25" s="299" t="s">
        <v>5111</v>
      </c>
      <c r="M25" s="299" t="s">
        <v>90</v>
      </c>
      <c r="N25" s="299" t="s">
        <v>1001</v>
      </c>
      <c r="O25" s="299" t="s">
        <v>159</v>
      </c>
    </row>
    <row r="26" spans="1:15" ht="12.95" customHeight="1" x14ac:dyDescent="0.2">
      <c r="A26" s="306">
        <v>29110929</v>
      </c>
      <c r="B26" s="299" t="s">
        <v>838</v>
      </c>
      <c r="C26" s="299" t="str">
        <f>+_xlfn.XLOOKUP(A26,'ACTIVOS 2'!$B$8:$B$629,'ACTIVOS 2'!$C$8:$C$629)</f>
        <v>ANGULO HERNANDEZ ELIANA KATHERINE</v>
      </c>
      <c r="D26" s="300">
        <v>28865</v>
      </c>
      <c r="E26" s="300">
        <v>44238</v>
      </c>
      <c r="F26" s="299" t="s">
        <v>768</v>
      </c>
      <c r="G26" s="299" t="s">
        <v>839</v>
      </c>
      <c r="H26" s="301">
        <v>1</v>
      </c>
      <c r="I26" s="299" t="s">
        <v>4806</v>
      </c>
      <c r="J26" s="299" t="s">
        <v>4806</v>
      </c>
      <c r="K26" s="299" t="s">
        <v>4807</v>
      </c>
      <c r="L26" s="299" t="s">
        <v>4808</v>
      </c>
      <c r="M26" s="299" t="s">
        <v>19</v>
      </c>
      <c r="N26" s="299" t="s">
        <v>840</v>
      </c>
      <c r="O26" s="299" t="s">
        <v>24</v>
      </c>
    </row>
    <row r="27" spans="1:15" ht="12.95" customHeight="1" x14ac:dyDescent="0.2">
      <c r="A27" s="306">
        <v>1130597607</v>
      </c>
      <c r="B27" s="299" t="s">
        <v>216</v>
      </c>
      <c r="C27" s="299" t="str">
        <f>+_xlfn.XLOOKUP(A27,'ACTIVOS 2'!$B$8:$B$629,'ACTIVOS 2'!$C$8:$C$629)</f>
        <v>ANGULO URRUTIA MARISEL</v>
      </c>
      <c r="D27" s="300">
        <v>32117</v>
      </c>
      <c r="E27" s="300">
        <v>45100</v>
      </c>
      <c r="F27" s="299" t="s">
        <v>768</v>
      </c>
      <c r="G27" s="299" t="s">
        <v>217</v>
      </c>
      <c r="H27" s="301">
        <v>1</v>
      </c>
      <c r="I27" s="299" t="s">
        <v>6032</v>
      </c>
      <c r="J27" s="299" t="s">
        <v>6032</v>
      </c>
      <c r="K27" s="299" t="s">
        <v>6033</v>
      </c>
      <c r="L27" s="299" t="s">
        <v>4607</v>
      </c>
      <c r="M27" s="299" t="s">
        <v>90</v>
      </c>
      <c r="N27" s="299" t="s">
        <v>211</v>
      </c>
      <c r="O27" s="299" t="s">
        <v>196</v>
      </c>
    </row>
    <row r="28" spans="1:15" ht="12.95" customHeight="1" x14ac:dyDescent="0.2">
      <c r="A28" s="306">
        <v>1006289058</v>
      </c>
      <c r="B28" s="299" t="s">
        <v>77</v>
      </c>
      <c r="C28" s="299" t="str">
        <f>+_xlfn.XLOOKUP(A28,'ACTIVOS 2'!$B$8:$B$629,'ACTIVOS 2'!$C$8:$C$629)</f>
        <v>APARICIO CADAVID MARIA ALEJANDRA</v>
      </c>
      <c r="D28" s="300">
        <v>36541</v>
      </c>
      <c r="E28" s="300">
        <v>45505</v>
      </c>
      <c r="F28" s="299" t="s">
        <v>768</v>
      </c>
      <c r="G28" s="299" t="s">
        <v>856</v>
      </c>
      <c r="H28" s="301">
        <v>1</v>
      </c>
      <c r="I28" s="299" t="s">
        <v>4851</v>
      </c>
      <c r="J28" s="299" t="s">
        <v>4851</v>
      </c>
      <c r="K28" s="299" t="s">
        <v>4852</v>
      </c>
      <c r="L28" s="299" t="s">
        <v>4607</v>
      </c>
      <c r="M28" s="299" t="s">
        <v>19</v>
      </c>
      <c r="N28" s="299" t="s">
        <v>78</v>
      </c>
      <c r="O28" s="299" t="s">
        <v>70</v>
      </c>
    </row>
    <row r="29" spans="1:15" ht="12.95" customHeight="1" x14ac:dyDescent="0.2">
      <c r="A29" s="306">
        <v>1130645222</v>
      </c>
      <c r="B29" s="299" t="s">
        <v>93</v>
      </c>
      <c r="C29" s="299" t="str">
        <f>+_xlfn.XLOOKUP(A29,'ACTIVOS 2'!$B$8:$B$629,'ACTIVOS 2'!$C$8:$C$629)</f>
        <v>ARANGO CERON GIOVANNY JAVIER</v>
      </c>
      <c r="D29" s="300">
        <v>31539</v>
      </c>
      <c r="E29" s="300">
        <v>45572</v>
      </c>
      <c r="F29" s="299" t="s">
        <v>763</v>
      </c>
      <c r="G29" s="299" t="s">
        <v>94</v>
      </c>
      <c r="H29" s="301">
        <v>1</v>
      </c>
      <c r="I29" s="299" t="s">
        <v>5131</v>
      </c>
      <c r="J29" s="299" t="s">
        <v>5131</v>
      </c>
      <c r="K29" s="299" t="s">
        <v>5132</v>
      </c>
      <c r="L29" s="299" t="s">
        <v>4607</v>
      </c>
      <c r="M29" s="299" t="s">
        <v>90</v>
      </c>
      <c r="N29" s="299" t="s">
        <v>91</v>
      </c>
      <c r="O29" s="299" t="s">
        <v>92</v>
      </c>
    </row>
    <row r="30" spans="1:15" ht="12.95" customHeight="1" x14ac:dyDescent="0.2">
      <c r="A30" s="306">
        <v>1111547929</v>
      </c>
      <c r="B30" s="299" t="s">
        <v>1430</v>
      </c>
      <c r="C30" s="299" t="str">
        <f>+_xlfn.XLOOKUP(A30,'ACTIVOS 2'!$B$8:$B$629,'ACTIVOS 2'!$C$8:$C$629)</f>
        <v>ARANGO VELASQUEZ KEVIN GABRIEL</v>
      </c>
      <c r="D30" s="300">
        <v>39724</v>
      </c>
      <c r="E30" s="300">
        <v>45537</v>
      </c>
      <c r="F30" s="299" t="s">
        <v>763</v>
      </c>
      <c r="G30" s="299" t="s">
        <v>5934</v>
      </c>
      <c r="H30" s="301">
        <v>1</v>
      </c>
      <c r="I30" s="299" t="s">
        <v>5935</v>
      </c>
      <c r="J30" s="299" t="s">
        <v>5935</v>
      </c>
      <c r="K30" s="299" t="s">
        <v>5936</v>
      </c>
      <c r="L30" s="299" t="s">
        <v>4607</v>
      </c>
      <c r="M30" s="299" t="s">
        <v>90</v>
      </c>
      <c r="N30" s="299" t="s">
        <v>859</v>
      </c>
      <c r="O30" s="299" t="s">
        <v>159</v>
      </c>
    </row>
    <row r="31" spans="1:15" ht="12.95" customHeight="1" x14ac:dyDescent="0.2">
      <c r="A31" s="306">
        <v>31537355</v>
      </c>
      <c r="B31" s="299" t="s">
        <v>1136</v>
      </c>
      <c r="C31" s="299" t="e">
        <f>+_xlfn.XLOOKUP(A31,'ACTIVOS 2'!$B$8:$B$629,'ACTIVOS 2'!$C$8:$C$629)</f>
        <v>#N/A</v>
      </c>
      <c r="D31" s="300">
        <v>27460</v>
      </c>
      <c r="E31" s="300">
        <v>44673</v>
      </c>
      <c r="F31" s="299" t="s">
        <v>768</v>
      </c>
      <c r="G31" s="299" t="s">
        <v>4422</v>
      </c>
      <c r="H31" s="301">
        <v>1</v>
      </c>
      <c r="I31" s="299" t="s">
        <v>5495</v>
      </c>
      <c r="J31" s="299" t="s">
        <v>5495</v>
      </c>
      <c r="K31" s="299" t="s">
        <v>5496</v>
      </c>
      <c r="L31" s="299" t="s">
        <v>4607</v>
      </c>
      <c r="M31" s="299" t="s">
        <v>90</v>
      </c>
      <c r="N31" s="299" t="s">
        <v>1131</v>
      </c>
      <c r="O31" s="299" t="s">
        <v>196</v>
      </c>
    </row>
    <row r="32" spans="1:15" ht="12.95" customHeight="1" x14ac:dyDescent="0.2">
      <c r="A32" s="306">
        <v>1144126097</v>
      </c>
      <c r="B32" s="299" t="s">
        <v>314</v>
      </c>
      <c r="C32" s="299" t="str">
        <f>+_xlfn.XLOOKUP(A32,'ACTIVOS 2'!$B$8:$B$629,'ACTIVOS 2'!$C$8:$C$629)</f>
        <v>ARANZALEZ LASSO ESTIVEN</v>
      </c>
      <c r="D32" s="300">
        <v>32668</v>
      </c>
      <c r="E32" s="300">
        <v>38914</v>
      </c>
      <c r="F32" s="299" t="s">
        <v>763</v>
      </c>
      <c r="G32" s="299" t="s">
        <v>315</v>
      </c>
      <c r="H32" s="301">
        <v>1</v>
      </c>
      <c r="I32" s="299" t="s">
        <v>6214</v>
      </c>
      <c r="J32" s="299" t="s">
        <v>6214</v>
      </c>
      <c r="K32" s="299" t="s">
        <v>6215</v>
      </c>
      <c r="L32" s="299" t="s">
        <v>6216</v>
      </c>
      <c r="M32" s="299" t="s">
        <v>90</v>
      </c>
      <c r="N32" s="299" t="s">
        <v>316</v>
      </c>
      <c r="O32" s="299" t="s">
        <v>196</v>
      </c>
    </row>
    <row r="33" spans="1:15" ht="12.95" customHeight="1" x14ac:dyDescent="0.2">
      <c r="A33" s="306">
        <v>94504545</v>
      </c>
      <c r="B33" s="299" t="s">
        <v>1611</v>
      </c>
      <c r="C33" s="299" t="str">
        <f>+_xlfn.XLOOKUP(A33,'ACTIVOS 2'!$B$8:$B$629,'ACTIVOS 2'!$C$8:$C$629)</f>
        <v>ARBOLEDA BERMUDEZ EDWIN NELSON</v>
      </c>
      <c r="D33" s="300">
        <v>28245</v>
      </c>
      <c r="E33" s="300">
        <v>45566</v>
      </c>
      <c r="F33" s="299" t="s">
        <v>763</v>
      </c>
      <c r="G33" s="299" t="s">
        <v>4571</v>
      </c>
      <c r="H33" s="301">
        <v>1</v>
      </c>
      <c r="I33" s="299" t="s">
        <v>6548</v>
      </c>
      <c r="J33" s="299" t="s">
        <v>6549</v>
      </c>
      <c r="K33" s="299" t="s">
        <v>6550</v>
      </c>
      <c r="L33" s="299" t="s">
        <v>6551</v>
      </c>
      <c r="M33" s="299" t="s">
        <v>427</v>
      </c>
      <c r="N33" s="299" t="s">
        <v>1612</v>
      </c>
      <c r="O33" s="299" t="s">
        <v>427</v>
      </c>
    </row>
    <row r="34" spans="1:15" ht="12.95" customHeight="1" x14ac:dyDescent="0.2">
      <c r="A34" s="306">
        <v>1130624775</v>
      </c>
      <c r="B34" s="299" t="s">
        <v>1020</v>
      </c>
      <c r="C34" s="299" t="str">
        <f>+_xlfn.XLOOKUP(A34,'ACTIVOS 2'!$B$8:$B$629,'ACTIVOS 2'!$C$8:$C$629)</f>
        <v>ARCE ALZATE HEIDI JHOANA</v>
      </c>
      <c r="D34" s="300">
        <v>31477</v>
      </c>
      <c r="E34" s="300">
        <v>43504</v>
      </c>
      <c r="F34" s="299" t="s">
        <v>768</v>
      </c>
      <c r="G34" s="299" t="s">
        <v>1021</v>
      </c>
      <c r="H34" s="301">
        <v>1</v>
      </c>
      <c r="I34" s="299" t="s">
        <v>5311</v>
      </c>
      <c r="J34" s="299" t="s">
        <v>5311</v>
      </c>
      <c r="K34" s="299" t="s">
        <v>5312</v>
      </c>
      <c r="L34" s="299" t="s">
        <v>4607</v>
      </c>
      <c r="M34" s="299" t="s">
        <v>90</v>
      </c>
      <c r="N34" s="299" t="s">
        <v>1017</v>
      </c>
      <c r="O34" s="299" t="s">
        <v>196</v>
      </c>
    </row>
    <row r="35" spans="1:15" ht="12.95" customHeight="1" x14ac:dyDescent="0.2">
      <c r="A35" s="306">
        <v>1110294638</v>
      </c>
      <c r="B35" s="299" t="s">
        <v>857</v>
      </c>
      <c r="C35" s="299" t="str">
        <f>+_xlfn.XLOOKUP(A35,'ACTIVOS 2'!$B$8:$B$629,'ACTIVOS 2'!$C$8:$C$629)</f>
        <v>ARCE SANCHEZ GELEN DAYAN</v>
      </c>
      <c r="D35" s="300">
        <v>39320</v>
      </c>
      <c r="E35" s="300">
        <v>45551</v>
      </c>
      <c r="F35" s="299" t="s">
        <v>768</v>
      </c>
      <c r="G35" s="299" t="s">
        <v>858</v>
      </c>
      <c r="H35" s="301">
        <v>1</v>
      </c>
      <c r="I35" s="299" t="s">
        <v>4853</v>
      </c>
      <c r="J35" s="299" t="s">
        <v>4853</v>
      </c>
      <c r="K35" s="299" t="s">
        <v>4854</v>
      </c>
      <c r="L35" s="299" t="s">
        <v>4607</v>
      </c>
      <c r="M35" s="299" t="s">
        <v>19</v>
      </c>
      <c r="N35" s="299" t="s">
        <v>859</v>
      </c>
      <c r="O35" s="299" t="s">
        <v>24</v>
      </c>
    </row>
    <row r="36" spans="1:15" ht="12.95" customHeight="1" x14ac:dyDescent="0.2">
      <c r="A36" s="306">
        <v>1144064036</v>
      </c>
      <c r="B36" s="299" t="s">
        <v>1566</v>
      </c>
      <c r="C36" s="299" t="str">
        <f>+_xlfn.XLOOKUP(A36,'ACTIVOS 2'!$B$8:$B$629,'ACTIVOS 2'!$C$8:$C$629)</f>
        <v>ARCINIEGAS QUIROGA LUIS ALFONSO</v>
      </c>
      <c r="D36" s="300">
        <v>34202</v>
      </c>
      <c r="E36" s="300">
        <v>44673</v>
      </c>
      <c r="F36" s="299" t="s">
        <v>763</v>
      </c>
      <c r="G36" s="299" t="s">
        <v>4561</v>
      </c>
      <c r="H36" s="301">
        <v>1</v>
      </c>
      <c r="I36" s="299" t="s">
        <v>6464</v>
      </c>
      <c r="J36" s="299" t="s">
        <v>6465</v>
      </c>
      <c r="K36" s="299" t="s">
        <v>6466</v>
      </c>
      <c r="L36" s="299" t="s">
        <v>6467</v>
      </c>
      <c r="M36" s="299" t="s">
        <v>366</v>
      </c>
      <c r="N36" s="299" t="s">
        <v>1567</v>
      </c>
      <c r="O36" s="299" t="s">
        <v>1541</v>
      </c>
    </row>
    <row r="37" spans="1:15" ht="12.95" customHeight="1" x14ac:dyDescent="0.2">
      <c r="A37" s="306">
        <v>1062318239</v>
      </c>
      <c r="B37" s="299" t="s">
        <v>1137</v>
      </c>
      <c r="C37" s="299" t="str">
        <f>+_xlfn.XLOOKUP(A37,'ACTIVOS 2'!$B$8:$B$629,'ACTIVOS 2'!$C$8:$C$629)</f>
        <v>ARCOS ULCUE MAIRA ALEJANDRA</v>
      </c>
      <c r="D37" s="300">
        <v>34849</v>
      </c>
      <c r="E37" s="300">
        <v>44456</v>
      </c>
      <c r="F37" s="299" t="s">
        <v>768</v>
      </c>
      <c r="G37" s="299" t="s">
        <v>4423</v>
      </c>
      <c r="H37" s="301">
        <v>1</v>
      </c>
      <c r="I37" s="299" t="s">
        <v>5497</v>
      </c>
      <c r="J37" s="299" t="s">
        <v>5497</v>
      </c>
      <c r="K37" s="299" t="s">
        <v>5498</v>
      </c>
      <c r="L37" s="299" t="s">
        <v>4607</v>
      </c>
      <c r="M37" s="299" t="s">
        <v>90</v>
      </c>
      <c r="N37" s="299" t="s">
        <v>1131</v>
      </c>
      <c r="O37" s="299" t="s">
        <v>196</v>
      </c>
    </row>
    <row r="38" spans="1:15" ht="12.95" customHeight="1" x14ac:dyDescent="0.2">
      <c r="A38" s="306">
        <v>1107522075</v>
      </c>
      <c r="B38" s="299" t="s">
        <v>1596</v>
      </c>
      <c r="C38" s="299" t="str">
        <f>+_xlfn.XLOOKUP(A38,'ACTIVOS 2'!$B$8:$B$629,'ACTIVOS 2'!$C$8:$C$629)</f>
        <v>ARENAS SOTO JESSICA</v>
      </c>
      <c r="D38" s="300">
        <v>36047</v>
      </c>
      <c r="E38" s="300">
        <v>44271</v>
      </c>
      <c r="F38" s="299" t="s">
        <v>768</v>
      </c>
      <c r="G38" s="299" t="s">
        <v>1597</v>
      </c>
      <c r="H38" s="301">
        <v>1</v>
      </c>
      <c r="I38" s="299" t="s">
        <v>6524</v>
      </c>
      <c r="J38" s="299" t="s">
        <v>6524</v>
      </c>
      <c r="K38" s="299" t="s">
        <v>6525</v>
      </c>
      <c r="L38" s="299" t="s">
        <v>6526</v>
      </c>
      <c r="M38" s="299" t="s">
        <v>427</v>
      </c>
      <c r="N38" s="299" t="s">
        <v>431</v>
      </c>
      <c r="O38" s="299" t="s">
        <v>427</v>
      </c>
    </row>
    <row r="39" spans="1:15" ht="12.95" customHeight="1" x14ac:dyDescent="0.2">
      <c r="A39" s="306">
        <v>16797984</v>
      </c>
      <c r="B39" s="299" t="s">
        <v>30</v>
      </c>
      <c r="C39" s="299" t="str">
        <f>+_xlfn.XLOOKUP(A39,'ACTIVOS 2'!$B$8:$B$629,'ACTIVOS 2'!$C$8:$C$629)</f>
        <v>ARIAS   DIEGO ALEJANDRO</v>
      </c>
      <c r="D39" s="300">
        <v>26291</v>
      </c>
      <c r="E39" s="300">
        <v>42816</v>
      </c>
      <c r="F39" s="299" t="s">
        <v>763</v>
      </c>
      <c r="G39" s="299" t="s">
        <v>31</v>
      </c>
      <c r="H39" s="301">
        <v>1</v>
      </c>
      <c r="I39" s="299" t="s">
        <v>4705</v>
      </c>
      <c r="J39" s="299" t="s">
        <v>4705</v>
      </c>
      <c r="K39" s="299" t="s">
        <v>4706</v>
      </c>
      <c r="L39" s="299" t="s">
        <v>4707</v>
      </c>
      <c r="M39" s="299" t="s">
        <v>19</v>
      </c>
      <c r="N39" s="299" t="s">
        <v>29</v>
      </c>
      <c r="O39" s="299" t="s">
        <v>24</v>
      </c>
    </row>
    <row r="40" spans="1:15" ht="12.95" customHeight="1" x14ac:dyDescent="0.2">
      <c r="A40" s="306">
        <v>29115536</v>
      </c>
      <c r="B40" s="299" t="s">
        <v>900</v>
      </c>
      <c r="C40" s="299" t="str">
        <f>+_xlfn.XLOOKUP(A40,'ACTIVOS 2'!$B$8:$B$629,'ACTIVOS 2'!$C$8:$C$629)</f>
        <v>ARIAS GONZALEZ LUZ ELENA</v>
      </c>
      <c r="D40" s="300">
        <v>29049</v>
      </c>
      <c r="E40" s="300">
        <v>42557</v>
      </c>
      <c r="F40" s="299" t="s">
        <v>768</v>
      </c>
      <c r="G40" s="299" t="s">
        <v>901</v>
      </c>
      <c r="H40" s="301">
        <v>1</v>
      </c>
      <c r="I40" s="299" t="s">
        <v>4918</v>
      </c>
      <c r="J40" s="299" t="s">
        <v>4918</v>
      </c>
      <c r="K40" s="299" t="s">
        <v>4919</v>
      </c>
      <c r="L40" s="299" t="s">
        <v>4607</v>
      </c>
      <c r="M40" s="299" t="s">
        <v>83</v>
      </c>
      <c r="N40" s="299" t="s">
        <v>899</v>
      </c>
      <c r="O40" s="299" t="s">
        <v>85</v>
      </c>
    </row>
    <row r="41" spans="1:15" ht="12.95" customHeight="1" x14ac:dyDescent="0.2">
      <c r="A41" s="306">
        <v>38670839</v>
      </c>
      <c r="B41" s="299" t="s">
        <v>1138</v>
      </c>
      <c r="C41" s="299" t="str">
        <f>+_xlfn.XLOOKUP(A41,'ACTIVOS 2'!$B$8:$B$629,'ACTIVOS 2'!$C$8:$C$629)</f>
        <v>ARIAS JARAMILLO LUCEIDY</v>
      </c>
      <c r="D41" s="300">
        <v>31127</v>
      </c>
      <c r="E41" s="300">
        <v>44418</v>
      </c>
      <c r="F41" s="299" t="s">
        <v>768</v>
      </c>
      <c r="G41" s="299" t="s">
        <v>1139</v>
      </c>
      <c r="H41" s="301">
        <v>1</v>
      </c>
      <c r="I41" s="299" t="s">
        <v>5499</v>
      </c>
      <c r="J41" s="299" t="s">
        <v>5500</v>
      </c>
      <c r="K41" s="299" t="s">
        <v>5501</v>
      </c>
      <c r="L41" s="299" t="s">
        <v>4607</v>
      </c>
      <c r="M41" s="299" t="s">
        <v>90</v>
      </c>
      <c r="N41" s="299" t="s">
        <v>1131</v>
      </c>
      <c r="O41" s="299" t="s">
        <v>196</v>
      </c>
    </row>
    <row r="42" spans="1:15" ht="12.95" customHeight="1" x14ac:dyDescent="0.2">
      <c r="A42" s="306">
        <v>1130668863</v>
      </c>
      <c r="B42" s="299" t="s">
        <v>1008</v>
      </c>
      <c r="C42" s="299" t="str">
        <f>+_xlfn.XLOOKUP(A42,'ACTIVOS 2'!$B$8:$B$629,'ACTIVOS 2'!$C$8:$C$629)</f>
        <v>ARIAS OSORIO EDUVINA</v>
      </c>
      <c r="D42" s="300">
        <v>31766</v>
      </c>
      <c r="E42" s="300">
        <v>45505</v>
      </c>
      <c r="F42" s="299" t="s">
        <v>768</v>
      </c>
      <c r="G42" s="299" t="s">
        <v>1009</v>
      </c>
      <c r="H42" s="301">
        <v>1</v>
      </c>
      <c r="I42" s="299" t="s">
        <v>5123</v>
      </c>
      <c r="J42" s="299" t="s">
        <v>5124</v>
      </c>
      <c r="K42" s="299" t="s">
        <v>5125</v>
      </c>
      <c r="L42" s="299" t="s">
        <v>4607</v>
      </c>
      <c r="M42" s="299" t="s">
        <v>90</v>
      </c>
      <c r="N42" s="299" t="s">
        <v>1010</v>
      </c>
      <c r="O42" s="299" t="s">
        <v>92</v>
      </c>
    </row>
    <row r="43" spans="1:15" ht="12.95" customHeight="1" x14ac:dyDescent="0.2">
      <c r="A43" s="306">
        <v>1006015965</v>
      </c>
      <c r="B43" s="299" t="s">
        <v>32</v>
      </c>
      <c r="C43" s="299" t="str">
        <f>+_xlfn.XLOOKUP(A43,'ACTIVOS 2'!$B$8:$B$629,'ACTIVOS 2'!$C$8:$C$629)</f>
        <v>ARIAS VIAFARA LUIS ESTEBAN</v>
      </c>
      <c r="D43" s="300">
        <v>37359</v>
      </c>
      <c r="E43" s="300">
        <v>45100</v>
      </c>
      <c r="F43" s="299" t="s">
        <v>763</v>
      </c>
      <c r="G43" s="299" t="s">
        <v>33</v>
      </c>
      <c r="H43" s="301">
        <v>1</v>
      </c>
      <c r="I43" s="299" t="s">
        <v>4708</v>
      </c>
      <c r="J43" s="299" t="s">
        <v>4709</v>
      </c>
      <c r="K43" s="299" t="s">
        <v>4710</v>
      </c>
      <c r="L43" s="299" t="s">
        <v>4607</v>
      </c>
      <c r="M43" s="299" t="s">
        <v>19</v>
      </c>
      <c r="N43" s="299" t="s">
        <v>29</v>
      </c>
      <c r="O43" s="299" t="s">
        <v>24</v>
      </c>
    </row>
    <row r="44" spans="1:15" ht="12.95" customHeight="1" x14ac:dyDescent="0.2">
      <c r="A44" s="306">
        <v>29106748</v>
      </c>
      <c r="B44" s="299" t="s">
        <v>841</v>
      </c>
      <c r="C44" s="299" t="str">
        <f>+_xlfn.XLOOKUP(A44,'ACTIVOS 2'!$B$8:$B$629,'ACTIVOS 2'!$C$8:$C$629)</f>
        <v>ARRECHEA MOSQUERA CARMEN SEIDAD</v>
      </c>
      <c r="D44" s="300">
        <v>28687</v>
      </c>
      <c r="E44" s="300">
        <v>42537</v>
      </c>
      <c r="F44" s="299" t="s">
        <v>768</v>
      </c>
      <c r="G44" s="299" t="s">
        <v>842</v>
      </c>
      <c r="H44" s="301">
        <v>1</v>
      </c>
      <c r="I44" s="299" t="s">
        <v>4809</v>
      </c>
      <c r="J44" s="299" t="s">
        <v>4809</v>
      </c>
      <c r="K44" s="299" t="s">
        <v>4810</v>
      </c>
      <c r="L44" s="299" t="s">
        <v>4811</v>
      </c>
      <c r="M44" s="299" t="s">
        <v>19</v>
      </c>
      <c r="N44" s="299" t="s">
        <v>843</v>
      </c>
      <c r="O44" s="299" t="s">
        <v>24</v>
      </c>
    </row>
    <row r="45" spans="1:15" ht="12.95" customHeight="1" x14ac:dyDescent="0.2">
      <c r="A45" s="306">
        <v>66984322</v>
      </c>
      <c r="B45" s="299" t="s">
        <v>1140</v>
      </c>
      <c r="C45" s="299" t="str">
        <f>+_xlfn.XLOOKUP(A45,'ACTIVOS 2'!$B$8:$B$629,'ACTIVOS 2'!$C$8:$C$629)</f>
        <v>ARREDONDO MARTINEZ ALEYDA</v>
      </c>
      <c r="D45" s="300">
        <v>27622</v>
      </c>
      <c r="E45" s="300">
        <v>44420</v>
      </c>
      <c r="F45" s="299" t="s">
        <v>768</v>
      </c>
      <c r="G45" s="299" t="s">
        <v>4424</v>
      </c>
      <c r="H45" s="301">
        <v>1</v>
      </c>
      <c r="I45" s="299" t="s">
        <v>5502</v>
      </c>
      <c r="J45" s="299" t="s">
        <v>5502</v>
      </c>
      <c r="K45" s="299" t="s">
        <v>5503</v>
      </c>
      <c r="L45" s="299" t="s">
        <v>5504</v>
      </c>
      <c r="M45" s="299" t="s">
        <v>90</v>
      </c>
      <c r="N45" s="299" t="s">
        <v>1131</v>
      </c>
      <c r="O45" s="299" t="s">
        <v>196</v>
      </c>
    </row>
    <row r="46" spans="1:15" ht="12.95" customHeight="1" x14ac:dyDescent="0.2">
      <c r="A46" s="306">
        <v>59688828</v>
      </c>
      <c r="B46" s="299" t="s">
        <v>1141</v>
      </c>
      <c r="C46" s="299" t="e">
        <f>+_xlfn.XLOOKUP(A46,'ACTIVOS 2'!$B$8:$B$629,'ACTIVOS 2'!$C$8:$C$629)</f>
        <v>#N/A</v>
      </c>
      <c r="D46" s="300">
        <v>31379</v>
      </c>
      <c r="E46" s="300">
        <v>45069</v>
      </c>
      <c r="F46" s="299" t="s">
        <v>768</v>
      </c>
      <c r="G46" s="299" t="s">
        <v>4425</v>
      </c>
      <c r="H46" s="301">
        <v>1</v>
      </c>
      <c r="I46" s="299" t="s">
        <v>5505</v>
      </c>
      <c r="J46" s="299" t="s">
        <v>5505</v>
      </c>
      <c r="K46" s="299" t="s">
        <v>5506</v>
      </c>
      <c r="L46" s="299" t="s">
        <v>4607</v>
      </c>
      <c r="M46" s="299" t="s">
        <v>90</v>
      </c>
      <c r="N46" s="299" t="s">
        <v>1131</v>
      </c>
      <c r="O46" s="299" t="s">
        <v>196</v>
      </c>
    </row>
    <row r="47" spans="1:15" ht="12.95" customHeight="1" x14ac:dyDescent="0.2">
      <c r="A47" s="306">
        <v>14839847</v>
      </c>
      <c r="B47" s="299" t="s">
        <v>369</v>
      </c>
      <c r="C47" s="299" t="str">
        <f>+_xlfn.XLOOKUP(A47,'ACTIVOS 2'!$B$8:$B$629,'ACTIVOS 2'!$C$8:$C$629)</f>
        <v>ASPRILLA LUIS ALFONSO</v>
      </c>
      <c r="D47" s="300">
        <v>29299</v>
      </c>
      <c r="E47" s="300">
        <v>45509</v>
      </c>
      <c r="F47" s="299" t="s">
        <v>763</v>
      </c>
      <c r="G47" s="299" t="s">
        <v>4548</v>
      </c>
      <c r="H47" s="301">
        <v>1</v>
      </c>
      <c r="I47" s="299" t="s">
        <v>6333</v>
      </c>
      <c r="J47" s="299" t="s">
        <v>6334</v>
      </c>
      <c r="K47" s="299" t="s">
        <v>6335</v>
      </c>
      <c r="L47" s="299" t="s">
        <v>6336</v>
      </c>
      <c r="M47" s="299" t="s">
        <v>366</v>
      </c>
      <c r="N47" s="299" t="s">
        <v>367</v>
      </c>
      <c r="O47" s="299" t="s">
        <v>368</v>
      </c>
    </row>
    <row r="48" spans="1:15" ht="12.95" customHeight="1" x14ac:dyDescent="0.2">
      <c r="A48" s="306">
        <v>94505360</v>
      </c>
      <c r="B48" s="299" t="s">
        <v>218</v>
      </c>
      <c r="C48" s="299" t="str">
        <f>+_xlfn.XLOOKUP(A48,'ACTIVOS 2'!$B$8:$B$629,'ACTIVOS 2'!$C$8:$C$629)</f>
        <v>ASTUDILLO CASAMACHIN BORIS BRANDON</v>
      </c>
      <c r="D48" s="300">
        <v>27893</v>
      </c>
      <c r="E48" s="300">
        <v>45173</v>
      </c>
      <c r="F48" s="299" t="s">
        <v>763</v>
      </c>
      <c r="G48" s="299" t="s">
        <v>219</v>
      </c>
      <c r="H48" s="301">
        <v>1</v>
      </c>
      <c r="I48" s="299" t="s">
        <v>6034</v>
      </c>
      <c r="J48" s="299" t="s">
        <v>6035</v>
      </c>
      <c r="K48" s="299" t="s">
        <v>6036</v>
      </c>
      <c r="L48" s="299" t="s">
        <v>4607</v>
      </c>
      <c r="M48" s="299" t="s">
        <v>90</v>
      </c>
      <c r="N48" s="299" t="s">
        <v>211</v>
      </c>
      <c r="O48" s="299" t="s">
        <v>196</v>
      </c>
    </row>
    <row r="49" spans="1:15" ht="12.95" customHeight="1" x14ac:dyDescent="0.2">
      <c r="A49" s="306">
        <v>1118289579</v>
      </c>
      <c r="B49" s="299" t="s">
        <v>34</v>
      </c>
      <c r="C49" s="299" t="str">
        <f>+_xlfn.XLOOKUP(A49,'ACTIVOS 2'!$B$8:$B$629,'ACTIVOS 2'!$C$8:$C$629)</f>
        <v>AYALA MORENO JHOJAN STIVEN</v>
      </c>
      <c r="D49" s="300">
        <v>32216</v>
      </c>
      <c r="E49" s="300">
        <v>40759</v>
      </c>
      <c r="F49" s="299" t="s">
        <v>763</v>
      </c>
      <c r="G49" s="299" t="s">
        <v>4304</v>
      </c>
      <c r="H49" s="301">
        <v>1</v>
      </c>
      <c r="I49" s="299" t="s">
        <v>4711</v>
      </c>
      <c r="J49" s="299" t="s">
        <v>4712</v>
      </c>
      <c r="K49" s="299" t="s">
        <v>4713</v>
      </c>
      <c r="L49" s="299" t="s">
        <v>4714</v>
      </c>
      <c r="M49" s="299" t="s">
        <v>19</v>
      </c>
      <c r="N49" s="299" t="s">
        <v>29</v>
      </c>
      <c r="O49" s="299" t="s">
        <v>24</v>
      </c>
    </row>
    <row r="50" spans="1:15" ht="12.95" customHeight="1" x14ac:dyDescent="0.2">
      <c r="A50" s="306">
        <v>38565901</v>
      </c>
      <c r="B50" s="299" t="s">
        <v>874</v>
      </c>
      <c r="C50" s="299" t="str">
        <f>+_xlfn.XLOOKUP(A50,'ACTIVOS 2'!$B$8:$B$629,'ACTIVOS 2'!$C$8:$C$629)</f>
        <v>AYALA OBANDO LORENA</v>
      </c>
      <c r="D50" s="300">
        <v>30106</v>
      </c>
      <c r="E50" s="300">
        <v>42114</v>
      </c>
      <c r="F50" s="299" t="s">
        <v>768</v>
      </c>
      <c r="G50" s="299" t="s">
        <v>4326</v>
      </c>
      <c r="H50" s="301">
        <v>1</v>
      </c>
      <c r="I50" s="299" t="s">
        <v>4878</v>
      </c>
      <c r="J50" s="299" t="s">
        <v>4878</v>
      </c>
      <c r="K50" s="299" t="s">
        <v>4879</v>
      </c>
      <c r="L50" s="299" t="s">
        <v>4880</v>
      </c>
      <c r="M50" s="299" t="s">
        <v>19</v>
      </c>
      <c r="N50" s="299" t="s">
        <v>875</v>
      </c>
      <c r="O50" s="299" t="s">
        <v>776</v>
      </c>
    </row>
    <row r="51" spans="1:15" ht="12.95" customHeight="1" x14ac:dyDescent="0.2">
      <c r="A51" s="306">
        <v>1151953023</v>
      </c>
      <c r="B51" s="299" t="s">
        <v>165</v>
      </c>
      <c r="C51" s="299" t="str">
        <f>+_xlfn.XLOOKUP(A51,'ACTIVOS 2'!$B$8:$B$629,'ACTIVOS 2'!$C$8:$C$629)</f>
        <v>AYALA RIOS CRISTHIAN</v>
      </c>
      <c r="D51" s="300">
        <v>34406</v>
      </c>
      <c r="E51" s="300">
        <v>45100</v>
      </c>
      <c r="F51" s="299" t="s">
        <v>763</v>
      </c>
      <c r="G51" s="299" t="s">
        <v>166</v>
      </c>
      <c r="H51" s="301">
        <v>1</v>
      </c>
      <c r="I51" s="299" t="s">
        <v>5277</v>
      </c>
      <c r="J51" s="299" t="s">
        <v>5277</v>
      </c>
      <c r="K51" s="299" t="s">
        <v>5278</v>
      </c>
      <c r="L51" s="299" t="s">
        <v>4607</v>
      </c>
      <c r="M51" s="299" t="s">
        <v>90</v>
      </c>
      <c r="N51" s="299" t="s">
        <v>167</v>
      </c>
      <c r="O51" s="299" t="s">
        <v>159</v>
      </c>
    </row>
    <row r="52" spans="1:15" ht="12.95" customHeight="1" x14ac:dyDescent="0.2">
      <c r="A52" s="306">
        <v>1130641189</v>
      </c>
      <c r="B52" s="299" t="s">
        <v>1142</v>
      </c>
      <c r="C52" s="299" t="str">
        <f>+_xlfn.XLOOKUP(A52,'ACTIVOS 2'!$B$8:$B$629,'ACTIVOS 2'!$C$8:$C$629)</f>
        <v>BALLESTEROS MARTINEZ CINDY JOHANNA</v>
      </c>
      <c r="D52" s="300">
        <v>32207</v>
      </c>
      <c r="E52" s="300">
        <v>45124</v>
      </c>
      <c r="F52" s="299" t="s">
        <v>768</v>
      </c>
      <c r="G52" s="299" t="s">
        <v>4426</v>
      </c>
      <c r="H52" s="301">
        <v>1</v>
      </c>
      <c r="I52" s="299" t="s">
        <v>5507</v>
      </c>
      <c r="J52" s="299" t="s">
        <v>5507</v>
      </c>
      <c r="K52" s="299" t="s">
        <v>5508</v>
      </c>
      <c r="L52" s="299" t="s">
        <v>5509</v>
      </c>
      <c r="M52" s="299" t="s">
        <v>90</v>
      </c>
      <c r="N52" s="299" t="s">
        <v>1131</v>
      </c>
      <c r="O52" s="299" t="s">
        <v>196</v>
      </c>
    </row>
    <row r="53" spans="1:15" ht="12.95" customHeight="1" x14ac:dyDescent="0.2">
      <c r="A53" s="306">
        <v>16733826</v>
      </c>
      <c r="B53" s="299" t="s">
        <v>95</v>
      </c>
      <c r="C53" s="299" t="str">
        <f>+_xlfn.XLOOKUP(A53,'ACTIVOS 2'!$B$8:$B$629,'ACTIVOS 2'!$C$8:$C$629)</f>
        <v>BARCO CARDENAS RODRIGO</v>
      </c>
      <c r="D53" s="300">
        <v>24453</v>
      </c>
      <c r="E53" s="300">
        <v>39995</v>
      </c>
      <c r="F53" s="299" t="s">
        <v>763</v>
      </c>
      <c r="G53" s="299" t="s">
        <v>4369</v>
      </c>
      <c r="H53" s="301">
        <v>1</v>
      </c>
      <c r="I53" s="299" t="s">
        <v>5137</v>
      </c>
      <c r="J53" s="299" t="s">
        <v>5137</v>
      </c>
      <c r="K53" s="299" t="s">
        <v>5138</v>
      </c>
      <c r="L53" s="299" t="s">
        <v>5139</v>
      </c>
      <c r="M53" s="299" t="s">
        <v>90</v>
      </c>
      <c r="N53" s="299" t="s">
        <v>91</v>
      </c>
      <c r="O53" s="299" t="s">
        <v>92</v>
      </c>
    </row>
    <row r="54" spans="1:15" ht="12.95" customHeight="1" x14ac:dyDescent="0.2">
      <c r="A54" s="306">
        <v>66840917</v>
      </c>
      <c r="B54" s="299" t="s">
        <v>1143</v>
      </c>
      <c r="C54" s="299" t="str">
        <f>+_xlfn.XLOOKUP(A54,'ACTIVOS 2'!$B$8:$B$629,'ACTIVOS 2'!$C$8:$C$629)</f>
        <v>BARONA ESCOBAR MARIA DEL SOCORRO</v>
      </c>
      <c r="D54" s="300">
        <v>26462</v>
      </c>
      <c r="E54" s="300">
        <v>44669</v>
      </c>
      <c r="F54" s="299" t="s">
        <v>768</v>
      </c>
      <c r="G54" s="299" t="s">
        <v>1144</v>
      </c>
      <c r="H54" s="301">
        <v>1</v>
      </c>
      <c r="I54" s="299" t="s">
        <v>5510</v>
      </c>
      <c r="J54" s="299" t="s">
        <v>5511</v>
      </c>
      <c r="K54" s="299" t="s">
        <v>5512</v>
      </c>
      <c r="L54" s="299" t="s">
        <v>5513</v>
      </c>
      <c r="M54" s="299" t="s">
        <v>90</v>
      </c>
      <c r="N54" s="299" t="s">
        <v>1131</v>
      </c>
      <c r="O54" s="299" t="s">
        <v>196</v>
      </c>
    </row>
    <row r="55" spans="1:15" ht="12.95" customHeight="1" x14ac:dyDescent="0.2">
      <c r="A55" s="306">
        <v>1234194865</v>
      </c>
      <c r="B55" s="299" t="s">
        <v>788</v>
      </c>
      <c r="C55" s="299" t="str">
        <f>+_xlfn.XLOOKUP(A55,'ACTIVOS 2'!$B$8:$B$629,'ACTIVOS 2'!$C$8:$C$629)</f>
        <v>BARONA PACHECO JOSE LUIS</v>
      </c>
      <c r="D55" s="300">
        <v>36182</v>
      </c>
      <c r="E55" s="300">
        <v>45313</v>
      </c>
      <c r="F55" s="299" t="s">
        <v>763</v>
      </c>
      <c r="G55" s="299" t="s">
        <v>789</v>
      </c>
      <c r="H55" s="301">
        <v>1</v>
      </c>
      <c r="I55" s="299" t="s">
        <v>4650</v>
      </c>
      <c r="J55" s="299" t="s">
        <v>4650</v>
      </c>
      <c r="K55" s="299" t="s">
        <v>4651</v>
      </c>
      <c r="L55" s="299" t="s">
        <v>4607</v>
      </c>
      <c r="M55" s="299" t="s">
        <v>19</v>
      </c>
      <c r="N55" s="299" t="s">
        <v>785</v>
      </c>
      <c r="O55" s="299" t="s">
        <v>24</v>
      </c>
    </row>
    <row r="56" spans="1:15" ht="12.95" customHeight="1" x14ac:dyDescent="0.2">
      <c r="A56" s="306">
        <v>31566687</v>
      </c>
      <c r="B56" s="299" t="s">
        <v>1145</v>
      </c>
      <c r="C56" s="299" t="str">
        <f>+_xlfn.XLOOKUP(A56,'ACTIVOS 2'!$B$8:$B$629,'ACTIVOS 2'!$C$8:$C$629)</f>
        <v>BARREIRO PILIMUR SANDRA MIREYA</v>
      </c>
      <c r="D56" s="300">
        <v>29383</v>
      </c>
      <c r="E56" s="300">
        <v>45094</v>
      </c>
      <c r="F56" s="299" t="s">
        <v>768</v>
      </c>
      <c r="G56" s="299" t="s">
        <v>4427</v>
      </c>
      <c r="H56" s="301">
        <v>1</v>
      </c>
      <c r="I56" s="299" t="s">
        <v>5514</v>
      </c>
      <c r="J56" s="299" t="s">
        <v>5514</v>
      </c>
      <c r="K56" s="299" t="s">
        <v>5515</v>
      </c>
      <c r="L56" s="299" t="s">
        <v>4607</v>
      </c>
      <c r="M56" s="299" t="s">
        <v>90</v>
      </c>
      <c r="N56" s="299" t="s">
        <v>1131</v>
      </c>
      <c r="O56" s="299" t="s">
        <v>196</v>
      </c>
    </row>
    <row r="57" spans="1:15" ht="12.95" customHeight="1" x14ac:dyDescent="0.2">
      <c r="A57" s="306">
        <v>1107083703</v>
      </c>
      <c r="B57" s="299" t="s">
        <v>222</v>
      </c>
      <c r="C57" s="299" t="str">
        <f>+_xlfn.XLOOKUP(A57,'ACTIVOS 2'!$B$8:$B$629,'ACTIVOS 2'!$C$8:$C$629)</f>
        <v>BARRERA MONTENEGRO BRIYID</v>
      </c>
      <c r="D57" s="300">
        <v>34554</v>
      </c>
      <c r="E57" s="300">
        <v>45187</v>
      </c>
      <c r="F57" s="299" t="s">
        <v>768</v>
      </c>
      <c r="G57" s="299" t="s">
        <v>223</v>
      </c>
      <c r="H57" s="301">
        <v>1</v>
      </c>
      <c r="I57" s="299" t="s">
        <v>6037</v>
      </c>
      <c r="J57" s="299" t="s">
        <v>6037</v>
      </c>
      <c r="K57" s="299" t="s">
        <v>6038</v>
      </c>
      <c r="L57" s="299" t="s">
        <v>4607</v>
      </c>
      <c r="M57" s="299" t="s">
        <v>90</v>
      </c>
      <c r="N57" s="299" t="s">
        <v>211</v>
      </c>
      <c r="O57" s="299" t="s">
        <v>196</v>
      </c>
    </row>
    <row r="58" spans="1:15" ht="12.95" customHeight="1" x14ac:dyDescent="0.2">
      <c r="A58" s="306">
        <v>1143958390</v>
      </c>
      <c r="B58" s="299" t="s">
        <v>96</v>
      </c>
      <c r="C58" s="299" t="e">
        <f>+_xlfn.XLOOKUP(A58,'ACTIVOS 2'!$B$8:$B$629,'ACTIVOS 2'!$C$8:$C$629)</f>
        <v>#N/A</v>
      </c>
      <c r="D58" s="300">
        <v>34197</v>
      </c>
      <c r="E58" s="300">
        <v>44991</v>
      </c>
      <c r="F58" s="299" t="s">
        <v>763</v>
      </c>
      <c r="G58" s="299" t="s">
        <v>97</v>
      </c>
      <c r="H58" s="301">
        <v>1</v>
      </c>
      <c r="I58" s="299" t="s">
        <v>5140</v>
      </c>
      <c r="J58" s="299" t="s">
        <v>5141</v>
      </c>
      <c r="K58" s="299" t="s">
        <v>5142</v>
      </c>
      <c r="L58" s="299" t="s">
        <v>4607</v>
      </c>
      <c r="M58" s="299" t="s">
        <v>90</v>
      </c>
      <c r="N58" s="299" t="s">
        <v>91</v>
      </c>
      <c r="O58" s="299" t="s">
        <v>92</v>
      </c>
    </row>
    <row r="59" spans="1:15" ht="12.95" customHeight="1" x14ac:dyDescent="0.2">
      <c r="A59" s="306">
        <v>31954628</v>
      </c>
      <c r="B59" s="299" t="s">
        <v>224</v>
      </c>
      <c r="C59" s="299" t="str">
        <f>+_xlfn.XLOOKUP(A59,'ACTIVOS 2'!$B$8:$B$629,'ACTIVOS 2'!$C$8:$C$629)</f>
        <v>BARRERA VARGAS LIGIA</v>
      </c>
      <c r="D59" s="300">
        <v>24410</v>
      </c>
      <c r="E59" s="300">
        <v>39220</v>
      </c>
      <c r="F59" s="299" t="s">
        <v>768</v>
      </c>
      <c r="G59" s="299" t="s">
        <v>4518</v>
      </c>
      <c r="H59" s="301">
        <v>1</v>
      </c>
      <c r="I59" s="299" t="s">
        <v>6039</v>
      </c>
      <c r="J59" s="299" t="s">
        <v>6039</v>
      </c>
      <c r="K59" s="299" t="s">
        <v>6040</v>
      </c>
      <c r="L59" s="299" t="s">
        <v>6041</v>
      </c>
      <c r="M59" s="299" t="s">
        <v>90</v>
      </c>
      <c r="N59" s="299" t="s">
        <v>211</v>
      </c>
      <c r="O59" s="299" t="s">
        <v>196</v>
      </c>
    </row>
    <row r="60" spans="1:15" ht="12.95" customHeight="1" x14ac:dyDescent="0.2">
      <c r="A60" s="306">
        <v>1113537106</v>
      </c>
      <c r="B60" s="299" t="s">
        <v>225</v>
      </c>
      <c r="C60" s="299" t="str">
        <f>+_xlfn.XLOOKUP(A60,'ACTIVOS 2'!$B$8:$B$629,'ACTIVOS 2'!$C$8:$C$629)</f>
        <v>BECERRA HURTADO INGRID YURLEITH</v>
      </c>
      <c r="D60" s="300">
        <v>35590</v>
      </c>
      <c r="E60" s="300">
        <v>45566</v>
      </c>
      <c r="F60" s="299" t="s">
        <v>768</v>
      </c>
      <c r="G60" s="299" t="s">
        <v>4519</v>
      </c>
      <c r="H60" s="301">
        <v>1</v>
      </c>
      <c r="I60" s="299" t="s">
        <v>6042</v>
      </c>
      <c r="J60" s="299" t="s">
        <v>6043</v>
      </c>
      <c r="K60" s="299" t="s">
        <v>6044</v>
      </c>
      <c r="L60" s="299" t="s">
        <v>6045</v>
      </c>
      <c r="M60" s="299" t="s">
        <v>90</v>
      </c>
      <c r="N60" s="299" t="s">
        <v>211</v>
      </c>
      <c r="O60" s="299" t="s">
        <v>196</v>
      </c>
    </row>
    <row r="61" spans="1:15" ht="12.95" customHeight="1" x14ac:dyDescent="0.2">
      <c r="A61" s="306">
        <v>1039680123</v>
      </c>
      <c r="B61" s="299" t="s">
        <v>1146</v>
      </c>
      <c r="C61" s="299" t="e">
        <f>+_xlfn.XLOOKUP(A61,'ACTIVOS 2'!$B$8:$B$629,'ACTIVOS 2'!$C$8:$C$629)</f>
        <v>#N/A</v>
      </c>
      <c r="D61" s="300">
        <v>37189</v>
      </c>
      <c r="E61" s="300">
        <v>45124</v>
      </c>
      <c r="F61" s="299" t="s">
        <v>768</v>
      </c>
      <c r="G61" s="299" t="s">
        <v>1147</v>
      </c>
      <c r="H61" s="301">
        <v>1</v>
      </c>
      <c r="I61" s="299" t="s">
        <v>5516</v>
      </c>
      <c r="J61" s="299" t="s">
        <v>5516</v>
      </c>
      <c r="K61" s="299" t="s">
        <v>5517</v>
      </c>
      <c r="L61" s="299" t="s">
        <v>4607</v>
      </c>
      <c r="M61" s="299" t="s">
        <v>90</v>
      </c>
      <c r="N61" s="299" t="s">
        <v>1131</v>
      </c>
      <c r="O61" s="299" t="s">
        <v>196</v>
      </c>
    </row>
    <row r="62" spans="1:15" ht="12.95" customHeight="1" x14ac:dyDescent="0.2">
      <c r="A62" s="306">
        <v>1143987434</v>
      </c>
      <c r="B62" s="299" t="s">
        <v>1395</v>
      </c>
      <c r="C62" s="299" t="str">
        <f>+_xlfn.XLOOKUP(A62,'ACTIVOS 2'!$B$8:$B$629,'ACTIVOS 2'!$C$8:$C$629)</f>
        <v>BELLO LOZANO DELFY PATRICIA</v>
      </c>
      <c r="D62" s="300">
        <v>35478</v>
      </c>
      <c r="E62" s="300">
        <v>45544</v>
      </c>
      <c r="F62" s="299" t="s">
        <v>768</v>
      </c>
      <c r="G62" s="299" t="s">
        <v>1396</v>
      </c>
      <c r="H62" s="301">
        <v>1</v>
      </c>
      <c r="I62" s="299" t="s">
        <v>5864</v>
      </c>
      <c r="J62" s="299" t="s">
        <v>5864</v>
      </c>
      <c r="K62" s="299" t="s">
        <v>5865</v>
      </c>
      <c r="L62" s="299" t="s">
        <v>4607</v>
      </c>
      <c r="M62" s="299" t="s">
        <v>90</v>
      </c>
      <c r="N62" s="299" t="s">
        <v>1397</v>
      </c>
      <c r="O62" s="299" t="s">
        <v>92</v>
      </c>
    </row>
    <row r="63" spans="1:15" ht="12.95" customHeight="1" x14ac:dyDescent="0.2">
      <c r="A63" s="306">
        <v>1113523580</v>
      </c>
      <c r="B63" s="299" t="s">
        <v>902</v>
      </c>
      <c r="C63" s="299" t="str">
        <f>+_xlfn.XLOOKUP(A63,'ACTIVOS 2'!$B$8:$B$629,'ACTIVOS 2'!$C$8:$C$629)</f>
        <v>BELTRAN ROZO MAYERLIN</v>
      </c>
      <c r="D63" s="300">
        <v>33259</v>
      </c>
      <c r="E63" s="300">
        <v>43207</v>
      </c>
      <c r="F63" s="299" t="s">
        <v>768</v>
      </c>
      <c r="G63" s="299" t="s">
        <v>903</v>
      </c>
      <c r="H63" s="301">
        <v>1</v>
      </c>
      <c r="I63" s="299" t="s">
        <v>4920</v>
      </c>
      <c r="J63" s="299" t="s">
        <v>4921</v>
      </c>
      <c r="K63" s="299" t="s">
        <v>4922</v>
      </c>
      <c r="L63" s="299" t="s">
        <v>4923</v>
      </c>
      <c r="M63" s="299" t="s">
        <v>83</v>
      </c>
      <c r="N63" s="299" t="s">
        <v>899</v>
      </c>
      <c r="O63" s="299" t="s">
        <v>85</v>
      </c>
    </row>
    <row r="64" spans="1:15" ht="12.95" customHeight="1" x14ac:dyDescent="0.2">
      <c r="A64" s="306">
        <v>1130651160</v>
      </c>
      <c r="B64" s="299" t="s">
        <v>1121</v>
      </c>
      <c r="C64" s="299" t="str">
        <f>+_xlfn.XLOOKUP(A64,'ACTIVOS 2'!$B$8:$B$629,'ACTIVOS 2'!$C$8:$C$629)</f>
        <v>BENAVIDES  ARAUJOá  YENNY  FERNANDA</v>
      </c>
      <c r="D64" s="300">
        <v>31838</v>
      </c>
      <c r="E64" s="300">
        <v>44630</v>
      </c>
      <c r="F64" s="299" t="s">
        <v>768</v>
      </c>
      <c r="G64" s="299" t="s">
        <v>1122</v>
      </c>
      <c r="H64" s="301">
        <v>1</v>
      </c>
      <c r="I64" s="299" t="s">
        <v>5473</v>
      </c>
      <c r="J64" s="299" t="s">
        <v>5474</v>
      </c>
      <c r="K64" s="299" t="s">
        <v>5475</v>
      </c>
      <c r="L64" s="299" t="s">
        <v>5476</v>
      </c>
      <c r="M64" s="299" t="s">
        <v>90</v>
      </c>
      <c r="N64" s="299" t="s">
        <v>1123</v>
      </c>
      <c r="O64" s="299" t="s">
        <v>159</v>
      </c>
    </row>
    <row r="65" spans="1:15" ht="12.95" customHeight="1" x14ac:dyDescent="0.2">
      <c r="A65" s="306">
        <v>1028161187</v>
      </c>
      <c r="B65" s="299" t="s">
        <v>1148</v>
      </c>
      <c r="C65" s="299" t="e">
        <f>+_xlfn.XLOOKUP(A65,'ACTIVOS 2'!$B$8:$B$629,'ACTIVOS 2'!$C$8:$C$629)</f>
        <v>#N/A</v>
      </c>
      <c r="D65" s="300">
        <v>36332</v>
      </c>
      <c r="E65" s="300">
        <v>45069</v>
      </c>
      <c r="F65" s="299" t="s">
        <v>768</v>
      </c>
      <c r="G65" s="299" t="s">
        <v>4428</v>
      </c>
      <c r="H65" s="301">
        <v>1</v>
      </c>
      <c r="I65" s="299" t="s">
        <v>5518</v>
      </c>
      <c r="J65" s="299" t="s">
        <v>5518</v>
      </c>
      <c r="K65" s="299" t="s">
        <v>5519</v>
      </c>
      <c r="L65" s="299" t="s">
        <v>4607</v>
      </c>
      <c r="M65" s="299" t="s">
        <v>90</v>
      </c>
      <c r="N65" s="299" t="s">
        <v>1131</v>
      </c>
      <c r="O65" s="299" t="s">
        <v>196</v>
      </c>
    </row>
    <row r="66" spans="1:15" ht="12.95" customHeight="1" x14ac:dyDescent="0.2">
      <c r="A66" s="306">
        <v>1118291433</v>
      </c>
      <c r="B66" s="299" t="s">
        <v>1022</v>
      </c>
      <c r="C66" s="299" t="str">
        <f>+_xlfn.XLOOKUP(A66,'ACTIVOS 2'!$B$8:$B$629,'ACTIVOS 2'!$C$8:$C$629)</f>
        <v>BENITEZ CARDONA NATHALY</v>
      </c>
      <c r="D66" s="300">
        <v>32596</v>
      </c>
      <c r="E66" s="300">
        <v>43207</v>
      </c>
      <c r="F66" s="299" t="s">
        <v>768</v>
      </c>
      <c r="G66" s="299" t="s">
        <v>1023</v>
      </c>
      <c r="H66" s="301">
        <v>1</v>
      </c>
      <c r="I66" s="299" t="s">
        <v>5313</v>
      </c>
      <c r="J66" s="299" t="s">
        <v>5313</v>
      </c>
      <c r="K66" s="299" t="s">
        <v>5314</v>
      </c>
      <c r="L66" s="299" t="s">
        <v>4607</v>
      </c>
      <c r="M66" s="299" t="s">
        <v>90</v>
      </c>
      <c r="N66" s="299" t="s">
        <v>1017</v>
      </c>
      <c r="O66" s="299" t="s">
        <v>196</v>
      </c>
    </row>
    <row r="67" spans="1:15" ht="12.95" customHeight="1" x14ac:dyDescent="0.2">
      <c r="A67" s="306">
        <v>16375393</v>
      </c>
      <c r="B67" s="299" t="s">
        <v>202</v>
      </c>
      <c r="C67" s="299" t="str">
        <f>+_xlfn.XLOOKUP(A67,'ACTIVOS 2'!$B$8:$B$629,'ACTIVOS 2'!$C$8:$C$629)</f>
        <v>BERMUDEZ GALLEGO RAMIRO</v>
      </c>
      <c r="D67" s="300">
        <v>30784</v>
      </c>
      <c r="E67" s="300">
        <v>45383</v>
      </c>
      <c r="F67" s="299" t="s">
        <v>763</v>
      </c>
      <c r="G67" s="299" t="s">
        <v>203</v>
      </c>
      <c r="H67" s="301">
        <v>1</v>
      </c>
      <c r="I67" s="299" t="s">
        <v>5926</v>
      </c>
      <c r="J67" s="299" t="s">
        <v>5926</v>
      </c>
      <c r="K67" s="299" t="s">
        <v>5927</v>
      </c>
      <c r="L67" s="299" t="s">
        <v>4607</v>
      </c>
      <c r="M67" s="299" t="s">
        <v>90</v>
      </c>
      <c r="N67" s="299" t="s">
        <v>204</v>
      </c>
      <c r="O67" s="299" t="s">
        <v>196</v>
      </c>
    </row>
    <row r="68" spans="1:15" ht="12.95" customHeight="1" x14ac:dyDescent="0.2">
      <c r="A68" s="306">
        <v>66879134</v>
      </c>
      <c r="B68" s="299" t="s">
        <v>904</v>
      </c>
      <c r="C68" s="299" t="str">
        <f>+_xlfn.XLOOKUP(A68,'ACTIVOS 2'!$B$8:$B$629,'ACTIVOS 2'!$C$8:$C$629)</f>
        <v>BERMUDEZ MIRANDA ANA VEIVA</v>
      </c>
      <c r="D68" s="300">
        <v>27921</v>
      </c>
      <c r="E68" s="300">
        <v>38878</v>
      </c>
      <c r="F68" s="299" t="s">
        <v>768</v>
      </c>
      <c r="G68" s="299" t="s">
        <v>4332</v>
      </c>
      <c r="H68" s="301">
        <v>1</v>
      </c>
      <c r="I68" s="299" t="s">
        <v>4924</v>
      </c>
      <c r="J68" s="299" t="s">
        <v>4924</v>
      </c>
      <c r="K68" s="299" t="s">
        <v>4925</v>
      </c>
      <c r="L68" s="299" t="s">
        <v>4926</v>
      </c>
      <c r="M68" s="299" t="s">
        <v>83</v>
      </c>
      <c r="N68" s="299" t="s">
        <v>899</v>
      </c>
      <c r="O68" s="299" t="s">
        <v>85</v>
      </c>
    </row>
    <row r="69" spans="1:15" ht="12.95" customHeight="1" x14ac:dyDescent="0.2">
      <c r="A69" s="306">
        <v>1130625371</v>
      </c>
      <c r="B69" s="299" t="s">
        <v>905</v>
      </c>
      <c r="C69" s="299" t="str">
        <f>+_xlfn.XLOOKUP(A69,'ACTIVOS 2'!$B$8:$B$629,'ACTIVOS 2'!$C$8:$C$629)</f>
        <v>BERMUDEZ PEREA MARIA TERESA</v>
      </c>
      <c r="D69" s="300">
        <v>31449</v>
      </c>
      <c r="E69" s="300">
        <v>40311</v>
      </c>
      <c r="F69" s="299" t="s">
        <v>768</v>
      </c>
      <c r="G69" s="299" t="s">
        <v>4333</v>
      </c>
      <c r="H69" s="301">
        <v>1</v>
      </c>
      <c r="I69" s="299" t="s">
        <v>4927</v>
      </c>
      <c r="J69" s="299" t="s">
        <v>4927</v>
      </c>
      <c r="K69" s="299" t="s">
        <v>4928</v>
      </c>
      <c r="L69" s="299" t="s">
        <v>4607</v>
      </c>
      <c r="M69" s="299" t="s">
        <v>83</v>
      </c>
      <c r="N69" s="299" t="s">
        <v>899</v>
      </c>
      <c r="O69" s="299" t="s">
        <v>85</v>
      </c>
    </row>
    <row r="70" spans="1:15" ht="12.95" customHeight="1" x14ac:dyDescent="0.2">
      <c r="A70" s="306">
        <v>1130588900</v>
      </c>
      <c r="B70" s="299" t="s">
        <v>358</v>
      </c>
      <c r="C70" s="299" t="str">
        <f>+_xlfn.XLOOKUP(A70,'ACTIVOS 2'!$B$8:$B$629,'ACTIVOS 2'!$C$8:$C$629)</f>
        <v>BERMUDEZ VASQUEZ MARCO ANTONIO</v>
      </c>
      <c r="D70" s="300">
        <v>31725</v>
      </c>
      <c r="E70" s="300">
        <v>43314</v>
      </c>
      <c r="F70" s="299" t="s">
        <v>763</v>
      </c>
      <c r="G70" s="299" t="s">
        <v>359</v>
      </c>
      <c r="H70" s="301">
        <v>1</v>
      </c>
      <c r="I70" s="299" t="s">
        <v>5115</v>
      </c>
      <c r="J70" s="299" t="s">
        <v>5116</v>
      </c>
      <c r="K70" s="299" t="s">
        <v>5117</v>
      </c>
      <c r="L70" s="299" t="s">
        <v>5118</v>
      </c>
      <c r="M70" s="299" t="s">
        <v>90</v>
      </c>
      <c r="N70" s="299" t="s">
        <v>1006</v>
      </c>
      <c r="O70" s="299" t="s">
        <v>1007</v>
      </c>
    </row>
    <row r="71" spans="1:15" ht="12.95" customHeight="1" x14ac:dyDescent="0.2">
      <c r="A71" s="306">
        <v>1106514094</v>
      </c>
      <c r="B71" s="299" t="s">
        <v>862</v>
      </c>
      <c r="C71" s="299" t="e">
        <f>+_xlfn.XLOOKUP(A71,'ACTIVOS 2'!$B$8:$B$629,'ACTIVOS 2'!$C$8:$C$629)</f>
        <v>#N/A</v>
      </c>
      <c r="D71" s="300">
        <v>38544</v>
      </c>
      <c r="E71" s="300">
        <v>45673</v>
      </c>
      <c r="F71" s="299" t="s">
        <v>768</v>
      </c>
      <c r="G71" s="299" t="s">
        <v>863</v>
      </c>
      <c r="H71" s="301">
        <v>1</v>
      </c>
      <c r="I71" s="299" t="s">
        <v>5866</v>
      </c>
      <c r="J71" s="299" t="s">
        <v>5866</v>
      </c>
      <c r="K71" s="299" t="s">
        <v>5867</v>
      </c>
      <c r="L71" s="299" t="s">
        <v>4607</v>
      </c>
      <c r="M71" s="299" t="s">
        <v>90</v>
      </c>
      <c r="N71" s="299" t="s">
        <v>1397</v>
      </c>
      <c r="O71" s="299" t="s">
        <v>92</v>
      </c>
    </row>
    <row r="72" spans="1:15" ht="12.95" customHeight="1" x14ac:dyDescent="0.2">
      <c r="A72" s="306">
        <v>25281272</v>
      </c>
      <c r="B72" s="299" t="s">
        <v>1024</v>
      </c>
      <c r="C72" s="299" t="str">
        <f>+_xlfn.XLOOKUP(A72,'ACTIVOS 2'!$B$8:$B$629,'ACTIVOS 2'!$C$8:$C$629)</f>
        <v>BETANCOUR GLORIA PATRICIA</v>
      </c>
      <c r="D72" s="300">
        <v>28988</v>
      </c>
      <c r="E72" s="300">
        <v>45017</v>
      </c>
      <c r="F72" s="299" t="s">
        <v>768</v>
      </c>
      <c r="G72" s="299" t="s">
        <v>1025</v>
      </c>
      <c r="H72" s="301">
        <v>1</v>
      </c>
      <c r="I72" s="299" t="s">
        <v>5315</v>
      </c>
      <c r="J72" s="299" t="s">
        <v>5315</v>
      </c>
      <c r="K72" s="299" t="s">
        <v>5316</v>
      </c>
      <c r="L72" s="299" t="s">
        <v>4607</v>
      </c>
      <c r="M72" s="299" t="s">
        <v>90</v>
      </c>
      <c r="N72" s="299" t="s">
        <v>1017</v>
      </c>
      <c r="O72" s="299" t="s">
        <v>196</v>
      </c>
    </row>
    <row r="73" spans="1:15" ht="12.95" customHeight="1" x14ac:dyDescent="0.2">
      <c r="A73" s="306">
        <v>1122121587</v>
      </c>
      <c r="B73" s="299" t="s">
        <v>168</v>
      </c>
      <c r="C73" s="299" t="str">
        <f>+_xlfn.XLOOKUP(A73,'ACTIVOS 2'!$B$8:$B$629,'ACTIVOS 2'!$C$8:$C$629)</f>
        <v>BETANCOURT GIRALDO PAOLA ANDREA</v>
      </c>
      <c r="D73" s="300">
        <v>32252</v>
      </c>
      <c r="E73" s="300">
        <v>45062</v>
      </c>
      <c r="F73" s="299" t="s">
        <v>768</v>
      </c>
      <c r="G73" s="299" t="s">
        <v>169</v>
      </c>
      <c r="H73" s="301">
        <v>1</v>
      </c>
      <c r="I73" s="299" t="s">
        <v>5279</v>
      </c>
      <c r="J73" s="299" t="s">
        <v>5279</v>
      </c>
      <c r="K73" s="299" t="s">
        <v>5280</v>
      </c>
      <c r="L73" s="299"/>
      <c r="M73" s="299" t="s">
        <v>90</v>
      </c>
      <c r="N73" s="299" t="s">
        <v>167</v>
      </c>
      <c r="O73" s="299" t="s">
        <v>159</v>
      </c>
    </row>
    <row r="74" spans="1:15" ht="12.95" customHeight="1" x14ac:dyDescent="0.2">
      <c r="A74" s="306">
        <v>1006033735</v>
      </c>
      <c r="B74" s="299" t="s">
        <v>1545</v>
      </c>
      <c r="C74" s="299" t="str">
        <f>+_xlfn.XLOOKUP(A74,'ACTIVOS 2'!$B$8:$B$629,'ACTIVOS 2'!$C$8:$C$629)</f>
        <v>BLANDON MONDRAGON ANDRES FELIPE</v>
      </c>
      <c r="D74" s="300">
        <v>36827</v>
      </c>
      <c r="E74" s="300">
        <v>44840</v>
      </c>
      <c r="F74" s="299" t="s">
        <v>763</v>
      </c>
      <c r="G74" s="299" t="s">
        <v>4558</v>
      </c>
      <c r="H74" s="301">
        <v>1</v>
      </c>
      <c r="I74" s="299" t="s">
        <v>6436</v>
      </c>
      <c r="J74" s="299" t="s">
        <v>6437</v>
      </c>
      <c r="K74" s="299" t="s">
        <v>6438</v>
      </c>
      <c r="L74" s="299" t="s">
        <v>6439</v>
      </c>
      <c r="M74" s="299" t="s">
        <v>366</v>
      </c>
      <c r="N74" s="299" t="s">
        <v>1546</v>
      </c>
      <c r="O74" s="299" t="s">
        <v>1541</v>
      </c>
    </row>
    <row r="75" spans="1:15" ht="12.95" customHeight="1" x14ac:dyDescent="0.2">
      <c r="A75" s="306">
        <v>59828457</v>
      </c>
      <c r="B75" s="299" t="s">
        <v>965</v>
      </c>
      <c r="C75" s="299" t="str">
        <f>+_xlfn.XLOOKUP(A75,'ACTIVOS 2'!$B$8:$B$629,'ACTIVOS 2'!$C$8:$C$629)</f>
        <v>BOLANOS GOMEZ DENIS ROSA</v>
      </c>
      <c r="D75" s="300">
        <v>27275</v>
      </c>
      <c r="E75" s="300">
        <v>39881</v>
      </c>
      <c r="F75" s="299" t="s">
        <v>768</v>
      </c>
      <c r="G75" s="299" t="s">
        <v>4360</v>
      </c>
      <c r="H75" s="301">
        <v>1</v>
      </c>
      <c r="I75" s="299" t="s">
        <v>5062</v>
      </c>
      <c r="J75" s="299" t="s">
        <v>5063</v>
      </c>
      <c r="K75" s="299" t="s">
        <v>5064</v>
      </c>
      <c r="L75" s="299" t="s">
        <v>5065</v>
      </c>
      <c r="M75" s="299" t="s">
        <v>83</v>
      </c>
      <c r="N75" s="299" t="s">
        <v>966</v>
      </c>
      <c r="O75" s="299" t="s">
        <v>881</v>
      </c>
    </row>
    <row r="76" spans="1:15" ht="12.95" customHeight="1" x14ac:dyDescent="0.2">
      <c r="A76" s="306">
        <v>66916376</v>
      </c>
      <c r="B76" s="299" t="s">
        <v>906</v>
      </c>
      <c r="C76" s="299" t="str">
        <f>+_xlfn.XLOOKUP(A76,'ACTIVOS 2'!$B$8:$B$629,'ACTIVOS 2'!$C$8:$C$629)</f>
        <v>BOLANOS NAVARRO LILIANA</v>
      </c>
      <c r="D76" s="300">
        <v>25906</v>
      </c>
      <c r="E76" s="300">
        <v>38874</v>
      </c>
      <c r="F76" s="299" t="s">
        <v>768</v>
      </c>
      <c r="G76" s="299" t="s">
        <v>4334</v>
      </c>
      <c r="H76" s="301">
        <v>1</v>
      </c>
      <c r="I76" s="299" t="s">
        <v>4929</v>
      </c>
      <c r="J76" s="299" t="s">
        <v>4930</v>
      </c>
      <c r="K76" s="299" t="s">
        <v>4931</v>
      </c>
      <c r="L76" s="299" t="s">
        <v>4932</v>
      </c>
      <c r="M76" s="299" t="s">
        <v>83</v>
      </c>
      <c r="N76" s="299" t="s">
        <v>899</v>
      </c>
      <c r="O76" s="299" t="s">
        <v>85</v>
      </c>
    </row>
    <row r="77" spans="1:15" ht="12.95" customHeight="1" x14ac:dyDescent="0.2">
      <c r="A77" s="306">
        <v>94521193</v>
      </c>
      <c r="B77" s="299" t="s">
        <v>317</v>
      </c>
      <c r="C77" s="299" t="str">
        <f>+_xlfn.XLOOKUP(A77,'ACTIVOS 2'!$B$8:$B$629,'ACTIVOS 2'!$C$8:$C$629)</f>
        <v>BOLANOS NINO JOAQUIN GIOVANNY</v>
      </c>
      <c r="D77" s="300">
        <v>28380</v>
      </c>
      <c r="E77" s="300">
        <v>38875</v>
      </c>
      <c r="F77" s="299" t="s">
        <v>763</v>
      </c>
      <c r="G77" s="299" t="s">
        <v>4529</v>
      </c>
      <c r="H77" s="301">
        <v>1</v>
      </c>
      <c r="I77" s="299" t="s">
        <v>6217</v>
      </c>
      <c r="J77" s="299" t="s">
        <v>6218</v>
      </c>
      <c r="K77" s="299" t="s">
        <v>6219</v>
      </c>
      <c r="L77" s="299" t="s">
        <v>6220</v>
      </c>
      <c r="M77" s="299" t="s">
        <v>90</v>
      </c>
      <c r="N77" s="299" t="s">
        <v>316</v>
      </c>
      <c r="O77" s="299" t="s">
        <v>196</v>
      </c>
    </row>
    <row r="78" spans="1:15" ht="12.95" customHeight="1" x14ac:dyDescent="0.2">
      <c r="A78" s="306">
        <v>66952316</v>
      </c>
      <c r="B78" s="299" t="s">
        <v>1619</v>
      </c>
      <c r="C78" s="299" t="str">
        <f>+_xlfn.XLOOKUP(A78,'ACTIVOS 2'!$B$8:$B$629,'ACTIVOS 2'!$C$8:$C$629)</f>
        <v>BOLIVAR BONILLA ANDREA YEAZEL</v>
      </c>
      <c r="D78" s="300">
        <v>27668</v>
      </c>
      <c r="E78" s="300">
        <v>42242</v>
      </c>
      <c r="F78" s="299" t="s">
        <v>768</v>
      </c>
      <c r="G78" s="299" t="s">
        <v>1620</v>
      </c>
      <c r="H78" s="301">
        <v>1</v>
      </c>
      <c r="I78" s="299" t="s">
        <v>6560</v>
      </c>
      <c r="J78" s="299" t="s">
        <v>6560</v>
      </c>
      <c r="K78" s="299" t="s">
        <v>6561</v>
      </c>
      <c r="L78" s="299" t="s">
        <v>6562</v>
      </c>
      <c r="M78" s="299" t="s">
        <v>1617</v>
      </c>
      <c r="N78" s="299" t="s">
        <v>1621</v>
      </c>
      <c r="O78" s="299" t="s">
        <v>1617</v>
      </c>
    </row>
    <row r="79" spans="1:15" ht="12.95" customHeight="1" x14ac:dyDescent="0.2">
      <c r="A79" s="306">
        <v>66905571</v>
      </c>
      <c r="B79" s="299" t="s">
        <v>907</v>
      </c>
      <c r="C79" s="299" t="str">
        <f>+_xlfn.XLOOKUP(A79,'ACTIVOS 2'!$B$8:$B$629,'ACTIVOS 2'!$C$8:$C$629)</f>
        <v>BOLIVAR CARDENAS NHORA ELENA</v>
      </c>
      <c r="D79" s="300">
        <v>27200</v>
      </c>
      <c r="E79" s="300">
        <v>38869</v>
      </c>
      <c r="F79" s="299" t="s">
        <v>768</v>
      </c>
      <c r="G79" s="299" t="s">
        <v>4335</v>
      </c>
      <c r="H79" s="301">
        <v>1</v>
      </c>
      <c r="I79" s="299" t="s">
        <v>4933</v>
      </c>
      <c r="J79" s="299" t="s">
        <v>4933</v>
      </c>
      <c r="K79" s="299" t="s">
        <v>4934</v>
      </c>
      <c r="L79" s="299" t="s">
        <v>4935</v>
      </c>
      <c r="M79" s="299" t="s">
        <v>83</v>
      </c>
      <c r="N79" s="299" t="s">
        <v>899</v>
      </c>
      <c r="O79" s="299" t="s">
        <v>85</v>
      </c>
    </row>
    <row r="80" spans="1:15" ht="12.95" customHeight="1" x14ac:dyDescent="0.2">
      <c r="A80" s="306">
        <v>1151934729</v>
      </c>
      <c r="B80" s="299" t="s">
        <v>227</v>
      </c>
      <c r="C80" s="299" t="str">
        <f>+_xlfn.XLOOKUP(A80,'ACTIVOS 2'!$B$8:$B$629,'ACTIVOS 2'!$C$8:$C$629)</f>
        <v>BOTELLO OCAMPO JOSE STIVEN</v>
      </c>
      <c r="D80" s="300">
        <v>32972</v>
      </c>
      <c r="E80" s="300">
        <v>45537</v>
      </c>
      <c r="F80" s="299" t="s">
        <v>763</v>
      </c>
      <c r="G80" s="299" t="s">
        <v>228</v>
      </c>
      <c r="H80" s="301">
        <v>1</v>
      </c>
      <c r="I80" s="299" t="s">
        <v>6046</v>
      </c>
      <c r="J80" s="299" t="s">
        <v>6046</v>
      </c>
      <c r="K80" s="299" t="s">
        <v>6047</v>
      </c>
      <c r="L80" s="299" t="s">
        <v>4607</v>
      </c>
      <c r="M80" s="299" t="s">
        <v>90</v>
      </c>
      <c r="N80" s="299" t="s">
        <v>211</v>
      </c>
      <c r="O80" s="299" t="s">
        <v>196</v>
      </c>
    </row>
    <row r="81" spans="1:15" ht="12.95" customHeight="1" x14ac:dyDescent="0.2">
      <c r="A81" s="306">
        <v>66993200</v>
      </c>
      <c r="B81" s="299" t="s">
        <v>908</v>
      </c>
      <c r="C81" s="299" t="str">
        <f>+_xlfn.XLOOKUP(A81,'ACTIVOS 2'!$B$8:$B$629,'ACTIVOS 2'!$C$8:$C$629)</f>
        <v>BRAVO AYDA LUZ</v>
      </c>
      <c r="D81" s="300">
        <v>27947</v>
      </c>
      <c r="E81" s="300">
        <v>42639</v>
      </c>
      <c r="F81" s="299" t="s">
        <v>768</v>
      </c>
      <c r="G81" s="299" t="s">
        <v>4336</v>
      </c>
      <c r="H81" s="301">
        <v>1</v>
      </c>
      <c r="I81" s="299" t="s">
        <v>4936</v>
      </c>
      <c r="J81" s="299" t="s">
        <v>4936</v>
      </c>
      <c r="K81" s="299" t="s">
        <v>4937</v>
      </c>
      <c r="L81" s="299" t="s">
        <v>4938</v>
      </c>
      <c r="M81" s="299" t="s">
        <v>83</v>
      </c>
      <c r="N81" s="299" t="s">
        <v>899</v>
      </c>
      <c r="O81" s="299" t="s">
        <v>85</v>
      </c>
    </row>
    <row r="82" spans="1:15" ht="12.95" customHeight="1" x14ac:dyDescent="0.2">
      <c r="A82" s="306">
        <v>1144081343</v>
      </c>
      <c r="B82" s="299" t="s">
        <v>1149</v>
      </c>
      <c r="C82" s="299" t="str">
        <f>+_xlfn.XLOOKUP(A82,'ACTIVOS 2'!$B$8:$B$629,'ACTIVOS 2'!$C$8:$C$629)</f>
        <v>BUENO MESA LUISA FERNANDA</v>
      </c>
      <c r="D82" s="300">
        <v>34886</v>
      </c>
      <c r="E82" s="300">
        <v>45040</v>
      </c>
      <c r="F82" s="299" t="s">
        <v>768</v>
      </c>
      <c r="G82" s="299" t="s">
        <v>1150</v>
      </c>
      <c r="H82" s="301">
        <v>1</v>
      </c>
      <c r="I82" s="299" t="s">
        <v>5520</v>
      </c>
      <c r="J82" s="299" t="s">
        <v>5520</v>
      </c>
      <c r="K82" s="299" t="s">
        <v>5521</v>
      </c>
      <c r="L82" s="299" t="s">
        <v>4607</v>
      </c>
      <c r="M82" s="299" t="s">
        <v>90</v>
      </c>
      <c r="N82" s="299" t="s">
        <v>1131</v>
      </c>
      <c r="O82" s="299" t="s">
        <v>196</v>
      </c>
    </row>
    <row r="83" spans="1:15" ht="12.95" customHeight="1" x14ac:dyDescent="0.2">
      <c r="A83" s="306">
        <v>16750197</v>
      </c>
      <c r="B83" s="299" t="s">
        <v>98</v>
      </c>
      <c r="C83" s="299" t="str">
        <f>+_xlfn.XLOOKUP(A83,'ACTIVOS 2'!$B$8:$B$629,'ACTIVOS 2'!$C$8:$C$629)</f>
        <v>BUILES CAICEDO MARTIN EMILIO</v>
      </c>
      <c r="D83" s="300">
        <v>24869</v>
      </c>
      <c r="E83" s="300">
        <v>41778</v>
      </c>
      <c r="F83" s="299" t="s">
        <v>763</v>
      </c>
      <c r="G83" s="299" t="s">
        <v>99</v>
      </c>
      <c r="H83" s="301">
        <v>1</v>
      </c>
      <c r="I83" s="299" t="s">
        <v>5143</v>
      </c>
      <c r="J83" s="299" t="s">
        <v>5143</v>
      </c>
      <c r="K83" s="299" t="s">
        <v>5144</v>
      </c>
      <c r="L83" s="299" t="s">
        <v>5145</v>
      </c>
      <c r="M83" s="299" t="s">
        <v>90</v>
      </c>
      <c r="N83" s="299" t="s">
        <v>91</v>
      </c>
      <c r="O83" s="299" t="s">
        <v>92</v>
      </c>
    </row>
    <row r="84" spans="1:15" ht="12.95" customHeight="1" x14ac:dyDescent="0.2">
      <c r="A84" s="306">
        <v>1003804381</v>
      </c>
      <c r="B84" s="299" t="s">
        <v>971</v>
      </c>
      <c r="C84" s="299" t="str">
        <f>+_xlfn.XLOOKUP(A84,'ACTIVOS 2'!$B$8:$B$629,'ACTIVOS 2'!$C$8:$C$629)</f>
        <v>BUITRAGO ALVAREZ EDWARD ANDRES</v>
      </c>
      <c r="D84" s="300">
        <v>37030</v>
      </c>
      <c r="E84" s="300">
        <v>45363</v>
      </c>
      <c r="F84" s="299" t="s">
        <v>763</v>
      </c>
      <c r="G84" s="299" t="s">
        <v>972</v>
      </c>
      <c r="H84" s="301">
        <v>1</v>
      </c>
      <c r="I84" s="299" t="s">
        <v>5077</v>
      </c>
      <c r="J84" s="299" t="s">
        <v>5077</v>
      </c>
      <c r="K84" s="299" t="s">
        <v>5078</v>
      </c>
      <c r="L84" s="299"/>
      <c r="M84" s="299" t="s">
        <v>83</v>
      </c>
      <c r="N84" s="299" t="s">
        <v>973</v>
      </c>
      <c r="O84" s="299" t="s">
        <v>881</v>
      </c>
    </row>
    <row r="85" spans="1:15" ht="12.95" customHeight="1" x14ac:dyDescent="0.2">
      <c r="A85" s="306">
        <v>31567635</v>
      </c>
      <c r="B85" s="299" t="s">
        <v>1026</v>
      </c>
      <c r="C85" s="299" t="str">
        <f>+_xlfn.XLOOKUP(A85,'ACTIVOS 2'!$B$8:$B$629,'ACTIVOS 2'!$C$8:$C$629)</f>
        <v>BUITRAGO NARANJO LUZ MARINA</v>
      </c>
      <c r="D85" s="300">
        <v>29556</v>
      </c>
      <c r="E85" s="300">
        <v>43370</v>
      </c>
      <c r="F85" s="299" t="s">
        <v>768</v>
      </c>
      <c r="G85" s="299" t="s">
        <v>4393</v>
      </c>
      <c r="H85" s="301">
        <v>1</v>
      </c>
      <c r="I85" s="299" t="s">
        <v>5317</v>
      </c>
      <c r="J85" s="299" t="s">
        <v>5317</v>
      </c>
      <c r="K85" s="299" t="s">
        <v>5318</v>
      </c>
      <c r="L85" s="299" t="s">
        <v>4607</v>
      </c>
      <c r="M85" s="299" t="s">
        <v>90</v>
      </c>
      <c r="N85" s="299" t="s">
        <v>1017</v>
      </c>
      <c r="O85" s="299" t="s">
        <v>196</v>
      </c>
    </row>
    <row r="86" spans="1:15" ht="12.95" customHeight="1" x14ac:dyDescent="0.2">
      <c r="A86" s="306">
        <v>66887025</v>
      </c>
      <c r="B86" s="299" t="s">
        <v>790</v>
      </c>
      <c r="C86" s="299" t="str">
        <f>+_xlfn.XLOOKUP(A86,'ACTIVOS 2'!$B$8:$B$629,'ACTIVOS 2'!$C$8:$C$629)</f>
        <v>BURBANO GOMEZ MARIA MERCEDES</v>
      </c>
      <c r="D86" s="300">
        <v>26509</v>
      </c>
      <c r="E86" s="300">
        <v>38749</v>
      </c>
      <c r="F86" s="299" t="s">
        <v>768</v>
      </c>
      <c r="G86" s="299" t="s">
        <v>4295</v>
      </c>
      <c r="H86" s="301">
        <v>1</v>
      </c>
      <c r="I86" s="299" t="s">
        <v>4652</v>
      </c>
      <c r="J86" s="299" t="s">
        <v>4652</v>
      </c>
      <c r="K86" s="299" t="s">
        <v>4653</v>
      </c>
      <c r="L86" s="299" t="s">
        <v>4654</v>
      </c>
      <c r="M86" s="299" t="s">
        <v>19</v>
      </c>
      <c r="N86" s="299" t="s">
        <v>785</v>
      </c>
      <c r="O86" s="299" t="s">
        <v>24</v>
      </c>
    </row>
    <row r="87" spans="1:15" ht="12.95" customHeight="1" x14ac:dyDescent="0.2">
      <c r="A87" s="306">
        <v>1061767834</v>
      </c>
      <c r="B87" s="299" t="s">
        <v>79</v>
      </c>
      <c r="C87" s="299" t="str">
        <f>+_xlfn.XLOOKUP(A87,'ACTIVOS 2'!$B$8:$B$629,'ACTIVOS 2'!$C$8:$C$629)</f>
        <v>BURBANO HERNANDEZ BRAYAN ALBERTO</v>
      </c>
      <c r="D87" s="300">
        <v>34395</v>
      </c>
      <c r="E87" s="300">
        <v>45526</v>
      </c>
      <c r="F87" s="299" t="s">
        <v>763</v>
      </c>
      <c r="G87" s="299" t="s">
        <v>80</v>
      </c>
      <c r="H87" s="301">
        <v>1</v>
      </c>
      <c r="I87" s="299" t="s">
        <v>4876</v>
      </c>
      <c r="J87" s="299" t="s">
        <v>4876</v>
      </c>
      <c r="K87" s="299" t="s">
        <v>4877</v>
      </c>
      <c r="L87" s="299" t="s">
        <v>4607</v>
      </c>
      <c r="M87" s="299" t="s">
        <v>19</v>
      </c>
      <c r="N87" s="299" t="s">
        <v>81</v>
      </c>
      <c r="O87" s="299" t="s">
        <v>70</v>
      </c>
    </row>
    <row r="88" spans="1:15" ht="12.95" customHeight="1" x14ac:dyDescent="0.2">
      <c r="A88" s="306">
        <v>1143868835</v>
      </c>
      <c r="B88" s="299" t="s">
        <v>425</v>
      </c>
      <c r="C88" s="299" t="str">
        <f>+_xlfn.XLOOKUP(A88,'ACTIVOS 2'!$B$8:$B$629,'ACTIVOS 2'!$C$8:$C$629)</f>
        <v>BURBANO JANSASOY JOHN EYDER</v>
      </c>
      <c r="D88" s="300">
        <v>35295</v>
      </c>
      <c r="E88" s="300">
        <v>44648</v>
      </c>
      <c r="F88" s="299" t="s">
        <v>763</v>
      </c>
      <c r="G88" s="299" t="s">
        <v>426</v>
      </c>
      <c r="H88" s="301">
        <v>1</v>
      </c>
      <c r="I88" s="299" t="s">
        <v>6520</v>
      </c>
      <c r="J88" s="299" t="s">
        <v>6521</v>
      </c>
      <c r="K88" s="299" t="s">
        <v>6522</v>
      </c>
      <c r="L88" s="299" t="s">
        <v>6523</v>
      </c>
      <c r="M88" s="299" t="s">
        <v>427</v>
      </c>
      <c r="N88" s="299" t="s">
        <v>428</v>
      </c>
      <c r="O88" s="299" t="s">
        <v>427</v>
      </c>
    </row>
    <row r="89" spans="1:15" ht="12.95" customHeight="1" x14ac:dyDescent="0.2">
      <c r="A89" s="306">
        <v>1107056299</v>
      </c>
      <c r="B89" s="299" t="s">
        <v>1027</v>
      </c>
      <c r="C89" s="299" t="str">
        <f>+_xlfn.XLOOKUP(A89,'ACTIVOS 2'!$B$8:$B$629,'ACTIVOS 2'!$C$8:$C$629)</f>
        <v>BURBANO LOPEZ LILIANA MIRYAM</v>
      </c>
      <c r="D89" s="300">
        <v>32313</v>
      </c>
      <c r="E89" s="300">
        <v>43207</v>
      </c>
      <c r="F89" s="299" t="s">
        <v>768</v>
      </c>
      <c r="G89" s="299" t="s">
        <v>1028</v>
      </c>
      <c r="H89" s="301">
        <v>1</v>
      </c>
      <c r="I89" s="299" t="s">
        <v>5319</v>
      </c>
      <c r="J89" s="299" t="s">
        <v>5319</v>
      </c>
      <c r="K89" s="299" t="s">
        <v>5320</v>
      </c>
      <c r="L89" s="299" t="s">
        <v>4607</v>
      </c>
      <c r="M89" s="299" t="s">
        <v>90</v>
      </c>
      <c r="N89" s="299" t="s">
        <v>1017</v>
      </c>
      <c r="O89" s="299" t="s">
        <v>196</v>
      </c>
    </row>
    <row r="90" spans="1:15" ht="12.95" customHeight="1" x14ac:dyDescent="0.2">
      <c r="A90" s="306">
        <v>66916894</v>
      </c>
      <c r="B90" s="299" t="s">
        <v>1151</v>
      </c>
      <c r="C90" s="299" t="str">
        <f>+_xlfn.XLOOKUP(A90,'ACTIVOS 2'!$B$8:$B$629,'ACTIVOS 2'!$C$8:$C$629)</f>
        <v>CABAL VIAFARA ANA LILIANA</v>
      </c>
      <c r="D90" s="300">
        <v>26869</v>
      </c>
      <c r="E90" s="300">
        <v>45094</v>
      </c>
      <c r="F90" s="299" t="s">
        <v>768</v>
      </c>
      <c r="G90" s="299" t="s">
        <v>1152</v>
      </c>
      <c r="H90" s="301">
        <v>1</v>
      </c>
      <c r="I90" s="299" t="s">
        <v>5522</v>
      </c>
      <c r="J90" s="299" t="s">
        <v>5522</v>
      </c>
      <c r="K90" s="299" t="s">
        <v>5523</v>
      </c>
      <c r="L90" s="299" t="s">
        <v>4607</v>
      </c>
      <c r="M90" s="299" t="s">
        <v>90</v>
      </c>
      <c r="N90" s="299" t="s">
        <v>1131</v>
      </c>
      <c r="O90" s="299" t="s">
        <v>196</v>
      </c>
    </row>
    <row r="91" spans="1:15" ht="12.95" customHeight="1" x14ac:dyDescent="0.2">
      <c r="A91" s="306">
        <v>1082690474</v>
      </c>
      <c r="B91" s="299" t="s">
        <v>974</v>
      </c>
      <c r="C91" s="299" t="str">
        <f>+_xlfn.XLOOKUP(A91,'ACTIVOS 2'!$B$8:$B$629,'ACTIVOS 2'!$C$8:$C$629)</f>
        <v>CABEZAS CABEZAS RODDY GUISSEPPI</v>
      </c>
      <c r="D91" s="300">
        <v>33566</v>
      </c>
      <c r="E91" s="300">
        <v>45404</v>
      </c>
      <c r="F91" s="299" t="s">
        <v>763</v>
      </c>
      <c r="G91" s="299" t="s">
        <v>975</v>
      </c>
      <c r="H91" s="301">
        <v>1</v>
      </c>
      <c r="I91" s="299" t="s">
        <v>5079</v>
      </c>
      <c r="J91" s="299" t="s">
        <v>5080</v>
      </c>
      <c r="K91" s="299" t="s">
        <v>5081</v>
      </c>
      <c r="L91" s="299" t="s">
        <v>5082</v>
      </c>
      <c r="M91" s="299" t="s">
        <v>83</v>
      </c>
      <c r="N91" s="299" t="s">
        <v>973</v>
      </c>
      <c r="O91" s="299" t="s">
        <v>881</v>
      </c>
    </row>
    <row r="92" spans="1:15" ht="12.95" customHeight="1" x14ac:dyDescent="0.2">
      <c r="A92" s="306">
        <v>1087202828</v>
      </c>
      <c r="B92" s="299" t="s">
        <v>1153</v>
      </c>
      <c r="C92" s="299" t="str">
        <f>+_xlfn.XLOOKUP(A92,'ACTIVOS 2'!$B$8:$B$629,'ACTIVOS 2'!$C$8:$C$629)</f>
        <v>CABEZAS QUINONES JENNY VANESSA</v>
      </c>
      <c r="D92" s="300">
        <v>34777</v>
      </c>
      <c r="E92" s="300">
        <v>45094</v>
      </c>
      <c r="F92" s="299" t="s">
        <v>768</v>
      </c>
      <c r="G92" s="299" t="s">
        <v>1154</v>
      </c>
      <c r="H92" s="301">
        <v>1</v>
      </c>
      <c r="I92" s="299" t="s">
        <v>5524</v>
      </c>
      <c r="J92" s="299" t="s">
        <v>5524</v>
      </c>
      <c r="K92" s="299" t="s">
        <v>5525</v>
      </c>
      <c r="L92" s="299" t="s">
        <v>4607</v>
      </c>
      <c r="M92" s="299" t="s">
        <v>90</v>
      </c>
      <c r="N92" s="299" t="s">
        <v>1131</v>
      </c>
      <c r="O92" s="299" t="s">
        <v>196</v>
      </c>
    </row>
    <row r="93" spans="1:15" ht="12.95" customHeight="1" x14ac:dyDescent="0.2">
      <c r="A93" s="306">
        <v>94536468</v>
      </c>
      <c r="B93" s="299" t="s">
        <v>936</v>
      </c>
      <c r="C93" s="299" t="str">
        <f>+_xlfn.XLOOKUP(A93,'ACTIVOS 2'!$B$8:$B$629,'ACTIVOS 2'!$C$8:$C$629)</f>
        <v>CABRERA MOLINA MAURICIO</v>
      </c>
      <c r="D93" s="300">
        <v>30780</v>
      </c>
      <c r="E93" s="300">
        <v>43201</v>
      </c>
      <c r="F93" s="299" t="s">
        <v>763</v>
      </c>
      <c r="G93" s="299" t="s">
        <v>937</v>
      </c>
      <c r="H93" s="301">
        <v>1</v>
      </c>
      <c r="I93" s="299" t="s">
        <v>5003</v>
      </c>
      <c r="J93" s="299" t="s">
        <v>5004</v>
      </c>
      <c r="K93" s="299" t="s">
        <v>5005</v>
      </c>
      <c r="L93" s="299" t="s">
        <v>5006</v>
      </c>
      <c r="M93" s="299" t="s">
        <v>83</v>
      </c>
      <c r="N93" s="299" t="s">
        <v>938</v>
      </c>
      <c r="O93" s="299" t="s">
        <v>85</v>
      </c>
    </row>
    <row r="94" spans="1:15" ht="12.95" customHeight="1" x14ac:dyDescent="0.2">
      <c r="A94" s="306">
        <v>4816989</v>
      </c>
      <c r="B94" s="299" t="s">
        <v>370</v>
      </c>
      <c r="C94" s="299" t="str">
        <f>+_xlfn.XLOOKUP(A94,'ACTIVOS 2'!$B$8:$B$629,'ACTIVOS 2'!$C$8:$C$629)</f>
        <v>CAICEDO BARCO PEDRO ANTONIO</v>
      </c>
      <c r="D94" s="300">
        <v>28180</v>
      </c>
      <c r="E94" s="300">
        <v>41397</v>
      </c>
      <c r="F94" s="299" t="s">
        <v>763</v>
      </c>
      <c r="G94" s="299" t="s">
        <v>371</v>
      </c>
      <c r="H94" s="301">
        <v>1</v>
      </c>
      <c r="I94" s="299" t="s">
        <v>6337</v>
      </c>
      <c r="J94" s="299" t="s">
        <v>6338</v>
      </c>
      <c r="K94" s="299" t="s">
        <v>6339</v>
      </c>
      <c r="L94" s="299" t="s">
        <v>6340</v>
      </c>
      <c r="M94" s="299" t="s">
        <v>366</v>
      </c>
      <c r="N94" s="299" t="s">
        <v>367</v>
      </c>
      <c r="O94" s="299" t="s">
        <v>368</v>
      </c>
    </row>
    <row r="95" spans="1:15" ht="12.95" customHeight="1" x14ac:dyDescent="0.2">
      <c r="A95" s="306">
        <v>1130624698</v>
      </c>
      <c r="B95" s="299" t="s">
        <v>64</v>
      </c>
      <c r="C95" s="299" t="str">
        <f>+_xlfn.XLOOKUP(A95,'ACTIVOS 2'!$B$8:$B$629,'ACTIVOS 2'!$C$8:$C$629)</f>
        <v>CAICEDO BUITRAGO GERMAN ENRIQUE</v>
      </c>
      <c r="D95" s="300">
        <v>31458</v>
      </c>
      <c r="E95" s="300">
        <v>45635</v>
      </c>
      <c r="F95" s="299" t="s">
        <v>763</v>
      </c>
      <c r="G95" s="299" t="s">
        <v>65</v>
      </c>
      <c r="H95" s="301">
        <v>1</v>
      </c>
      <c r="I95" s="299" t="s">
        <v>4803</v>
      </c>
      <c r="J95" s="299" t="s">
        <v>4804</v>
      </c>
      <c r="K95" s="299" t="s">
        <v>4805</v>
      </c>
      <c r="L95" s="299" t="s">
        <v>4607</v>
      </c>
      <c r="M95" s="299" t="s">
        <v>19</v>
      </c>
      <c r="N95" s="299" t="s">
        <v>66</v>
      </c>
      <c r="O95" s="299" t="s">
        <v>21</v>
      </c>
    </row>
    <row r="96" spans="1:15" ht="12.95" customHeight="1" x14ac:dyDescent="0.2">
      <c r="A96" s="306">
        <v>1060880067</v>
      </c>
      <c r="B96" s="299" t="s">
        <v>1155</v>
      </c>
      <c r="C96" s="299" t="str">
        <f>+_xlfn.XLOOKUP(A96,'ACTIVOS 2'!$B$8:$B$629,'ACTIVOS 2'!$C$8:$C$629)</f>
        <v>CAICEDO GOMEZ ZULDERY SUGGEY</v>
      </c>
      <c r="D96" s="300">
        <v>35802</v>
      </c>
      <c r="E96" s="300">
        <v>44418</v>
      </c>
      <c r="F96" s="299" t="s">
        <v>768</v>
      </c>
      <c r="G96" s="299" t="s">
        <v>4429</v>
      </c>
      <c r="H96" s="301">
        <v>1</v>
      </c>
      <c r="I96" s="299" t="s">
        <v>5526</v>
      </c>
      <c r="J96" s="299" t="s">
        <v>5526</v>
      </c>
      <c r="K96" s="299" t="s">
        <v>5527</v>
      </c>
      <c r="L96" s="299" t="s">
        <v>4607</v>
      </c>
      <c r="M96" s="299" t="s">
        <v>90</v>
      </c>
      <c r="N96" s="299" t="s">
        <v>1131</v>
      </c>
      <c r="O96" s="299" t="s">
        <v>196</v>
      </c>
    </row>
    <row r="97" spans="1:15" ht="12.95" customHeight="1" x14ac:dyDescent="0.2">
      <c r="A97" s="306">
        <v>1005894105</v>
      </c>
      <c r="B97" s="299" t="s">
        <v>187</v>
      </c>
      <c r="C97" s="299" t="e">
        <f>+_xlfn.XLOOKUP(A97,'ACTIVOS 2'!$B$8:$B$629,'ACTIVOS 2'!$C$8:$C$629)</f>
        <v>#N/A</v>
      </c>
      <c r="D97" s="300">
        <v>37563</v>
      </c>
      <c r="E97" s="300">
        <v>44684</v>
      </c>
      <c r="F97" s="299" t="s">
        <v>763</v>
      </c>
      <c r="G97" s="299" t="s">
        <v>188</v>
      </c>
      <c r="H97" s="301">
        <v>1</v>
      </c>
      <c r="I97" s="299" t="s">
        <v>5464</v>
      </c>
      <c r="J97" s="299" t="s">
        <v>5465</v>
      </c>
      <c r="K97" s="299" t="s">
        <v>5466</v>
      </c>
      <c r="L97" s="299" t="s">
        <v>5467</v>
      </c>
      <c r="M97" s="299" t="s">
        <v>90</v>
      </c>
      <c r="N97" s="299" t="s">
        <v>189</v>
      </c>
      <c r="O97" s="299" t="s">
        <v>159</v>
      </c>
    </row>
    <row r="98" spans="1:15" ht="12.95" customHeight="1" x14ac:dyDescent="0.2">
      <c r="A98" s="306">
        <v>1059358248</v>
      </c>
      <c r="B98" s="299" t="s">
        <v>1156</v>
      </c>
      <c r="C98" s="299" t="str">
        <f>+_xlfn.XLOOKUP(A98,'ACTIVOS 2'!$B$8:$B$629,'ACTIVOS 2'!$C$8:$C$629)</f>
        <v>CAICEDO SANCHEZ ANYI MARISOL</v>
      </c>
      <c r="D98" s="300">
        <v>32871</v>
      </c>
      <c r="E98" s="300">
        <v>45069</v>
      </c>
      <c r="F98" s="299" t="s">
        <v>768</v>
      </c>
      <c r="G98" s="299" t="s">
        <v>4430</v>
      </c>
      <c r="H98" s="301">
        <v>1</v>
      </c>
      <c r="I98" s="299" t="s">
        <v>5528</v>
      </c>
      <c r="J98" s="299" t="s">
        <v>5528</v>
      </c>
      <c r="K98" s="299" t="s">
        <v>5529</v>
      </c>
      <c r="L98" s="299" t="s">
        <v>4607</v>
      </c>
      <c r="M98" s="299" t="s">
        <v>90</v>
      </c>
      <c r="N98" s="299" t="s">
        <v>1131</v>
      </c>
      <c r="O98" s="299" t="s">
        <v>196</v>
      </c>
    </row>
    <row r="99" spans="1:15" ht="12.95" customHeight="1" x14ac:dyDescent="0.2">
      <c r="A99" s="306">
        <v>1130681404</v>
      </c>
      <c r="B99" s="299" t="s">
        <v>1157</v>
      </c>
      <c r="C99" s="299" t="str">
        <f>+_xlfn.XLOOKUP(A99,'ACTIVOS 2'!$B$8:$B$629,'ACTIVOS 2'!$C$8:$C$629)</f>
        <v>CALDONO CUCUNAME MARLENI</v>
      </c>
      <c r="D99" s="300">
        <v>32546</v>
      </c>
      <c r="E99" s="300">
        <v>44463</v>
      </c>
      <c r="F99" s="299" t="s">
        <v>768</v>
      </c>
      <c r="G99" s="299" t="s">
        <v>4431</v>
      </c>
      <c r="H99" s="301">
        <v>1</v>
      </c>
      <c r="I99" s="299" t="s">
        <v>5530</v>
      </c>
      <c r="J99" s="299" t="s">
        <v>5530</v>
      </c>
      <c r="K99" s="299" t="s">
        <v>5531</v>
      </c>
      <c r="L99" s="299" t="s">
        <v>4607</v>
      </c>
      <c r="M99" s="299" t="s">
        <v>90</v>
      </c>
      <c r="N99" s="299" t="s">
        <v>1131</v>
      </c>
      <c r="O99" s="299" t="s">
        <v>196</v>
      </c>
    </row>
    <row r="100" spans="1:15" ht="12.95" customHeight="1" x14ac:dyDescent="0.2">
      <c r="A100" s="306">
        <v>38551144</v>
      </c>
      <c r="B100" s="299" t="s">
        <v>1029</v>
      </c>
      <c r="C100" s="299" t="str">
        <f>+_xlfn.XLOOKUP(A100,'ACTIVOS 2'!$B$8:$B$629,'ACTIVOS 2'!$C$8:$C$629)</f>
        <v>CALVACHE NERY CLAUDY ESTHER</v>
      </c>
      <c r="D100" s="300">
        <v>29553</v>
      </c>
      <c r="E100" s="300">
        <v>43818</v>
      </c>
      <c r="F100" s="299" t="s">
        <v>768</v>
      </c>
      <c r="G100" s="299" t="s">
        <v>4394</v>
      </c>
      <c r="H100" s="301">
        <v>1</v>
      </c>
      <c r="I100" s="299" t="s">
        <v>5321</v>
      </c>
      <c r="J100" s="299" t="s">
        <v>5322</v>
      </c>
      <c r="K100" s="299" t="s">
        <v>5323</v>
      </c>
      <c r="L100" s="299" t="s">
        <v>5324</v>
      </c>
      <c r="M100" s="299" t="s">
        <v>90</v>
      </c>
      <c r="N100" s="299" t="s">
        <v>1017</v>
      </c>
      <c r="O100" s="299" t="s">
        <v>196</v>
      </c>
    </row>
    <row r="101" spans="1:15" ht="12.95" customHeight="1" x14ac:dyDescent="0.2">
      <c r="A101" s="306">
        <v>94525706</v>
      </c>
      <c r="B101" s="299" t="s">
        <v>100</v>
      </c>
      <c r="C101" s="299" t="str">
        <f>+_xlfn.XLOOKUP(A101,'ACTIVOS 2'!$B$8:$B$629,'ACTIVOS 2'!$C$8:$C$629)</f>
        <v>CAMACHO CASTILLO JHON JAIRO</v>
      </c>
      <c r="D101" s="300">
        <v>28844</v>
      </c>
      <c r="E101" s="300">
        <v>39476</v>
      </c>
      <c r="F101" s="299" t="s">
        <v>763</v>
      </c>
      <c r="G101" s="299" t="s">
        <v>4370</v>
      </c>
      <c r="H101" s="301">
        <v>1</v>
      </c>
      <c r="I101" s="299" t="s">
        <v>5146</v>
      </c>
      <c r="J101" s="299" t="s">
        <v>5146</v>
      </c>
      <c r="K101" s="299" t="s">
        <v>5147</v>
      </c>
      <c r="L101" s="299" t="s">
        <v>5148</v>
      </c>
      <c r="M101" s="299" t="s">
        <v>90</v>
      </c>
      <c r="N101" s="299" t="s">
        <v>91</v>
      </c>
      <c r="O101" s="299" t="s">
        <v>92</v>
      </c>
    </row>
    <row r="102" spans="1:15" ht="12.95" customHeight="1" x14ac:dyDescent="0.2">
      <c r="A102" s="306">
        <v>1114812714</v>
      </c>
      <c r="B102" s="299" t="s">
        <v>35</v>
      </c>
      <c r="C102" s="299" t="str">
        <f>+_xlfn.XLOOKUP(A102,'ACTIVOS 2'!$B$8:$B$629,'ACTIVOS 2'!$C$8:$C$629)</f>
        <v>CAMILO JOHN FERNANDO</v>
      </c>
      <c r="D102" s="300">
        <v>31031</v>
      </c>
      <c r="E102" s="300">
        <v>41660</v>
      </c>
      <c r="F102" s="299" t="s">
        <v>763</v>
      </c>
      <c r="G102" s="299" t="s">
        <v>36</v>
      </c>
      <c r="H102" s="301">
        <v>1</v>
      </c>
      <c r="I102" s="299" t="s">
        <v>4715</v>
      </c>
      <c r="J102" s="299" t="s">
        <v>4715</v>
      </c>
      <c r="K102" s="299" t="s">
        <v>4716</v>
      </c>
      <c r="L102" s="299" t="s">
        <v>4717</v>
      </c>
      <c r="M102" s="299" t="s">
        <v>19</v>
      </c>
      <c r="N102" s="299" t="s">
        <v>29</v>
      </c>
      <c r="O102" s="299" t="s">
        <v>24</v>
      </c>
    </row>
    <row r="103" spans="1:15" ht="12.95" customHeight="1" x14ac:dyDescent="0.2">
      <c r="A103" s="306">
        <v>1107519027</v>
      </c>
      <c r="B103" s="299" t="s">
        <v>101</v>
      </c>
      <c r="C103" s="299" t="str">
        <f>+_xlfn.XLOOKUP(A103,'ACTIVOS 2'!$B$8:$B$629,'ACTIVOS 2'!$C$8:$C$629)</f>
        <v>CAMILO TORRES GIRALDO</v>
      </c>
      <c r="D103" s="300">
        <v>35912</v>
      </c>
      <c r="E103" s="300">
        <v>44767</v>
      </c>
      <c r="F103" s="299" t="s">
        <v>763</v>
      </c>
      <c r="G103" s="299" t="s">
        <v>4371</v>
      </c>
      <c r="H103" s="301">
        <v>1</v>
      </c>
      <c r="I103" s="299" t="s">
        <v>5149</v>
      </c>
      <c r="J103" s="299" t="s">
        <v>5150</v>
      </c>
      <c r="K103" s="299" t="s">
        <v>5151</v>
      </c>
      <c r="L103" s="299" t="s">
        <v>4607</v>
      </c>
      <c r="M103" s="299" t="s">
        <v>90</v>
      </c>
      <c r="N103" s="299" t="s">
        <v>91</v>
      </c>
      <c r="O103" s="299" t="s">
        <v>92</v>
      </c>
    </row>
    <row r="104" spans="1:15" ht="12.95" customHeight="1" x14ac:dyDescent="0.2">
      <c r="A104" s="306">
        <v>1014279657</v>
      </c>
      <c r="B104" s="299" t="s">
        <v>1500</v>
      </c>
      <c r="C104" s="299" t="str">
        <f>+_xlfn.XLOOKUP(A104,'ACTIVOS 2'!$B$8:$B$629,'ACTIVOS 2'!$C$8:$C$629)</f>
        <v>CAMPO TORRES BRAYAN CAMILO</v>
      </c>
      <c r="D104" s="300">
        <v>35282</v>
      </c>
      <c r="E104" s="300">
        <v>44229</v>
      </c>
      <c r="F104" s="299" t="s">
        <v>763</v>
      </c>
      <c r="G104" s="299" t="s">
        <v>1501</v>
      </c>
      <c r="H104" s="301">
        <v>1</v>
      </c>
      <c r="I104" s="299" t="s">
        <v>6013</v>
      </c>
      <c r="J104" s="299" t="s">
        <v>6013</v>
      </c>
      <c r="K104" s="299" t="s">
        <v>6014</v>
      </c>
      <c r="L104" s="299" t="s">
        <v>6015</v>
      </c>
      <c r="M104" s="299" t="s">
        <v>90</v>
      </c>
      <c r="N104" s="299" t="s">
        <v>1499</v>
      </c>
      <c r="O104" s="299" t="s">
        <v>1007</v>
      </c>
    </row>
    <row r="105" spans="1:15" ht="12.95" customHeight="1" x14ac:dyDescent="0.2">
      <c r="A105" s="306">
        <v>67009729</v>
      </c>
      <c r="B105" s="299" t="s">
        <v>1030</v>
      </c>
      <c r="C105" s="299" t="str">
        <f>+_xlfn.XLOOKUP(A105,'ACTIVOS 2'!$B$8:$B$629,'ACTIVOS 2'!$C$8:$C$629)</f>
        <v>CAMPOS MARIN ROSALBA</v>
      </c>
      <c r="D105" s="300">
        <v>26980</v>
      </c>
      <c r="E105" s="300">
        <v>43207</v>
      </c>
      <c r="F105" s="299" t="s">
        <v>768</v>
      </c>
      <c r="G105" s="299" t="s">
        <v>1031</v>
      </c>
      <c r="H105" s="301">
        <v>1</v>
      </c>
      <c r="I105" s="299" t="s">
        <v>5325</v>
      </c>
      <c r="J105" s="299" t="s">
        <v>5325</v>
      </c>
      <c r="K105" s="299" t="s">
        <v>5326</v>
      </c>
      <c r="L105" s="299" t="s">
        <v>5327</v>
      </c>
      <c r="M105" s="299" t="s">
        <v>90</v>
      </c>
      <c r="N105" s="299" t="s">
        <v>1017</v>
      </c>
      <c r="O105" s="299" t="s">
        <v>196</v>
      </c>
    </row>
    <row r="106" spans="1:15" ht="12.95" customHeight="1" x14ac:dyDescent="0.2">
      <c r="A106" s="306">
        <v>1143871253</v>
      </c>
      <c r="B106" s="299" t="s">
        <v>229</v>
      </c>
      <c r="C106" s="299" t="e">
        <f>+_xlfn.XLOOKUP(A106,'ACTIVOS 2'!$B$8:$B$629,'ACTIVOS 2'!$C$8:$C$629)</f>
        <v>#N/A</v>
      </c>
      <c r="D106" s="300">
        <v>35495</v>
      </c>
      <c r="E106" s="300">
        <v>45124</v>
      </c>
      <c r="F106" s="299" t="s">
        <v>763</v>
      </c>
      <c r="G106" s="299" t="s">
        <v>230</v>
      </c>
      <c r="H106" s="301">
        <v>1</v>
      </c>
      <c r="I106" s="299" t="s">
        <v>6048</v>
      </c>
      <c r="J106" s="299" t="s">
        <v>6049</v>
      </c>
      <c r="K106" s="299" t="s">
        <v>6050</v>
      </c>
      <c r="L106" s="299" t="s">
        <v>6051</v>
      </c>
      <c r="M106" s="299" t="s">
        <v>90</v>
      </c>
      <c r="N106" s="299" t="s">
        <v>211</v>
      </c>
      <c r="O106" s="299" t="s">
        <v>196</v>
      </c>
    </row>
    <row r="107" spans="1:15" ht="12.95" customHeight="1" x14ac:dyDescent="0.2">
      <c r="A107" s="306">
        <v>1005876794</v>
      </c>
      <c r="B107" s="299" t="s">
        <v>1158</v>
      </c>
      <c r="C107" s="299" t="e">
        <f>+_xlfn.XLOOKUP(A107,'ACTIVOS 2'!$B$8:$B$629,'ACTIVOS 2'!$C$8:$C$629)</f>
        <v>#N/A</v>
      </c>
      <c r="D107" s="300">
        <v>37587</v>
      </c>
      <c r="E107" s="300">
        <v>45100</v>
      </c>
      <c r="F107" s="299" t="s">
        <v>768</v>
      </c>
      <c r="G107" s="299" t="s">
        <v>1159</v>
      </c>
      <c r="H107" s="301">
        <v>1</v>
      </c>
      <c r="I107" s="299" t="s">
        <v>5532</v>
      </c>
      <c r="J107" s="299" t="s">
        <v>5532</v>
      </c>
      <c r="K107" s="299" t="s">
        <v>5533</v>
      </c>
      <c r="L107" s="299" t="s">
        <v>4607</v>
      </c>
      <c r="M107" s="299" t="s">
        <v>90</v>
      </c>
      <c r="N107" s="299" t="s">
        <v>1131</v>
      </c>
      <c r="O107" s="299" t="s">
        <v>196</v>
      </c>
    </row>
    <row r="108" spans="1:15" ht="12.95" customHeight="1" x14ac:dyDescent="0.2">
      <c r="A108" s="306">
        <v>1107850072</v>
      </c>
      <c r="B108" s="299" t="s">
        <v>981</v>
      </c>
      <c r="C108" s="299" t="e">
        <f>+_xlfn.XLOOKUP(A108,'ACTIVOS 2'!$B$8:$B$629,'ACTIVOS 2'!$C$8:$C$629)</f>
        <v>#N/A</v>
      </c>
      <c r="D108" s="300">
        <v>39403</v>
      </c>
      <c r="E108" s="300">
        <v>45649</v>
      </c>
      <c r="F108" s="299" t="s">
        <v>768</v>
      </c>
      <c r="G108" s="299" t="s">
        <v>982</v>
      </c>
      <c r="H108" s="301">
        <v>1</v>
      </c>
      <c r="I108" s="299" t="s">
        <v>5091</v>
      </c>
      <c r="J108" s="299" t="s">
        <v>5091</v>
      </c>
      <c r="K108" s="299" t="s">
        <v>5092</v>
      </c>
      <c r="L108" s="299" t="s">
        <v>4607</v>
      </c>
      <c r="M108" s="299" t="s">
        <v>83</v>
      </c>
      <c r="N108" s="299" t="s">
        <v>859</v>
      </c>
      <c r="O108" s="299" t="s">
        <v>881</v>
      </c>
    </row>
    <row r="109" spans="1:15" ht="12.95" customHeight="1" x14ac:dyDescent="0.2">
      <c r="A109" s="306">
        <v>1006232354</v>
      </c>
      <c r="B109" s="299" t="s">
        <v>983</v>
      </c>
      <c r="C109" s="299" t="e">
        <f>+_xlfn.XLOOKUP(A109,'ACTIVOS 2'!$B$8:$B$629,'ACTIVOS 2'!$C$8:$C$629)</f>
        <v>#N/A</v>
      </c>
      <c r="D109" s="300">
        <v>37394</v>
      </c>
      <c r="E109" s="300">
        <v>45447</v>
      </c>
      <c r="F109" s="299" t="s">
        <v>768</v>
      </c>
      <c r="G109" s="299" t="s">
        <v>984</v>
      </c>
      <c r="H109" s="301">
        <v>1</v>
      </c>
      <c r="I109" s="299" t="s">
        <v>5093</v>
      </c>
      <c r="J109" s="299" t="s">
        <v>5093</v>
      </c>
      <c r="K109" s="299" t="s">
        <v>5094</v>
      </c>
      <c r="L109" s="299" t="s">
        <v>4607</v>
      </c>
      <c r="M109" s="299" t="s">
        <v>83</v>
      </c>
      <c r="N109" s="299" t="s">
        <v>859</v>
      </c>
      <c r="O109" s="299" t="s">
        <v>881</v>
      </c>
    </row>
    <row r="110" spans="1:15" ht="12.95" customHeight="1" x14ac:dyDescent="0.2">
      <c r="A110" s="306">
        <v>1143951509</v>
      </c>
      <c r="B110" s="299" t="s">
        <v>372</v>
      </c>
      <c r="C110" s="299" t="str">
        <f>+_xlfn.XLOOKUP(A110,'ACTIVOS 2'!$B$8:$B$629,'ACTIVOS 2'!$C$8:$C$629)</f>
        <v>CARACAS FILIGRANA BRAYAN ESTIVEN</v>
      </c>
      <c r="D110" s="300">
        <v>33857</v>
      </c>
      <c r="E110" s="300">
        <v>45524</v>
      </c>
      <c r="F110" s="299" t="s">
        <v>763</v>
      </c>
      <c r="G110" s="299" t="s">
        <v>373</v>
      </c>
      <c r="H110" s="301">
        <v>1</v>
      </c>
      <c r="I110" s="299" t="s">
        <v>6341</v>
      </c>
      <c r="J110" s="299" t="s">
        <v>6341</v>
      </c>
      <c r="K110" s="299" t="s">
        <v>6342</v>
      </c>
      <c r="L110" s="299" t="s">
        <v>6343</v>
      </c>
      <c r="M110" s="299" t="s">
        <v>366</v>
      </c>
      <c r="N110" s="299" t="s">
        <v>367</v>
      </c>
      <c r="O110" s="299" t="s">
        <v>368</v>
      </c>
    </row>
    <row r="111" spans="1:15" ht="12.95" customHeight="1" x14ac:dyDescent="0.2">
      <c r="A111" s="306">
        <v>1144058463</v>
      </c>
      <c r="B111" s="299" t="s">
        <v>1032</v>
      </c>
      <c r="C111" s="299" t="str">
        <f>+_xlfn.XLOOKUP(A111,'ACTIVOS 2'!$B$8:$B$629,'ACTIVOS 2'!$C$8:$C$629)</f>
        <v>CARDENAS FRANCO ANUBI</v>
      </c>
      <c r="D111" s="300">
        <v>33891</v>
      </c>
      <c r="E111" s="300">
        <v>43207</v>
      </c>
      <c r="F111" s="299" t="s">
        <v>768</v>
      </c>
      <c r="G111" s="299" t="s">
        <v>1033</v>
      </c>
      <c r="H111" s="301">
        <v>1</v>
      </c>
      <c r="I111" s="299" t="s">
        <v>5328</v>
      </c>
      <c r="J111" s="299" t="s">
        <v>5328</v>
      </c>
      <c r="K111" s="299" t="s">
        <v>5329</v>
      </c>
      <c r="L111" s="299" t="s">
        <v>4607</v>
      </c>
      <c r="M111" s="299" t="s">
        <v>90</v>
      </c>
      <c r="N111" s="299" t="s">
        <v>1017</v>
      </c>
      <c r="O111" s="299" t="s">
        <v>196</v>
      </c>
    </row>
    <row r="112" spans="1:15" ht="12.95" customHeight="1" x14ac:dyDescent="0.2">
      <c r="A112" s="306">
        <v>66949113</v>
      </c>
      <c r="B112" s="299" t="s">
        <v>1160</v>
      </c>
      <c r="C112" s="299" t="str">
        <f>+_xlfn.XLOOKUP(A112,'ACTIVOS 2'!$B$8:$B$629,'ACTIVOS 2'!$C$8:$C$629)</f>
        <v>CARDONA GUTIERREZ ELSA ISABEL</v>
      </c>
      <c r="D112" s="300">
        <v>27637</v>
      </c>
      <c r="E112" s="300">
        <v>44670</v>
      </c>
      <c r="F112" s="299" t="s">
        <v>768</v>
      </c>
      <c r="G112" s="299" t="s">
        <v>4432</v>
      </c>
      <c r="H112" s="301">
        <v>1</v>
      </c>
      <c r="I112" s="299" t="s">
        <v>5534</v>
      </c>
      <c r="J112" s="299" t="s">
        <v>5535</v>
      </c>
      <c r="K112" s="299" t="s">
        <v>5536</v>
      </c>
      <c r="L112" s="299" t="s">
        <v>5537</v>
      </c>
      <c r="M112" s="299" t="s">
        <v>90</v>
      </c>
      <c r="N112" s="299" t="s">
        <v>1131</v>
      </c>
      <c r="O112" s="299" t="s">
        <v>196</v>
      </c>
    </row>
    <row r="113" spans="1:15" ht="12.95" customHeight="1" x14ac:dyDescent="0.2">
      <c r="A113" s="306">
        <v>1130598992</v>
      </c>
      <c r="B113" s="299" t="s">
        <v>1584</v>
      </c>
      <c r="C113" s="299" t="str">
        <f>+_xlfn.XLOOKUP(A113,'ACTIVOS 2'!$B$8:$B$629,'ACTIVOS 2'!$C$8:$C$629)</f>
        <v>CARDONA HERNANDEZ EVELIN ALEJANDRA</v>
      </c>
      <c r="D113" s="300">
        <v>32246</v>
      </c>
      <c r="E113" s="300">
        <v>43857</v>
      </c>
      <c r="F113" s="299" t="s">
        <v>768</v>
      </c>
      <c r="G113" s="299" t="s">
        <v>4566</v>
      </c>
      <c r="H113" s="301">
        <v>1</v>
      </c>
      <c r="I113" s="299" t="s">
        <v>6496</v>
      </c>
      <c r="J113" s="299" t="s">
        <v>6497</v>
      </c>
      <c r="K113" s="299" t="s">
        <v>6498</v>
      </c>
      <c r="L113" s="299" t="s">
        <v>6499</v>
      </c>
      <c r="M113" s="299" t="s">
        <v>366</v>
      </c>
      <c r="N113" s="299" t="s">
        <v>1585</v>
      </c>
      <c r="O113" s="299" t="s">
        <v>1541</v>
      </c>
    </row>
    <row r="114" spans="1:15" ht="12.95" customHeight="1" x14ac:dyDescent="0.2">
      <c r="A114" s="306">
        <v>1118284356</v>
      </c>
      <c r="B114" s="299" t="s">
        <v>852</v>
      </c>
      <c r="C114" s="299" t="str">
        <f>+_xlfn.XLOOKUP(A114,'ACTIVOS 2'!$B$8:$B$629,'ACTIVOS 2'!$C$8:$C$629)</f>
        <v>CARDONA HERNANDEZ IVAN FELIPE</v>
      </c>
      <c r="D114" s="300">
        <v>31122</v>
      </c>
      <c r="E114" s="300">
        <v>39479</v>
      </c>
      <c r="F114" s="299" t="s">
        <v>763</v>
      </c>
      <c r="G114" s="299" t="s">
        <v>4323</v>
      </c>
      <c r="H114" s="301">
        <v>1</v>
      </c>
      <c r="I114" s="299" t="s">
        <v>4840</v>
      </c>
      <c r="J114" s="299" t="s">
        <v>4840</v>
      </c>
      <c r="K114" s="299" t="s">
        <v>4841</v>
      </c>
      <c r="L114" s="299" t="s">
        <v>4842</v>
      </c>
      <c r="M114" s="299" t="s">
        <v>19</v>
      </c>
      <c r="N114" s="299" t="s">
        <v>853</v>
      </c>
      <c r="O114" s="299" t="s">
        <v>770</v>
      </c>
    </row>
    <row r="115" spans="1:15" ht="12.95" customHeight="1" x14ac:dyDescent="0.2">
      <c r="A115" s="306">
        <v>1112477767</v>
      </c>
      <c r="B115" s="299" t="s">
        <v>102</v>
      </c>
      <c r="C115" s="299" t="str">
        <f>+_xlfn.XLOOKUP(A115,'ACTIVOS 2'!$B$8:$B$629,'ACTIVOS 2'!$C$8:$C$629)</f>
        <v>CARDONA TREJOS LIEZEL MARYURI</v>
      </c>
      <c r="D115" s="300">
        <v>33895</v>
      </c>
      <c r="E115" s="300">
        <v>45566</v>
      </c>
      <c r="F115" s="299" t="s">
        <v>768</v>
      </c>
      <c r="G115" s="299" t="s">
        <v>4372</v>
      </c>
      <c r="H115" s="301">
        <v>1</v>
      </c>
      <c r="I115" s="299" t="s">
        <v>5152</v>
      </c>
      <c r="J115" s="299" t="s">
        <v>5153</v>
      </c>
      <c r="K115" s="299" t="s">
        <v>5154</v>
      </c>
      <c r="L115" s="299" t="s">
        <v>5155</v>
      </c>
      <c r="M115" s="299" t="s">
        <v>90</v>
      </c>
      <c r="N115" s="299" t="s">
        <v>91</v>
      </c>
      <c r="O115" s="299" t="s">
        <v>92</v>
      </c>
    </row>
    <row r="116" spans="1:15" ht="12.95" customHeight="1" x14ac:dyDescent="0.2">
      <c r="A116" s="306">
        <v>38665943</v>
      </c>
      <c r="B116" s="299" t="s">
        <v>1161</v>
      </c>
      <c r="C116" s="299" t="str">
        <f>+_xlfn.XLOOKUP(A116,'ACTIVOS 2'!$B$8:$B$629,'ACTIVOS 2'!$C$8:$C$629)</f>
        <v>CARDOZO CASTRO DAISY CECILIA</v>
      </c>
      <c r="D116" s="300">
        <v>30052</v>
      </c>
      <c r="E116" s="300">
        <v>41597</v>
      </c>
      <c r="F116" s="299" t="s">
        <v>768</v>
      </c>
      <c r="G116" s="299" t="s">
        <v>1162</v>
      </c>
      <c r="H116" s="301">
        <v>1</v>
      </c>
      <c r="I116" s="299" t="s">
        <v>5538</v>
      </c>
      <c r="J116" s="299" t="s">
        <v>5539</v>
      </c>
      <c r="K116" s="299" t="s">
        <v>5540</v>
      </c>
      <c r="L116" s="299" t="s">
        <v>5541</v>
      </c>
      <c r="M116" s="299" t="s">
        <v>90</v>
      </c>
      <c r="N116" s="299" t="s">
        <v>1131</v>
      </c>
      <c r="O116" s="299" t="s">
        <v>196</v>
      </c>
    </row>
    <row r="117" spans="1:15" ht="12.95" customHeight="1" x14ac:dyDescent="0.2">
      <c r="A117" s="306">
        <v>14465603</v>
      </c>
      <c r="B117" s="299" t="s">
        <v>1163</v>
      </c>
      <c r="C117" s="299" t="e">
        <f>+_xlfn.XLOOKUP(A117,'ACTIVOS 2'!$B$8:$B$629,'ACTIVOS 2'!$C$8:$C$629)</f>
        <v>#N/A</v>
      </c>
      <c r="D117" s="300">
        <v>29778</v>
      </c>
      <c r="E117" s="300">
        <v>44670</v>
      </c>
      <c r="F117" s="299" t="s">
        <v>763</v>
      </c>
      <c r="G117" s="299" t="s">
        <v>4433</v>
      </c>
      <c r="H117" s="301">
        <v>1</v>
      </c>
      <c r="I117" s="299" t="s">
        <v>5542</v>
      </c>
      <c r="J117" s="299" t="s">
        <v>5542</v>
      </c>
      <c r="K117" s="299" t="s">
        <v>5543</v>
      </c>
      <c r="L117" s="299" t="s">
        <v>4607</v>
      </c>
      <c r="M117" s="299" t="s">
        <v>90</v>
      </c>
      <c r="N117" s="299" t="s">
        <v>1131</v>
      </c>
      <c r="O117" s="299" t="s">
        <v>196</v>
      </c>
    </row>
    <row r="118" spans="1:15" ht="12.95" customHeight="1" x14ac:dyDescent="0.2">
      <c r="A118" s="306">
        <v>16756006</v>
      </c>
      <c r="B118" s="299" t="s">
        <v>909</v>
      </c>
      <c r="C118" s="299" t="str">
        <f>+_xlfn.XLOOKUP(A118,'ACTIVOS 2'!$B$8:$B$629,'ACTIVOS 2'!$C$8:$C$629)</f>
        <v>CARMONA GARCIA LUIS CARLOS</v>
      </c>
      <c r="D118" s="300">
        <v>24698</v>
      </c>
      <c r="E118" s="300">
        <v>36528</v>
      </c>
      <c r="F118" s="299" t="s">
        <v>763</v>
      </c>
      <c r="G118" s="299" t="s">
        <v>4337</v>
      </c>
      <c r="H118" s="301">
        <v>1</v>
      </c>
      <c r="I118" s="299" t="s">
        <v>4939</v>
      </c>
      <c r="J118" s="299" t="s">
        <v>4939</v>
      </c>
      <c r="K118" s="299" t="s">
        <v>4940</v>
      </c>
      <c r="L118" s="299" t="s">
        <v>4607</v>
      </c>
      <c r="M118" s="299" t="s">
        <v>83</v>
      </c>
      <c r="N118" s="299" t="s">
        <v>899</v>
      </c>
      <c r="O118" s="299" t="s">
        <v>85</v>
      </c>
    </row>
    <row r="119" spans="1:15" ht="12.95" customHeight="1" x14ac:dyDescent="0.2">
      <c r="A119" s="306">
        <v>1114899072</v>
      </c>
      <c r="B119" s="299" t="s">
        <v>831</v>
      </c>
      <c r="C119" s="299" t="str">
        <f>+_xlfn.XLOOKUP(A119,'ACTIVOS 2'!$B$8:$B$629,'ACTIVOS 2'!$C$8:$C$629)</f>
        <v>CARTAGENA DUQUE JOAN DAVID</v>
      </c>
      <c r="D119" s="300">
        <v>35925</v>
      </c>
      <c r="E119" s="300">
        <v>45586</v>
      </c>
      <c r="F119" s="299" t="s">
        <v>768</v>
      </c>
      <c r="G119" s="299" t="s">
        <v>4315</v>
      </c>
      <c r="H119" s="301">
        <v>1</v>
      </c>
      <c r="I119" s="299" t="s">
        <v>4788</v>
      </c>
      <c r="J119" s="299" t="s">
        <v>4788</v>
      </c>
      <c r="K119" s="299" t="s">
        <v>4789</v>
      </c>
      <c r="L119" s="299" t="s">
        <v>4607</v>
      </c>
      <c r="M119" s="299" t="s">
        <v>19</v>
      </c>
      <c r="N119" s="299" t="s">
        <v>832</v>
      </c>
      <c r="O119" s="299" t="s">
        <v>776</v>
      </c>
    </row>
    <row r="120" spans="1:15" ht="12.95" customHeight="1" x14ac:dyDescent="0.2">
      <c r="A120" s="306">
        <v>1107099179</v>
      </c>
      <c r="B120" s="299" t="s">
        <v>374</v>
      </c>
      <c r="C120" s="299" t="str">
        <f>+_xlfn.XLOOKUP(A120,'ACTIVOS 2'!$B$8:$B$629,'ACTIVOS 2'!$C$8:$C$629)</f>
        <v>CARVAJAL GALLEGO ANTHONY</v>
      </c>
      <c r="D120" s="300">
        <v>35222</v>
      </c>
      <c r="E120" s="300">
        <v>44677</v>
      </c>
      <c r="F120" s="299" t="s">
        <v>763</v>
      </c>
      <c r="G120" s="299" t="s">
        <v>375</v>
      </c>
      <c r="H120" s="301">
        <v>1</v>
      </c>
      <c r="I120" s="299" t="s">
        <v>6344</v>
      </c>
      <c r="J120" s="299" t="s">
        <v>6344</v>
      </c>
      <c r="K120" s="299" t="s">
        <v>6345</v>
      </c>
      <c r="L120" s="299" t="s">
        <v>6346</v>
      </c>
      <c r="M120" s="299" t="s">
        <v>366</v>
      </c>
      <c r="N120" s="299" t="s">
        <v>367</v>
      </c>
      <c r="O120" s="299" t="s">
        <v>368</v>
      </c>
    </row>
    <row r="121" spans="1:15" ht="12.95" customHeight="1" x14ac:dyDescent="0.2">
      <c r="A121" s="306">
        <v>1143932954</v>
      </c>
      <c r="B121" s="299" t="s">
        <v>1164</v>
      </c>
      <c r="C121" s="299" t="str">
        <f>+_xlfn.XLOOKUP(A121,'ACTIVOS 2'!$B$8:$B$629,'ACTIVOS 2'!$C$8:$C$629)</f>
        <v>CARVAJAL TIMANA ANYELA MARCELA</v>
      </c>
      <c r="D121" s="300">
        <v>32964</v>
      </c>
      <c r="E121" s="300">
        <v>44470</v>
      </c>
      <c r="F121" s="299" t="s">
        <v>768</v>
      </c>
      <c r="G121" s="299" t="s">
        <v>4434</v>
      </c>
      <c r="H121" s="301">
        <v>1</v>
      </c>
      <c r="I121" s="299" t="s">
        <v>5544</v>
      </c>
      <c r="J121" s="299" t="s">
        <v>5544</v>
      </c>
      <c r="K121" s="299" t="s">
        <v>5545</v>
      </c>
      <c r="L121" s="299" t="s">
        <v>4607</v>
      </c>
      <c r="M121" s="299" t="s">
        <v>90</v>
      </c>
      <c r="N121" s="299" t="s">
        <v>1131</v>
      </c>
      <c r="O121" s="299" t="s">
        <v>196</v>
      </c>
    </row>
    <row r="122" spans="1:15" ht="12.95" customHeight="1" x14ac:dyDescent="0.2">
      <c r="A122" s="306">
        <v>16926949</v>
      </c>
      <c r="B122" s="299" t="s">
        <v>1110</v>
      </c>
      <c r="C122" s="299" t="str">
        <f>+_xlfn.XLOOKUP(A122,'ACTIVOS 2'!$B$8:$B$629,'ACTIVOS 2'!$C$8:$C$629)</f>
        <v>CASTANEDA ALFONSO EVERARDO</v>
      </c>
      <c r="D122" s="300">
        <v>29838</v>
      </c>
      <c r="E122" s="300">
        <v>43440</v>
      </c>
      <c r="F122" s="299" t="s">
        <v>763</v>
      </c>
      <c r="G122" s="299" t="s">
        <v>4413</v>
      </c>
      <c r="H122" s="301">
        <v>1</v>
      </c>
      <c r="I122" s="299" t="s">
        <v>5443</v>
      </c>
      <c r="J122" s="299" t="s">
        <v>5444</v>
      </c>
      <c r="K122" s="299" t="s">
        <v>5445</v>
      </c>
      <c r="L122" s="299" t="s">
        <v>5446</v>
      </c>
      <c r="M122" s="299" t="s">
        <v>90</v>
      </c>
      <c r="N122" s="299" t="s">
        <v>1109</v>
      </c>
      <c r="O122" s="299" t="s">
        <v>92</v>
      </c>
    </row>
    <row r="123" spans="1:15" ht="12.95" customHeight="1" x14ac:dyDescent="0.2">
      <c r="A123" s="306">
        <v>1144130174</v>
      </c>
      <c r="B123" s="299" t="s">
        <v>1165</v>
      </c>
      <c r="C123" s="299" t="str">
        <f>+_xlfn.XLOOKUP(A123,'ACTIVOS 2'!$B$8:$B$629,'ACTIVOS 2'!$C$8:$C$629)</f>
        <v>CASTANEDA OSPINA IBEET DAYANA</v>
      </c>
      <c r="D123" s="300">
        <v>32754</v>
      </c>
      <c r="E123" s="300">
        <v>45094</v>
      </c>
      <c r="F123" s="299" t="s">
        <v>768</v>
      </c>
      <c r="G123" s="299" t="s">
        <v>4435</v>
      </c>
      <c r="H123" s="301">
        <v>1</v>
      </c>
      <c r="I123" s="299" t="s">
        <v>5546</v>
      </c>
      <c r="J123" s="299" t="s">
        <v>5546</v>
      </c>
      <c r="K123" s="299" t="s">
        <v>5547</v>
      </c>
      <c r="L123" s="299" t="s">
        <v>4607</v>
      </c>
      <c r="M123" s="299" t="s">
        <v>90</v>
      </c>
      <c r="N123" s="299" t="s">
        <v>1131</v>
      </c>
      <c r="O123" s="299" t="s">
        <v>196</v>
      </c>
    </row>
    <row r="124" spans="1:15" ht="12.95" customHeight="1" x14ac:dyDescent="0.2">
      <c r="A124" s="306">
        <v>1144056036</v>
      </c>
      <c r="B124" s="299" t="s">
        <v>910</v>
      </c>
      <c r="C124" s="299" t="str">
        <f>+_xlfn.XLOOKUP(A124,'ACTIVOS 2'!$B$8:$B$629,'ACTIVOS 2'!$C$8:$C$629)</f>
        <v>CASTANO BOHORQUEZ HENRY JOHANY</v>
      </c>
      <c r="D124" s="300">
        <v>33895</v>
      </c>
      <c r="E124" s="300">
        <v>42929</v>
      </c>
      <c r="F124" s="299" t="s">
        <v>763</v>
      </c>
      <c r="G124" s="299" t="s">
        <v>911</v>
      </c>
      <c r="H124" s="301">
        <v>1</v>
      </c>
      <c r="I124" s="299" t="s">
        <v>4941</v>
      </c>
      <c r="J124" s="299" t="s">
        <v>4942</v>
      </c>
      <c r="K124" s="299" t="s">
        <v>4943</v>
      </c>
      <c r="L124" s="299" t="s">
        <v>4944</v>
      </c>
      <c r="M124" s="299" t="s">
        <v>83</v>
      </c>
      <c r="N124" s="299" t="s">
        <v>899</v>
      </c>
      <c r="O124" s="299" t="s">
        <v>85</v>
      </c>
    </row>
    <row r="125" spans="1:15" ht="12.95" customHeight="1" x14ac:dyDescent="0.2">
      <c r="A125" s="306">
        <v>31307286</v>
      </c>
      <c r="B125" s="299" t="s">
        <v>976</v>
      </c>
      <c r="C125" s="299" t="str">
        <f>+_xlfn.XLOOKUP(A125,'ACTIVOS 2'!$B$8:$B$629,'ACTIVOS 2'!$C$8:$C$629)</f>
        <v>CASTANO VALLEJO VERONICA</v>
      </c>
      <c r="D125" s="300">
        <v>30925</v>
      </c>
      <c r="E125" s="300">
        <v>39762</v>
      </c>
      <c r="F125" s="299" t="s">
        <v>768</v>
      </c>
      <c r="G125" s="299" t="s">
        <v>4364</v>
      </c>
      <c r="H125" s="301">
        <v>1</v>
      </c>
      <c r="I125" s="299" t="s">
        <v>5083</v>
      </c>
      <c r="J125" s="299" t="s">
        <v>5083</v>
      </c>
      <c r="K125" s="299" t="s">
        <v>5084</v>
      </c>
      <c r="L125" s="299" t="s">
        <v>4607</v>
      </c>
      <c r="M125" s="299" t="s">
        <v>83</v>
      </c>
      <c r="N125" s="299" t="s">
        <v>973</v>
      </c>
      <c r="O125" s="299" t="s">
        <v>881</v>
      </c>
    </row>
    <row r="126" spans="1:15" ht="12.95" customHeight="1" x14ac:dyDescent="0.2">
      <c r="A126" s="306">
        <v>14636006</v>
      </c>
      <c r="B126" s="299" t="s">
        <v>231</v>
      </c>
      <c r="C126" s="299" t="str">
        <f>+_xlfn.XLOOKUP(A126,'ACTIVOS 2'!$B$8:$B$629,'ACTIVOS 2'!$C$8:$C$629)</f>
        <v>CASTIBLANCO MARQUEZ HARRY</v>
      </c>
      <c r="D126" s="300">
        <v>30654</v>
      </c>
      <c r="E126" s="300">
        <v>45475</v>
      </c>
      <c r="F126" s="299" t="s">
        <v>763</v>
      </c>
      <c r="G126" s="299" t="s">
        <v>232</v>
      </c>
      <c r="H126" s="301">
        <v>1</v>
      </c>
      <c r="I126" s="299" t="s">
        <v>6310</v>
      </c>
      <c r="J126" s="299" t="s">
        <v>6310</v>
      </c>
      <c r="K126" s="299" t="s">
        <v>6311</v>
      </c>
      <c r="L126" s="299" t="s">
        <v>4607</v>
      </c>
      <c r="M126" s="299" t="s">
        <v>90</v>
      </c>
      <c r="N126" s="299" t="s">
        <v>6312</v>
      </c>
      <c r="O126" s="299" t="s">
        <v>196</v>
      </c>
    </row>
    <row r="127" spans="1:15" ht="12.95" customHeight="1" x14ac:dyDescent="0.2">
      <c r="A127" s="306">
        <v>1006038150</v>
      </c>
      <c r="B127" s="299" t="s">
        <v>941</v>
      </c>
      <c r="C127" s="299" t="str">
        <f>+_xlfn.XLOOKUP(A127,'ACTIVOS 2'!$B$8:$B$629,'ACTIVOS 2'!$C$8:$C$629)</f>
        <v>CASTILLO CAICEDO NATHALIA</v>
      </c>
      <c r="D127" s="300">
        <v>36855</v>
      </c>
      <c r="E127" s="300">
        <v>44587</v>
      </c>
      <c r="F127" s="299" t="s">
        <v>768</v>
      </c>
      <c r="G127" s="299" t="s">
        <v>942</v>
      </c>
      <c r="H127" s="301">
        <v>1</v>
      </c>
      <c r="I127" s="299" t="s">
        <v>5029</v>
      </c>
      <c r="J127" s="299" t="s">
        <v>5030</v>
      </c>
      <c r="K127" s="299" t="s">
        <v>5031</v>
      </c>
      <c r="L127" s="299" t="s">
        <v>5032</v>
      </c>
      <c r="M127" s="299" t="s">
        <v>83</v>
      </c>
      <c r="N127" s="299" t="s">
        <v>943</v>
      </c>
      <c r="O127" s="299" t="s">
        <v>85</v>
      </c>
    </row>
    <row r="128" spans="1:15" ht="12.95" customHeight="1" x14ac:dyDescent="0.2">
      <c r="A128" s="306">
        <v>1089481344</v>
      </c>
      <c r="B128" s="299" t="s">
        <v>1166</v>
      </c>
      <c r="C128" s="299" t="str">
        <f>+_xlfn.XLOOKUP(A128,'ACTIVOS 2'!$B$8:$B$629,'ACTIVOS 2'!$C$8:$C$629)</f>
        <v>CASTILLO DELGADO SANDRA MILENA</v>
      </c>
      <c r="D128" s="300">
        <v>32148</v>
      </c>
      <c r="E128" s="300">
        <v>44420</v>
      </c>
      <c r="F128" s="299" t="s">
        <v>768</v>
      </c>
      <c r="G128" s="299" t="s">
        <v>4436</v>
      </c>
      <c r="H128" s="301">
        <v>1</v>
      </c>
      <c r="I128" s="299" t="s">
        <v>5548</v>
      </c>
      <c r="J128" s="299" t="s">
        <v>5548</v>
      </c>
      <c r="K128" s="299" t="s">
        <v>5549</v>
      </c>
      <c r="L128" s="299" t="s">
        <v>4607</v>
      </c>
      <c r="M128" s="299" t="s">
        <v>90</v>
      </c>
      <c r="N128" s="299" t="s">
        <v>1131</v>
      </c>
      <c r="O128" s="299" t="s">
        <v>196</v>
      </c>
    </row>
    <row r="129" spans="1:15" ht="12.95" customHeight="1" x14ac:dyDescent="0.2">
      <c r="A129" s="306">
        <v>55061811</v>
      </c>
      <c r="B129" s="299" t="s">
        <v>1474</v>
      </c>
      <c r="C129" s="299" t="str">
        <f>+_xlfn.XLOOKUP(A129,'ACTIVOS 2'!$B$8:$B$629,'ACTIVOS 2'!$C$8:$C$629)</f>
        <v>CASTILLO FIERRO LUZ DARY</v>
      </c>
      <c r="D129" s="300">
        <v>26376</v>
      </c>
      <c r="E129" s="300">
        <v>39995</v>
      </c>
      <c r="F129" s="299" t="s">
        <v>768</v>
      </c>
      <c r="G129" s="299" t="s">
        <v>4512</v>
      </c>
      <c r="H129" s="301">
        <v>1</v>
      </c>
      <c r="I129" s="299" t="s">
        <v>5984</v>
      </c>
      <c r="J129" s="299" t="s">
        <v>5985</v>
      </c>
      <c r="K129" s="299" t="s">
        <v>5986</v>
      </c>
      <c r="L129" s="299" t="s">
        <v>5987</v>
      </c>
      <c r="M129" s="299" t="s">
        <v>90</v>
      </c>
      <c r="N129" s="299" t="s">
        <v>1473</v>
      </c>
      <c r="O129" s="299" t="s">
        <v>159</v>
      </c>
    </row>
    <row r="130" spans="1:15" ht="12.95" customHeight="1" x14ac:dyDescent="0.2">
      <c r="A130" s="306">
        <v>1118293750</v>
      </c>
      <c r="B130" s="299" t="s">
        <v>1167</v>
      </c>
      <c r="C130" s="299" t="str">
        <f>+_xlfn.XLOOKUP(A130,'ACTIVOS 2'!$B$8:$B$629,'ACTIVOS 2'!$C$8:$C$629)</f>
        <v>CASTILLO MENDOZA MENYI SOLANGY</v>
      </c>
      <c r="D130" s="300">
        <v>33008</v>
      </c>
      <c r="E130" s="300">
        <v>44991</v>
      </c>
      <c r="F130" s="299" t="s">
        <v>768</v>
      </c>
      <c r="G130" s="299" t="s">
        <v>1168</v>
      </c>
      <c r="H130" s="301">
        <v>1</v>
      </c>
      <c r="I130" s="299" t="s">
        <v>5550</v>
      </c>
      <c r="J130" s="299" t="s">
        <v>5550</v>
      </c>
      <c r="K130" s="299" t="s">
        <v>5551</v>
      </c>
      <c r="L130" s="299" t="s">
        <v>4607</v>
      </c>
      <c r="M130" s="299" t="s">
        <v>90</v>
      </c>
      <c r="N130" s="299" t="s">
        <v>1131</v>
      </c>
      <c r="O130" s="299" t="s">
        <v>196</v>
      </c>
    </row>
    <row r="131" spans="1:15" ht="12.95" customHeight="1" x14ac:dyDescent="0.2">
      <c r="A131" s="306">
        <v>67021671</v>
      </c>
      <c r="B131" s="299" t="s">
        <v>233</v>
      </c>
      <c r="C131" s="299" t="str">
        <f>+_xlfn.XLOOKUP(A131,'ACTIVOS 2'!$B$8:$B$629,'ACTIVOS 2'!$C$8:$C$629)</f>
        <v>CASTILLO ORTIZ ISABEL CRISTINA</v>
      </c>
      <c r="D131" s="300">
        <v>30744</v>
      </c>
      <c r="E131" s="300">
        <v>44419</v>
      </c>
      <c r="F131" s="299" t="s">
        <v>768</v>
      </c>
      <c r="G131" s="299" t="s">
        <v>4520</v>
      </c>
      <c r="H131" s="301">
        <v>1</v>
      </c>
      <c r="I131" s="299" t="s">
        <v>6056</v>
      </c>
      <c r="J131" s="299" t="s">
        <v>6057</v>
      </c>
      <c r="K131" s="299" t="s">
        <v>6058</v>
      </c>
      <c r="L131" s="299" t="s">
        <v>6059</v>
      </c>
      <c r="M131" s="299" t="s">
        <v>90</v>
      </c>
      <c r="N131" s="299" t="s">
        <v>211</v>
      </c>
      <c r="O131" s="299" t="s">
        <v>196</v>
      </c>
    </row>
    <row r="132" spans="1:15" ht="12.95" customHeight="1" x14ac:dyDescent="0.2">
      <c r="A132" s="306">
        <v>1107070135</v>
      </c>
      <c r="B132" s="299" t="s">
        <v>1169</v>
      </c>
      <c r="C132" s="299" t="str">
        <f>+_xlfn.XLOOKUP(A132,'ACTIVOS 2'!$B$8:$B$629,'ACTIVOS 2'!$C$8:$C$629)</f>
        <v>CASTILLO RODRIGUEZ LIZETH PAOLA</v>
      </c>
      <c r="D132" s="300">
        <v>33689</v>
      </c>
      <c r="E132" s="300">
        <v>45078</v>
      </c>
      <c r="F132" s="299" t="s">
        <v>768</v>
      </c>
      <c r="G132" s="299" t="s">
        <v>1170</v>
      </c>
      <c r="H132" s="301">
        <v>1</v>
      </c>
      <c r="I132" s="299" t="s">
        <v>5552</v>
      </c>
      <c r="J132" s="299" t="s">
        <v>5552</v>
      </c>
      <c r="K132" s="299" t="s">
        <v>5553</v>
      </c>
      <c r="L132" s="299" t="s">
        <v>4607</v>
      </c>
      <c r="M132" s="299" t="s">
        <v>90</v>
      </c>
      <c r="N132" s="299" t="s">
        <v>1131</v>
      </c>
      <c r="O132" s="299" t="s">
        <v>196</v>
      </c>
    </row>
    <row r="133" spans="1:15" ht="12.95" customHeight="1" x14ac:dyDescent="0.2">
      <c r="A133" s="306">
        <v>1114899300</v>
      </c>
      <c r="B133" s="299" t="s">
        <v>103</v>
      </c>
      <c r="C133" s="299" t="str">
        <f>+_xlfn.XLOOKUP(A133,'ACTIVOS 2'!$B$8:$B$629,'ACTIVOS 2'!$C$8:$C$629)</f>
        <v>CASTILLO YENNY DANIELA</v>
      </c>
      <c r="D133" s="300">
        <v>34946</v>
      </c>
      <c r="E133" s="300">
        <v>45124</v>
      </c>
      <c r="F133" s="299" t="s">
        <v>768</v>
      </c>
      <c r="G133" s="299" t="s">
        <v>104</v>
      </c>
      <c r="H133" s="301">
        <v>1</v>
      </c>
      <c r="I133" s="299" t="s">
        <v>5156</v>
      </c>
      <c r="J133" s="299" t="s">
        <v>5157</v>
      </c>
      <c r="K133" s="299" t="s">
        <v>5158</v>
      </c>
      <c r="L133" s="299" t="s">
        <v>4607</v>
      </c>
      <c r="M133" s="299" t="s">
        <v>90</v>
      </c>
      <c r="N133" s="299" t="s">
        <v>91</v>
      </c>
      <c r="O133" s="299" t="s">
        <v>92</v>
      </c>
    </row>
    <row r="134" spans="1:15" ht="12.95" customHeight="1" x14ac:dyDescent="0.2">
      <c r="A134" s="306">
        <v>66914500</v>
      </c>
      <c r="B134" s="299" t="s">
        <v>1171</v>
      </c>
      <c r="C134" s="299" t="e">
        <f>+_xlfn.XLOOKUP(A134,'ACTIVOS 2'!$B$8:$B$629,'ACTIVOS 2'!$C$8:$C$629)</f>
        <v>#N/A</v>
      </c>
      <c r="D134" s="300">
        <v>26308</v>
      </c>
      <c r="E134" s="300">
        <v>44669</v>
      </c>
      <c r="F134" s="299" t="s">
        <v>768</v>
      </c>
      <c r="G134" s="299" t="s">
        <v>4437</v>
      </c>
      <c r="H134" s="301">
        <v>1</v>
      </c>
      <c r="I134" s="299" t="s">
        <v>5554</v>
      </c>
      <c r="J134" s="299" t="s">
        <v>5554</v>
      </c>
      <c r="K134" s="299" t="s">
        <v>5555</v>
      </c>
      <c r="L134" s="299" t="s">
        <v>5556</v>
      </c>
      <c r="M134" s="299" t="s">
        <v>90</v>
      </c>
      <c r="N134" s="299" t="s">
        <v>1131</v>
      </c>
      <c r="O134" s="299" t="s">
        <v>196</v>
      </c>
    </row>
    <row r="135" spans="1:15" ht="12.95" customHeight="1" x14ac:dyDescent="0.2">
      <c r="A135" s="306">
        <v>1130610786</v>
      </c>
      <c r="B135" s="299" t="s">
        <v>1172</v>
      </c>
      <c r="C135" s="299" t="str">
        <f>+_xlfn.XLOOKUP(A135,'ACTIVOS 2'!$B$8:$B$629,'ACTIVOS 2'!$C$8:$C$629)</f>
        <v>CASTRO CASTANO JENIFFER</v>
      </c>
      <c r="D135" s="300">
        <v>31630</v>
      </c>
      <c r="E135" s="300">
        <v>45078</v>
      </c>
      <c r="F135" s="299" t="s">
        <v>768</v>
      </c>
      <c r="G135" s="299" t="s">
        <v>1173</v>
      </c>
      <c r="H135" s="301">
        <v>1</v>
      </c>
      <c r="I135" s="299" t="s">
        <v>5557</v>
      </c>
      <c r="J135" s="299" t="s">
        <v>5557</v>
      </c>
      <c r="K135" s="299" t="s">
        <v>5558</v>
      </c>
      <c r="L135" s="299" t="s">
        <v>4607</v>
      </c>
      <c r="M135" s="299" t="s">
        <v>90</v>
      </c>
      <c r="N135" s="299" t="s">
        <v>1131</v>
      </c>
      <c r="O135" s="299" t="s">
        <v>196</v>
      </c>
    </row>
    <row r="136" spans="1:15" ht="12.95" customHeight="1" x14ac:dyDescent="0.2">
      <c r="A136" s="306">
        <v>1006523364</v>
      </c>
      <c r="B136" s="299" t="s">
        <v>1034</v>
      </c>
      <c r="C136" s="299" t="str">
        <f>+_xlfn.XLOOKUP(A136,'ACTIVOS 2'!$B$8:$B$629,'ACTIVOS 2'!$C$8:$C$629)</f>
        <v>CASTRO CASTILLO DIANA MARCELA</v>
      </c>
      <c r="D136" s="300">
        <v>31905</v>
      </c>
      <c r="E136" s="300">
        <v>43210</v>
      </c>
      <c r="F136" s="299" t="s">
        <v>768</v>
      </c>
      <c r="G136" s="299" t="s">
        <v>1035</v>
      </c>
      <c r="H136" s="301">
        <v>1</v>
      </c>
      <c r="I136" s="299" t="s">
        <v>5330</v>
      </c>
      <c r="J136" s="299" t="s">
        <v>5331</v>
      </c>
      <c r="K136" s="299" t="s">
        <v>5332</v>
      </c>
      <c r="L136" s="299" t="s">
        <v>5333</v>
      </c>
      <c r="M136" s="299" t="s">
        <v>90</v>
      </c>
      <c r="N136" s="299" t="s">
        <v>1017</v>
      </c>
      <c r="O136" s="299" t="s">
        <v>196</v>
      </c>
    </row>
    <row r="137" spans="1:15" ht="12.95" customHeight="1" x14ac:dyDescent="0.2">
      <c r="A137" s="306">
        <v>31588124</v>
      </c>
      <c r="B137" s="299" t="s">
        <v>1174</v>
      </c>
      <c r="C137" s="299" t="str">
        <f>+_xlfn.XLOOKUP(A137,'ACTIVOS 2'!$B$8:$B$629,'ACTIVOS 2'!$C$8:$C$629)</f>
        <v>CASTRO CASTILLO NEREYDA</v>
      </c>
      <c r="D137" s="300">
        <v>28816</v>
      </c>
      <c r="E137" s="300">
        <v>41609</v>
      </c>
      <c r="F137" s="299" t="s">
        <v>768</v>
      </c>
      <c r="G137" s="299" t="s">
        <v>1175</v>
      </c>
      <c r="H137" s="301">
        <v>1</v>
      </c>
      <c r="I137" s="299" t="s">
        <v>5559</v>
      </c>
      <c r="J137" s="299" t="s">
        <v>5559</v>
      </c>
      <c r="K137" s="299" t="s">
        <v>5560</v>
      </c>
      <c r="L137" s="299" t="s">
        <v>4607</v>
      </c>
      <c r="M137" s="299" t="s">
        <v>90</v>
      </c>
      <c r="N137" s="299" t="s">
        <v>1131</v>
      </c>
      <c r="O137" s="299" t="s">
        <v>196</v>
      </c>
    </row>
    <row r="138" spans="1:15" ht="12.95" customHeight="1" x14ac:dyDescent="0.2">
      <c r="A138" s="306">
        <v>94493287</v>
      </c>
      <c r="B138" s="299" t="s">
        <v>105</v>
      </c>
      <c r="C138" s="299" t="str">
        <f>+_xlfn.XLOOKUP(A138,'ACTIVOS 2'!$B$8:$B$629,'ACTIVOS 2'!$C$8:$C$629)</f>
        <v>CASTRO CONCHA LUIS FERNANDO</v>
      </c>
      <c r="D138" s="300">
        <v>27997</v>
      </c>
      <c r="E138" s="300">
        <v>41821</v>
      </c>
      <c r="F138" s="299" t="s">
        <v>763</v>
      </c>
      <c r="G138" s="299" t="s">
        <v>106</v>
      </c>
      <c r="H138" s="301">
        <v>1</v>
      </c>
      <c r="I138" s="299" t="s">
        <v>5159</v>
      </c>
      <c r="J138" s="299" t="s">
        <v>5160</v>
      </c>
      <c r="K138" s="299" t="s">
        <v>5161</v>
      </c>
      <c r="L138" s="299" t="s">
        <v>5162</v>
      </c>
      <c r="M138" s="299" t="s">
        <v>90</v>
      </c>
      <c r="N138" s="299" t="s">
        <v>91</v>
      </c>
      <c r="O138" s="299" t="s">
        <v>92</v>
      </c>
    </row>
    <row r="139" spans="1:15" ht="12.95" customHeight="1" x14ac:dyDescent="0.2">
      <c r="A139" s="306">
        <v>1005705314</v>
      </c>
      <c r="B139" s="299" t="s">
        <v>1176</v>
      </c>
      <c r="C139" s="299" t="str">
        <f>+_xlfn.XLOOKUP(A139,'ACTIVOS 2'!$B$8:$B$629,'ACTIVOS 2'!$C$8:$C$629)</f>
        <v>CASTRO OROZCO MAYERLAINE</v>
      </c>
      <c r="D139" s="300">
        <v>37146</v>
      </c>
      <c r="E139" s="300">
        <v>44721</v>
      </c>
      <c r="F139" s="299" t="s">
        <v>768</v>
      </c>
      <c r="G139" s="299" t="s">
        <v>4438</v>
      </c>
      <c r="H139" s="301">
        <v>1</v>
      </c>
      <c r="I139" s="299" t="s">
        <v>5561</v>
      </c>
      <c r="J139" s="299" t="s">
        <v>5561</v>
      </c>
      <c r="K139" s="299" t="s">
        <v>5562</v>
      </c>
      <c r="L139" s="299" t="s">
        <v>4607</v>
      </c>
      <c r="M139" s="299" t="s">
        <v>90</v>
      </c>
      <c r="N139" s="299" t="s">
        <v>1131</v>
      </c>
      <c r="O139" s="299" t="s">
        <v>196</v>
      </c>
    </row>
    <row r="140" spans="1:15" ht="12.95" customHeight="1" x14ac:dyDescent="0.2">
      <c r="A140" s="306">
        <v>1113695657</v>
      </c>
      <c r="B140" s="299" t="s">
        <v>829</v>
      </c>
      <c r="C140" s="299" t="str">
        <f>+_xlfn.XLOOKUP(A140,'ACTIVOS 2'!$B$8:$B$629,'ACTIVOS 2'!$C$8:$C$629)</f>
        <v>CATANO LOPEZ JULIAN DAVID</v>
      </c>
      <c r="D140" s="300">
        <v>36170</v>
      </c>
      <c r="E140" s="300">
        <v>44383</v>
      </c>
      <c r="F140" s="299" t="s">
        <v>763</v>
      </c>
      <c r="G140" s="299" t="s">
        <v>4314</v>
      </c>
      <c r="H140" s="301">
        <v>1</v>
      </c>
      <c r="I140" s="299" t="s">
        <v>4784</v>
      </c>
      <c r="J140" s="299" t="s">
        <v>4785</v>
      </c>
      <c r="K140" s="299" t="s">
        <v>4786</v>
      </c>
      <c r="L140" s="299" t="s">
        <v>4787</v>
      </c>
      <c r="M140" s="299" t="s">
        <v>19</v>
      </c>
      <c r="N140" s="299" t="s">
        <v>830</v>
      </c>
      <c r="O140" s="299" t="s">
        <v>776</v>
      </c>
    </row>
    <row r="141" spans="1:15" ht="12.95" customHeight="1" x14ac:dyDescent="0.2">
      <c r="A141" s="306">
        <v>1109185138</v>
      </c>
      <c r="B141" s="299" t="s">
        <v>1555</v>
      </c>
      <c r="C141" s="299" t="e">
        <f>+_xlfn.XLOOKUP(A141,'ACTIVOS 2'!$B$8:$B$629,'ACTIVOS 2'!$C$8:$C$629)</f>
        <v>#N/A</v>
      </c>
      <c r="D141" s="300">
        <v>38302</v>
      </c>
      <c r="E141" s="300">
        <v>45551</v>
      </c>
      <c r="F141" s="299" t="s">
        <v>763</v>
      </c>
      <c r="G141" s="299" t="s">
        <v>1556</v>
      </c>
      <c r="H141" s="301">
        <v>1</v>
      </c>
      <c r="I141" s="299" t="s">
        <v>6450</v>
      </c>
      <c r="J141" s="299" t="s">
        <v>6450</v>
      </c>
      <c r="K141" s="299" t="s">
        <v>6451</v>
      </c>
      <c r="L141" s="299" t="s">
        <v>4607</v>
      </c>
      <c r="M141" s="299" t="s">
        <v>366</v>
      </c>
      <c r="N141" s="299" t="s">
        <v>859</v>
      </c>
      <c r="O141" s="299" t="s">
        <v>1541</v>
      </c>
    </row>
    <row r="142" spans="1:15" ht="12.95" customHeight="1" x14ac:dyDescent="0.2">
      <c r="A142" s="306">
        <v>1019077069</v>
      </c>
      <c r="B142" s="299" t="s">
        <v>1036</v>
      </c>
      <c r="C142" s="299" t="str">
        <f>+_xlfn.XLOOKUP(A142,'ACTIVOS 2'!$B$8:$B$629,'ACTIVOS 2'!$C$8:$C$629)</f>
        <v>CHARA VALENCIA GLORIA MINDREI</v>
      </c>
      <c r="D142" s="300">
        <v>33907</v>
      </c>
      <c r="E142" s="300">
        <v>43657</v>
      </c>
      <c r="F142" s="299" t="s">
        <v>768</v>
      </c>
      <c r="G142" s="299" t="s">
        <v>1037</v>
      </c>
      <c r="H142" s="301">
        <v>1</v>
      </c>
      <c r="I142" s="299" t="s">
        <v>5334</v>
      </c>
      <c r="J142" s="299" t="s">
        <v>5334</v>
      </c>
      <c r="K142" s="299" t="s">
        <v>5335</v>
      </c>
      <c r="L142" s="299" t="s">
        <v>4607</v>
      </c>
      <c r="M142" s="299" t="s">
        <v>90</v>
      </c>
      <c r="N142" s="299" t="s">
        <v>1017</v>
      </c>
      <c r="O142" s="299" t="s">
        <v>196</v>
      </c>
    </row>
    <row r="143" spans="1:15" ht="12.95" customHeight="1" x14ac:dyDescent="0.2">
      <c r="A143" s="306">
        <v>1005832634</v>
      </c>
      <c r="B143" s="299" t="s">
        <v>1398</v>
      </c>
      <c r="C143" s="299" t="str">
        <f>+_xlfn.XLOOKUP(A143,'ACTIVOS 2'!$B$8:$B$629,'ACTIVOS 2'!$C$8:$C$629)</f>
        <v>CHASQUI GOMEZ WENDY YULIANA</v>
      </c>
      <c r="D143" s="300">
        <v>37189</v>
      </c>
      <c r="E143" s="300">
        <v>45398</v>
      </c>
      <c r="F143" s="299" t="s">
        <v>768</v>
      </c>
      <c r="G143" s="299" t="s">
        <v>4499</v>
      </c>
      <c r="H143" s="301">
        <v>1</v>
      </c>
      <c r="I143" s="299" t="s">
        <v>5872</v>
      </c>
      <c r="J143" s="299" t="s">
        <v>5872</v>
      </c>
      <c r="K143" s="299" t="s">
        <v>5873</v>
      </c>
      <c r="L143" s="299" t="s">
        <v>4607</v>
      </c>
      <c r="M143" s="299" t="s">
        <v>90</v>
      </c>
      <c r="N143" s="299" t="s">
        <v>1397</v>
      </c>
      <c r="O143" s="299" t="s">
        <v>92</v>
      </c>
    </row>
    <row r="144" spans="1:15" ht="12.95" customHeight="1" x14ac:dyDescent="0.2">
      <c r="A144" s="306">
        <v>66976514</v>
      </c>
      <c r="B144" s="299" t="s">
        <v>1177</v>
      </c>
      <c r="C144" s="299" t="str">
        <f>+_xlfn.XLOOKUP(A144,'ACTIVOS 2'!$B$8:$B$629,'ACTIVOS 2'!$C$8:$C$629)</f>
        <v>CHAVARRO CARDONA MARIA CELENA</v>
      </c>
      <c r="D144" s="300">
        <v>28235</v>
      </c>
      <c r="E144" s="300">
        <v>44516</v>
      </c>
      <c r="F144" s="299" t="s">
        <v>768</v>
      </c>
      <c r="G144" s="299" t="s">
        <v>1178</v>
      </c>
      <c r="H144" s="301">
        <v>1</v>
      </c>
      <c r="I144" s="299" t="s">
        <v>5563</v>
      </c>
      <c r="J144" s="299" t="s">
        <v>5564</v>
      </c>
      <c r="K144" s="299" t="s">
        <v>5565</v>
      </c>
      <c r="L144" s="299" t="s">
        <v>5566</v>
      </c>
      <c r="M144" s="299" t="s">
        <v>90</v>
      </c>
      <c r="N144" s="299" t="s">
        <v>1131</v>
      </c>
      <c r="O144" s="299" t="s">
        <v>196</v>
      </c>
    </row>
    <row r="145" spans="1:15" ht="12.95" customHeight="1" x14ac:dyDescent="0.2">
      <c r="A145" s="306">
        <v>67041742</v>
      </c>
      <c r="B145" s="299" t="s">
        <v>1179</v>
      </c>
      <c r="C145" s="299" t="str">
        <f>+_xlfn.XLOOKUP(A145,'ACTIVOS 2'!$B$8:$B$629,'ACTIVOS 2'!$C$8:$C$629)</f>
        <v>CHAVEZ PATINO BLANCA MILENA</v>
      </c>
      <c r="D145" s="300">
        <v>31392</v>
      </c>
      <c r="E145" s="300">
        <v>44419</v>
      </c>
      <c r="F145" s="299" t="s">
        <v>768</v>
      </c>
      <c r="G145" s="299" t="s">
        <v>4439</v>
      </c>
      <c r="H145" s="301">
        <v>1</v>
      </c>
      <c r="I145" s="299" t="s">
        <v>5567</v>
      </c>
      <c r="J145" s="299" t="s">
        <v>5567</v>
      </c>
      <c r="K145" s="299" t="s">
        <v>5568</v>
      </c>
      <c r="L145" s="299" t="s">
        <v>5569</v>
      </c>
      <c r="M145" s="299" t="s">
        <v>90</v>
      </c>
      <c r="N145" s="299" t="s">
        <v>1131</v>
      </c>
      <c r="O145" s="299" t="s">
        <v>196</v>
      </c>
    </row>
    <row r="146" spans="1:15" ht="12.95" customHeight="1" x14ac:dyDescent="0.2">
      <c r="A146" s="306">
        <v>1144101426</v>
      </c>
      <c r="B146" s="299" t="s">
        <v>1586</v>
      </c>
      <c r="C146" s="299" t="str">
        <f>+_xlfn.XLOOKUP(A146,'ACTIVOS 2'!$B$8:$B$629,'ACTIVOS 2'!$C$8:$C$629)</f>
        <v>CHOCO POPO JHON EIDER</v>
      </c>
      <c r="D146" s="300">
        <v>35878</v>
      </c>
      <c r="E146" s="300">
        <v>44587</v>
      </c>
      <c r="F146" s="299" t="s">
        <v>763</v>
      </c>
      <c r="G146" s="299" t="s">
        <v>1587</v>
      </c>
      <c r="H146" s="301">
        <v>1</v>
      </c>
      <c r="I146" s="299" t="s">
        <v>6500</v>
      </c>
      <c r="J146" s="299" t="s">
        <v>6501</v>
      </c>
      <c r="K146" s="299" t="s">
        <v>6502</v>
      </c>
      <c r="L146" s="299" t="s">
        <v>6503</v>
      </c>
      <c r="M146" s="299" t="s">
        <v>366</v>
      </c>
      <c r="N146" s="299" t="s">
        <v>1588</v>
      </c>
      <c r="O146" s="299" t="s">
        <v>368</v>
      </c>
    </row>
    <row r="147" spans="1:15" ht="12.95" customHeight="1" x14ac:dyDescent="0.2">
      <c r="A147" s="306">
        <v>1143974471</v>
      </c>
      <c r="B147" s="299" t="s">
        <v>234</v>
      </c>
      <c r="C147" s="299" t="str">
        <f>+_xlfn.XLOOKUP(A147,'ACTIVOS 2'!$B$8:$B$629,'ACTIVOS 2'!$C$8:$C$629)</f>
        <v>CIFUENTES  CARMONA YESSICA  DURLEY</v>
      </c>
      <c r="D147" s="300">
        <v>34896</v>
      </c>
      <c r="E147" s="300">
        <v>45162</v>
      </c>
      <c r="F147" s="299" t="s">
        <v>768</v>
      </c>
      <c r="G147" s="299" t="s">
        <v>235</v>
      </c>
      <c r="H147" s="301">
        <v>1</v>
      </c>
      <c r="I147" s="299" t="s">
        <v>6068</v>
      </c>
      <c r="J147" s="299" t="s">
        <v>6068</v>
      </c>
      <c r="K147" s="299" t="s">
        <v>6069</v>
      </c>
      <c r="L147" s="299" t="s">
        <v>4607</v>
      </c>
      <c r="M147" s="299" t="s">
        <v>90</v>
      </c>
      <c r="N147" s="299" t="s">
        <v>211</v>
      </c>
      <c r="O147" s="299" t="s">
        <v>196</v>
      </c>
    </row>
    <row r="148" spans="1:15" ht="12.95" customHeight="1" x14ac:dyDescent="0.2">
      <c r="A148" s="306">
        <v>66845150</v>
      </c>
      <c r="B148" s="299" t="s">
        <v>1038</v>
      </c>
      <c r="C148" s="299" t="str">
        <f>+_xlfn.XLOOKUP(A148,'ACTIVOS 2'!$B$8:$B$629,'ACTIVOS 2'!$C$8:$C$629)</f>
        <v>CIFUENTES BEDON LILIANA</v>
      </c>
      <c r="D148" s="300">
        <v>26412</v>
      </c>
      <c r="E148" s="300">
        <v>42416</v>
      </c>
      <c r="F148" s="299" t="s">
        <v>768</v>
      </c>
      <c r="G148" s="299" t="s">
        <v>1039</v>
      </c>
      <c r="H148" s="301">
        <v>1</v>
      </c>
      <c r="I148" s="299" t="s">
        <v>5336</v>
      </c>
      <c r="J148" s="299" t="s">
        <v>5337</v>
      </c>
      <c r="K148" s="299" t="s">
        <v>5338</v>
      </c>
      <c r="L148" s="299" t="s">
        <v>5339</v>
      </c>
      <c r="M148" s="299" t="s">
        <v>90</v>
      </c>
      <c r="N148" s="299" t="s">
        <v>1017</v>
      </c>
      <c r="O148" s="299" t="s">
        <v>196</v>
      </c>
    </row>
    <row r="149" spans="1:15" ht="12.95" customHeight="1" x14ac:dyDescent="0.2">
      <c r="A149" s="306">
        <v>31565054</v>
      </c>
      <c r="B149" s="299" t="s">
        <v>1409</v>
      </c>
      <c r="C149" s="299" t="str">
        <f>+_xlfn.XLOOKUP(A149,'ACTIVOS 2'!$B$8:$B$629,'ACTIVOS 2'!$C$8:$C$629)</f>
        <v>CIFUENTES SUAREZ ANGELA MARIA</v>
      </c>
      <c r="D149" s="300">
        <v>29391</v>
      </c>
      <c r="E149" s="300">
        <v>38869</v>
      </c>
      <c r="F149" s="299" t="s">
        <v>768</v>
      </c>
      <c r="G149" s="299" t="s">
        <v>4500</v>
      </c>
      <c r="H149" s="301">
        <v>1</v>
      </c>
      <c r="I149" s="299" t="s">
        <v>5890</v>
      </c>
      <c r="J149" s="299" t="s">
        <v>5890</v>
      </c>
      <c r="K149" s="299" t="s">
        <v>5891</v>
      </c>
      <c r="L149" s="299" t="s">
        <v>5892</v>
      </c>
      <c r="M149" s="299" t="s">
        <v>90</v>
      </c>
      <c r="N149" s="299" t="s">
        <v>1410</v>
      </c>
      <c r="O149" s="299" t="s">
        <v>196</v>
      </c>
    </row>
    <row r="150" spans="1:15" ht="12.95" customHeight="1" x14ac:dyDescent="0.2">
      <c r="A150" s="306">
        <v>31714469</v>
      </c>
      <c r="B150" s="299" t="s">
        <v>1002</v>
      </c>
      <c r="C150" s="299" t="str">
        <f>+_xlfn.XLOOKUP(A150,'ACTIVOS 2'!$B$8:$B$629,'ACTIVOS 2'!$C$8:$C$629)</f>
        <v>COBO MURIEL SANDRA MILENA</v>
      </c>
      <c r="D150" s="300">
        <v>30609</v>
      </c>
      <c r="E150" s="300">
        <v>45026</v>
      </c>
      <c r="F150" s="299" t="s">
        <v>768</v>
      </c>
      <c r="G150" s="299" t="s">
        <v>1003</v>
      </c>
      <c r="H150" s="301">
        <v>1</v>
      </c>
      <c r="I150" s="299" t="s">
        <v>5112</v>
      </c>
      <c r="J150" s="299" t="s">
        <v>5113</v>
      </c>
      <c r="K150" s="299" t="s">
        <v>5114</v>
      </c>
      <c r="L150" s="299" t="s">
        <v>4607</v>
      </c>
      <c r="M150" s="299" t="s">
        <v>90</v>
      </c>
      <c r="N150" s="299" t="s">
        <v>1001</v>
      </c>
      <c r="O150" s="299" t="s">
        <v>159</v>
      </c>
    </row>
    <row r="151" spans="1:15" ht="12.95" customHeight="1" x14ac:dyDescent="0.2">
      <c r="A151" s="306">
        <v>1130678000</v>
      </c>
      <c r="B151" s="299" t="s">
        <v>349</v>
      </c>
      <c r="C151" s="299" t="str">
        <f>+_xlfn.XLOOKUP(A151,'ACTIVOS 2'!$B$8:$B$629,'ACTIVOS 2'!$C$8:$C$629)</f>
        <v>COBOS VASQUEZ ALVARO ANDRES</v>
      </c>
      <c r="D151" s="300">
        <v>32338</v>
      </c>
      <c r="E151" s="300">
        <v>45162</v>
      </c>
      <c r="F151" s="299" t="s">
        <v>763</v>
      </c>
      <c r="G151" s="299" t="s">
        <v>350</v>
      </c>
      <c r="H151" s="301">
        <v>1</v>
      </c>
      <c r="I151" s="299" t="s">
        <v>5004</v>
      </c>
      <c r="J151" s="299" t="s">
        <v>5004</v>
      </c>
      <c r="K151" s="299" t="s">
        <v>6292</v>
      </c>
      <c r="L151" s="299" t="s">
        <v>4607</v>
      </c>
      <c r="M151" s="299" t="s">
        <v>90</v>
      </c>
      <c r="N151" s="299" t="s">
        <v>351</v>
      </c>
      <c r="O151" s="299" t="s">
        <v>92</v>
      </c>
    </row>
    <row r="152" spans="1:15" ht="12.95" customHeight="1" x14ac:dyDescent="0.2">
      <c r="A152" s="306">
        <v>1005896014</v>
      </c>
      <c r="B152" s="299" t="s">
        <v>1468</v>
      </c>
      <c r="C152" s="299" t="str">
        <f>+_xlfn.XLOOKUP(A152,'ACTIVOS 2'!$B$8:$B$629,'ACTIVOS 2'!$C$8:$C$629)</f>
        <v>CORTES CARABALI GINA LISETH</v>
      </c>
      <c r="D152" s="300">
        <v>37146</v>
      </c>
      <c r="E152" s="300">
        <v>45069</v>
      </c>
      <c r="F152" s="299" t="s">
        <v>768</v>
      </c>
      <c r="G152" s="299" t="s">
        <v>4511</v>
      </c>
      <c r="H152" s="301">
        <v>1</v>
      </c>
      <c r="I152" s="299" t="s">
        <v>5980</v>
      </c>
      <c r="J152" s="299" t="s">
        <v>5980</v>
      </c>
      <c r="K152" s="299" t="s">
        <v>5981</v>
      </c>
      <c r="L152" s="299" t="s">
        <v>4607</v>
      </c>
      <c r="M152" s="299" t="s">
        <v>90</v>
      </c>
      <c r="N152" s="299" t="s">
        <v>1467</v>
      </c>
      <c r="O152" s="299" t="s">
        <v>196</v>
      </c>
    </row>
    <row r="153" spans="1:15" ht="12.95" customHeight="1" x14ac:dyDescent="0.2">
      <c r="A153" s="306">
        <v>1193170379</v>
      </c>
      <c r="B153" s="299" t="s">
        <v>107</v>
      </c>
      <c r="C153" s="299" t="str">
        <f>+_xlfn.XLOOKUP(A153,'ACTIVOS 2'!$B$8:$B$629,'ACTIVOS 2'!$C$8:$C$629)</f>
        <v>CORTES CHARRIA JOSE LUIS</v>
      </c>
      <c r="D153" s="300">
        <v>36997</v>
      </c>
      <c r="E153" s="300">
        <v>45162</v>
      </c>
      <c r="F153" s="299" t="s">
        <v>763</v>
      </c>
      <c r="G153" s="299" t="s">
        <v>108</v>
      </c>
      <c r="H153" s="301">
        <v>1</v>
      </c>
      <c r="I153" s="299" t="s">
        <v>5163</v>
      </c>
      <c r="J153" s="299" t="s">
        <v>5163</v>
      </c>
      <c r="K153" s="299" t="s">
        <v>5164</v>
      </c>
      <c r="L153" s="299" t="s">
        <v>4607</v>
      </c>
      <c r="M153" s="299" t="s">
        <v>90</v>
      </c>
      <c r="N153" s="299" t="s">
        <v>91</v>
      </c>
      <c r="O153" s="299" t="s">
        <v>92</v>
      </c>
    </row>
    <row r="154" spans="1:15" ht="12.95" customHeight="1" x14ac:dyDescent="0.2">
      <c r="A154" s="306">
        <v>1107068953</v>
      </c>
      <c r="B154" s="299" t="s">
        <v>75</v>
      </c>
      <c r="C154" s="299" t="str">
        <f>+_xlfn.XLOOKUP(A154,'ACTIVOS 2'!$B$8:$B$629,'ACTIVOS 2'!$C$8:$C$629)</f>
        <v>CORTES JUAN CAMILO</v>
      </c>
      <c r="D154" s="300">
        <v>33602</v>
      </c>
      <c r="E154" s="300">
        <v>44676</v>
      </c>
      <c r="F154" s="299" t="s">
        <v>763</v>
      </c>
      <c r="G154" s="299" t="s">
        <v>4325</v>
      </c>
      <c r="H154" s="301">
        <v>1</v>
      </c>
      <c r="I154" s="299" t="s">
        <v>4847</v>
      </c>
      <c r="J154" s="299" t="s">
        <v>4848</v>
      </c>
      <c r="K154" s="299" t="s">
        <v>4849</v>
      </c>
      <c r="L154" s="299" t="s">
        <v>4850</v>
      </c>
      <c r="M154" s="299" t="s">
        <v>19</v>
      </c>
      <c r="N154" s="299" t="s">
        <v>76</v>
      </c>
      <c r="O154" s="299" t="s">
        <v>70</v>
      </c>
    </row>
    <row r="155" spans="1:15" ht="12.95" customHeight="1" x14ac:dyDescent="0.2">
      <c r="A155" s="306">
        <v>1151955200</v>
      </c>
      <c r="B155" s="299" t="s">
        <v>1180</v>
      </c>
      <c r="C155" s="299" t="str">
        <f>+_xlfn.XLOOKUP(A155,'ACTIVOS 2'!$B$8:$B$629,'ACTIVOS 2'!$C$8:$C$629)</f>
        <v>CRUZ MARTINEZ DIANA MARCELA</v>
      </c>
      <c r="D155" s="300">
        <v>34581</v>
      </c>
      <c r="E155" s="300">
        <v>44463</v>
      </c>
      <c r="F155" s="299" t="s">
        <v>768</v>
      </c>
      <c r="G155" s="299" t="s">
        <v>4440</v>
      </c>
      <c r="H155" s="301">
        <v>1</v>
      </c>
      <c r="I155" s="299" t="s">
        <v>5570</v>
      </c>
      <c r="J155" s="299" t="s">
        <v>5571</v>
      </c>
      <c r="K155" s="299" t="s">
        <v>5572</v>
      </c>
      <c r="L155" s="299" t="s">
        <v>4607</v>
      </c>
      <c r="M155" s="299" t="s">
        <v>90</v>
      </c>
      <c r="N155" s="299" t="s">
        <v>1131</v>
      </c>
      <c r="O155" s="299" t="s">
        <v>196</v>
      </c>
    </row>
    <row r="156" spans="1:15" ht="12.95" customHeight="1" x14ac:dyDescent="0.2">
      <c r="A156" s="306">
        <v>38561980</v>
      </c>
      <c r="B156" s="299" t="s">
        <v>1181</v>
      </c>
      <c r="C156" s="299" t="str">
        <f>+_xlfn.XLOOKUP(A156,'ACTIVOS 2'!$B$8:$B$629,'ACTIVOS 2'!$C$8:$C$629)</f>
        <v>CRUZ QUINONEZ MONICA</v>
      </c>
      <c r="D156" s="300">
        <v>28826</v>
      </c>
      <c r="E156" s="300">
        <v>44427</v>
      </c>
      <c r="F156" s="299" t="s">
        <v>768</v>
      </c>
      <c r="G156" s="299" t="s">
        <v>1182</v>
      </c>
      <c r="H156" s="301">
        <v>1</v>
      </c>
      <c r="I156" s="299" t="s">
        <v>5573</v>
      </c>
      <c r="J156" s="299" t="s">
        <v>5574</v>
      </c>
      <c r="K156" s="299" t="s">
        <v>5575</v>
      </c>
      <c r="L156" s="299" t="s">
        <v>5576</v>
      </c>
      <c r="M156" s="299" t="s">
        <v>90</v>
      </c>
      <c r="N156" s="299" t="s">
        <v>1131</v>
      </c>
      <c r="O156" s="299" t="s">
        <v>196</v>
      </c>
    </row>
    <row r="157" spans="1:15" ht="12.95" customHeight="1" x14ac:dyDescent="0.2">
      <c r="A157" s="306">
        <v>1113531156</v>
      </c>
      <c r="B157" s="299" t="s">
        <v>109</v>
      </c>
      <c r="C157" s="299" t="str">
        <f>+_xlfn.XLOOKUP(A157,'ACTIVOS 2'!$B$8:$B$629,'ACTIVOS 2'!$C$8:$C$629)</f>
        <v>CUATIN LARRAHONDO CRISTHIAN FERNANDO</v>
      </c>
      <c r="D157" s="300">
        <v>34595</v>
      </c>
      <c r="E157" s="300">
        <v>44266</v>
      </c>
      <c r="F157" s="299" t="s">
        <v>763</v>
      </c>
      <c r="G157" s="299" t="s">
        <v>110</v>
      </c>
      <c r="H157" s="301">
        <v>1</v>
      </c>
      <c r="I157" s="299" t="s">
        <v>5165</v>
      </c>
      <c r="J157" s="299" t="s">
        <v>5165</v>
      </c>
      <c r="K157" s="299" t="s">
        <v>5166</v>
      </c>
      <c r="L157" s="299" t="s">
        <v>5167</v>
      </c>
      <c r="M157" s="299" t="s">
        <v>90</v>
      </c>
      <c r="N157" s="299" t="s">
        <v>91</v>
      </c>
      <c r="O157" s="299" t="s">
        <v>92</v>
      </c>
    </row>
    <row r="158" spans="1:15" ht="12.95" customHeight="1" x14ac:dyDescent="0.2">
      <c r="A158" s="306">
        <v>16846620</v>
      </c>
      <c r="B158" s="299" t="s">
        <v>1568</v>
      </c>
      <c r="C158" s="299" t="str">
        <f>+_xlfn.XLOOKUP(A158,'ACTIVOS 2'!$B$8:$B$629,'ACTIVOS 2'!$C$8:$C$629)</f>
        <v>CUERO MOSQUERA JEFFERSON</v>
      </c>
      <c r="D158" s="300">
        <v>30411</v>
      </c>
      <c r="E158" s="300">
        <v>43571</v>
      </c>
      <c r="F158" s="299" t="s">
        <v>763</v>
      </c>
      <c r="G158" s="299" t="s">
        <v>4562</v>
      </c>
      <c r="H158" s="301">
        <v>1</v>
      </c>
      <c r="I158" s="299" t="s">
        <v>6468</v>
      </c>
      <c r="J158" s="299" t="s">
        <v>6469</v>
      </c>
      <c r="K158" s="299" t="s">
        <v>6470</v>
      </c>
      <c r="L158" s="299" t="s">
        <v>6471</v>
      </c>
      <c r="M158" s="299" t="s">
        <v>366</v>
      </c>
      <c r="N158" s="299" t="s">
        <v>1567</v>
      </c>
      <c r="O158" s="299" t="s">
        <v>1541</v>
      </c>
    </row>
    <row r="159" spans="1:15" ht="12.95" customHeight="1" x14ac:dyDescent="0.2">
      <c r="A159" s="306">
        <v>1004614499</v>
      </c>
      <c r="B159" s="299" t="s">
        <v>376</v>
      </c>
      <c r="C159" s="299" t="str">
        <f>+_xlfn.XLOOKUP(A159,'ACTIVOS 2'!$B$8:$B$629,'ACTIVOS 2'!$C$8:$C$629)</f>
        <v>CUERO PALERMO MIGUEL</v>
      </c>
      <c r="D159" s="300">
        <v>34268</v>
      </c>
      <c r="E159" s="300">
        <v>44914</v>
      </c>
      <c r="F159" s="299" t="s">
        <v>763</v>
      </c>
      <c r="G159" s="299" t="s">
        <v>377</v>
      </c>
      <c r="H159" s="301">
        <v>1</v>
      </c>
      <c r="I159" s="299" t="s">
        <v>6347</v>
      </c>
      <c r="J159" s="299" t="s">
        <v>6348</v>
      </c>
      <c r="K159" s="299" t="s">
        <v>6349</v>
      </c>
      <c r="L159" s="299" t="s">
        <v>4607</v>
      </c>
      <c r="M159" s="299" t="s">
        <v>366</v>
      </c>
      <c r="N159" s="299" t="s">
        <v>367</v>
      </c>
      <c r="O159" s="299" t="s">
        <v>368</v>
      </c>
    </row>
    <row r="160" spans="1:15" ht="12.95" customHeight="1" x14ac:dyDescent="0.2">
      <c r="A160" s="306">
        <v>6163867</v>
      </c>
      <c r="B160" s="299" t="s">
        <v>791</v>
      </c>
      <c r="C160" s="299" t="str">
        <f>+_xlfn.XLOOKUP(A160,'ACTIVOS 2'!$B$8:$B$629,'ACTIVOS 2'!$C$8:$C$629)</f>
        <v>CUERO SAAVEDRA LEONARD ANDRES</v>
      </c>
      <c r="D160" s="300">
        <v>30747</v>
      </c>
      <c r="E160" s="300">
        <v>45194</v>
      </c>
      <c r="F160" s="299" t="s">
        <v>763</v>
      </c>
      <c r="G160" s="299" t="s">
        <v>792</v>
      </c>
      <c r="H160" s="301">
        <v>1</v>
      </c>
      <c r="I160" s="299" t="s">
        <v>4655</v>
      </c>
      <c r="J160" s="299" t="s">
        <v>4655</v>
      </c>
      <c r="K160" s="299" t="s">
        <v>4656</v>
      </c>
      <c r="L160" s="299" t="s">
        <v>4657</v>
      </c>
      <c r="M160" s="299" t="s">
        <v>19</v>
      </c>
      <c r="N160" s="299" t="s">
        <v>785</v>
      </c>
      <c r="O160" s="299" t="s">
        <v>24</v>
      </c>
    </row>
    <row r="161" spans="1:15" ht="12.95" customHeight="1" x14ac:dyDescent="0.2">
      <c r="A161" s="306">
        <v>1087118397</v>
      </c>
      <c r="B161" s="299" t="s">
        <v>1183</v>
      </c>
      <c r="C161" s="299" t="e">
        <f>+_xlfn.XLOOKUP(A161,'ACTIVOS 2'!$B$8:$B$629,'ACTIVOS 2'!$C$8:$C$629)</f>
        <v>#N/A</v>
      </c>
      <c r="D161" s="300">
        <v>37360</v>
      </c>
      <c r="E161" s="300">
        <v>45094</v>
      </c>
      <c r="F161" s="299" t="s">
        <v>768</v>
      </c>
      <c r="G161" s="299" t="s">
        <v>1184</v>
      </c>
      <c r="H161" s="301">
        <v>1</v>
      </c>
      <c r="I161" s="299" t="s">
        <v>5577</v>
      </c>
      <c r="J161" s="299" t="s">
        <v>5577</v>
      </c>
      <c r="K161" s="299" t="s">
        <v>5578</v>
      </c>
      <c r="L161" s="299" t="s">
        <v>4607</v>
      </c>
      <c r="M161" s="299" t="s">
        <v>90</v>
      </c>
      <c r="N161" s="299" t="s">
        <v>1131</v>
      </c>
      <c r="O161" s="299" t="s">
        <v>196</v>
      </c>
    </row>
    <row r="162" spans="1:15" ht="12.95" customHeight="1" x14ac:dyDescent="0.2">
      <c r="A162" s="306">
        <v>1144213344</v>
      </c>
      <c r="B162" s="299" t="s">
        <v>1111</v>
      </c>
      <c r="C162" s="299" t="e">
        <f>+_xlfn.XLOOKUP(A162,'ACTIVOS 2'!$B$8:$B$629,'ACTIVOS 2'!$C$8:$C$629)</f>
        <v>#N/A</v>
      </c>
      <c r="D162" s="300">
        <v>36549</v>
      </c>
      <c r="E162" s="300">
        <v>44447</v>
      </c>
      <c r="F162" s="299" t="s">
        <v>768</v>
      </c>
      <c r="G162" s="299" t="s">
        <v>4414</v>
      </c>
      <c r="H162" s="301">
        <v>1</v>
      </c>
      <c r="I162" s="299" t="s">
        <v>5447</v>
      </c>
      <c r="J162" s="299" t="s">
        <v>5447</v>
      </c>
      <c r="K162" s="299" t="s">
        <v>5448</v>
      </c>
      <c r="L162" s="299" t="s">
        <v>5449</v>
      </c>
      <c r="M162" s="299" t="s">
        <v>90</v>
      </c>
      <c r="N162" s="299" t="s">
        <v>1109</v>
      </c>
      <c r="O162" s="299" t="s">
        <v>92</v>
      </c>
    </row>
    <row r="163" spans="1:15" ht="12.95" customHeight="1" x14ac:dyDescent="0.2">
      <c r="A163" s="306">
        <v>1110296132</v>
      </c>
      <c r="B163" s="299" t="s">
        <v>1432</v>
      </c>
      <c r="C163" s="299" t="str">
        <f>+_xlfn.XLOOKUP(A163,'ACTIVOS 2'!$B$8:$B$629,'ACTIVOS 2'!$C$8:$C$629)</f>
        <v>DELGADO ACEVEDO JESSICA</v>
      </c>
      <c r="D163" s="300">
        <v>39554</v>
      </c>
      <c r="E163" s="300">
        <v>45629</v>
      </c>
      <c r="F163" s="299" t="s">
        <v>768</v>
      </c>
      <c r="G163" s="299" t="s">
        <v>4507</v>
      </c>
      <c r="H163" s="301">
        <v>1</v>
      </c>
      <c r="I163" s="299" t="s">
        <v>5941</v>
      </c>
      <c r="J163" s="299" t="s">
        <v>5942</v>
      </c>
      <c r="K163" s="299" t="s">
        <v>5943</v>
      </c>
      <c r="L163" s="299" t="s">
        <v>4607</v>
      </c>
      <c r="M163" s="299" t="s">
        <v>90</v>
      </c>
      <c r="N163" s="299" t="s">
        <v>859</v>
      </c>
      <c r="O163" s="299" t="s">
        <v>159</v>
      </c>
    </row>
    <row r="164" spans="1:15" ht="12.95" customHeight="1" x14ac:dyDescent="0.2">
      <c r="A164" s="306">
        <v>31403465</v>
      </c>
      <c r="B164" s="299" t="s">
        <v>793</v>
      </c>
      <c r="C164" s="299" t="str">
        <f>+_xlfn.XLOOKUP(A164,'ACTIVOS 2'!$B$8:$B$629,'ACTIVOS 2'!$C$8:$C$629)</f>
        <v>DELGADO CASTILLO MARIA IVON</v>
      </c>
      <c r="D164" s="300">
        <v>21595</v>
      </c>
      <c r="E164" s="300">
        <v>38873</v>
      </c>
      <c r="F164" s="299" t="s">
        <v>768</v>
      </c>
      <c r="G164" s="299" t="s">
        <v>4296</v>
      </c>
      <c r="H164" s="301">
        <v>1</v>
      </c>
      <c r="I164" s="299" t="s">
        <v>4658</v>
      </c>
      <c r="J164" s="299" t="s">
        <v>4659</v>
      </c>
      <c r="K164" s="299" t="s">
        <v>4660</v>
      </c>
      <c r="L164" s="299" t="s">
        <v>4661</v>
      </c>
      <c r="M164" s="299" t="s">
        <v>19</v>
      </c>
      <c r="N164" s="299" t="s">
        <v>785</v>
      </c>
      <c r="O164" s="299" t="s">
        <v>24</v>
      </c>
    </row>
    <row r="165" spans="1:15" ht="12.95" customHeight="1" x14ac:dyDescent="0.2">
      <c r="A165" s="306">
        <v>1104820421</v>
      </c>
      <c r="B165" s="299" t="s">
        <v>1433</v>
      </c>
      <c r="C165" s="299" t="str">
        <f>+_xlfn.XLOOKUP(A165,'ACTIVOS 2'!$B$8:$B$629,'ACTIVOS 2'!$C$8:$C$629)</f>
        <v>DELGADO LARENAS ISABELLA</v>
      </c>
      <c r="D165" s="300">
        <v>39731</v>
      </c>
      <c r="E165" s="300">
        <v>45629</v>
      </c>
      <c r="F165" s="299" t="s">
        <v>768</v>
      </c>
      <c r="G165" s="299" t="s">
        <v>4508</v>
      </c>
      <c r="H165" s="301">
        <v>1</v>
      </c>
      <c r="I165" s="299" t="s">
        <v>5944</v>
      </c>
      <c r="J165" s="299" t="s">
        <v>5944</v>
      </c>
      <c r="K165" s="299" t="s">
        <v>5945</v>
      </c>
      <c r="L165" s="299" t="s">
        <v>4607</v>
      </c>
      <c r="M165" s="299" t="s">
        <v>90</v>
      </c>
      <c r="N165" s="299" t="s">
        <v>859</v>
      </c>
      <c r="O165" s="299" t="s">
        <v>196</v>
      </c>
    </row>
    <row r="166" spans="1:15" ht="12.95" customHeight="1" x14ac:dyDescent="0.2">
      <c r="A166" s="306">
        <v>1143954646</v>
      </c>
      <c r="B166" s="299" t="s">
        <v>1185</v>
      </c>
      <c r="C166" s="299" t="str">
        <f>+_xlfn.XLOOKUP(A166,'ACTIVOS 2'!$B$8:$B$629,'ACTIVOS 2'!$C$8:$C$629)</f>
        <v>DELGADO VALVERDE ANDREA KARINA</v>
      </c>
      <c r="D166" s="300">
        <v>34054</v>
      </c>
      <c r="E166" s="300">
        <v>45086</v>
      </c>
      <c r="F166" s="299" t="s">
        <v>768</v>
      </c>
      <c r="G166" s="299" t="s">
        <v>1186</v>
      </c>
      <c r="H166" s="301">
        <v>1</v>
      </c>
      <c r="I166" s="299" t="s">
        <v>5579</v>
      </c>
      <c r="J166" s="299" t="s">
        <v>5579</v>
      </c>
      <c r="K166" s="299" t="s">
        <v>5580</v>
      </c>
      <c r="L166" s="299" t="s">
        <v>4607</v>
      </c>
      <c r="M166" s="299" t="s">
        <v>90</v>
      </c>
      <c r="N166" s="299" t="s">
        <v>1131</v>
      </c>
      <c r="O166" s="299" t="s">
        <v>196</v>
      </c>
    </row>
    <row r="167" spans="1:15" ht="12.95" customHeight="1" x14ac:dyDescent="0.2">
      <c r="A167" s="306">
        <v>66911786</v>
      </c>
      <c r="B167" s="299" t="s">
        <v>1040</v>
      </c>
      <c r="C167" s="299" t="e">
        <f>+_xlfn.XLOOKUP(A167,'ACTIVOS 2'!$B$8:$B$629,'ACTIVOS 2'!$C$8:$C$629)</f>
        <v>#N/A</v>
      </c>
      <c r="D167" s="300">
        <v>29851</v>
      </c>
      <c r="E167" s="300">
        <v>43704</v>
      </c>
      <c r="F167" s="299" t="s">
        <v>768</v>
      </c>
      <c r="G167" s="299" t="s">
        <v>4395</v>
      </c>
      <c r="H167" s="301">
        <v>1</v>
      </c>
      <c r="I167" s="299" t="s">
        <v>5340</v>
      </c>
      <c r="J167" s="299" t="s">
        <v>5340</v>
      </c>
      <c r="K167" s="299" t="s">
        <v>5341</v>
      </c>
      <c r="L167" s="299"/>
      <c r="M167" s="299" t="s">
        <v>90</v>
      </c>
      <c r="N167" s="299" t="s">
        <v>1017</v>
      </c>
      <c r="O167" s="299" t="s">
        <v>196</v>
      </c>
    </row>
    <row r="168" spans="1:15" ht="12.95" customHeight="1" x14ac:dyDescent="0.2">
      <c r="A168" s="306">
        <v>66854913</v>
      </c>
      <c r="B168" s="299" t="s">
        <v>1041</v>
      </c>
      <c r="C168" s="299" t="str">
        <f>+_xlfn.XLOOKUP(A168,'ACTIVOS 2'!$B$8:$B$629,'ACTIVOS 2'!$C$8:$C$629)</f>
        <v>DIAZ DELGADO SANDRA PATRICIA</v>
      </c>
      <c r="D168" s="300">
        <v>26738</v>
      </c>
      <c r="E168" s="300">
        <v>38876</v>
      </c>
      <c r="F168" s="299" t="s">
        <v>768</v>
      </c>
      <c r="G168" s="299" t="s">
        <v>4396</v>
      </c>
      <c r="H168" s="301">
        <v>1</v>
      </c>
      <c r="I168" s="299" t="s">
        <v>5342</v>
      </c>
      <c r="J168" s="299" t="s">
        <v>5342</v>
      </c>
      <c r="K168" s="299" t="s">
        <v>5343</v>
      </c>
      <c r="L168" s="299" t="s">
        <v>5344</v>
      </c>
      <c r="M168" s="299" t="s">
        <v>90</v>
      </c>
      <c r="N168" s="299" t="s">
        <v>1017</v>
      </c>
      <c r="O168" s="299" t="s">
        <v>196</v>
      </c>
    </row>
    <row r="169" spans="1:15" ht="12.95" customHeight="1" x14ac:dyDescent="0.2">
      <c r="A169" s="306">
        <v>1151941373</v>
      </c>
      <c r="B169" s="299" t="s">
        <v>833</v>
      </c>
      <c r="C169" s="299" t="str">
        <f>+_xlfn.XLOOKUP(A169,'ACTIVOS 2'!$B$8:$B$629,'ACTIVOS 2'!$C$8:$C$629)</f>
        <v>DIAZ VIVAS HEIDY BRIGITTE</v>
      </c>
      <c r="D169" s="300">
        <v>33397</v>
      </c>
      <c r="E169" s="300">
        <v>45040</v>
      </c>
      <c r="F169" s="299" t="s">
        <v>768</v>
      </c>
      <c r="G169" s="299" t="s">
        <v>4316</v>
      </c>
      <c r="H169" s="301">
        <v>1</v>
      </c>
      <c r="I169" s="299" t="s">
        <v>4790</v>
      </c>
      <c r="J169" s="299" t="s">
        <v>4791</v>
      </c>
      <c r="K169" s="299" t="s">
        <v>4792</v>
      </c>
      <c r="L169" s="299" t="s">
        <v>4793</v>
      </c>
      <c r="M169" s="299" t="s">
        <v>19</v>
      </c>
      <c r="N169" s="299" t="s">
        <v>834</v>
      </c>
      <c r="O169" s="299" t="s">
        <v>24</v>
      </c>
    </row>
    <row r="170" spans="1:15" ht="12.95" customHeight="1" x14ac:dyDescent="0.2">
      <c r="A170" s="306">
        <v>24815562</v>
      </c>
      <c r="B170" s="299" t="s">
        <v>912</v>
      </c>
      <c r="C170" s="299" t="str">
        <f>+_xlfn.XLOOKUP(A170,'ACTIVOS 2'!$B$8:$B$629,'ACTIVOS 2'!$C$8:$C$629)</f>
        <v>DIAZ VIVIANA PATRICIA</v>
      </c>
      <c r="D170" s="300">
        <v>30276</v>
      </c>
      <c r="E170" s="300">
        <v>40627</v>
      </c>
      <c r="F170" s="299" t="s">
        <v>768</v>
      </c>
      <c r="G170" s="299" t="s">
        <v>4338</v>
      </c>
      <c r="H170" s="301">
        <v>1</v>
      </c>
      <c r="I170" s="299" t="s">
        <v>4945</v>
      </c>
      <c r="J170" s="299" t="s">
        <v>4945</v>
      </c>
      <c r="K170" s="299" t="s">
        <v>4946</v>
      </c>
      <c r="L170" s="299" t="s">
        <v>4607</v>
      </c>
      <c r="M170" s="299" t="s">
        <v>83</v>
      </c>
      <c r="N170" s="299" t="s">
        <v>899</v>
      </c>
      <c r="O170" s="299" t="s">
        <v>85</v>
      </c>
    </row>
    <row r="171" spans="1:15" ht="12.95" customHeight="1" x14ac:dyDescent="0.2">
      <c r="A171" s="306">
        <v>1113642956</v>
      </c>
      <c r="B171" s="299" t="s">
        <v>429</v>
      </c>
      <c r="C171" s="299" t="str">
        <f>+_xlfn.XLOOKUP(A171,'ACTIVOS 2'!$B$8:$B$629,'ACTIVOS 2'!$C$8:$C$629)</f>
        <v>DORRONSORO MARULANDA JUAN FERNANDO</v>
      </c>
      <c r="D171" s="300">
        <v>32854</v>
      </c>
      <c r="E171" s="300">
        <v>44158</v>
      </c>
      <c r="F171" s="299" t="s">
        <v>763</v>
      </c>
      <c r="G171" s="299" t="s">
        <v>430</v>
      </c>
      <c r="H171" s="301">
        <v>1</v>
      </c>
      <c r="I171" s="299" t="s">
        <v>6527</v>
      </c>
      <c r="J171" s="299" t="s">
        <v>6527</v>
      </c>
      <c r="K171" s="299" t="s">
        <v>6528</v>
      </c>
      <c r="L171" s="299" t="s">
        <v>6529</v>
      </c>
      <c r="M171" s="299" t="s">
        <v>427</v>
      </c>
      <c r="N171" s="299" t="s">
        <v>431</v>
      </c>
      <c r="O171" s="299" t="s">
        <v>427</v>
      </c>
    </row>
    <row r="172" spans="1:15" ht="12.95" customHeight="1" x14ac:dyDescent="0.2">
      <c r="A172" s="306">
        <v>1143924317</v>
      </c>
      <c r="B172" s="299" t="s">
        <v>194</v>
      </c>
      <c r="C172" s="299" t="str">
        <f>+_xlfn.XLOOKUP(A172,'ACTIVOS 2'!$B$8:$B$629,'ACTIVOS 2'!$C$8:$C$629)</f>
        <v>DUQUE AGUDELO INGRID VANNESA</v>
      </c>
      <c r="D172" s="300">
        <v>32593</v>
      </c>
      <c r="E172" s="300">
        <v>40976</v>
      </c>
      <c r="F172" s="299" t="s">
        <v>768</v>
      </c>
      <c r="G172" s="299" t="s">
        <v>4503</v>
      </c>
      <c r="H172" s="301">
        <v>1</v>
      </c>
      <c r="I172" s="299" t="s">
        <v>5898</v>
      </c>
      <c r="J172" s="299" t="s">
        <v>5898</v>
      </c>
      <c r="K172" s="299" t="s">
        <v>5899</v>
      </c>
      <c r="L172" s="299" t="s">
        <v>5900</v>
      </c>
      <c r="M172" s="299" t="s">
        <v>90</v>
      </c>
      <c r="N172" s="299" t="s">
        <v>195</v>
      </c>
      <c r="O172" s="299" t="s">
        <v>196</v>
      </c>
    </row>
    <row r="173" spans="1:15" ht="12.95" customHeight="1" x14ac:dyDescent="0.2">
      <c r="A173" s="306">
        <v>16846653</v>
      </c>
      <c r="B173" s="299" t="s">
        <v>318</v>
      </c>
      <c r="C173" s="299" t="str">
        <f>+_xlfn.XLOOKUP(A173,'ACTIVOS 2'!$B$8:$B$629,'ACTIVOS 2'!$C$8:$C$629)</f>
        <v>DUQUE ARCE CARLOS ANDRES</v>
      </c>
      <c r="D173" s="300">
        <v>30456</v>
      </c>
      <c r="E173" s="300">
        <v>38899</v>
      </c>
      <c r="F173" s="299" t="s">
        <v>763</v>
      </c>
      <c r="G173" s="299" t="s">
        <v>4530</v>
      </c>
      <c r="H173" s="301">
        <v>1</v>
      </c>
      <c r="I173" s="299" t="s">
        <v>6221</v>
      </c>
      <c r="J173" s="299" t="s">
        <v>6222</v>
      </c>
      <c r="K173" s="299" t="s">
        <v>6223</v>
      </c>
      <c r="L173" s="299" t="s">
        <v>6224</v>
      </c>
      <c r="M173" s="299" t="s">
        <v>90</v>
      </c>
      <c r="N173" s="299" t="s">
        <v>316</v>
      </c>
      <c r="O173" s="299" t="s">
        <v>196</v>
      </c>
    </row>
    <row r="174" spans="1:15" ht="12.95" customHeight="1" x14ac:dyDescent="0.2">
      <c r="A174" s="306">
        <v>1144160016</v>
      </c>
      <c r="B174" s="299" t="s">
        <v>1598</v>
      </c>
      <c r="C174" s="299" t="str">
        <f>+_xlfn.XLOOKUP(A174,'ACTIVOS 2'!$B$8:$B$629,'ACTIVOS 2'!$C$8:$C$629)</f>
        <v>DUQUE ECHEVERRY LINDA TATIANA</v>
      </c>
      <c r="D174" s="300">
        <v>33804</v>
      </c>
      <c r="E174" s="300">
        <v>44014</v>
      </c>
      <c r="F174" s="299" t="s">
        <v>768</v>
      </c>
      <c r="G174" s="299" t="s">
        <v>1599</v>
      </c>
      <c r="H174" s="301">
        <v>1</v>
      </c>
      <c r="I174" s="299" t="s">
        <v>6530</v>
      </c>
      <c r="J174" s="299" t="s">
        <v>6530</v>
      </c>
      <c r="K174" s="299" t="s">
        <v>6531</v>
      </c>
      <c r="L174" s="299" t="s">
        <v>4607</v>
      </c>
      <c r="M174" s="299" t="s">
        <v>427</v>
      </c>
      <c r="N174" s="299" t="s">
        <v>431</v>
      </c>
      <c r="O174" s="299" t="s">
        <v>427</v>
      </c>
    </row>
    <row r="175" spans="1:15" ht="12.95" customHeight="1" x14ac:dyDescent="0.2">
      <c r="A175" s="306">
        <v>1143993427</v>
      </c>
      <c r="B175" s="299" t="s">
        <v>1569</v>
      </c>
      <c r="C175" s="299" t="str">
        <f>+_xlfn.XLOOKUP(A175,'ACTIVOS 2'!$B$8:$B$629,'ACTIVOS 2'!$C$8:$C$629)</f>
        <v>DURAN ORTEGA DANNA ALEJANDRA</v>
      </c>
      <c r="D175" s="300">
        <v>36037</v>
      </c>
      <c r="E175" s="300">
        <v>44034</v>
      </c>
      <c r="F175" s="299" t="s">
        <v>768</v>
      </c>
      <c r="G175" s="299" t="s">
        <v>1570</v>
      </c>
      <c r="H175" s="301">
        <v>1</v>
      </c>
      <c r="I175" s="299" t="s">
        <v>6472</v>
      </c>
      <c r="J175" s="299" t="s">
        <v>6472</v>
      </c>
      <c r="K175" s="299" t="s">
        <v>6473</v>
      </c>
      <c r="L175" s="299" t="s">
        <v>6474</v>
      </c>
      <c r="M175" s="299" t="s">
        <v>366</v>
      </c>
      <c r="N175" s="299" t="s">
        <v>1567</v>
      </c>
      <c r="O175" s="299" t="s">
        <v>1541</v>
      </c>
    </row>
    <row r="176" spans="1:15" ht="12.95" customHeight="1" x14ac:dyDescent="0.2">
      <c r="A176" s="306">
        <v>66978336</v>
      </c>
      <c r="B176" s="299" t="s">
        <v>913</v>
      </c>
      <c r="C176" s="299" t="str">
        <f>+_xlfn.XLOOKUP(A176,'ACTIVOS 2'!$B$8:$B$629,'ACTIVOS 2'!$C$8:$C$629)</f>
        <v>ECHEVERRI GIRALDO DIANA ALEXANDRA</v>
      </c>
      <c r="D176" s="300">
        <v>27945</v>
      </c>
      <c r="E176" s="300">
        <v>42254</v>
      </c>
      <c r="F176" s="299" t="s">
        <v>768</v>
      </c>
      <c r="G176" s="299" t="s">
        <v>914</v>
      </c>
      <c r="H176" s="301">
        <v>1</v>
      </c>
      <c r="I176" s="299" t="s">
        <v>4947</v>
      </c>
      <c r="J176" s="299" t="s">
        <v>4947</v>
      </c>
      <c r="K176" s="299" t="s">
        <v>4948</v>
      </c>
      <c r="L176" s="299" t="s">
        <v>4949</v>
      </c>
      <c r="M176" s="299" t="s">
        <v>83</v>
      </c>
      <c r="N176" s="299" t="s">
        <v>899</v>
      </c>
      <c r="O176" s="299" t="s">
        <v>85</v>
      </c>
    </row>
    <row r="177" spans="1:15" ht="12.95" customHeight="1" x14ac:dyDescent="0.2">
      <c r="A177" s="306">
        <v>1086133772</v>
      </c>
      <c r="B177" s="299" t="s">
        <v>236</v>
      </c>
      <c r="C177" s="299" t="str">
        <f>+_xlfn.XLOOKUP(A177,'ACTIVOS 2'!$B$8:$B$629,'ACTIVOS 2'!$C$8:$C$629)</f>
        <v>EDISSON MENESES BETANCOURTH</v>
      </c>
      <c r="D177" s="300">
        <v>32228</v>
      </c>
      <c r="E177" s="300">
        <v>45155</v>
      </c>
      <c r="F177" s="299" t="s">
        <v>763</v>
      </c>
      <c r="G177" s="299" t="s">
        <v>237</v>
      </c>
      <c r="H177" s="301">
        <v>1</v>
      </c>
      <c r="I177" s="299" t="s">
        <v>6073</v>
      </c>
      <c r="J177" s="299" t="s">
        <v>6073</v>
      </c>
      <c r="K177" s="299" t="s">
        <v>6074</v>
      </c>
      <c r="L177" s="299" t="s">
        <v>4607</v>
      </c>
      <c r="M177" s="299" t="s">
        <v>90</v>
      </c>
      <c r="N177" s="299" t="s">
        <v>211</v>
      </c>
      <c r="O177" s="299" t="s">
        <v>196</v>
      </c>
    </row>
    <row r="178" spans="1:15" ht="12.95" customHeight="1" x14ac:dyDescent="0.2">
      <c r="A178" s="306">
        <v>31904470</v>
      </c>
      <c r="B178" s="299" t="s">
        <v>794</v>
      </c>
      <c r="C178" s="299" t="str">
        <f>+_xlfn.XLOOKUP(A178,'ACTIVOS 2'!$B$8:$B$629,'ACTIVOS 2'!$C$8:$C$629)</f>
        <v>ESCOBAR CORDOBA FRELIDA</v>
      </c>
      <c r="D178" s="300">
        <v>23071</v>
      </c>
      <c r="E178" s="300">
        <v>39371</v>
      </c>
      <c r="F178" s="299" t="s">
        <v>768</v>
      </c>
      <c r="G178" s="299" t="s">
        <v>4297</v>
      </c>
      <c r="H178" s="301">
        <v>1</v>
      </c>
      <c r="I178" s="299" t="s">
        <v>4662</v>
      </c>
      <c r="J178" s="299" t="s">
        <v>4662</v>
      </c>
      <c r="K178" s="299" t="s">
        <v>4663</v>
      </c>
      <c r="L178" s="299" t="s">
        <v>4664</v>
      </c>
      <c r="M178" s="299" t="s">
        <v>19</v>
      </c>
      <c r="N178" s="299" t="s">
        <v>785</v>
      </c>
      <c r="O178" s="299" t="s">
        <v>24</v>
      </c>
    </row>
    <row r="179" spans="1:15" ht="12.95" customHeight="1" x14ac:dyDescent="0.2">
      <c r="A179" s="306">
        <v>1088241069</v>
      </c>
      <c r="B179" s="299" t="s">
        <v>1042</v>
      </c>
      <c r="C179" s="299" t="str">
        <f>+_xlfn.XLOOKUP(A179,'ACTIVOS 2'!$B$8:$B$629,'ACTIVOS 2'!$C$8:$C$629)</f>
        <v>ESCOBAR OSPINA PAULA CATALINA</v>
      </c>
      <c r="D179" s="300">
        <v>31595</v>
      </c>
      <c r="E179" s="300">
        <v>43224</v>
      </c>
      <c r="F179" s="299" t="s">
        <v>768</v>
      </c>
      <c r="G179" s="299" t="s">
        <v>1043</v>
      </c>
      <c r="H179" s="301">
        <v>1</v>
      </c>
      <c r="I179" s="299" t="s">
        <v>5345</v>
      </c>
      <c r="J179" s="299" t="s">
        <v>5345</v>
      </c>
      <c r="K179" s="299" t="s">
        <v>5346</v>
      </c>
      <c r="L179" s="299" t="s">
        <v>4607</v>
      </c>
      <c r="M179" s="299" t="s">
        <v>90</v>
      </c>
      <c r="N179" s="299" t="s">
        <v>1017</v>
      </c>
      <c r="O179" s="299" t="s">
        <v>196</v>
      </c>
    </row>
    <row r="180" spans="1:15" ht="12.95" customHeight="1" x14ac:dyDescent="0.2">
      <c r="A180" s="306">
        <v>94381102</v>
      </c>
      <c r="B180" s="299" t="s">
        <v>967</v>
      </c>
      <c r="C180" s="299" t="str">
        <f>+_xlfn.XLOOKUP(A180,'ACTIVOS 2'!$B$8:$B$629,'ACTIVOS 2'!$C$8:$C$629)</f>
        <v>ESPINOSA ESCOBAR MARIO LLOFRED</v>
      </c>
      <c r="D180" s="300">
        <v>26727</v>
      </c>
      <c r="E180" s="300">
        <v>39692</v>
      </c>
      <c r="F180" s="299" t="s">
        <v>763</v>
      </c>
      <c r="G180" s="299" t="s">
        <v>4361</v>
      </c>
      <c r="H180" s="301">
        <v>1</v>
      </c>
      <c r="I180" s="299" t="s">
        <v>5066</v>
      </c>
      <c r="J180" s="299" t="s">
        <v>5067</v>
      </c>
      <c r="K180" s="299" t="s">
        <v>5068</v>
      </c>
      <c r="L180" s="299" t="s">
        <v>5069</v>
      </c>
      <c r="M180" s="299" t="s">
        <v>83</v>
      </c>
      <c r="N180" s="299" t="s">
        <v>968</v>
      </c>
      <c r="O180" s="299" t="s">
        <v>85</v>
      </c>
    </row>
    <row r="181" spans="1:15" ht="12.95" customHeight="1" x14ac:dyDescent="0.2">
      <c r="A181" s="306">
        <v>1086133767</v>
      </c>
      <c r="B181" s="299" t="s">
        <v>238</v>
      </c>
      <c r="C181" s="299" t="e">
        <f>+_xlfn.XLOOKUP(A181,'ACTIVOS 2'!$B$8:$B$629,'ACTIVOS 2'!$C$8:$C$629)</f>
        <v>#N/A</v>
      </c>
      <c r="D181" s="300">
        <v>31972</v>
      </c>
      <c r="E181" s="300">
        <v>43822</v>
      </c>
      <c r="F181" s="299" t="s">
        <v>768</v>
      </c>
      <c r="G181" s="299" t="s">
        <v>239</v>
      </c>
      <c r="H181" s="301">
        <v>1</v>
      </c>
      <c r="I181" s="299" t="s">
        <v>6079</v>
      </c>
      <c r="J181" s="299" t="s">
        <v>6080</v>
      </c>
      <c r="K181" s="299" t="s">
        <v>6081</v>
      </c>
      <c r="L181" s="299" t="s">
        <v>6082</v>
      </c>
      <c r="M181" s="299" t="s">
        <v>90</v>
      </c>
      <c r="N181" s="299" t="s">
        <v>211</v>
      </c>
      <c r="O181" s="299" t="s">
        <v>196</v>
      </c>
    </row>
    <row r="182" spans="1:15" ht="12.95" customHeight="1" x14ac:dyDescent="0.2">
      <c r="A182" s="306">
        <v>1144065214</v>
      </c>
      <c r="B182" s="299" t="s">
        <v>170</v>
      </c>
      <c r="C182" s="299" t="str">
        <f>+_xlfn.XLOOKUP(A182,'ACTIVOS 2'!$B$8:$B$629,'ACTIVOS 2'!$C$8:$C$629)</f>
        <v>ESTACIO ORTIZ JESSICA</v>
      </c>
      <c r="D182" s="300">
        <v>34211</v>
      </c>
      <c r="E182" s="300">
        <v>45155</v>
      </c>
      <c r="F182" s="299" t="s">
        <v>768</v>
      </c>
      <c r="G182" s="299" t="s">
        <v>171</v>
      </c>
      <c r="H182" s="301">
        <v>1</v>
      </c>
      <c r="I182" s="299" t="s">
        <v>5281</v>
      </c>
      <c r="J182" s="299" t="s">
        <v>5281</v>
      </c>
      <c r="K182" s="299" t="s">
        <v>1015</v>
      </c>
      <c r="L182" s="299" t="s">
        <v>4607</v>
      </c>
      <c r="M182" s="299" t="s">
        <v>90</v>
      </c>
      <c r="N182" s="299" t="s">
        <v>167</v>
      </c>
      <c r="O182" s="299" t="s">
        <v>159</v>
      </c>
    </row>
    <row r="183" spans="1:15" ht="12.95" customHeight="1" x14ac:dyDescent="0.2">
      <c r="A183" s="306">
        <v>1112102863</v>
      </c>
      <c r="B183" s="299" t="s">
        <v>848</v>
      </c>
      <c r="C183" s="299" t="str">
        <f>+_xlfn.XLOOKUP(A183,'ACTIVOS 2'!$B$8:$B$629,'ACTIVOS 2'!$C$8:$C$629)</f>
        <v>ESTUPIÐAN MONROY CARLOS FERNANDO</v>
      </c>
      <c r="D183" s="300">
        <v>33332</v>
      </c>
      <c r="E183" s="300">
        <v>45525</v>
      </c>
      <c r="F183" s="299" t="s">
        <v>763</v>
      </c>
      <c r="G183" s="299" t="s">
        <v>4321</v>
      </c>
      <c r="H183" s="301">
        <v>1</v>
      </c>
      <c r="I183" s="299" t="s">
        <v>4824</v>
      </c>
      <c r="J183" s="299" t="s">
        <v>4825</v>
      </c>
      <c r="K183" s="299" t="s">
        <v>4826</v>
      </c>
      <c r="L183" s="299" t="s">
        <v>4827</v>
      </c>
      <c r="M183" s="299" t="s">
        <v>19</v>
      </c>
      <c r="N183" s="299" t="s">
        <v>849</v>
      </c>
      <c r="O183" s="299" t="s">
        <v>24</v>
      </c>
    </row>
    <row r="184" spans="1:15" ht="12.95" customHeight="1" x14ac:dyDescent="0.2">
      <c r="A184" s="306">
        <v>67007818</v>
      </c>
      <c r="B184" s="299" t="s">
        <v>1044</v>
      </c>
      <c r="C184" s="299" t="e">
        <f>+_xlfn.XLOOKUP(A184,'ACTIVOS 2'!$B$8:$B$629,'ACTIVOS 2'!$C$8:$C$629)</f>
        <v>#N/A</v>
      </c>
      <c r="D184" s="300">
        <v>27674</v>
      </c>
      <c r="E184" s="300">
        <v>43900</v>
      </c>
      <c r="F184" s="299" t="s">
        <v>768</v>
      </c>
      <c r="G184" s="299" t="s">
        <v>4397</v>
      </c>
      <c r="H184" s="301">
        <v>1</v>
      </c>
      <c r="I184" s="299" t="s">
        <v>5347</v>
      </c>
      <c r="J184" s="299" t="s">
        <v>5347</v>
      </c>
      <c r="K184" s="299" t="s">
        <v>5348</v>
      </c>
      <c r="L184" s="299" t="s">
        <v>5349</v>
      </c>
      <c r="M184" s="299" t="s">
        <v>90</v>
      </c>
      <c r="N184" s="299" t="s">
        <v>1017</v>
      </c>
      <c r="O184" s="299" t="s">
        <v>196</v>
      </c>
    </row>
    <row r="185" spans="1:15" ht="12.95" customHeight="1" x14ac:dyDescent="0.2">
      <c r="A185" s="306">
        <v>1144158458</v>
      </c>
      <c r="B185" s="299" t="s">
        <v>208</v>
      </c>
      <c r="C185" s="299" t="str">
        <f>+_xlfn.XLOOKUP(A185,'ACTIVOS 2'!$B$8:$B$629,'ACTIVOS 2'!$C$8:$C$629)</f>
        <v>FAJARDO ZULUAGA CESAR AUGUSTO</v>
      </c>
      <c r="D185" s="300">
        <v>33758</v>
      </c>
      <c r="E185" s="300">
        <v>44599</v>
      </c>
      <c r="F185" s="299" t="s">
        <v>763</v>
      </c>
      <c r="G185" s="299" t="s">
        <v>209</v>
      </c>
      <c r="H185" s="301">
        <v>1</v>
      </c>
      <c r="I185" s="299" t="s">
        <v>5974</v>
      </c>
      <c r="J185" s="299" t="s">
        <v>5975</v>
      </c>
      <c r="K185" s="299" t="s">
        <v>5976</v>
      </c>
      <c r="L185" s="299" t="s">
        <v>5977</v>
      </c>
      <c r="M185" s="299" t="s">
        <v>90</v>
      </c>
      <c r="N185" s="299" t="s">
        <v>210</v>
      </c>
      <c r="O185" s="299" t="s">
        <v>159</v>
      </c>
    </row>
    <row r="186" spans="1:15" ht="12.95" customHeight="1" x14ac:dyDescent="0.2">
      <c r="A186" s="306">
        <v>31322106</v>
      </c>
      <c r="B186" s="299" t="s">
        <v>1187</v>
      </c>
      <c r="C186" s="299" t="str">
        <f>+_xlfn.XLOOKUP(A186,'ACTIVOS 2'!$B$8:$B$629,'ACTIVOS 2'!$C$8:$C$629)</f>
        <v>FERNANDEZ AULESTIA XIOMARA</v>
      </c>
      <c r="D186" s="300">
        <v>30234</v>
      </c>
      <c r="E186" s="300">
        <v>44456</v>
      </c>
      <c r="F186" s="299" t="s">
        <v>768</v>
      </c>
      <c r="G186" s="299" t="s">
        <v>4441</v>
      </c>
      <c r="H186" s="301">
        <v>1</v>
      </c>
      <c r="I186" s="299" t="s">
        <v>5581</v>
      </c>
      <c r="J186" s="299" t="s">
        <v>5581</v>
      </c>
      <c r="K186" s="299" t="s">
        <v>5582</v>
      </c>
      <c r="L186" s="299" t="s">
        <v>4607</v>
      </c>
      <c r="M186" s="299" t="s">
        <v>90</v>
      </c>
      <c r="N186" s="299" t="s">
        <v>1131</v>
      </c>
      <c r="O186" s="299" t="s">
        <v>196</v>
      </c>
    </row>
    <row r="187" spans="1:15" ht="12.95" customHeight="1" x14ac:dyDescent="0.2">
      <c r="A187" s="306">
        <v>1232600034</v>
      </c>
      <c r="B187" s="299" t="s">
        <v>1434</v>
      </c>
      <c r="C187" s="299" t="e">
        <f>+_xlfn.XLOOKUP(A187,'ACTIVOS 2'!$B$8:$B$629,'ACTIVOS 2'!$C$8:$C$629)</f>
        <v>#N/A</v>
      </c>
      <c r="D187" s="300">
        <v>27210</v>
      </c>
      <c r="E187" s="300">
        <v>45642</v>
      </c>
      <c r="F187" s="299" t="s">
        <v>768</v>
      </c>
      <c r="G187" s="299" t="s">
        <v>1435</v>
      </c>
      <c r="H187" s="301">
        <v>1</v>
      </c>
      <c r="I187" s="299" t="s">
        <v>5946</v>
      </c>
      <c r="J187" s="299" t="s">
        <v>5946</v>
      </c>
      <c r="K187" s="299" t="s">
        <v>5947</v>
      </c>
      <c r="L187" s="299" t="s">
        <v>4607</v>
      </c>
      <c r="M187" s="299" t="s">
        <v>90</v>
      </c>
      <c r="N187" s="299" t="s">
        <v>859</v>
      </c>
      <c r="O187" s="299" t="s">
        <v>196</v>
      </c>
    </row>
    <row r="188" spans="1:15" ht="12.95" customHeight="1" x14ac:dyDescent="0.2">
      <c r="A188" s="306">
        <v>1061751258</v>
      </c>
      <c r="B188" s="299" t="s">
        <v>1592</v>
      </c>
      <c r="C188" s="299" t="str">
        <f>+_xlfn.XLOOKUP(A188,'ACTIVOS 2'!$B$8:$B$629,'ACTIVOS 2'!$C$8:$C$629)</f>
        <v>FIGUEROA HOYOS GISELA STEFANIA</v>
      </c>
      <c r="D188" s="300">
        <v>33852</v>
      </c>
      <c r="E188" s="300">
        <v>44474</v>
      </c>
      <c r="F188" s="299" t="s">
        <v>768</v>
      </c>
      <c r="G188" s="299" t="s">
        <v>4568</v>
      </c>
      <c r="H188" s="301">
        <v>1</v>
      </c>
      <c r="I188" s="299" t="s">
        <v>6512</v>
      </c>
      <c r="J188" s="299" t="s">
        <v>6513</v>
      </c>
      <c r="K188" s="299" t="s">
        <v>6514</v>
      </c>
      <c r="L188" s="299" t="s">
        <v>6515</v>
      </c>
      <c r="M188" s="299" t="s">
        <v>366</v>
      </c>
      <c r="N188" s="299" t="s">
        <v>1593</v>
      </c>
      <c r="O188" s="299" t="s">
        <v>368</v>
      </c>
    </row>
    <row r="189" spans="1:15" ht="12.95" customHeight="1" x14ac:dyDescent="0.2">
      <c r="A189" s="306">
        <v>1130681044</v>
      </c>
      <c r="B189" s="299" t="s">
        <v>240</v>
      </c>
      <c r="C189" s="299" t="str">
        <f>+_xlfn.XLOOKUP(A189,'ACTIVOS 2'!$B$8:$B$629,'ACTIVOS 2'!$C$8:$C$629)</f>
        <v>FIGUEROA YULIE</v>
      </c>
      <c r="D189" s="300">
        <v>32554</v>
      </c>
      <c r="E189" s="300">
        <v>45155</v>
      </c>
      <c r="F189" s="299" t="s">
        <v>768</v>
      </c>
      <c r="G189" s="299" t="s">
        <v>241</v>
      </c>
      <c r="H189" s="301">
        <v>1</v>
      </c>
      <c r="I189" s="299" t="s">
        <v>6083</v>
      </c>
      <c r="J189" s="299" t="s">
        <v>6083</v>
      </c>
      <c r="K189" s="299" t="s">
        <v>6084</v>
      </c>
      <c r="L189" s="299" t="s">
        <v>4607</v>
      </c>
      <c r="M189" s="299" t="s">
        <v>90</v>
      </c>
      <c r="N189" s="299" t="s">
        <v>211</v>
      </c>
      <c r="O189" s="299" t="s">
        <v>196</v>
      </c>
    </row>
    <row r="190" spans="1:15" ht="12.95" customHeight="1" x14ac:dyDescent="0.2">
      <c r="A190" s="306">
        <v>1144095481</v>
      </c>
      <c r="B190" s="299" t="s">
        <v>329</v>
      </c>
      <c r="C190" s="299" t="str">
        <f>+_xlfn.XLOOKUP(A190,'ACTIVOS 2'!$B$8:$B$629,'ACTIVOS 2'!$C$8:$C$629)</f>
        <v>FILIGRANA CHAUSTRE TANIA</v>
      </c>
      <c r="D190" s="300">
        <v>35531</v>
      </c>
      <c r="E190" s="300">
        <v>43755</v>
      </c>
      <c r="F190" s="299" t="s">
        <v>768</v>
      </c>
      <c r="G190" s="299" t="s">
        <v>330</v>
      </c>
      <c r="H190" s="301">
        <v>1</v>
      </c>
      <c r="I190" s="299" t="s">
        <v>6267</v>
      </c>
      <c r="J190" s="299" t="s">
        <v>6267</v>
      </c>
      <c r="K190" s="299" t="s">
        <v>6268</v>
      </c>
      <c r="L190" s="299" t="s">
        <v>4607</v>
      </c>
      <c r="M190" s="299" t="s">
        <v>90</v>
      </c>
      <c r="N190" s="299" t="s">
        <v>331</v>
      </c>
      <c r="O190" s="299" t="s">
        <v>92</v>
      </c>
    </row>
    <row r="191" spans="1:15" ht="12.95" customHeight="1" x14ac:dyDescent="0.2">
      <c r="A191" s="306">
        <v>63486554</v>
      </c>
      <c r="B191" s="299" t="s">
        <v>1523</v>
      </c>
      <c r="C191" s="299" t="str">
        <f>+_xlfn.XLOOKUP(A191,'ACTIVOS 2'!$B$8:$B$629,'ACTIVOS 2'!$C$8:$C$629)</f>
        <v>FLOREZ IDARRAGA LILIANA</v>
      </c>
      <c r="D191" s="300">
        <v>26774</v>
      </c>
      <c r="E191" s="300">
        <v>44743</v>
      </c>
      <c r="F191" s="299" t="s">
        <v>768</v>
      </c>
      <c r="G191" s="299" t="s">
        <v>4534</v>
      </c>
      <c r="H191" s="301">
        <v>1</v>
      </c>
      <c r="I191" s="299" t="s">
        <v>6248</v>
      </c>
      <c r="J191" s="299" t="s">
        <v>6249</v>
      </c>
      <c r="K191" s="299" t="s">
        <v>6250</v>
      </c>
      <c r="L191" s="299" t="s">
        <v>6251</v>
      </c>
      <c r="M191" s="299" t="s">
        <v>90</v>
      </c>
      <c r="N191" s="299" t="s">
        <v>1522</v>
      </c>
      <c r="O191" s="299" t="s">
        <v>159</v>
      </c>
    </row>
    <row r="192" spans="1:15" ht="12.95" customHeight="1" x14ac:dyDescent="0.2">
      <c r="A192" s="306">
        <v>1107508291</v>
      </c>
      <c r="B192" s="299" t="s">
        <v>1188</v>
      </c>
      <c r="C192" s="299" t="e">
        <f>+_xlfn.XLOOKUP(A192,'ACTIVOS 2'!$B$8:$B$629,'ACTIVOS 2'!$C$8:$C$629)</f>
        <v>#N/A</v>
      </c>
      <c r="D192" s="300">
        <v>35472</v>
      </c>
      <c r="E192" s="300">
        <v>45062</v>
      </c>
      <c r="F192" s="299" t="s">
        <v>768</v>
      </c>
      <c r="G192" s="299" t="s">
        <v>4442</v>
      </c>
      <c r="H192" s="301">
        <v>1</v>
      </c>
      <c r="I192" s="299" t="s">
        <v>5583</v>
      </c>
      <c r="J192" s="299" t="s">
        <v>5583</v>
      </c>
      <c r="K192" s="299" t="s">
        <v>5584</v>
      </c>
      <c r="L192" s="299" t="s">
        <v>4607</v>
      </c>
      <c r="M192" s="299" t="s">
        <v>90</v>
      </c>
      <c r="N192" s="299" t="s">
        <v>1131</v>
      </c>
      <c r="O192" s="299" t="s">
        <v>196</v>
      </c>
    </row>
    <row r="193" spans="1:15" ht="12.95" customHeight="1" x14ac:dyDescent="0.2">
      <c r="A193" s="306">
        <v>1130664548</v>
      </c>
      <c r="B193" s="299" t="s">
        <v>1189</v>
      </c>
      <c r="C193" s="299" t="str">
        <f>+_xlfn.XLOOKUP(A193,'ACTIVOS 2'!$B$8:$B$629,'ACTIVOS 2'!$C$8:$C$629)</f>
        <v>FRANCO CRUZ JULIETH</v>
      </c>
      <c r="D193" s="300">
        <v>31532</v>
      </c>
      <c r="E193" s="300">
        <v>45094</v>
      </c>
      <c r="F193" s="299" t="s">
        <v>768</v>
      </c>
      <c r="G193" s="299" t="s">
        <v>1190</v>
      </c>
      <c r="H193" s="301">
        <v>1</v>
      </c>
      <c r="I193" s="299" t="s">
        <v>5585</v>
      </c>
      <c r="J193" s="299" t="s">
        <v>5585</v>
      </c>
      <c r="K193" s="299" t="s">
        <v>5586</v>
      </c>
      <c r="L193" s="299" t="s">
        <v>4607</v>
      </c>
      <c r="M193" s="299" t="s">
        <v>90</v>
      </c>
      <c r="N193" s="299" t="s">
        <v>1131</v>
      </c>
      <c r="O193" s="299" t="s">
        <v>196</v>
      </c>
    </row>
    <row r="194" spans="1:15" ht="12.95" customHeight="1" x14ac:dyDescent="0.2">
      <c r="A194" s="306">
        <v>1006207578</v>
      </c>
      <c r="B194" s="299" t="s">
        <v>1399</v>
      </c>
      <c r="C194" s="299" t="str">
        <f>+_xlfn.XLOOKUP(A194,'ACTIVOS 2'!$B$8:$B$629,'ACTIVOS 2'!$C$8:$C$629)</f>
        <v>FRANCO NARVAEZ LAURA VALERIA</v>
      </c>
      <c r="D194" s="300">
        <v>37418</v>
      </c>
      <c r="E194" s="300">
        <v>45524</v>
      </c>
      <c r="F194" s="299" t="s">
        <v>768</v>
      </c>
      <c r="G194" s="299" t="s">
        <v>1400</v>
      </c>
      <c r="H194" s="301">
        <v>1</v>
      </c>
      <c r="I194" s="299" t="s">
        <v>5874</v>
      </c>
      <c r="J194" s="299" t="s">
        <v>5874</v>
      </c>
      <c r="K194" s="299" t="s">
        <v>5875</v>
      </c>
      <c r="L194" s="299" t="s">
        <v>5876</v>
      </c>
      <c r="M194" s="299" t="s">
        <v>90</v>
      </c>
      <c r="N194" s="299" t="s">
        <v>1397</v>
      </c>
      <c r="O194" s="299" t="s">
        <v>92</v>
      </c>
    </row>
    <row r="195" spans="1:15" ht="12.95" customHeight="1" x14ac:dyDescent="0.2">
      <c r="A195" s="306">
        <v>1107103572</v>
      </c>
      <c r="B195" s="299" t="s">
        <v>242</v>
      </c>
      <c r="C195" s="299" t="str">
        <f>+_xlfn.XLOOKUP(A195,'ACTIVOS 2'!$B$8:$B$629,'ACTIVOS 2'!$C$8:$C$629)</f>
        <v>FRANCO RENTERIA KEVIN FABRICIO</v>
      </c>
      <c r="D195" s="300">
        <v>35370</v>
      </c>
      <c r="E195" s="300">
        <v>45621</v>
      </c>
      <c r="F195" s="299" t="s">
        <v>768</v>
      </c>
      <c r="G195" s="299" t="s">
        <v>243</v>
      </c>
      <c r="H195" s="301">
        <v>1</v>
      </c>
      <c r="I195" s="299" t="s">
        <v>6085</v>
      </c>
      <c r="J195" s="299" t="s">
        <v>6085</v>
      </c>
      <c r="K195" s="299" t="s">
        <v>6086</v>
      </c>
      <c r="L195" s="299" t="s">
        <v>4607</v>
      </c>
      <c r="M195" s="299" t="s">
        <v>90</v>
      </c>
      <c r="N195" s="299" t="s">
        <v>211</v>
      </c>
      <c r="O195" s="299" t="s">
        <v>196</v>
      </c>
    </row>
    <row r="196" spans="1:15" ht="12.95" customHeight="1" x14ac:dyDescent="0.2">
      <c r="A196" s="306">
        <v>1059840437</v>
      </c>
      <c r="B196" s="299" t="s">
        <v>1436</v>
      </c>
      <c r="C196" s="299" t="str">
        <f>+_xlfn.XLOOKUP(A196,'ACTIVOS 2'!$B$8:$B$629,'ACTIVOS 2'!$C$8:$C$629)</f>
        <v>FRANKLY RIVERA KENER DANIEL</v>
      </c>
      <c r="D196" s="300">
        <v>38144</v>
      </c>
      <c r="E196" s="300">
        <v>45588</v>
      </c>
      <c r="F196" s="299" t="s">
        <v>763</v>
      </c>
      <c r="G196" s="299" t="s">
        <v>1437</v>
      </c>
      <c r="H196" s="301">
        <v>1</v>
      </c>
      <c r="I196" s="299" t="s">
        <v>5948</v>
      </c>
      <c r="J196" s="299" t="s">
        <v>5948</v>
      </c>
      <c r="K196" s="299" t="s">
        <v>5949</v>
      </c>
      <c r="L196" s="299" t="s">
        <v>4607</v>
      </c>
      <c r="M196" s="299" t="s">
        <v>90</v>
      </c>
      <c r="N196" s="299" t="s">
        <v>859</v>
      </c>
      <c r="O196" s="299" t="s">
        <v>1007</v>
      </c>
    </row>
    <row r="197" spans="1:15" ht="12.95" customHeight="1" x14ac:dyDescent="0.2">
      <c r="A197" s="306">
        <v>1006101071</v>
      </c>
      <c r="B197" s="299" t="s">
        <v>1191</v>
      </c>
      <c r="C197" s="299" t="str">
        <f>+_xlfn.XLOOKUP(A197,'ACTIVOS 2'!$B$8:$B$629,'ACTIVOS 2'!$C$8:$C$629)</f>
        <v>GALINDEZ ORDONEZ DAYANN MELISSA</v>
      </c>
      <c r="D197" s="300">
        <v>37545</v>
      </c>
      <c r="E197" s="300">
        <v>45086</v>
      </c>
      <c r="F197" s="299" t="s">
        <v>768</v>
      </c>
      <c r="G197" s="299" t="s">
        <v>1192</v>
      </c>
      <c r="H197" s="301">
        <v>1</v>
      </c>
      <c r="I197" s="299" t="s">
        <v>5587</v>
      </c>
      <c r="J197" s="299" t="s">
        <v>5587</v>
      </c>
      <c r="K197" s="299" t="s">
        <v>5588</v>
      </c>
      <c r="L197" s="299" t="s">
        <v>4607</v>
      </c>
      <c r="M197" s="299" t="s">
        <v>90</v>
      </c>
      <c r="N197" s="299" t="s">
        <v>1131</v>
      </c>
      <c r="O197" s="299" t="s">
        <v>196</v>
      </c>
    </row>
    <row r="198" spans="1:15" ht="12.95" customHeight="1" x14ac:dyDescent="0.2">
      <c r="A198" s="306">
        <v>65705929</v>
      </c>
      <c r="B198" s="299" t="s">
        <v>111</v>
      </c>
      <c r="C198" s="299" t="str">
        <f>+_xlfn.XLOOKUP(A198,'ACTIVOS 2'!$B$8:$B$629,'ACTIVOS 2'!$C$8:$C$629)</f>
        <v>GALINDO LUZ CARIME</v>
      </c>
      <c r="D198" s="300">
        <v>29145</v>
      </c>
      <c r="E198" s="300">
        <v>44068</v>
      </c>
      <c r="F198" s="299" t="s">
        <v>768</v>
      </c>
      <c r="G198" s="299" t="s">
        <v>4373</v>
      </c>
      <c r="H198" s="301">
        <v>1</v>
      </c>
      <c r="I198" s="299" t="s">
        <v>5168</v>
      </c>
      <c r="J198" s="299" t="s">
        <v>5169</v>
      </c>
      <c r="K198" s="299" t="s">
        <v>5170</v>
      </c>
      <c r="L198" s="299" t="s">
        <v>5171</v>
      </c>
      <c r="M198" s="299" t="s">
        <v>90</v>
      </c>
      <c r="N198" s="299" t="s">
        <v>91</v>
      </c>
      <c r="O198" s="299" t="s">
        <v>92</v>
      </c>
    </row>
    <row r="199" spans="1:15" ht="12.95" customHeight="1" x14ac:dyDescent="0.2">
      <c r="A199" s="306">
        <v>66994137</v>
      </c>
      <c r="B199" s="299" t="s">
        <v>1193</v>
      </c>
      <c r="C199" s="299" t="str">
        <f>+_xlfn.XLOOKUP(A199,'ACTIVOS 2'!$B$8:$B$629,'ACTIVOS 2'!$C$8:$C$629)</f>
        <v>GALLEGO CARMONA CLAUDIA PATRICIA</v>
      </c>
      <c r="D199" s="300">
        <v>28296</v>
      </c>
      <c r="E199" s="300">
        <v>44420</v>
      </c>
      <c r="F199" s="299" t="s">
        <v>768</v>
      </c>
      <c r="G199" s="299" t="s">
        <v>4443</v>
      </c>
      <c r="H199" s="301">
        <v>1</v>
      </c>
      <c r="I199" s="299" t="s">
        <v>5589</v>
      </c>
      <c r="J199" s="299" t="s">
        <v>5589</v>
      </c>
      <c r="K199" s="299" t="s">
        <v>5590</v>
      </c>
      <c r="L199" s="299" t="s">
        <v>5591</v>
      </c>
      <c r="M199" s="299" t="s">
        <v>90</v>
      </c>
      <c r="N199" s="299" t="s">
        <v>1131</v>
      </c>
      <c r="O199" s="299" t="s">
        <v>196</v>
      </c>
    </row>
    <row r="200" spans="1:15" ht="12.95" customHeight="1" x14ac:dyDescent="0.2">
      <c r="A200" s="306">
        <v>39640928</v>
      </c>
      <c r="B200" s="299" t="s">
        <v>795</v>
      </c>
      <c r="C200" s="299" t="str">
        <f>+_xlfn.XLOOKUP(A200,'ACTIVOS 2'!$B$8:$B$629,'ACTIVOS 2'!$C$8:$C$629)</f>
        <v>GALVEZ GARCIA STELLA</v>
      </c>
      <c r="D200" s="300">
        <v>23082</v>
      </c>
      <c r="E200" s="300">
        <v>38884</v>
      </c>
      <c r="F200" s="299" t="s">
        <v>768</v>
      </c>
      <c r="G200" s="299" t="s">
        <v>4298</v>
      </c>
      <c r="H200" s="301">
        <v>1</v>
      </c>
      <c r="I200" s="299" t="s">
        <v>4665</v>
      </c>
      <c r="J200" s="299" t="s">
        <v>4666</v>
      </c>
      <c r="K200" s="299" t="s">
        <v>4667</v>
      </c>
      <c r="L200" s="299" t="s">
        <v>4607</v>
      </c>
      <c r="M200" s="299" t="s">
        <v>19</v>
      </c>
      <c r="N200" s="299" t="s">
        <v>785</v>
      </c>
      <c r="O200" s="299" t="s">
        <v>24</v>
      </c>
    </row>
    <row r="201" spans="1:15" ht="12.95" customHeight="1" x14ac:dyDescent="0.2">
      <c r="A201" s="306">
        <v>1130665671</v>
      </c>
      <c r="B201" s="299" t="s">
        <v>1045</v>
      </c>
      <c r="C201" s="299" t="str">
        <f>+_xlfn.XLOOKUP(A201,'ACTIVOS 2'!$B$8:$B$629,'ACTIVOS 2'!$C$8:$C$629)</f>
        <v>GALVIS DE LA CRUZ LEYDI JHOANA</v>
      </c>
      <c r="D201" s="300">
        <v>31483</v>
      </c>
      <c r="E201" s="300">
        <v>44264</v>
      </c>
      <c r="F201" s="299" t="s">
        <v>768</v>
      </c>
      <c r="G201" s="299" t="s">
        <v>1046</v>
      </c>
      <c r="H201" s="301">
        <v>1</v>
      </c>
      <c r="I201" s="299" t="s">
        <v>5350</v>
      </c>
      <c r="J201" s="299" t="s">
        <v>5350</v>
      </c>
      <c r="K201" s="299" t="s">
        <v>5351</v>
      </c>
      <c r="L201" s="299" t="s">
        <v>4607</v>
      </c>
      <c r="M201" s="299" t="s">
        <v>90</v>
      </c>
      <c r="N201" s="299" t="s">
        <v>1017</v>
      </c>
      <c r="O201" s="299" t="s">
        <v>196</v>
      </c>
    </row>
    <row r="202" spans="1:15" ht="12.95" customHeight="1" x14ac:dyDescent="0.2">
      <c r="A202" s="306">
        <v>1130646766</v>
      </c>
      <c r="B202" s="299" t="s">
        <v>37</v>
      </c>
      <c r="C202" s="299" t="str">
        <f>+_xlfn.XLOOKUP(A202,'ACTIVOS 2'!$B$8:$B$629,'ACTIVOS 2'!$C$8:$C$629)</f>
        <v>GAMBOA GOMEZ LUIS CARLOS</v>
      </c>
      <c r="D202" s="300">
        <v>30766</v>
      </c>
      <c r="E202" s="300">
        <v>42040</v>
      </c>
      <c r="F202" s="299" t="s">
        <v>763</v>
      </c>
      <c r="G202" s="299" t="s">
        <v>38</v>
      </c>
      <c r="H202" s="301">
        <v>1</v>
      </c>
      <c r="I202" s="299" t="s">
        <v>4718</v>
      </c>
      <c r="J202" s="299" t="s">
        <v>4718</v>
      </c>
      <c r="K202" s="299" t="s">
        <v>4719</v>
      </c>
      <c r="L202" s="299" t="s">
        <v>4720</v>
      </c>
      <c r="M202" s="299" t="s">
        <v>19</v>
      </c>
      <c r="N202" s="299" t="s">
        <v>29</v>
      </c>
      <c r="O202" s="299" t="s">
        <v>24</v>
      </c>
    </row>
    <row r="203" spans="1:15" ht="12.95" customHeight="1" x14ac:dyDescent="0.2">
      <c r="A203" s="306">
        <v>1081395628</v>
      </c>
      <c r="B203" s="299" t="s">
        <v>39</v>
      </c>
      <c r="C203" s="299" t="str">
        <f>+_xlfn.XLOOKUP(A203,'ACTIVOS 2'!$B$8:$B$629,'ACTIVOS 2'!$C$8:$C$629)</f>
        <v>GARCES ARCOS JOSE DELIO</v>
      </c>
      <c r="D203" s="300">
        <v>30873</v>
      </c>
      <c r="E203" s="300">
        <v>43032</v>
      </c>
      <c r="F203" s="299" t="s">
        <v>763</v>
      </c>
      <c r="G203" s="299" t="s">
        <v>40</v>
      </c>
      <c r="H203" s="301">
        <v>1</v>
      </c>
      <c r="I203" s="299" t="s">
        <v>4721</v>
      </c>
      <c r="J203" s="299" t="s">
        <v>4721</v>
      </c>
      <c r="K203" s="299" t="s">
        <v>4722</v>
      </c>
      <c r="L203" s="299" t="s">
        <v>4723</v>
      </c>
      <c r="M203" s="299" t="s">
        <v>19</v>
      </c>
      <c r="N203" s="299" t="s">
        <v>29</v>
      </c>
      <c r="O203" s="299" t="s">
        <v>24</v>
      </c>
    </row>
    <row r="204" spans="1:15" ht="12.95" customHeight="1" x14ac:dyDescent="0.2">
      <c r="A204" s="306">
        <v>29567730</v>
      </c>
      <c r="B204" s="299" t="s">
        <v>1047</v>
      </c>
      <c r="C204" s="299" t="e">
        <f>+_xlfn.XLOOKUP(A204,'ACTIVOS 2'!$B$8:$B$629,'ACTIVOS 2'!$C$8:$C$629)</f>
        <v>#N/A</v>
      </c>
      <c r="D204" s="300">
        <v>28371</v>
      </c>
      <c r="E204" s="300">
        <v>38869</v>
      </c>
      <c r="F204" s="299" t="s">
        <v>768</v>
      </c>
      <c r="G204" s="299" t="s">
        <v>4398</v>
      </c>
      <c r="H204" s="301">
        <v>1</v>
      </c>
      <c r="I204" s="299" t="s">
        <v>5352</v>
      </c>
      <c r="J204" s="299" t="s">
        <v>5352</v>
      </c>
      <c r="K204" s="299" t="s">
        <v>5353</v>
      </c>
      <c r="L204" s="299" t="s">
        <v>5354</v>
      </c>
      <c r="M204" s="299" t="s">
        <v>90</v>
      </c>
      <c r="N204" s="299" t="s">
        <v>1017</v>
      </c>
      <c r="O204" s="299" t="s">
        <v>196</v>
      </c>
    </row>
    <row r="205" spans="1:15" ht="12.95" customHeight="1" x14ac:dyDescent="0.2">
      <c r="A205" s="306">
        <v>31656979</v>
      </c>
      <c r="B205" s="299" t="s">
        <v>1651</v>
      </c>
      <c r="C205" s="299" t="str">
        <f>+_xlfn.XLOOKUP(A205,'ACTIVOS 2'!$B$8:$B$629,'ACTIVOS 2'!$C$8:$C$629)</f>
        <v>GARCES MORA SANDRA XIMENA</v>
      </c>
      <c r="D205" s="300">
        <v>30985</v>
      </c>
      <c r="E205" s="300">
        <v>44740</v>
      </c>
      <c r="F205" s="299" t="s">
        <v>768</v>
      </c>
      <c r="G205" s="299" t="s">
        <v>4576</v>
      </c>
      <c r="H205" s="301">
        <v>1</v>
      </c>
      <c r="I205" s="299" t="s">
        <v>6590</v>
      </c>
      <c r="J205" s="299" t="s">
        <v>6591</v>
      </c>
      <c r="K205" s="299" t="s">
        <v>6592</v>
      </c>
      <c r="L205" s="299" t="s">
        <v>6593</v>
      </c>
      <c r="M205" s="299" t="s">
        <v>1644</v>
      </c>
      <c r="N205" s="299" t="s">
        <v>1652</v>
      </c>
      <c r="O205" s="299" t="s">
        <v>1646</v>
      </c>
    </row>
    <row r="206" spans="1:15" ht="12.95" customHeight="1" x14ac:dyDescent="0.2">
      <c r="A206" s="306">
        <v>66865265</v>
      </c>
      <c r="B206" s="299" t="s">
        <v>777</v>
      </c>
      <c r="C206" s="299" t="str">
        <f>+_xlfn.XLOOKUP(A206,'ACTIVOS 2'!$B$8:$B$629,'ACTIVOS 2'!$C$8:$C$629)</f>
        <v>GARCIA ESCOBAR MARTHA CECILIA</v>
      </c>
      <c r="D206" s="300">
        <v>26982</v>
      </c>
      <c r="E206" s="300">
        <v>38875</v>
      </c>
      <c r="F206" s="299" t="s">
        <v>768</v>
      </c>
      <c r="G206" s="299" t="s">
        <v>4292</v>
      </c>
      <c r="H206" s="301">
        <v>1</v>
      </c>
      <c r="I206" s="299" t="s">
        <v>4632</v>
      </c>
      <c r="J206" s="299" t="s">
        <v>4632</v>
      </c>
      <c r="K206" s="299" t="s">
        <v>4633</v>
      </c>
      <c r="L206" s="299" t="s">
        <v>4634</v>
      </c>
      <c r="M206" s="299" t="s">
        <v>19</v>
      </c>
      <c r="N206" s="299" t="s">
        <v>778</v>
      </c>
      <c r="O206" s="299" t="s">
        <v>770</v>
      </c>
    </row>
    <row r="207" spans="1:15" ht="12.95" customHeight="1" x14ac:dyDescent="0.2">
      <c r="A207" s="306">
        <v>1143939500</v>
      </c>
      <c r="B207" s="299" t="s">
        <v>310</v>
      </c>
      <c r="C207" s="299" t="str">
        <f>+_xlfn.XLOOKUP(A207,'ACTIVOS 2'!$B$8:$B$629,'ACTIVOS 2'!$C$8:$C$629)</f>
        <v>GARCIA GAVIRIA EDWAR ANDRES</v>
      </c>
      <c r="D207" s="300">
        <v>33245</v>
      </c>
      <c r="E207" s="300">
        <v>45155</v>
      </c>
      <c r="F207" s="299" t="s">
        <v>768</v>
      </c>
      <c r="G207" s="299" t="s">
        <v>311</v>
      </c>
      <c r="H207" s="301">
        <v>1</v>
      </c>
      <c r="I207" s="299" t="s">
        <v>6205</v>
      </c>
      <c r="J207" s="299" t="s">
        <v>6205</v>
      </c>
      <c r="K207" s="299" t="s">
        <v>6206</v>
      </c>
      <c r="L207" s="299" t="s">
        <v>4607</v>
      </c>
      <c r="M207" s="299" t="s">
        <v>90</v>
      </c>
      <c r="N207" s="299" t="s">
        <v>309</v>
      </c>
      <c r="O207" s="299" t="s">
        <v>196</v>
      </c>
    </row>
    <row r="208" spans="1:15" ht="12.95" customHeight="1" x14ac:dyDescent="0.2">
      <c r="A208" s="306">
        <v>31483870</v>
      </c>
      <c r="B208" s="299" t="s">
        <v>185</v>
      </c>
      <c r="C208" s="299" t="str">
        <f>+_xlfn.XLOOKUP(A208,'ACTIVOS 2'!$B$8:$B$629,'ACTIVOS 2'!$C$8:$C$629)</f>
        <v>GARCIA SARRIA PAOLA ANDREA</v>
      </c>
      <c r="D208" s="300">
        <v>29442</v>
      </c>
      <c r="E208" s="300">
        <v>40423</v>
      </c>
      <c r="F208" s="299" t="s">
        <v>768</v>
      </c>
      <c r="G208" s="299" t="s">
        <v>4412</v>
      </c>
      <c r="H208" s="301">
        <v>1</v>
      </c>
      <c r="I208" s="299" t="s">
        <v>5437</v>
      </c>
      <c r="J208" s="299" t="s">
        <v>5438</v>
      </c>
      <c r="K208" s="299" t="s">
        <v>5439</v>
      </c>
      <c r="L208" s="299" t="s">
        <v>4607</v>
      </c>
      <c r="M208" s="299" t="s">
        <v>90</v>
      </c>
      <c r="N208" s="299" t="s">
        <v>186</v>
      </c>
      <c r="O208" s="299" t="s">
        <v>92</v>
      </c>
    </row>
    <row r="209" spans="1:15" ht="12.95" customHeight="1" x14ac:dyDescent="0.2">
      <c r="A209" s="306">
        <v>1106517775</v>
      </c>
      <c r="B209" s="299" t="s">
        <v>864</v>
      </c>
      <c r="C209" s="299" t="str">
        <f>+_xlfn.XLOOKUP(A209,'ACTIVOS 2'!$B$8:$B$629,'ACTIVOS 2'!$C$8:$C$629)</f>
        <v>GARNICA SANCHEZ LAURA VALENTINA</v>
      </c>
      <c r="D209" s="300">
        <v>39878</v>
      </c>
      <c r="E209" s="300">
        <v>45621</v>
      </c>
      <c r="F209" s="299" t="s">
        <v>768</v>
      </c>
      <c r="G209" s="299" t="s">
        <v>865</v>
      </c>
      <c r="H209" s="301">
        <v>1</v>
      </c>
      <c r="I209" s="299" t="s">
        <v>4855</v>
      </c>
      <c r="J209" s="299" t="s">
        <v>4855</v>
      </c>
      <c r="K209" s="299" t="s">
        <v>4856</v>
      </c>
      <c r="L209" s="299" t="s">
        <v>4607</v>
      </c>
      <c r="M209" s="299" t="s">
        <v>19</v>
      </c>
      <c r="N209" s="299" t="s">
        <v>859</v>
      </c>
      <c r="O209" s="299" t="s">
        <v>24</v>
      </c>
    </row>
    <row r="210" spans="1:15" ht="12.95" customHeight="1" x14ac:dyDescent="0.2">
      <c r="A210" s="306">
        <v>43722031</v>
      </c>
      <c r="B210" s="299" t="s">
        <v>1048</v>
      </c>
      <c r="C210" s="299" t="str">
        <f>+_xlfn.XLOOKUP(A210,'ACTIVOS 2'!$B$8:$B$629,'ACTIVOS 2'!$C$8:$C$629)</f>
        <v>GAVIRIA GOMEZ JANETH</v>
      </c>
      <c r="D210" s="300">
        <v>25342</v>
      </c>
      <c r="E210" s="300">
        <v>44306</v>
      </c>
      <c r="F210" s="299" t="s">
        <v>768</v>
      </c>
      <c r="G210" s="299" t="s">
        <v>1049</v>
      </c>
      <c r="H210" s="301">
        <v>1</v>
      </c>
      <c r="I210" s="299" t="s">
        <v>5355</v>
      </c>
      <c r="J210" s="299" t="s">
        <v>5355</v>
      </c>
      <c r="K210" s="299" t="s">
        <v>5356</v>
      </c>
      <c r="L210" s="299" t="s">
        <v>5357</v>
      </c>
      <c r="M210" s="299" t="s">
        <v>90</v>
      </c>
      <c r="N210" s="299" t="s">
        <v>1017</v>
      </c>
      <c r="O210" s="299" t="s">
        <v>196</v>
      </c>
    </row>
    <row r="211" spans="1:15" ht="12.95" customHeight="1" x14ac:dyDescent="0.2">
      <c r="A211" s="306">
        <v>16718411</v>
      </c>
      <c r="B211" s="299" t="s">
        <v>319</v>
      </c>
      <c r="C211" s="299" t="str">
        <f>+_xlfn.XLOOKUP(A211,'ACTIVOS 2'!$B$8:$B$629,'ACTIVOS 2'!$C$8:$C$629)</f>
        <v>GAVIRIA HURTADO HAROLD</v>
      </c>
      <c r="D211" s="300">
        <v>24003</v>
      </c>
      <c r="E211" s="300">
        <v>38869</v>
      </c>
      <c r="F211" s="299" t="s">
        <v>763</v>
      </c>
      <c r="G211" s="299" t="s">
        <v>4531</v>
      </c>
      <c r="H211" s="301">
        <v>1</v>
      </c>
      <c r="I211" s="299" t="s">
        <v>6225</v>
      </c>
      <c r="J211" s="299" t="s">
        <v>6225</v>
      </c>
      <c r="K211" s="299" t="s">
        <v>6226</v>
      </c>
      <c r="L211" s="299" t="s">
        <v>6227</v>
      </c>
      <c r="M211" s="299" t="s">
        <v>90</v>
      </c>
      <c r="N211" s="299" t="s">
        <v>316</v>
      </c>
      <c r="O211" s="299" t="s">
        <v>196</v>
      </c>
    </row>
    <row r="212" spans="1:15" ht="12.95" customHeight="1" x14ac:dyDescent="0.2">
      <c r="A212" s="306">
        <v>1130621344</v>
      </c>
      <c r="B212" s="299" t="s">
        <v>244</v>
      </c>
      <c r="C212" s="299" t="str">
        <f>+_xlfn.XLOOKUP(A212,'ACTIVOS 2'!$B$8:$B$629,'ACTIVOS 2'!$C$8:$C$629)</f>
        <v>GIL GONZALEZ KATHERINE</v>
      </c>
      <c r="D212" s="300">
        <v>32442</v>
      </c>
      <c r="E212" s="300">
        <v>45418</v>
      </c>
      <c r="F212" s="299" t="s">
        <v>768</v>
      </c>
      <c r="G212" s="299" t="s">
        <v>245</v>
      </c>
      <c r="H212" s="301">
        <v>1</v>
      </c>
      <c r="I212" s="299" t="s">
        <v>6087</v>
      </c>
      <c r="J212" s="299" t="s">
        <v>6087</v>
      </c>
      <c r="K212" s="299" t="s">
        <v>6088</v>
      </c>
      <c r="L212" s="299" t="s">
        <v>4607</v>
      </c>
      <c r="M212" s="299" t="s">
        <v>90</v>
      </c>
      <c r="N212" s="299" t="s">
        <v>211</v>
      </c>
      <c r="O212" s="299" t="s">
        <v>196</v>
      </c>
    </row>
    <row r="213" spans="1:15" ht="12.95" customHeight="1" x14ac:dyDescent="0.2">
      <c r="A213" s="306">
        <v>6463688</v>
      </c>
      <c r="B213" s="299" t="s">
        <v>197</v>
      </c>
      <c r="C213" s="299" t="e">
        <f>+_xlfn.XLOOKUP(A213,'ACTIVOS 2'!$B$8:$B$629,'ACTIVOS 2'!$C$8:$C$629)</f>
        <v>#N/A</v>
      </c>
      <c r="D213" s="300">
        <v>23055</v>
      </c>
      <c r="E213" s="300">
        <v>38875</v>
      </c>
      <c r="F213" s="299" t="s">
        <v>763</v>
      </c>
      <c r="G213" s="299" t="s">
        <v>4504</v>
      </c>
      <c r="H213" s="301">
        <v>1</v>
      </c>
      <c r="I213" s="299" t="s">
        <v>5901</v>
      </c>
      <c r="J213" s="299" t="s">
        <v>5902</v>
      </c>
      <c r="K213" s="299" t="s">
        <v>5903</v>
      </c>
      <c r="L213" s="299" t="s">
        <v>5904</v>
      </c>
      <c r="M213" s="299" t="s">
        <v>90</v>
      </c>
      <c r="N213" s="299" t="s">
        <v>195</v>
      </c>
      <c r="O213" s="299" t="s">
        <v>196</v>
      </c>
    </row>
    <row r="214" spans="1:15" ht="12.95" customHeight="1" x14ac:dyDescent="0.2">
      <c r="A214" s="306">
        <v>1006185400</v>
      </c>
      <c r="B214" s="299" t="s">
        <v>1476</v>
      </c>
      <c r="C214" s="299" t="str">
        <f>+_xlfn.XLOOKUP(A214,'ACTIVOS 2'!$B$8:$B$629,'ACTIVOS 2'!$C$8:$C$629)</f>
        <v>GIRALDO BENAVIDES KAREN</v>
      </c>
      <c r="D214" s="300">
        <v>37684</v>
      </c>
      <c r="E214" s="300">
        <v>45155</v>
      </c>
      <c r="F214" s="299" t="s">
        <v>768</v>
      </c>
      <c r="G214" s="299" t="s">
        <v>1477</v>
      </c>
      <c r="H214" s="301">
        <v>1</v>
      </c>
      <c r="I214" s="299" t="s">
        <v>5988</v>
      </c>
      <c r="J214" s="299" t="s">
        <v>5988</v>
      </c>
      <c r="K214" s="299" t="s">
        <v>5989</v>
      </c>
      <c r="L214" s="299" t="s">
        <v>4607</v>
      </c>
      <c r="M214" s="299" t="s">
        <v>90</v>
      </c>
      <c r="N214" s="299" t="s">
        <v>1473</v>
      </c>
      <c r="O214" s="299" t="s">
        <v>159</v>
      </c>
    </row>
    <row r="215" spans="1:15" ht="12.95" customHeight="1" x14ac:dyDescent="0.2">
      <c r="A215" s="306">
        <v>1144147005</v>
      </c>
      <c r="B215" s="299" t="s">
        <v>246</v>
      </c>
      <c r="C215" s="299" t="str">
        <f>+_xlfn.XLOOKUP(A215,'ACTIVOS 2'!$B$8:$B$629,'ACTIVOS 2'!$C$8:$C$629)</f>
        <v>GIRALDO ERAZO YUDI ALEXANDRA</v>
      </c>
      <c r="D215" s="300">
        <v>33243</v>
      </c>
      <c r="E215" s="300">
        <v>45162</v>
      </c>
      <c r="F215" s="299" t="s">
        <v>768</v>
      </c>
      <c r="G215" s="299" t="s">
        <v>247</v>
      </c>
      <c r="H215" s="301">
        <v>1</v>
      </c>
      <c r="I215" s="299" t="s">
        <v>6089</v>
      </c>
      <c r="J215" s="299" t="s">
        <v>6089</v>
      </c>
      <c r="K215" s="299" t="s">
        <v>6090</v>
      </c>
      <c r="L215" s="299" t="s">
        <v>6091</v>
      </c>
      <c r="M215" s="299" t="s">
        <v>90</v>
      </c>
      <c r="N215" s="299" t="s">
        <v>211</v>
      </c>
      <c r="O215" s="299" t="s">
        <v>196</v>
      </c>
    </row>
    <row r="216" spans="1:15" ht="12.95" customHeight="1" x14ac:dyDescent="0.2">
      <c r="A216" s="306">
        <v>29361739</v>
      </c>
      <c r="B216" s="299" t="s">
        <v>969</v>
      </c>
      <c r="C216" s="299" t="str">
        <f>+_xlfn.XLOOKUP(A216,'ACTIVOS 2'!$B$8:$B$629,'ACTIVOS 2'!$C$8:$C$629)</f>
        <v>GIRALDO SUAREZ MIRYAM ELCY</v>
      </c>
      <c r="D216" s="300">
        <v>30049</v>
      </c>
      <c r="E216" s="300">
        <v>39279</v>
      </c>
      <c r="F216" s="299" t="s">
        <v>768</v>
      </c>
      <c r="G216" s="299" t="s">
        <v>4362</v>
      </c>
      <c r="H216" s="301">
        <v>1</v>
      </c>
      <c r="I216" s="299" t="s">
        <v>5070</v>
      </c>
      <c r="J216" s="299" t="s">
        <v>5071</v>
      </c>
      <c r="K216" s="299" t="s">
        <v>5072</v>
      </c>
      <c r="L216" s="299" t="s">
        <v>5073</v>
      </c>
      <c r="M216" s="299" t="s">
        <v>83</v>
      </c>
      <c r="N216" s="299" t="s">
        <v>968</v>
      </c>
      <c r="O216" s="299" t="s">
        <v>85</v>
      </c>
    </row>
    <row r="217" spans="1:15" ht="12.95" customHeight="1" x14ac:dyDescent="0.2">
      <c r="A217" s="306">
        <v>1118289653</v>
      </c>
      <c r="B217" s="299" t="s">
        <v>112</v>
      </c>
      <c r="C217" s="299" t="str">
        <f>+_xlfn.XLOOKUP(A217,'ACTIVOS 2'!$B$8:$B$629,'ACTIVOS 2'!$C$8:$C$629)</f>
        <v>GIRALDO VARELA FREDDY ALEJANDRO</v>
      </c>
      <c r="D217" s="300">
        <v>32393</v>
      </c>
      <c r="E217" s="300">
        <v>44369</v>
      </c>
      <c r="F217" s="299" t="s">
        <v>763</v>
      </c>
      <c r="G217" s="299" t="s">
        <v>113</v>
      </c>
      <c r="H217" s="301">
        <v>1</v>
      </c>
      <c r="I217" s="299" t="s">
        <v>5172</v>
      </c>
      <c r="J217" s="299" t="s">
        <v>5172</v>
      </c>
      <c r="K217" s="299" t="s">
        <v>5173</v>
      </c>
      <c r="L217" s="299" t="s">
        <v>5174</v>
      </c>
      <c r="M217" s="299" t="s">
        <v>90</v>
      </c>
      <c r="N217" s="299" t="s">
        <v>91</v>
      </c>
      <c r="O217" s="299" t="s">
        <v>92</v>
      </c>
    </row>
    <row r="218" spans="1:15" ht="12.95" customHeight="1" x14ac:dyDescent="0.2">
      <c r="A218" s="306">
        <v>38568999</v>
      </c>
      <c r="B218" s="299" t="s">
        <v>847</v>
      </c>
      <c r="C218" s="299" t="str">
        <f>+_xlfn.XLOOKUP(A218,'ACTIVOS 2'!$B$8:$B$629,'ACTIVOS 2'!$C$8:$C$629)</f>
        <v>GIRON BENAVIDEZ LUZ KARIME</v>
      </c>
      <c r="D218" s="300">
        <v>30066</v>
      </c>
      <c r="E218" s="300">
        <v>39084</v>
      </c>
      <c r="F218" s="299" t="s">
        <v>768</v>
      </c>
      <c r="G218" s="299" t="s">
        <v>4320</v>
      </c>
      <c r="H218" s="301">
        <v>1</v>
      </c>
      <c r="I218" s="299" t="s">
        <v>4819</v>
      </c>
      <c r="J218" s="299" t="s">
        <v>4820</v>
      </c>
      <c r="K218" s="299" t="s">
        <v>4821</v>
      </c>
      <c r="L218" s="299" t="s">
        <v>4822</v>
      </c>
      <c r="M218" s="299" t="s">
        <v>19</v>
      </c>
      <c r="N218" s="299" t="s">
        <v>4823</v>
      </c>
      <c r="O218" s="299" t="s">
        <v>770</v>
      </c>
    </row>
    <row r="219" spans="1:15" ht="12.95" customHeight="1" x14ac:dyDescent="0.2">
      <c r="A219" s="306">
        <v>79405029</v>
      </c>
      <c r="B219" s="299" t="s">
        <v>41</v>
      </c>
      <c r="C219" s="299" t="str">
        <f>+_xlfn.XLOOKUP(A219,'ACTIVOS 2'!$B$8:$B$629,'ACTIVOS 2'!$C$8:$C$629)</f>
        <v>GOMEZ GOMEZ GIOVANNY</v>
      </c>
      <c r="D219" s="300">
        <v>24496</v>
      </c>
      <c r="E219" s="300">
        <v>40686</v>
      </c>
      <c r="F219" s="299" t="s">
        <v>763</v>
      </c>
      <c r="G219" s="299" t="s">
        <v>4305</v>
      </c>
      <c r="H219" s="301">
        <v>1</v>
      </c>
      <c r="I219" s="299" t="s">
        <v>4724</v>
      </c>
      <c r="J219" s="299" t="s">
        <v>4724</v>
      </c>
      <c r="K219" s="299" t="s">
        <v>4725</v>
      </c>
      <c r="L219" s="299" t="s">
        <v>4726</v>
      </c>
      <c r="M219" s="299" t="s">
        <v>19</v>
      </c>
      <c r="N219" s="299" t="s">
        <v>29</v>
      </c>
      <c r="O219" s="299" t="s">
        <v>24</v>
      </c>
    </row>
    <row r="220" spans="1:15" ht="12.95" customHeight="1" x14ac:dyDescent="0.2">
      <c r="A220" s="306">
        <v>1130634495</v>
      </c>
      <c r="B220" s="299" t="s">
        <v>332</v>
      </c>
      <c r="C220" s="299" t="str">
        <f>+_xlfn.XLOOKUP(A220,'ACTIVOS 2'!$B$8:$B$629,'ACTIVOS 2'!$C$8:$C$629)</f>
        <v>GOMEZ HERNANDEZ SULAY GEOVANA</v>
      </c>
      <c r="D220" s="300">
        <v>31999</v>
      </c>
      <c r="E220" s="300">
        <v>43504</v>
      </c>
      <c r="F220" s="299" t="s">
        <v>768</v>
      </c>
      <c r="G220" s="299" t="s">
        <v>4536</v>
      </c>
      <c r="H220" s="301">
        <v>1</v>
      </c>
      <c r="I220" s="299" t="s">
        <v>6269</v>
      </c>
      <c r="J220" s="299" t="s">
        <v>6269</v>
      </c>
      <c r="K220" s="299" t="s">
        <v>6270</v>
      </c>
      <c r="L220" s="299" t="s">
        <v>4607</v>
      </c>
      <c r="M220" s="299" t="s">
        <v>90</v>
      </c>
      <c r="N220" s="299" t="s">
        <v>331</v>
      </c>
      <c r="O220" s="299" t="s">
        <v>92</v>
      </c>
    </row>
    <row r="221" spans="1:15" ht="12.95" customHeight="1" x14ac:dyDescent="0.2">
      <c r="A221" s="306">
        <v>67029618</v>
      </c>
      <c r="B221" s="299" t="s">
        <v>1602</v>
      </c>
      <c r="C221" s="299" t="e">
        <f>+_xlfn.XLOOKUP(A221,'ACTIVOS 2'!$B$8:$B$629,'ACTIVOS 2'!$C$8:$C$629)</f>
        <v>#N/A</v>
      </c>
      <c r="D221" s="300">
        <v>31177</v>
      </c>
      <c r="E221" s="300">
        <v>43326</v>
      </c>
      <c r="F221" s="299" t="s">
        <v>768</v>
      </c>
      <c r="G221" s="299" t="s">
        <v>1603</v>
      </c>
      <c r="H221" s="301">
        <v>1</v>
      </c>
      <c r="I221" s="299" t="s">
        <v>6536</v>
      </c>
      <c r="J221" s="299" t="s">
        <v>6536</v>
      </c>
      <c r="K221" s="299" t="s">
        <v>6537</v>
      </c>
      <c r="L221" s="299" t="s">
        <v>4607</v>
      </c>
      <c r="M221" s="299" t="s">
        <v>427</v>
      </c>
      <c r="N221" s="299" t="s">
        <v>434</v>
      </c>
      <c r="O221" s="299" t="s">
        <v>427</v>
      </c>
    </row>
    <row r="222" spans="1:15" ht="12.95" customHeight="1" x14ac:dyDescent="0.2">
      <c r="A222" s="306">
        <v>67027432</v>
      </c>
      <c r="B222" s="299" t="s">
        <v>1196</v>
      </c>
      <c r="C222" s="299" t="str">
        <f>+_xlfn.XLOOKUP(A222,'ACTIVOS 2'!$B$8:$B$629,'ACTIVOS 2'!$C$8:$C$629)</f>
        <v>GOMEZ PATINO MARIA ANTONIA</v>
      </c>
      <c r="D222" s="300">
        <v>31160</v>
      </c>
      <c r="E222" s="300">
        <v>44456</v>
      </c>
      <c r="F222" s="299" t="s">
        <v>768</v>
      </c>
      <c r="G222" s="299" t="s">
        <v>4444</v>
      </c>
      <c r="H222" s="301">
        <v>1</v>
      </c>
      <c r="I222" s="299" t="s">
        <v>5592</v>
      </c>
      <c r="J222" s="299" t="s">
        <v>5593</v>
      </c>
      <c r="K222" s="299" t="s">
        <v>5594</v>
      </c>
      <c r="L222" s="299" t="s">
        <v>5595</v>
      </c>
      <c r="M222" s="299" t="s">
        <v>90</v>
      </c>
      <c r="N222" s="299" t="s">
        <v>1131</v>
      </c>
      <c r="O222" s="299" t="s">
        <v>196</v>
      </c>
    </row>
    <row r="223" spans="1:15" ht="12.95" customHeight="1" x14ac:dyDescent="0.2">
      <c r="A223" s="306">
        <v>6316471</v>
      </c>
      <c r="B223" s="299" t="s">
        <v>1638</v>
      </c>
      <c r="C223" s="299" t="str">
        <f>+_xlfn.XLOOKUP(A223,'ACTIVOS 2'!$B$8:$B$629,'ACTIVOS 2'!$C$8:$C$629)</f>
        <v>GOMEZ RAMIREZ MIGUEL ANTONIO</v>
      </c>
      <c r="D223" s="300">
        <v>24120</v>
      </c>
      <c r="E223" s="300">
        <v>39164</v>
      </c>
      <c r="F223" s="299" t="s">
        <v>763</v>
      </c>
      <c r="G223" s="299" t="s">
        <v>4573</v>
      </c>
      <c r="H223" s="301">
        <v>1</v>
      </c>
      <c r="I223" s="299" t="s">
        <v>6576</v>
      </c>
      <c r="J223" s="299" t="s">
        <v>6576</v>
      </c>
      <c r="K223" s="299" t="s">
        <v>6577</v>
      </c>
      <c r="L223" s="299" t="s">
        <v>6578</v>
      </c>
      <c r="M223" s="299" t="s">
        <v>1627</v>
      </c>
      <c r="N223" s="299" t="s">
        <v>1639</v>
      </c>
      <c r="O223" s="299" t="s">
        <v>1629</v>
      </c>
    </row>
    <row r="224" spans="1:15" ht="12.95" customHeight="1" x14ac:dyDescent="0.2">
      <c r="A224" s="306">
        <v>1143849922</v>
      </c>
      <c r="B224" s="299" t="s">
        <v>990</v>
      </c>
      <c r="C224" s="299" t="str">
        <f>+_xlfn.XLOOKUP(A224,'ACTIVOS 2'!$B$8:$B$629,'ACTIVOS 2'!$C$8:$C$629)</f>
        <v>GOMEZ RAMOS LINA MARCELA</v>
      </c>
      <c r="D224" s="300">
        <v>34230</v>
      </c>
      <c r="E224" s="300">
        <v>45078</v>
      </c>
      <c r="F224" s="299" t="s">
        <v>768</v>
      </c>
      <c r="G224" s="299" t="s">
        <v>4366</v>
      </c>
      <c r="H224" s="301">
        <v>1</v>
      </c>
      <c r="I224" s="299" t="s">
        <v>5101</v>
      </c>
      <c r="J224" s="299" t="s">
        <v>5101</v>
      </c>
      <c r="K224" s="299" t="s">
        <v>5102</v>
      </c>
      <c r="L224" s="299" t="s">
        <v>4607</v>
      </c>
      <c r="M224" s="299" t="s">
        <v>83</v>
      </c>
      <c r="N224" s="299" t="s">
        <v>991</v>
      </c>
      <c r="O224" s="299" t="s">
        <v>881</v>
      </c>
    </row>
    <row r="225" spans="1:15" ht="12.95" customHeight="1" x14ac:dyDescent="0.2">
      <c r="A225" s="306">
        <v>66880984</v>
      </c>
      <c r="B225" s="299" t="s">
        <v>916</v>
      </c>
      <c r="C225" s="299" t="str">
        <f>+_xlfn.XLOOKUP(A225,'ACTIVOS 2'!$B$8:$B$629,'ACTIVOS 2'!$C$8:$C$629)</f>
        <v>GOMEZ SOTO ANA MARIA</v>
      </c>
      <c r="D225" s="300">
        <v>26177</v>
      </c>
      <c r="E225" s="300">
        <v>38875</v>
      </c>
      <c r="F225" s="299" t="s">
        <v>768</v>
      </c>
      <c r="G225" s="299" t="s">
        <v>4339</v>
      </c>
      <c r="H225" s="301">
        <v>1</v>
      </c>
      <c r="I225" s="299" t="s">
        <v>4950</v>
      </c>
      <c r="J225" s="299" t="s">
        <v>4950</v>
      </c>
      <c r="K225" s="299" t="s">
        <v>4951</v>
      </c>
      <c r="L225" s="299" t="s">
        <v>4952</v>
      </c>
      <c r="M225" s="299" t="s">
        <v>83</v>
      </c>
      <c r="N225" s="299" t="s">
        <v>899</v>
      </c>
      <c r="O225" s="299" t="s">
        <v>85</v>
      </c>
    </row>
    <row r="226" spans="1:15" ht="12.95" customHeight="1" x14ac:dyDescent="0.2">
      <c r="A226" s="306">
        <v>1113633385</v>
      </c>
      <c r="B226" s="299" t="s">
        <v>961</v>
      </c>
      <c r="C226" s="299" t="str">
        <f>+_xlfn.XLOOKUP(A226,'ACTIVOS 2'!$B$8:$B$629,'ACTIVOS 2'!$C$8:$C$629)</f>
        <v>GONZALEZ ARANGO MAIRA ALEJANDRA</v>
      </c>
      <c r="D226" s="300">
        <v>32261</v>
      </c>
      <c r="E226" s="300">
        <v>41148</v>
      </c>
      <c r="F226" s="299" t="s">
        <v>768</v>
      </c>
      <c r="G226" s="299" t="s">
        <v>4358</v>
      </c>
      <c r="H226" s="301">
        <v>1</v>
      </c>
      <c r="I226" s="299" t="s">
        <v>5054</v>
      </c>
      <c r="J226" s="299" t="s">
        <v>5055</v>
      </c>
      <c r="K226" s="299" t="s">
        <v>5056</v>
      </c>
      <c r="L226" s="299" t="s">
        <v>5057</v>
      </c>
      <c r="M226" s="299" t="s">
        <v>83</v>
      </c>
      <c r="N226" s="299" t="s">
        <v>962</v>
      </c>
      <c r="O226" s="299" t="s">
        <v>881</v>
      </c>
    </row>
    <row r="227" spans="1:15" ht="12.95" customHeight="1" x14ac:dyDescent="0.2">
      <c r="A227" s="306">
        <v>1094943468</v>
      </c>
      <c r="B227" s="299" t="s">
        <v>1613</v>
      </c>
      <c r="C227" s="299" t="str">
        <f>+_xlfn.XLOOKUP(A227,'ACTIVOS 2'!$B$8:$B$629,'ACTIVOS 2'!$C$8:$C$629)</f>
        <v>GONZALEZ ARICAPA CRISTIAN ADRIAN</v>
      </c>
      <c r="D227" s="300">
        <v>34541</v>
      </c>
      <c r="E227" s="300">
        <v>43892</v>
      </c>
      <c r="F227" s="299" t="s">
        <v>763</v>
      </c>
      <c r="G227" s="299" t="s">
        <v>4572</v>
      </c>
      <c r="H227" s="301">
        <v>1</v>
      </c>
      <c r="I227" s="299" t="s">
        <v>6552</v>
      </c>
      <c r="J227" s="299" t="s">
        <v>6553</v>
      </c>
      <c r="K227" s="299" t="s">
        <v>6554</v>
      </c>
      <c r="L227" s="299" t="s">
        <v>6555</v>
      </c>
      <c r="M227" s="299" t="s">
        <v>427</v>
      </c>
      <c r="N227" s="299" t="s">
        <v>1614</v>
      </c>
      <c r="O227" s="299" t="s">
        <v>427</v>
      </c>
    </row>
    <row r="228" spans="1:15" ht="12.95" customHeight="1" x14ac:dyDescent="0.2">
      <c r="A228" s="306">
        <v>29137861</v>
      </c>
      <c r="B228" s="299" t="s">
        <v>1197</v>
      </c>
      <c r="C228" s="299" t="str">
        <f>+_xlfn.XLOOKUP(A228,'ACTIVOS 2'!$B$8:$B$629,'ACTIVOS 2'!$C$8:$C$629)</f>
        <v>GONZALEZ CARDONA VIVIANA</v>
      </c>
      <c r="D228" s="300">
        <v>30079</v>
      </c>
      <c r="E228" s="300">
        <v>45100</v>
      </c>
      <c r="F228" s="299" t="s">
        <v>768</v>
      </c>
      <c r="G228" s="299" t="s">
        <v>1198</v>
      </c>
      <c r="H228" s="301">
        <v>1</v>
      </c>
      <c r="I228" s="299" t="s">
        <v>5596</v>
      </c>
      <c r="J228" s="299" t="s">
        <v>5596</v>
      </c>
      <c r="K228" s="299" t="s">
        <v>5597</v>
      </c>
      <c r="L228" s="299" t="s">
        <v>4607</v>
      </c>
      <c r="M228" s="299" t="s">
        <v>90</v>
      </c>
      <c r="N228" s="299" t="s">
        <v>1131</v>
      </c>
      <c r="O228" s="299" t="s">
        <v>196</v>
      </c>
    </row>
    <row r="229" spans="1:15" ht="12.95" customHeight="1" x14ac:dyDescent="0.2">
      <c r="A229" s="306">
        <v>1130637357</v>
      </c>
      <c r="B229" s="299" t="s">
        <v>172</v>
      </c>
      <c r="C229" s="299" t="e">
        <f>+_xlfn.XLOOKUP(A229,'ACTIVOS 2'!$B$8:$B$629,'ACTIVOS 2'!$C$8:$C$629)</f>
        <v>#N/A</v>
      </c>
      <c r="D229" s="300">
        <v>32086</v>
      </c>
      <c r="E229" s="300">
        <v>45313</v>
      </c>
      <c r="F229" s="299" t="s">
        <v>763</v>
      </c>
      <c r="G229" s="299" t="s">
        <v>173</v>
      </c>
      <c r="H229" s="301">
        <v>1</v>
      </c>
      <c r="I229" s="299" t="s">
        <v>5282</v>
      </c>
      <c r="J229" s="299" t="s">
        <v>5282</v>
      </c>
      <c r="K229" s="299" t="s">
        <v>5283</v>
      </c>
      <c r="L229" s="299" t="s">
        <v>4607</v>
      </c>
      <c r="M229" s="299" t="s">
        <v>90</v>
      </c>
      <c r="N229" s="299" t="s">
        <v>167</v>
      </c>
      <c r="O229" s="299" t="s">
        <v>159</v>
      </c>
    </row>
    <row r="230" spans="1:15" ht="12.95" customHeight="1" x14ac:dyDescent="0.2">
      <c r="A230" s="306">
        <v>94521586</v>
      </c>
      <c r="B230" s="299" t="s">
        <v>378</v>
      </c>
      <c r="C230" s="299" t="str">
        <f>+_xlfn.XLOOKUP(A230,'ACTIVOS 2'!$B$8:$B$629,'ACTIVOS 2'!$C$8:$C$629)</f>
        <v>GONZALEZ LOPEZ WILLIAM JAVIER</v>
      </c>
      <c r="D230" s="300">
        <v>28720</v>
      </c>
      <c r="E230" s="300">
        <v>45447</v>
      </c>
      <c r="F230" s="299" t="s">
        <v>763</v>
      </c>
      <c r="G230" s="299" t="s">
        <v>379</v>
      </c>
      <c r="H230" s="301">
        <v>1</v>
      </c>
      <c r="I230" s="299" t="s">
        <v>6350</v>
      </c>
      <c r="J230" s="299" t="s">
        <v>6350</v>
      </c>
      <c r="K230" s="299" t="s">
        <v>6351</v>
      </c>
      <c r="L230" s="299" t="s">
        <v>4607</v>
      </c>
      <c r="M230" s="299" t="s">
        <v>366</v>
      </c>
      <c r="N230" s="299" t="s">
        <v>367</v>
      </c>
      <c r="O230" s="299" t="s">
        <v>368</v>
      </c>
    </row>
    <row r="231" spans="1:15" ht="12.95" customHeight="1" x14ac:dyDescent="0.2">
      <c r="A231" s="306">
        <v>66921678</v>
      </c>
      <c r="B231" s="299" t="s">
        <v>1199</v>
      </c>
      <c r="C231" s="299" t="str">
        <f>+_xlfn.XLOOKUP(A231,'ACTIVOS 2'!$B$8:$B$629,'ACTIVOS 2'!$C$8:$C$629)</f>
        <v>GONZALEZ MUNOZ VIVIANA</v>
      </c>
      <c r="D231" s="300">
        <v>27223</v>
      </c>
      <c r="E231" s="300">
        <v>44264</v>
      </c>
      <c r="F231" s="299" t="s">
        <v>768</v>
      </c>
      <c r="G231" s="299" t="s">
        <v>1200</v>
      </c>
      <c r="H231" s="301">
        <v>1</v>
      </c>
      <c r="I231" s="299" t="s">
        <v>5598</v>
      </c>
      <c r="J231" s="299" t="s">
        <v>5598</v>
      </c>
      <c r="K231" s="299" t="s">
        <v>5599</v>
      </c>
      <c r="L231" s="299" t="s">
        <v>5600</v>
      </c>
      <c r="M231" s="299" t="s">
        <v>90</v>
      </c>
      <c r="N231" s="299" t="s">
        <v>1131</v>
      </c>
      <c r="O231" s="299" t="s">
        <v>196</v>
      </c>
    </row>
    <row r="232" spans="1:15" ht="12.95" customHeight="1" x14ac:dyDescent="0.2">
      <c r="A232" s="306">
        <v>66818737</v>
      </c>
      <c r="B232" s="299" t="s">
        <v>1201</v>
      </c>
      <c r="C232" s="299" t="str">
        <f>+_xlfn.XLOOKUP(A232,'ACTIVOS 2'!$B$8:$B$629,'ACTIVOS 2'!$C$8:$C$629)</f>
        <v>GONZALEZ RAMIREZ ADRIANA BEATRIZ</v>
      </c>
      <c r="D232" s="300">
        <v>25655</v>
      </c>
      <c r="E232" s="300">
        <v>41594</v>
      </c>
      <c r="F232" s="299" t="s">
        <v>768</v>
      </c>
      <c r="G232" s="299" t="s">
        <v>1202</v>
      </c>
      <c r="H232" s="301">
        <v>1</v>
      </c>
      <c r="I232" s="299" t="s">
        <v>5601</v>
      </c>
      <c r="J232" s="299" t="s">
        <v>5602</v>
      </c>
      <c r="K232" s="299" t="s">
        <v>5603</v>
      </c>
      <c r="L232" s="299" t="s">
        <v>5604</v>
      </c>
      <c r="M232" s="299" t="s">
        <v>90</v>
      </c>
      <c r="N232" s="299" t="s">
        <v>1131</v>
      </c>
      <c r="O232" s="299" t="s">
        <v>196</v>
      </c>
    </row>
    <row r="233" spans="1:15" ht="12.95" customHeight="1" x14ac:dyDescent="0.2">
      <c r="A233" s="306">
        <v>1107510619</v>
      </c>
      <c r="B233" s="299" t="s">
        <v>1571</v>
      </c>
      <c r="C233" s="299" t="str">
        <f>+_xlfn.XLOOKUP(A233,'ACTIVOS 2'!$B$8:$B$629,'ACTIVOS 2'!$C$8:$C$629)</f>
        <v>GONZALEZ TORRES BRAYAN STEVEN</v>
      </c>
      <c r="D233" s="300">
        <v>35601</v>
      </c>
      <c r="E233" s="300">
        <v>44127</v>
      </c>
      <c r="F233" s="299" t="s">
        <v>763</v>
      </c>
      <c r="G233" s="299" t="s">
        <v>1572</v>
      </c>
      <c r="H233" s="301">
        <v>1</v>
      </c>
      <c r="I233" s="299" t="s">
        <v>6475</v>
      </c>
      <c r="J233" s="299" t="s">
        <v>6475</v>
      </c>
      <c r="K233" s="299" t="s">
        <v>6476</v>
      </c>
      <c r="L233" s="299" t="s">
        <v>6477</v>
      </c>
      <c r="M233" s="299" t="s">
        <v>366</v>
      </c>
      <c r="N233" s="299" t="s">
        <v>1567</v>
      </c>
      <c r="O233" s="299" t="s">
        <v>1541</v>
      </c>
    </row>
    <row r="234" spans="1:15" ht="12.95" customHeight="1" x14ac:dyDescent="0.2">
      <c r="A234" s="306">
        <v>1144043243</v>
      </c>
      <c r="B234" s="299" t="s">
        <v>380</v>
      </c>
      <c r="C234" s="299" t="str">
        <f>+_xlfn.XLOOKUP(A234,'ACTIVOS 2'!$B$8:$B$629,'ACTIVOS 2'!$C$8:$C$629)</f>
        <v>GRIJALBA NANEZ LUIS DAVID</v>
      </c>
      <c r="D234" s="300">
        <v>33117</v>
      </c>
      <c r="E234" s="300">
        <v>42290</v>
      </c>
      <c r="F234" s="299" t="s">
        <v>763</v>
      </c>
      <c r="G234" s="299" t="s">
        <v>381</v>
      </c>
      <c r="H234" s="301">
        <v>1</v>
      </c>
      <c r="I234" s="299" t="s">
        <v>6352</v>
      </c>
      <c r="J234" s="299" t="s">
        <v>6352</v>
      </c>
      <c r="K234" s="299" t="s">
        <v>6353</v>
      </c>
      <c r="L234" s="299" t="s">
        <v>6354</v>
      </c>
      <c r="M234" s="299" t="s">
        <v>366</v>
      </c>
      <c r="N234" s="299" t="s">
        <v>367</v>
      </c>
      <c r="O234" s="299" t="s">
        <v>368</v>
      </c>
    </row>
    <row r="235" spans="1:15" ht="12.95" customHeight="1" x14ac:dyDescent="0.2">
      <c r="A235" s="306">
        <v>1059598557</v>
      </c>
      <c r="B235" s="299" t="s">
        <v>1203</v>
      </c>
      <c r="C235" s="299" t="str">
        <f>+_xlfn.XLOOKUP(A235,'ACTIVOS 2'!$B$8:$B$629,'ACTIVOS 2'!$C$8:$C$629)</f>
        <v>GRUESO PENA GLORIA PATRICIA</v>
      </c>
      <c r="D235" s="300">
        <v>32978</v>
      </c>
      <c r="E235" s="300">
        <v>44463</v>
      </c>
      <c r="F235" s="299" t="s">
        <v>768</v>
      </c>
      <c r="G235" s="299" t="s">
        <v>4445</v>
      </c>
      <c r="H235" s="301">
        <v>1</v>
      </c>
      <c r="I235" s="299" t="s">
        <v>5605</v>
      </c>
      <c r="J235" s="299" t="s">
        <v>5605</v>
      </c>
      <c r="K235" s="299" t="s">
        <v>5606</v>
      </c>
      <c r="L235" s="299" t="s">
        <v>4607</v>
      </c>
      <c r="M235" s="299" t="s">
        <v>90</v>
      </c>
      <c r="N235" s="299" t="s">
        <v>1131</v>
      </c>
      <c r="O235" s="299" t="s">
        <v>196</v>
      </c>
    </row>
    <row r="236" spans="1:15" ht="12.95" customHeight="1" x14ac:dyDescent="0.2">
      <c r="A236" s="306">
        <v>66831342</v>
      </c>
      <c r="B236" s="299" t="s">
        <v>1204</v>
      </c>
      <c r="C236" s="299" t="str">
        <f>+_xlfn.XLOOKUP(A236,'ACTIVOS 2'!$B$8:$B$629,'ACTIVOS 2'!$C$8:$C$629)</f>
        <v>GUANGA CAMPO LUZ MARINA</v>
      </c>
      <c r="D236" s="300">
        <v>26277</v>
      </c>
      <c r="E236" s="300">
        <v>36983</v>
      </c>
      <c r="F236" s="299" t="s">
        <v>768</v>
      </c>
      <c r="G236" s="299" t="s">
        <v>4446</v>
      </c>
      <c r="H236" s="301">
        <v>1</v>
      </c>
      <c r="I236" s="299" t="s">
        <v>5607</v>
      </c>
      <c r="J236" s="299" t="s">
        <v>5608</v>
      </c>
      <c r="K236" s="299" t="s">
        <v>5609</v>
      </c>
      <c r="L236" s="299" t="s">
        <v>5610</v>
      </c>
      <c r="M236" s="299" t="s">
        <v>90</v>
      </c>
      <c r="N236" s="299" t="s">
        <v>1131</v>
      </c>
      <c r="O236" s="299" t="s">
        <v>196</v>
      </c>
    </row>
    <row r="237" spans="1:15" ht="12.95" customHeight="1" x14ac:dyDescent="0.2">
      <c r="A237" s="306">
        <v>38641786</v>
      </c>
      <c r="B237" s="299" t="s">
        <v>854</v>
      </c>
      <c r="C237" s="299" t="str">
        <f>+_xlfn.XLOOKUP(A237,'ACTIVOS 2'!$B$8:$B$629,'ACTIVOS 2'!$C$8:$C$629)</f>
        <v>GUERRA PELAEZ SANDRA LIZETH</v>
      </c>
      <c r="D237" s="300">
        <v>30732</v>
      </c>
      <c r="E237" s="300">
        <v>43864</v>
      </c>
      <c r="F237" s="299" t="s">
        <v>768</v>
      </c>
      <c r="G237" s="299" t="s">
        <v>4324</v>
      </c>
      <c r="H237" s="301">
        <v>1</v>
      </c>
      <c r="I237" s="299" t="s">
        <v>4843</v>
      </c>
      <c r="J237" s="299" t="s">
        <v>4844</v>
      </c>
      <c r="K237" s="299" t="s">
        <v>4845</v>
      </c>
      <c r="L237" s="299" t="s">
        <v>4846</v>
      </c>
      <c r="M237" s="299" t="s">
        <v>19</v>
      </c>
      <c r="N237" s="299" t="s">
        <v>855</v>
      </c>
      <c r="O237" s="299" t="s">
        <v>70</v>
      </c>
    </row>
    <row r="238" spans="1:15" ht="12.95" customHeight="1" x14ac:dyDescent="0.2">
      <c r="A238" s="306">
        <v>1143855263</v>
      </c>
      <c r="B238" s="299" t="s">
        <v>174</v>
      </c>
      <c r="C238" s="299" t="str">
        <f>+_xlfn.XLOOKUP(A238,'ACTIVOS 2'!$B$8:$B$629,'ACTIVOS 2'!$C$8:$C$629)</f>
        <v>GUERRERO GUTIERREZ EDIER ORLANDO</v>
      </c>
      <c r="D238" s="300">
        <v>34515</v>
      </c>
      <c r="E238" s="300">
        <v>44470</v>
      </c>
      <c r="F238" s="299" t="s">
        <v>763</v>
      </c>
      <c r="G238" s="299" t="s">
        <v>4389</v>
      </c>
      <c r="H238" s="301">
        <v>1</v>
      </c>
      <c r="I238" s="299" t="s">
        <v>5284</v>
      </c>
      <c r="J238" s="299" t="s">
        <v>5285</v>
      </c>
      <c r="K238" s="299" t="s">
        <v>5286</v>
      </c>
      <c r="L238" s="299" t="s">
        <v>5287</v>
      </c>
      <c r="M238" s="299" t="s">
        <v>90</v>
      </c>
      <c r="N238" s="299" t="s">
        <v>167</v>
      </c>
      <c r="O238" s="299" t="s">
        <v>159</v>
      </c>
    </row>
    <row r="239" spans="1:15" ht="12.95" customHeight="1" x14ac:dyDescent="0.2">
      <c r="A239" s="306">
        <v>1130629024</v>
      </c>
      <c r="B239" s="299" t="s">
        <v>382</v>
      </c>
      <c r="C239" s="299" t="str">
        <f>+_xlfn.XLOOKUP(A239,'ACTIVOS 2'!$B$8:$B$629,'ACTIVOS 2'!$C$8:$C$629)</f>
        <v>GUERRERO MUNOZ EDGAR MAURICIO</v>
      </c>
      <c r="D239" s="300">
        <v>31686</v>
      </c>
      <c r="E239" s="300">
        <v>42563</v>
      </c>
      <c r="F239" s="299" t="s">
        <v>763</v>
      </c>
      <c r="G239" s="299" t="s">
        <v>383</v>
      </c>
      <c r="H239" s="301">
        <v>1</v>
      </c>
      <c r="I239" s="299" t="s">
        <v>6355</v>
      </c>
      <c r="J239" s="299" t="s">
        <v>6356</v>
      </c>
      <c r="K239" s="299" t="s">
        <v>6357</v>
      </c>
      <c r="L239" s="299" t="s">
        <v>6358</v>
      </c>
      <c r="M239" s="299" t="s">
        <v>366</v>
      </c>
      <c r="N239" s="299" t="s">
        <v>367</v>
      </c>
      <c r="O239" s="299" t="s">
        <v>368</v>
      </c>
    </row>
    <row r="240" spans="1:15" ht="12.95" customHeight="1" x14ac:dyDescent="0.2">
      <c r="A240" s="306">
        <v>66853440</v>
      </c>
      <c r="B240" s="299" t="s">
        <v>767</v>
      </c>
      <c r="C240" s="299" t="str">
        <f>+_xlfn.XLOOKUP(A240,'ACTIVOS 2'!$B$8:$B$629,'ACTIVOS 2'!$C$8:$C$629)</f>
        <v>GUERRERO OLARTE MARTHA LUCIA</v>
      </c>
      <c r="D240" s="300">
        <v>26753</v>
      </c>
      <c r="E240" s="300">
        <v>36161</v>
      </c>
      <c r="F240" s="299" t="s">
        <v>768</v>
      </c>
      <c r="G240" s="299" t="s">
        <v>4289</v>
      </c>
      <c r="H240" s="301">
        <v>1</v>
      </c>
      <c r="I240" s="299" t="s">
        <v>4615</v>
      </c>
      <c r="J240" s="299" t="s">
        <v>4615</v>
      </c>
      <c r="K240" s="299" t="s">
        <v>4616</v>
      </c>
      <c r="L240" s="299" t="s">
        <v>4617</v>
      </c>
      <c r="M240" s="299" t="s">
        <v>19</v>
      </c>
      <c r="N240" s="299" t="s">
        <v>769</v>
      </c>
      <c r="O240" s="299" t="s">
        <v>770</v>
      </c>
    </row>
    <row r="241" spans="1:15" ht="12.95" customHeight="1" x14ac:dyDescent="0.2">
      <c r="A241" s="306">
        <v>29119266</v>
      </c>
      <c r="B241" s="299" t="s">
        <v>1415</v>
      </c>
      <c r="C241" s="299" t="str">
        <f>+_xlfn.XLOOKUP(A241,'ACTIVOS 2'!$B$8:$B$629,'ACTIVOS 2'!$C$8:$C$629)</f>
        <v>GUERRERO PALOMINO ADRIANA PATRICIA</v>
      </c>
      <c r="D241" s="300">
        <v>29053</v>
      </c>
      <c r="E241" s="300">
        <v>45404</v>
      </c>
      <c r="F241" s="299" t="s">
        <v>768</v>
      </c>
      <c r="G241" s="299" t="s">
        <v>1416</v>
      </c>
      <c r="H241" s="301">
        <v>1</v>
      </c>
      <c r="I241" s="299" t="s">
        <v>5913</v>
      </c>
      <c r="J241" s="299" t="s">
        <v>5913</v>
      </c>
      <c r="K241" s="299" t="s">
        <v>5914</v>
      </c>
      <c r="L241" s="299" t="s">
        <v>4607</v>
      </c>
      <c r="M241" s="299" t="s">
        <v>90</v>
      </c>
      <c r="N241" s="299" t="s">
        <v>1417</v>
      </c>
      <c r="O241" s="299" t="s">
        <v>159</v>
      </c>
    </row>
    <row r="242" spans="1:15" ht="12.95" customHeight="1" x14ac:dyDescent="0.2">
      <c r="A242" s="306">
        <v>1143850032</v>
      </c>
      <c r="B242" s="299" t="s">
        <v>1635</v>
      </c>
      <c r="C242" s="299" t="str">
        <f>+_xlfn.XLOOKUP(A242,'ACTIVOS 2'!$B$8:$B$629,'ACTIVOS 2'!$C$8:$C$629)</f>
        <v>GUEVARA ARISTIZABAL YERALDIN</v>
      </c>
      <c r="D242" s="300">
        <v>34230</v>
      </c>
      <c r="E242" s="300">
        <v>45216</v>
      </c>
      <c r="F242" s="299" t="s">
        <v>768</v>
      </c>
      <c r="G242" s="299" t="s">
        <v>1636</v>
      </c>
      <c r="H242" s="301">
        <v>1</v>
      </c>
      <c r="I242" s="299" t="s">
        <v>6574</v>
      </c>
      <c r="J242" s="299" t="s">
        <v>6574</v>
      </c>
      <c r="K242" s="299" t="s">
        <v>6575</v>
      </c>
      <c r="L242" s="299" t="s">
        <v>4607</v>
      </c>
      <c r="M242" s="299" t="s">
        <v>1627</v>
      </c>
      <c r="N242" s="299" t="s">
        <v>1637</v>
      </c>
      <c r="O242" s="299" t="s">
        <v>1629</v>
      </c>
    </row>
    <row r="243" spans="1:15" ht="12.95" customHeight="1" x14ac:dyDescent="0.2">
      <c r="A243" s="306">
        <v>1144211123</v>
      </c>
      <c r="B243" s="299" t="s">
        <v>1205</v>
      </c>
      <c r="C243" s="299" t="e">
        <f>+_xlfn.XLOOKUP(A243,'ACTIVOS 2'!$B$8:$B$629,'ACTIVOS 2'!$C$8:$C$629)</f>
        <v>#N/A</v>
      </c>
      <c r="D243" s="300">
        <v>36322</v>
      </c>
      <c r="E243" s="300">
        <v>45069</v>
      </c>
      <c r="F243" s="299" t="s">
        <v>768</v>
      </c>
      <c r="G243" s="299" t="s">
        <v>4447</v>
      </c>
      <c r="H243" s="301">
        <v>1</v>
      </c>
      <c r="I243" s="299" t="s">
        <v>5611</v>
      </c>
      <c r="J243" s="299" t="s">
        <v>5611</v>
      </c>
      <c r="K243" s="299" t="s">
        <v>5612</v>
      </c>
      <c r="L243" s="299" t="s">
        <v>4607</v>
      </c>
      <c r="M243" s="299" t="s">
        <v>90</v>
      </c>
      <c r="N243" s="299" t="s">
        <v>1131</v>
      </c>
      <c r="O243" s="299" t="s">
        <v>196</v>
      </c>
    </row>
    <row r="244" spans="1:15" ht="12.95" customHeight="1" x14ac:dyDescent="0.2">
      <c r="A244" s="306">
        <v>1107527956</v>
      </c>
      <c r="B244" s="299" t="s">
        <v>1411</v>
      </c>
      <c r="C244" s="299" t="str">
        <f>+_xlfn.XLOOKUP(A244,'ACTIVOS 2'!$B$8:$B$629,'ACTIVOS 2'!$C$8:$C$629)</f>
        <v>GUTIERREZ GARCIA YESICA ALEJANDRA</v>
      </c>
      <c r="D244" s="300">
        <v>36403</v>
      </c>
      <c r="E244" s="300">
        <v>44463</v>
      </c>
      <c r="F244" s="299" t="s">
        <v>768</v>
      </c>
      <c r="G244" s="299" t="s">
        <v>4501</v>
      </c>
      <c r="H244" s="301">
        <v>1</v>
      </c>
      <c r="I244" s="299" t="s">
        <v>5893</v>
      </c>
      <c r="J244" s="299" t="s">
        <v>5894</v>
      </c>
      <c r="K244" s="299" t="s">
        <v>5895</v>
      </c>
      <c r="L244" s="299" t="s">
        <v>4607</v>
      </c>
      <c r="M244" s="299" t="s">
        <v>90</v>
      </c>
      <c r="N244" s="299" t="s">
        <v>1410</v>
      </c>
      <c r="O244" s="299" t="s">
        <v>196</v>
      </c>
    </row>
    <row r="245" spans="1:15" ht="12.95" customHeight="1" x14ac:dyDescent="0.2">
      <c r="A245" s="306">
        <v>1130627977</v>
      </c>
      <c r="B245" s="299" t="s">
        <v>333</v>
      </c>
      <c r="C245" s="299" t="str">
        <f>+_xlfn.XLOOKUP(A245,'ACTIVOS 2'!$B$8:$B$629,'ACTIVOS 2'!$C$8:$C$629)</f>
        <v>GUTIERREZ GOMEZ JOSE FERNANDO</v>
      </c>
      <c r="D245" s="300">
        <v>31636</v>
      </c>
      <c r="E245" s="300">
        <v>43906</v>
      </c>
      <c r="F245" s="299" t="s">
        <v>763</v>
      </c>
      <c r="G245" s="299" t="s">
        <v>4537</v>
      </c>
      <c r="H245" s="301">
        <v>1</v>
      </c>
      <c r="I245" s="299" t="s">
        <v>6271</v>
      </c>
      <c r="J245" s="299" t="s">
        <v>6271</v>
      </c>
      <c r="K245" s="299" t="s">
        <v>6272</v>
      </c>
      <c r="L245" s="299" t="s">
        <v>4607</v>
      </c>
      <c r="M245" s="299" t="s">
        <v>90</v>
      </c>
      <c r="N245" s="299" t="s">
        <v>331</v>
      </c>
      <c r="O245" s="299" t="s">
        <v>92</v>
      </c>
    </row>
    <row r="246" spans="1:15" ht="12.95" customHeight="1" x14ac:dyDescent="0.2">
      <c r="A246" s="306">
        <v>1144152738</v>
      </c>
      <c r="B246" s="299" t="s">
        <v>1478</v>
      </c>
      <c r="C246" s="299" t="str">
        <f>+_xlfn.XLOOKUP(A246,'ACTIVOS 2'!$B$8:$B$629,'ACTIVOS 2'!$C$8:$C$629)</f>
        <v>GUTIERREZ VELASCO  JOSE MANUEL</v>
      </c>
      <c r="D246" s="300">
        <v>33497</v>
      </c>
      <c r="E246" s="300">
        <v>45026</v>
      </c>
      <c r="F246" s="299" t="s">
        <v>763</v>
      </c>
      <c r="G246" s="299" t="s">
        <v>4513</v>
      </c>
      <c r="H246" s="301">
        <v>1</v>
      </c>
      <c r="I246" s="299" t="s">
        <v>5990</v>
      </c>
      <c r="J246" s="299" t="s">
        <v>5990</v>
      </c>
      <c r="K246" s="299" t="s">
        <v>5991</v>
      </c>
      <c r="L246" s="299" t="s">
        <v>4607</v>
      </c>
      <c r="M246" s="299" t="s">
        <v>90</v>
      </c>
      <c r="N246" s="299" t="s">
        <v>1473</v>
      </c>
      <c r="O246" s="299" t="s">
        <v>159</v>
      </c>
    </row>
    <row r="247" spans="1:15" ht="12.95" customHeight="1" x14ac:dyDescent="0.2">
      <c r="A247" s="306">
        <v>29115548</v>
      </c>
      <c r="B247" s="299" t="s">
        <v>1050</v>
      </c>
      <c r="C247" s="299" t="str">
        <f>+_xlfn.XLOOKUP(A247,'ACTIVOS 2'!$B$8:$B$629,'ACTIVOS 2'!$C$8:$C$629)</f>
        <v>GUTIERREZ VELEZ BLANCA ISABEL</v>
      </c>
      <c r="D247" s="300">
        <v>29042</v>
      </c>
      <c r="E247" s="300">
        <v>43236</v>
      </c>
      <c r="F247" s="299" t="s">
        <v>768</v>
      </c>
      <c r="G247" s="299" t="s">
        <v>1051</v>
      </c>
      <c r="H247" s="301">
        <v>1</v>
      </c>
      <c r="I247" s="299" t="s">
        <v>5358</v>
      </c>
      <c r="J247" s="299" t="s">
        <v>5358</v>
      </c>
      <c r="K247" s="299" t="s">
        <v>5359</v>
      </c>
      <c r="L247" s="299" t="s">
        <v>4607</v>
      </c>
      <c r="M247" s="299" t="s">
        <v>90</v>
      </c>
      <c r="N247" s="299" t="s">
        <v>1017</v>
      </c>
      <c r="O247" s="299" t="s">
        <v>196</v>
      </c>
    </row>
    <row r="248" spans="1:15" ht="12.95" customHeight="1" x14ac:dyDescent="0.2">
      <c r="A248" s="306">
        <v>1151956688</v>
      </c>
      <c r="B248" s="299" t="s">
        <v>414</v>
      </c>
      <c r="C248" s="299" t="str">
        <f>+_xlfn.XLOOKUP(A248,'ACTIVOS 2'!$B$8:$B$629,'ACTIVOS 2'!$C$8:$C$629)</f>
        <v>HENAO GOMEZ JUAN DAVID</v>
      </c>
      <c r="D248" s="300">
        <v>34708</v>
      </c>
      <c r="E248" s="300">
        <v>45505</v>
      </c>
      <c r="F248" s="299" t="s">
        <v>763</v>
      </c>
      <c r="G248" s="299" t="s">
        <v>415</v>
      </c>
      <c r="H248" s="301">
        <v>1</v>
      </c>
      <c r="I248" s="299" t="s">
        <v>6422</v>
      </c>
      <c r="J248" s="299" t="s">
        <v>6422</v>
      </c>
      <c r="K248" s="299" t="s">
        <v>6423</v>
      </c>
      <c r="L248" s="299" t="s">
        <v>4607</v>
      </c>
      <c r="M248" s="299" t="s">
        <v>366</v>
      </c>
      <c r="N248" s="299" t="s">
        <v>416</v>
      </c>
      <c r="O248" s="299" t="s">
        <v>368</v>
      </c>
    </row>
    <row r="249" spans="1:15" ht="12.95" customHeight="1" x14ac:dyDescent="0.2">
      <c r="A249" s="306">
        <v>16744628</v>
      </c>
      <c r="B249" s="299" t="s">
        <v>114</v>
      </c>
      <c r="C249" s="299" t="str">
        <f>+_xlfn.XLOOKUP(A249,'ACTIVOS 2'!$B$8:$B$629,'ACTIVOS 2'!$C$8:$C$629)</f>
        <v>HERNANDEZ CUELLAR ALVARO</v>
      </c>
      <c r="D249" s="300">
        <v>24788</v>
      </c>
      <c r="E249" s="300">
        <v>38875</v>
      </c>
      <c r="F249" s="299" t="s">
        <v>763</v>
      </c>
      <c r="G249" s="299" t="s">
        <v>4374</v>
      </c>
      <c r="H249" s="301">
        <v>1</v>
      </c>
      <c r="I249" s="299" t="s">
        <v>5175</v>
      </c>
      <c r="J249" s="299" t="s">
        <v>5175</v>
      </c>
      <c r="K249" s="299" t="s">
        <v>5176</v>
      </c>
      <c r="L249" s="299" t="s">
        <v>5177</v>
      </c>
      <c r="M249" s="299" t="s">
        <v>90</v>
      </c>
      <c r="N249" s="299" t="s">
        <v>91</v>
      </c>
      <c r="O249" s="299" t="s">
        <v>92</v>
      </c>
    </row>
    <row r="250" spans="1:15" ht="12.95" customHeight="1" x14ac:dyDescent="0.2">
      <c r="A250" s="306">
        <v>1151943197</v>
      </c>
      <c r="B250" s="299" t="s">
        <v>1126</v>
      </c>
      <c r="C250" s="299" t="str">
        <f>+_xlfn.XLOOKUP(A250,'ACTIVOS 2'!$B$8:$B$629,'ACTIVOS 2'!$C$8:$C$629)</f>
        <v>HERNANDEZ HERRERA JOSE EDWIN</v>
      </c>
      <c r="D250" s="300">
        <v>33538</v>
      </c>
      <c r="E250" s="300">
        <v>43248</v>
      </c>
      <c r="F250" s="299" t="s">
        <v>763</v>
      </c>
      <c r="G250" s="299" t="s">
        <v>1127</v>
      </c>
      <c r="H250" s="301">
        <v>1</v>
      </c>
      <c r="I250" s="299" t="s">
        <v>5480</v>
      </c>
      <c r="J250" s="299" t="s">
        <v>5481</v>
      </c>
      <c r="K250" s="299" t="s">
        <v>5482</v>
      </c>
      <c r="L250" s="299" t="s">
        <v>5483</v>
      </c>
      <c r="M250" s="299" t="s">
        <v>90</v>
      </c>
      <c r="N250" s="299" t="s">
        <v>1128</v>
      </c>
      <c r="O250" s="299" t="s">
        <v>92</v>
      </c>
    </row>
    <row r="251" spans="1:15" ht="12.95" customHeight="1" x14ac:dyDescent="0.2">
      <c r="A251" s="306">
        <v>1112488835</v>
      </c>
      <c r="B251" s="299" t="s">
        <v>1564</v>
      </c>
      <c r="C251" s="299" t="str">
        <f>+_xlfn.XLOOKUP(A251,'ACTIVOS 2'!$B$8:$B$629,'ACTIVOS 2'!$C$8:$C$629)</f>
        <v>HERNANDEZ MUNOZ JUAN DAVID</v>
      </c>
      <c r="D251" s="300">
        <v>35313</v>
      </c>
      <c r="E251" s="300">
        <v>44544</v>
      </c>
      <c r="F251" s="299" t="s">
        <v>763</v>
      </c>
      <c r="G251" s="299" t="s">
        <v>4560</v>
      </c>
      <c r="H251" s="301">
        <v>1</v>
      </c>
      <c r="I251" s="299" t="s">
        <v>6460</v>
      </c>
      <c r="J251" s="299" t="s">
        <v>6461</v>
      </c>
      <c r="K251" s="299" t="s">
        <v>6462</v>
      </c>
      <c r="L251" s="299" t="s">
        <v>6463</v>
      </c>
      <c r="M251" s="299" t="s">
        <v>366</v>
      </c>
      <c r="N251" s="299" t="s">
        <v>1565</v>
      </c>
      <c r="O251" s="299" t="s">
        <v>1541</v>
      </c>
    </row>
    <row r="252" spans="1:15" ht="12.95" customHeight="1" x14ac:dyDescent="0.2">
      <c r="A252" s="306">
        <v>67031614</v>
      </c>
      <c r="B252" s="299" t="s">
        <v>1206</v>
      </c>
      <c r="C252" s="299" t="str">
        <f>+_xlfn.XLOOKUP(A252,'ACTIVOS 2'!$B$8:$B$629,'ACTIVOS 2'!$C$8:$C$629)</f>
        <v>HERNANDEZ PELAEZ DIANA CAROLINA</v>
      </c>
      <c r="D252" s="300">
        <v>31135</v>
      </c>
      <c r="E252" s="300">
        <v>45006</v>
      </c>
      <c r="F252" s="299" t="s">
        <v>768</v>
      </c>
      <c r="G252" s="299" t="s">
        <v>1207</v>
      </c>
      <c r="H252" s="301">
        <v>1</v>
      </c>
      <c r="I252" s="299" t="s">
        <v>5613</v>
      </c>
      <c r="J252" s="299" t="s">
        <v>5613</v>
      </c>
      <c r="K252" s="299" t="s">
        <v>5614</v>
      </c>
      <c r="L252" s="299" t="s">
        <v>4607</v>
      </c>
      <c r="M252" s="299" t="s">
        <v>90</v>
      </c>
      <c r="N252" s="299" t="s">
        <v>1131</v>
      </c>
      <c r="O252" s="299" t="s">
        <v>196</v>
      </c>
    </row>
    <row r="253" spans="1:15" ht="12.95" customHeight="1" x14ac:dyDescent="0.2">
      <c r="A253" s="306">
        <v>38655781</v>
      </c>
      <c r="B253" s="299" t="s">
        <v>963</v>
      </c>
      <c r="C253" s="299" t="str">
        <f>+_xlfn.XLOOKUP(A253,'ACTIVOS 2'!$B$8:$B$629,'ACTIVOS 2'!$C$8:$C$629)</f>
        <v>HERNANDEZ RAMIREZ IDARLENY</v>
      </c>
      <c r="D253" s="300">
        <v>28338</v>
      </c>
      <c r="E253" s="300">
        <v>39571</v>
      </c>
      <c r="F253" s="299" t="s">
        <v>768</v>
      </c>
      <c r="G253" s="299" t="s">
        <v>4359</v>
      </c>
      <c r="H253" s="301">
        <v>1</v>
      </c>
      <c r="I253" s="299" t="s">
        <v>5058</v>
      </c>
      <c r="J253" s="299" t="s">
        <v>5059</v>
      </c>
      <c r="K253" s="299" t="s">
        <v>5060</v>
      </c>
      <c r="L253" s="299" t="s">
        <v>5061</v>
      </c>
      <c r="M253" s="299" t="s">
        <v>83</v>
      </c>
      <c r="N253" s="299" t="s">
        <v>964</v>
      </c>
      <c r="O253" s="299" t="s">
        <v>85</v>
      </c>
    </row>
    <row r="254" spans="1:15" ht="12.95" customHeight="1" x14ac:dyDescent="0.2">
      <c r="A254" s="306">
        <v>1144042392</v>
      </c>
      <c r="B254" s="299" t="s">
        <v>248</v>
      </c>
      <c r="C254" s="299" t="str">
        <f>+_xlfn.XLOOKUP(A254,'ACTIVOS 2'!$B$8:$B$629,'ACTIVOS 2'!$C$8:$C$629)</f>
        <v>HERNANDEZ RAMOS EVERT ALEXIS</v>
      </c>
      <c r="D254" s="300">
        <v>33298</v>
      </c>
      <c r="E254" s="300">
        <v>45062</v>
      </c>
      <c r="F254" s="299" t="s">
        <v>763</v>
      </c>
      <c r="G254" s="299" t="s">
        <v>249</v>
      </c>
      <c r="H254" s="301">
        <v>1</v>
      </c>
      <c r="I254" s="299" t="s">
        <v>6092</v>
      </c>
      <c r="J254" s="299" t="s">
        <v>6092</v>
      </c>
      <c r="K254" s="299" t="s">
        <v>6093</v>
      </c>
      <c r="L254" s="299" t="s">
        <v>4607</v>
      </c>
      <c r="M254" s="299" t="s">
        <v>90</v>
      </c>
      <c r="N254" s="299" t="s">
        <v>211</v>
      </c>
      <c r="O254" s="299" t="s">
        <v>196</v>
      </c>
    </row>
    <row r="255" spans="1:15" ht="12.95" customHeight="1" x14ac:dyDescent="0.2">
      <c r="A255" s="306">
        <v>71747861</v>
      </c>
      <c r="B255" s="299" t="s">
        <v>1557</v>
      </c>
      <c r="C255" s="299" t="str">
        <f>+_xlfn.XLOOKUP(A255,'ACTIVOS 2'!$B$8:$B$629,'ACTIVOS 2'!$C$8:$C$629)</f>
        <v>HERRERA BUCHELI EDWIN GIOVANNY</v>
      </c>
      <c r="D255" s="300">
        <v>27280</v>
      </c>
      <c r="E255" s="300">
        <v>45649</v>
      </c>
      <c r="F255" s="299" t="s">
        <v>763</v>
      </c>
      <c r="G255" s="299" t="s">
        <v>1558</v>
      </c>
      <c r="H255" s="301">
        <v>1</v>
      </c>
      <c r="I255" s="299" t="s">
        <v>6452</v>
      </c>
      <c r="J255" s="299" t="s">
        <v>6452</v>
      </c>
      <c r="K255" s="299" t="s">
        <v>6453</v>
      </c>
      <c r="L255" s="299" t="s">
        <v>4607</v>
      </c>
      <c r="M255" s="299" t="s">
        <v>366</v>
      </c>
      <c r="N255" s="299" t="s">
        <v>859</v>
      </c>
      <c r="O255" s="299" t="s">
        <v>1541</v>
      </c>
    </row>
    <row r="256" spans="1:15" ht="12.95" customHeight="1" x14ac:dyDescent="0.2">
      <c r="A256" s="306">
        <v>1144161163</v>
      </c>
      <c r="B256" s="299" t="s">
        <v>250</v>
      </c>
      <c r="C256" s="299" t="str">
        <f>+_xlfn.XLOOKUP(A256,'ACTIVOS 2'!$B$8:$B$629,'ACTIVOS 2'!$C$8:$C$629)</f>
        <v>HERRERA CAMARGO CARLOS ANDRES</v>
      </c>
      <c r="D256" s="300">
        <v>33772</v>
      </c>
      <c r="E256" s="300">
        <v>45601</v>
      </c>
      <c r="F256" s="299" t="s">
        <v>763</v>
      </c>
      <c r="G256" s="299" t="s">
        <v>6094</v>
      </c>
      <c r="H256" s="301">
        <v>1</v>
      </c>
      <c r="I256" s="299" t="s">
        <v>6095</v>
      </c>
      <c r="J256" s="299" t="s">
        <v>6096</v>
      </c>
      <c r="K256" s="299" t="s">
        <v>6097</v>
      </c>
      <c r="L256" s="299" t="s">
        <v>4607</v>
      </c>
      <c r="M256" s="299" t="s">
        <v>90</v>
      </c>
      <c r="N256" s="299" t="s">
        <v>211</v>
      </c>
      <c r="O256" s="299" t="s">
        <v>196</v>
      </c>
    </row>
    <row r="257" spans="1:15" ht="12.95" customHeight="1" x14ac:dyDescent="0.2">
      <c r="A257" s="306">
        <v>1006185070</v>
      </c>
      <c r="B257" s="299" t="s">
        <v>1208</v>
      </c>
      <c r="C257" s="299" t="e">
        <f>+_xlfn.XLOOKUP(A257,'ACTIVOS 2'!$B$8:$B$629,'ACTIVOS 2'!$C$8:$C$629)</f>
        <v>#N/A</v>
      </c>
      <c r="D257" s="300">
        <v>37521</v>
      </c>
      <c r="E257" s="300">
        <v>45100</v>
      </c>
      <c r="F257" s="299" t="s">
        <v>768</v>
      </c>
      <c r="G257" s="299" t="s">
        <v>1209</v>
      </c>
      <c r="H257" s="301">
        <v>1</v>
      </c>
      <c r="I257" s="299" t="s">
        <v>5615</v>
      </c>
      <c r="J257" s="299" t="s">
        <v>5615</v>
      </c>
      <c r="K257" s="299" t="s">
        <v>5616</v>
      </c>
      <c r="L257" s="299" t="s">
        <v>4607</v>
      </c>
      <c r="M257" s="299" t="s">
        <v>90</v>
      </c>
      <c r="N257" s="299" t="s">
        <v>1131</v>
      </c>
      <c r="O257" s="299" t="s">
        <v>196</v>
      </c>
    </row>
    <row r="258" spans="1:15" ht="12.95" customHeight="1" x14ac:dyDescent="0.2">
      <c r="A258" s="306">
        <v>22547321</v>
      </c>
      <c r="B258" s="299" t="s">
        <v>1210</v>
      </c>
      <c r="C258" s="299" t="str">
        <f>+_xlfn.XLOOKUP(A258,'ACTIVOS 2'!$B$8:$B$629,'ACTIVOS 2'!$C$8:$C$629)</f>
        <v>HERRERA POLO DORELSY MARGARITA</v>
      </c>
      <c r="D258" s="300">
        <v>28701</v>
      </c>
      <c r="E258" s="300">
        <v>45026</v>
      </c>
      <c r="F258" s="299" t="s">
        <v>768</v>
      </c>
      <c r="G258" s="299" t="s">
        <v>4448</v>
      </c>
      <c r="H258" s="301">
        <v>1</v>
      </c>
      <c r="I258" s="299" t="s">
        <v>5617</v>
      </c>
      <c r="J258" s="299" t="s">
        <v>5617</v>
      </c>
      <c r="K258" s="299" t="s">
        <v>5618</v>
      </c>
      <c r="L258" s="299" t="s">
        <v>4607</v>
      </c>
      <c r="M258" s="299" t="s">
        <v>90</v>
      </c>
      <c r="N258" s="299" t="s">
        <v>1131</v>
      </c>
      <c r="O258" s="299" t="s">
        <v>196</v>
      </c>
    </row>
    <row r="259" spans="1:15" ht="12.95" customHeight="1" x14ac:dyDescent="0.2">
      <c r="A259" s="306">
        <v>31714907</v>
      </c>
      <c r="B259" s="299" t="s">
        <v>384</v>
      </c>
      <c r="C259" s="299" t="str">
        <f>+_xlfn.XLOOKUP(A259,'ACTIVOS 2'!$B$8:$B$629,'ACTIVOS 2'!$C$8:$C$629)</f>
        <v>HERRERA SANCHEZ JULIE PATRICIA</v>
      </c>
      <c r="D259" s="300">
        <v>30579</v>
      </c>
      <c r="E259" s="300">
        <v>41786</v>
      </c>
      <c r="F259" s="299" t="s">
        <v>768</v>
      </c>
      <c r="G259" s="299" t="s">
        <v>4549</v>
      </c>
      <c r="H259" s="301">
        <v>1</v>
      </c>
      <c r="I259" s="299" t="s">
        <v>6359</v>
      </c>
      <c r="J259" s="299" t="s">
        <v>6360</v>
      </c>
      <c r="K259" s="299" t="s">
        <v>6361</v>
      </c>
      <c r="L259" s="299" t="s">
        <v>6362</v>
      </c>
      <c r="M259" s="299" t="s">
        <v>366</v>
      </c>
      <c r="N259" s="299" t="s">
        <v>367</v>
      </c>
      <c r="O259" s="299" t="s">
        <v>368</v>
      </c>
    </row>
    <row r="260" spans="1:15" ht="12.95" customHeight="1" x14ac:dyDescent="0.2">
      <c r="A260" s="306">
        <v>1143929459</v>
      </c>
      <c r="B260" s="299" t="s">
        <v>1211</v>
      </c>
      <c r="C260" s="299" t="str">
        <f>+_xlfn.XLOOKUP(A260,'ACTIVOS 2'!$B$8:$B$629,'ACTIVOS 2'!$C$8:$C$629)</f>
        <v>HERRERA SILVA SINDY JULIETH</v>
      </c>
      <c r="D260" s="300">
        <v>32876</v>
      </c>
      <c r="E260" s="300">
        <v>45146</v>
      </c>
      <c r="F260" s="299" t="s">
        <v>768</v>
      </c>
      <c r="G260" s="299" t="s">
        <v>1212</v>
      </c>
      <c r="H260" s="301">
        <v>1</v>
      </c>
      <c r="I260" s="299" t="s">
        <v>5619</v>
      </c>
      <c r="J260" s="299" t="s">
        <v>5619</v>
      </c>
      <c r="K260" s="299" t="s">
        <v>5620</v>
      </c>
      <c r="L260" s="299" t="s">
        <v>4607</v>
      </c>
      <c r="M260" s="299" t="s">
        <v>90</v>
      </c>
      <c r="N260" s="299" t="s">
        <v>1131</v>
      </c>
      <c r="O260" s="299" t="s">
        <v>196</v>
      </c>
    </row>
    <row r="261" spans="1:15" ht="12.95" customHeight="1" x14ac:dyDescent="0.2">
      <c r="A261" s="306">
        <v>16926982</v>
      </c>
      <c r="B261" s="299" t="s">
        <v>949</v>
      </c>
      <c r="C261" s="299" t="str">
        <f>+_xlfn.XLOOKUP(A261,'ACTIVOS 2'!$B$8:$B$629,'ACTIVOS 2'!$C$8:$C$629)</f>
        <v>HERRERA ZAMBRANO JOSE OMAR</v>
      </c>
      <c r="D261" s="300">
        <v>29695</v>
      </c>
      <c r="E261" s="300">
        <v>39938</v>
      </c>
      <c r="F261" s="299" t="s">
        <v>763</v>
      </c>
      <c r="G261" s="299" t="s">
        <v>4353</v>
      </c>
      <c r="H261" s="301">
        <v>1</v>
      </c>
      <c r="I261" s="299" t="s">
        <v>5011</v>
      </c>
      <c r="J261" s="299" t="s">
        <v>5012</v>
      </c>
      <c r="K261" s="299" t="s">
        <v>5013</v>
      </c>
      <c r="L261" s="299" t="s">
        <v>5014</v>
      </c>
      <c r="M261" s="299" t="s">
        <v>83</v>
      </c>
      <c r="N261" s="299" t="s">
        <v>5010</v>
      </c>
      <c r="O261" s="299" t="s">
        <v>85</v>
      </c>
    </row>
    <row r="262" spans="1:15" ht="12.95" customHeight="1" x14ac:dyDescent="0.2">
      <c r="A262" s="306">
        <v>1108640299</v>
      </c>
      <c r="B262" s="299" t="s">
        <v>1440</v>
      </c>
      <c r="C262" s="299" t="e">
        <f>+_xlfn.XLOOKUP(A262,'ACTIVOS 2'!$B$8:$B$629,'ACTIVOS 2'!$C$8:$C$629)</f>
        <v>#N/A</v>
      </c>
      <c r="D262" s="300">
        <v>367</v>
      </c>
      <c r="E262" s="300">
        <v>45588</v>
      </c>
      <c r="F262" s="299" t="s">
        <v>768</v>
      </c>
      <c r="G262" s="299" t="s">
        <v>4509</v>
      </c>
      <c r="H262" s="301">
        <v>1</v>
      </c>
      <c r="I262" s="299" t="s">
        <v>5950</v>
      </c>
      <c r="J262" s="299" t="s">
        <v>5950</v>
      </c>
      <c r="K262" s="299" t="s">
        <v>5951</v>
      </c>
      <c r="L262" s="299" t="s">
        <v>4607</v>
      </c>
      <c r="M262" s="299" t="s">
        <v>90</v>
      </c>
      <c r="N262" s="299" t="s">
        <v>859</v>
      </c>
      <c r="O262" s="299" t="s">
        <v>1441</v>
      </c>
    </row>
    <row r="263" spans="1:15" ht="12.95" customHeight="1" x14ac:dyDescent="0.2">
      <c r="A263" s="306">
        <v>1085687299</v>
      </c>
      <c r="B263" s="299" t="s">
        <v>334</v>
      </c>
      <c r="C263" s="299" t="str">
        <f>+_xlfn.XLOOKUP(A263,'ACTIVOS 2'!$B$8:$B$629,'ACTIVOS 2'!$C$8:$C$629)</f>
        <v>HINESTROZA TORRES BENYI CRISTINA</v>
      </c>
      <c r="D263" s="300">
        <v>32314</v>
      </c>
      <c r="E263" s="300">
        <v>43172</v>
      </c>
      <c r="F263" s="299" t="s">
        <v>768</v>
      </c>
      <c r="G263" s="299" t="s">
        <v>335</v>
      </c>
      <c r="H263" s="301">
        <v>1</v>
      </c>
      <c r="I263" s="299" t="s">
        <v>6273</v>
      </c>
      <c r="J263" s="299" t="s">
        <v>6273</v>
      </c>
      <c r="K263" s="299" t="s">
        <v>6274</v>
      </c>
      <c r="L263" s="299" t="s">
        <v>4607</v>
      </c>
      <c r="M263" s="299" t="s">
        <v>90</v>
      </c>
      <c r="N263" s="299" t="s">
        <v>331</v>
      </c>
      <c r="O263" s="299" t="s">
        <v>92</v>
      </c>
    </row>
    <row r="264" spans="1:15" ht="12.95" customHeight="1" x14ac:dyDescent="0.2">
      <c r="A264" s="306">
        <v>1107038744</v>
      </c>
      <c r="B264" s="299" t="s">
        <v>385</v>
      </c>
      <c r="C264" s="299" t="str">
        <f>+_xlfn.XLOOKUP(A264,'ACTIVOS 2'!$B$8:$B$629,'ACTIVOS 2'!$C$8:$C$629)</f>
        <v>HOYOS CHAVACO KEVIN ALEJANDRO</v>
      </c>
      <c r="D264" s="300">
        <v>37093</v>
      </c>
      <c r="E264" s="300">
        <v>45390</v>
      </c>
      <c r="F264" s="299" t="s">
        <v>763</v>
      </c>
      <c r="G264" s="299" t="s">
        <v>386</v>
      </c>
      <c r="H264" s="301">
        <v>1</v>
      </c>
      <c r="I264" s="299" t="s">
        <v>6363</v>
      </c>
      <c r="J264" s="299" t="s">
        <v>6363</v>
      </c>
      <c r="K264" s="299" t="s">
        <v>6364</v>
      </c>
      <c r="L264" s="299" t="s">
        <v>4607</v>
      </c>
      <c r="M264" s="299" t="s">
        <v>366</v>
      </c>
      <c r="N264" s="299" t="s">
        <v>367</v>
      </c>
      <c r="O264" s="299" t="s">
        <v>368</v>
      </c>
    </row>
    <row r="265" spans="1:15" ht="12.95" customHeight="1" x14ac:dyDescent="0.2">
      <c r="A265" s="306">
        <v>31711473</v>
      </c>
      <c r="B265" s="299" t="s">
        <v>1052</v>
      </c>
      <c r="C265" s="299" t="str">
        <f>+_xlfn.XLOOKUP(A265,'ACTIVOS 2'!$B$8:$B$629,'ACTIVOS 2'!$C$8:$C$629)</f>
        <v>HOYOS NIEVA CAROLINA</v>
      </c>
      <c r="D265" s="300">
        <v>29908</v>
      </c>
      <c r="E265" s="300">
        <v>43224</v>
      </c>
      <c r="F265" s="299" t="s">
        <v>768</v>
      </c>
      <c r="G265" s="299" t="s">
        <v>1053</v>
      </c>
      <c r="H265" s="301">
        <v>1</v>
      </c>
      <c r="I265" s="299" t="s">
        <v>5360</v>
      </c>
      <c r="J265" s="299" t="s">
        <v>5360</v>
      </c>
      <c r="K265" s="299" t="s">
        <v>5361</v>
      </c>
      <c r="L265" s="299" t="s">
        <v>4607</v>
      </c>
      <c r="M265" s="299" t="s">
        <v>90</v>
      </c>
      <c r="N265" s="299" t="s">
        <v>1017</v>
      </c>
      <c r="O265" s="299" t="s">
        <v>196</v>
      </c>
    </row>
    <row r="266" spans="1:15" ht="12.95" customHeight="1" x14ac:dyDescent="0.2">
      <c r="A266" s="306">
        <v>1107836503</v>
      </c>
      <c r="B266" s="299" t="s">
        <v>1213</v>
      </c>
      <c r="C266" s="299" t="e">
        <f>+_xlfn.XLOOKUP(A266,'ACTIVOS 2'!$B$8:$B$629,'ACTIVOS 2'!$C$8:$C$629)</f>
        <v>#N/A</v>
      </c>
      <c r="D266" s="300">
        <v>37548</v>
      </c>
      <c r="E266" s="300">
        <v>45086</v>
      </c>
      <c r="F266" s="299" t="s">
        <v>768</v>
      </c>
      <c r="G266" s="299" t="s">
        <v>1214</v>
      </c>
      <c r="H266" s="301">
        <v>1</v>
      </c>
      <c r="I266" s="299" t="s">
        <v>5621</v>
      </c>
      <c r="J266" s="299" t="s">
        <v>5621</v>
      </c>
      <c r="K266" s="299" t="s">
        <v>5622</v>
      </c>
      <c r="L266" s="299" t="s">
        <v>4607</v>
      </c>
      <c r="M266" s="299" t="s">
        <v>90</v>
      </c>
      <c r="N266" s="299" t="s">
        <v>1131</v>
      </c>
      <c r="O266" s="299" t="s">
        <v>196</v>
      </c>
    </row>
    <row r="267" spans="1:15" ht="12.95" customHeight="1" x14ac:dyDescent="0.2">
      <c r="A267" s="306">
        <v>1112227071</v>
      </c>
      <c r="B267" s="299" t="s">
        <v>1118</v>
      </c>
      <c r="C267" s="299" t="str">
        <f>+_xlfn.XLOOKUP(A267,'ACTIVOS 2'!$B$8:$B$629,'ACTIVOS 2'!$C$8:$C$629)</f>
        <v>HURTADO GIRON MARTHA LUCIA</v>
      </c>
      <c r="D267" s="300">
        <v>34072</v>
      </c>
      <c r="E267" s="300">
        <v>45300</v>
      </c>
      <c r="F267" s="299" t="s">
        <v>768</v>
      </c>
      <c r="G267" s="299" t="s">
        <v>1119</v>
      </c>
      <c r="H267" s="301">
        <v>1</v>
      </c>
      <c r="I267" s="299" t="s">
        <v>5471</v>
      </c>
      <c r="J267" s="299" t="s">
        <v>5471</v>
      </c>
      <c r="K267" s="299" t="s">
        <v>5472</v>
      </c>
      <c r="L267" s="299" t="s">
        <v>4607</v>
      </c>
      <c r="M267" s="299" t="s">
        <v>90</v>
      </c>
      <c r="N267" s="299" t="s">
        <v>1120</v>
      </c>
      <c r="O267" s="299" t="s">
        <v>159</v>
      </c>
    </row>
    <row r="268" spans="1:15" ht="12.95" customHeight="1" x14ac:dyDescent="0.2">
      <c r="A268" s="306">
        <v>1006048645</v>
      </c>
      <c r="B268" s="299" t="s">
        <v>1215</v>
      </c>
      <c r="C268" s="299" t="e">
        <f>+_xlfn.XLOOKUP(A268,'ACTIVOS 2'!$B$8:$B$629,'ACTIVOS 2'!$C$8:$C$629)</f>
        <v>#N/A</v>
      </c>
      <c r="D268" s="300">
        <v>36597</v>
      </c>
      <c r="E268" s="300">
        <v>45100</v>
      </c>
      <c r="F268" s="299" t="s">
        <v>768</v>
      </c>
      <c r="G268" s="299" t="s">
        <v>1216</v>
      </c>
      <c r="H268" s="301">
        <v>1</v>
      </c>
      <c r="I268" s="299" t="s">
        <v>5623</v>
      </c>
      <c r="J268" s="299" t="s">
        <v>5623</v>
      </c>
      <c r="K268" s="299" t="s">
        <v>5624</v>
      </c>
      <c r="L268" s="299" t="s">
        <v>4607</v>
      </c>
      <c r="M268" s="299" t="s">
        <v>90</v>
      </c>
      <c r="N268" s="299" t="s">
        <v>1131</v>
      </c>
      <c r="O268" s="299" t="s">
        <v>196</v>
      </c>
    </row>
    <row r="269" spans="1:15" ht="12.95" customHeight="1" x14ac:dyDescent="0.2">
      <c r="A269" s="306">
        <v>1143868161</v>
      </c>
      <c r="B269" s="299" t="s">
        <v>346</v>
      </c>
      <c r="C269" s="299" t="str">
        <f>+_xlfn.XLOOKUP(A269,'ACTIVOS 2'!$B$8:$B$629,'ACTIVOS 2'!$C$8:$C$629)</f>
        <v>HURTADO SANTACRUZ JHON JAIRO</v>
      </c>
      <c r="D269" s="300">
        <v>35329</v>
      </c>
      <c r="E269" s="300">
        <v>43622</v>
      </c>
      <c r="F269" s="299" t="s">
        <v>763</v>
      </c>
      <c r="G269" s="299" t="s">
        <v>347</v>
      </c>
      <c r="H269" s="301">
        <v>1</v>
      </c>
      <c r="I269" s="299" t="s">
        <v>6289</v>
      </c>
      <c r="J269" s="299" t="s">
        <v>6289</v>
      </c>
      <c r="K269" s="299" t="s">
        <v>6290</v>
      </c>
      <c r="L269" s="299" t="s">
        <v>6291</v>
      </c>
      <c r="M269" s="299" t="s">
        <v>90</v>
      </c>
      <c r="N269" s="299" t="s">
        <v>348</v>
      </c>
      <c r="O269" s="299" t="s">
        <v>92</v>
      </c>
    </row>
    <row r="270" spans="1:15" ht="12.95" customHeight="1" x14ac:dyDescent="0.2">
      <c r="A270" s="306">
        <v>31320450</v>
      </c>
      <c r="B270" s="299" t="s">
        <v>879</v>
      </c>
      <c r="C270" s="299" t="str">
        <f>+_xlfn.XLOOKUP(A270,'ACTIVOS 2'!$B$8:$B$629,'ACTIVOS 2'!$C$8:$C$629)</f>
        <v>IBARRA QUINAYAS YOLIMA</v>
      </c>
      <c r="D270" s="300">
        <v>30413</v>
      </c>
      <c r="E270" s="300">
        <v>42691</v>
      </c>
      <c r="F270" s="299" t="s">
        <v>768</v>
      </c>
      <c r="G270" s="299" t="s">
        <v>4328</v>
      </c>
      <c r="H270" s="301">
        <v>1</v>
      </c>
      <c r="I270" s="299" t="s">
        <v>4885</v>
      </c>
      <c r="J270" s="299" t="s">
        <v>4885</v>
      </c>
      <c r="K270" s="299" t="s">
        <v>4886</v>
      </c>
      <c r="L270" s="299" t="s">
        <v>4887</v>
      </c>
      <c r="M270" s="299" t="s">
        <v>83</v>
      </c>
      <c r="N270" s="299" t="s">
        <v>880</v>
      </c>
      <c r="O270" s="299" t="s">
        <v>881</v>
      </c>
    </row>
    <row r="271" spans="1:15" ht="12.95" customHeight="1" x14ac:dyDescent="0.2">
      <c r="A271" s="306">
        <v>16865476</v>
      </c>
      <c r="B271" s="299" t="s">
        <v>815</v>
      </c>
      <c r="C271" s="299" t="str">
        <f>+_xlfn.XLOOKUP(A271,'ACTIVOS 2'!$B$8:$B$629,'ACTIVOS 2'!$C$8:$C$629)</f>
        <v>IDROBO GRISALES JOSE WBEIMAR</v>
      </c>
      <c r="D271" s="300">
        <v>29864</v>
      </c>
      <c r="E271" s="300">
        <v>39742</v>
      </c>
      <c r="F271" s="299" t="s">
        <v>763</v>
      </c>
      <c r="G271" s="299" t="s">
        <v>4310</v>
      </c>
      <c r="H271" s="301">
        <v>1</v>
      </c>
      <c r="I271" s="299" t="s">
        <v>4757</v>
      </c>
      <c r="J271" s="299" t="s">
        <v>4758</v>
      </c>
      <c r="K271" s="299" t="s">
        <v>4759</v>
      </c>
      <c r="L271" s="299" t="s">
        <v>4760</v>
      </c>
      <c r="M271" s="299" t="s">
        <v>19</v>
      </c>
      <c r="N271" s="299" t="s">
        <v>816</v>
      </c>
      <c r="O271" s="299" t="s">
        <v>21</v>
      </c>
    </row>
    <row r="272" spans="1:15" ht="12.95" customHeight="1" x14ac:dyDescent="0.2">
      <c r="A272" s="306">
        <v>1130681174</v>
      </c>
      <c r="B272" s="299" t="s">
        <v>1609</v>
      </c>
      <c r="C272" s="299" t="str">
        <f>+_xlfn.XLOOKUP(A272,'ACTIVOS 2'!$B$8:$B$629,'ACTIVOS 2'!$C$8:$C$629)</f>
        <v>IMBACHI GALLARDO MIYER ALEXANDER</v>
      </c>
      <c r="D272" s="300">
        <v>32356</v>
      </c>
      <c r="E272" s="300">
        <v>41207</v>
      </c>
      <c r="F272" s="299" t="s">
        <v>763</v>
      </c>
      <c r="G272" s="299" t="s">
        <v>4570</v>
      </c>
      <c r="H272" s="301">
        <v>1</v>
      </c>
      <c r="I272" s="299" t="s">
        <v>6545</v>
      </c>
      <c r="J272" s="299" t="s">
        <v>6545</v>
      </c>
      <c r="K272" s="299" t="s">
        <v>6546</v>
      </c>
      <c r="L272" s="299" t="s">
        <v>6547</v>
      </c>
      <c r="M272" s="299" t="s">
        <v>427</v>
      </c>
      <c r="N272" s="299" t="s">
        <v>1610</v>
      </c>
      <c r="O272" s="299" t="s">
        <v>427</v>
      </c>
    </row>
    <row r="273" spans="1:15" ht="12.95" customHeight="1" x14ac:dyDescent="0.2">
      <c r="A273" s="306">
        <v>1143984006</v>
      </c>
      <c r="B273" s="299" t="s">
        <v>1442</v>
      </c>
      <c r="C273" s="299" t="e">
        <f>+_xlfn.XLOOKUP(A273,'ACTIVOS 2'!$B$8:$B$629,'ACTIVOS 2'!$C$8:$C$629)</f>
        <v>#N/A</v>
      </c>
      <c r="D273" s="300">
        <v>35299</v>
      </c>
      <c r="E273" s="300">
        <v>45691</v>
      </c>
      <c r="F273" s="299" t="s">
        <v>768</v>
      </c>
      <c r="G273" s="299" t="s">
        <v>1443</v>
      </c>
      <c r="H273" s="301">
        <v>1</v>
      </c>
      <c r="I273" s="299" t="s">
        <v>5992</v>
      </c>
      <c r="J273" s="299" t="s">
        <v>5992</v>
      </c>
      <c r="K273" s="299" t="s">
        <v>5993</v>
      </c>
      <c r="L273" s="299" t="s">
        <v>4607</v>
      </c>
      <c r="M273" s="299" t="s">
        <v>90</v>
      </c>
      <c r="N273" s="299" t="s">
        <v>1473</v>
      </c>
      <c r="O273" s="299" t="s">
        <v>159</v>
      </c>
    </row>
    <row r="274" spans="1:15" ht="12.95" customHeight="1" x14ac:dyDescent="0.2">
      <c r="A274" s="306">
        <v>1005872140</v>
      </c>
      <c r="B274" s="299" t="s">
        <v>1547</v>
      </c>
      <c r="C274" s="299" t="str">
        <f>+_xlfn.XLOOKUP(A274,'ACTIVOS 2'!$B$8:$B$629,'ACTIVOS 2'!$C$8:$C$629)</f>
        <v>IPIA CAPOTE JULIAN</v>
      </c>
      <c r="D274" s="300">
        <v>36807</v>
      </c>
      <c r="E274" s="300">
        <v>44659</v>
      </c>
      <c r="F274" s="299" t="s">
        <v>763</v>
      </c>
      <c r="G274" s="299" t="s">
        <v>1548</v>
      </c>
      <c r="H274" s="301">
        <v>1</v>
      </c>
      <c r="I274" s="299" t="s">
        <v>6440</v>
      </c>
      <c r="J274" s="299" t="s">
        <v>6441</v>
      </c>
      <c r="K274" s="299" t="s">
        <v>6442</v>
      </c>
      <c r="L274" s="299" t="s">
        <v>6443</v>
      </c>
      <c r="M274" s="299" t="s">
        <v>366</v>
      </c>
      <c r="N274" s="299" t="s">
        <v>1546</v>
      </c>
      <c r="O274" s="299" t="s">
        <v>1541</v>
      </c>
    </row>
    <row r="275" spans="1:15" ht="12.95" customHeight="1" x14ac:dyDescent="0.2">
      <c r="A275" s="306">
        <v>52529715</v>
      </c>
      <c r="B275" s="299" t="s">
        <v>876</v>
      </c>
      <c r="C275" s="299" t="e">
        <f>+_xlfn.XLOOKUP(A275,'ACTIVOS 2'!$B$8:$B$629,'ACTIVOS 2'!$C$8:$C$629)</f>
        <v>#N/A</v>
      </c>
      <c r="D275" s="300">
        <v>29276</v>
      </c>
      <c r="E275" s="300">
        <v>44937</v>
      </c>
      <c r="F275" s="299" t="s">
        <v>768</v>
      </c>
      <c r="G275" s="299" t="s">
        <v>4327</v>
      </c>
      <c r="H275" s="301">
        <v>1</v>
      </c>
      <c r="I275" s="299" t="s">
        <v>4881</v>
      </c>
      <c r="J275" s="299" t="s">
        <v>4882</v>
      </c>
      <c r="K275" s="299" t="s">
        <v>4883</v>
      </c>
      <c r="L275" s="299" t="s">
        <v>4884</v>
      </c>
      <c r="M275" s="299" t="s">
        <v>83</v>
      </c>
      <c r="N275" s="299" t="s">
        <v>877</v>
      </c>
      <c r="O275" s="299" t="s">
        <v>878</v>
      </c>
    </row>
    <row r="276" spans="1:15" ht="12.95" customHeight="1" x14ac:dyDescent="0.2">
      <c r="A276" s="306">
        <v>25026430</v>
      </c>
      <c r="B276" s="299" t="s">
        <v>251</v>
      </c>
      <c r="C276" s="299" t="str">
        <f>+_xlfn.XLOOKUP(A276,'ACTIVOS 2'!$B$8:$B$629,'ACTIVOS 2'!$C$8:$C$629)</f>
        <v>JARAMILLO OCAMPO MARIA YEIMI</v>
      </c>
      <c r="D276" s="300">
        <v>30767</v>
      </c>
      <c r="E276" s="300">
        <v>44714</v>
      </c>
      <c r="F276" s="299" t="s">
        <v>768</v>
      </c>
      <c r="G276" s="299" t="s">
        <v>4521</v>
      </c>
      <c r="H276" s="301">
        <v>1</v>
      </c>
      <c r="I276" s="299" t="s">
        <v>6098</v>
      </c>
      <c r="J276" s="299" t="s">
        <v>6099</v>
      </c>
      <c r="K276" s="299" t="s">
        <v>6100</v>
      </c>
      <c r="L276" s="299" t="s">
        <v>6101</v>
      </c>
      <c r="M276" s="299" t="s">
        <v>90</v>
      </c>
      <c r="N276" s="299" t="s">
        <v>211</v>
      </c>
      <c r="O276" s="299" t="s">
        <v>196</v>
      </c>
    </row>
    <row r="277" spans="1:15" ht="12.95" customHeight="1" x14ac:dyDescent="0.2">
      <c r="A277" s="306">
        <v>1005829062</v>
      </c>
      <c r="B277" s="299" t="s">
        <v>252</v>
      </c>
      <c r="C277" s="299" t="str">
        <f>+_xlfn.XLOOKUP(A277,'ACTIVOS 2'!$B$8:$B$629,'ACTIVOS 2'!$C$8:$C$629)</f>
        <v>JIMENEZ FLOREZ JOHAN FERNANDO</v>
      </c>
      <c r="D277" s="300">
        <v>33934</v>
      </c>
      <c r="E277" s="300">
        <v>45124</v>
      </c>
      <c r="F277" s="299" t="s">
        <v>763</v>
      </c>
      <c r="G277" s="299" t="s">
        <v>4522</v>
      </c>
      <c r="H277" s="301">
        <v>1</v>
      </c>
      <c r="I277" s="299" t="s">
        <v>6102</v>
      </c>
      <c r="J277" s="299" t="s">
        <v>6102</v>
      </c>
      <c r="K277" s="299" t="s">
        <v>6103</v>
      </c>
      <c r="L277" s="299" t="s">
        <v>6104</v>
      </c>
      <c r="M277" s="299" t="s">
        <v>90</v>
      </c>
      <c r="N277" s="299" t="s">
        <v>211</v>
      </c>
      <c r="O277" s="299" t="s">
        <v>196</v>
      </c>
    </row>
    <row r="278" spans="1:15" ht="12.95" customHeight="1" x14ac:dyDescent="0.2">
      <c r="A278" s="306">
        <v>76316683</v>
      </c>
      <c r="B278" s="299" t="s">
        <v>253</v>
      </c>
      <c r="C278" s="299" t="str">
        <f>+_xlfn.XLOOKUP(A278,'ACTIVOS 2'!$B$8:$B$629,'ACTIVOS 2'!$C$8:$C$629)</f>
        <v>JIMENEZ LARMAT HEINERTH GONZALO</v>
      </c>
      <c r="D278" s="300">
        <v>26655</v>
      </c>
      <c r="E278" s="300">
        <v>42403</v>
      </c>
      <c r="F278" s="299" t="s">
        <v>763</v>
      </c>
      <c r="G278" s="299" t="s">
        <v>254</v>
      </c>
      <c r="H278" s="301">
        <v>1</v>
      </c>
      <c r="I278" s="299" t="s">
        <v>6105</v>
      </c>
      <c r="J278" s="299" t="s">
        <v>6106</v>
      </c>
      <c r="K278" s="299" t="s">
        <v>6107</v>
      </c>
      <c r="L278" s="299" t="s">
        <v>6108</v>
      </c>
      <c r="M278" s="299" t="s">
        <v>90</v>
      </c>
      <c r="N278" s="299" t="s">
        <v>211</v>
      </c>
      <c r="O278" s="299" t="s">
        <v>196</v>
      </c>
    </row>
    <row r="279" spans="1:15" ht="12.95" customHeight="1" x14ac:dyDescent="0.2">
      <c r="A279" s="306">
        <v>1143977501</v>
      </c>
      <c r="B279" s="299" t="s">
        <v>1217</v>
      </c>
      <c r="C279" s="299" t="str">
        <f>+_xlfn.XLOOKUP(A279,'ACTIVOS 2'!$B$8:$B$629,'ACTIVOS 2'!$C$8:$C$629)</f>
        <v>JIMENEZ LUCUMI BRILLITH LIZETH</v>
      </c>
      <c r="D279" s="300">
        <v>35036</v>
      </c>
      <c r="E279" s="300">
        <v>45069</v>
      </c>
      <c r="F279" s="299" t="s">
        <v>768</v>
      </c>
      <c r="G279" s="299" t="s">
        <v>4449</v>
      </c>
      <c r="H279" s="301">
        <v>1</v>
      </c>
      <c r="I279" s="299" t="s">
        <v>5625</v>
      </c>
      <c r="J279" s="299" t="s">
        <v>5625</v>
      </c>
      <c r="K279" s="299" t="s">
        <v>5626</v>
      </c>
      <c r="L279" s="299" t="s">
        <v>4607</v>
      </c>
      <c r="M279" s="299" t="s">
        <v>90</v>
      </c>
      <c r="N279" s="299" t="s">
        <v>1131</v>
      </c>
      <c r="O279" s="299" t="s">
        <v>196</v>
      </c>
    </row>
    <row r="280" spans="1:15" ht="12.95" customHeight="1" x14ac:dyDescent="0.2">
      <c r="A280" s="306">
        <v>1130588445</v>
      </c>
      <c r="B280" s="299" t="s">
        <v>1054</v>
      </c>
      <c r="C280" s="299" t="e">
        <f>+_xlfn.XLOOKUP(A280,'ACTIVOS 2'!$B$8:$B$629,'ACTIVOS 2'!$C$8:$C$629)</f>
        <v>#N/A</v>
      </c>
      <c r="D280" s="300">
        <v>31722</v>
      </c>
      <c r="E280" s="300">
        <v>43210</v>
      </c>
      <c r="F280" s="299" t="s">
        <v>768</v>
      </c>
      <c r="G280" s="299" t="s">
        <v>1055</v>
      </c>
      <c r="H280" s="301">
        <v>1</v>
      </c>
      <c r="I280" s="299" t="s">
        <v>5362</v>
      </c>
      <c r="J280" s="299" t="s">
        <v>5362</v>
      </c>
      <c r="K280" s="299" t="s">
        <v>5363</v>
      </c>
      <c r="L280" s="299" t="s">
        <v>4607</v>
      </c>
      <c r="M280" s="299" t="s">
        <v>90</v>
      </c>
      <c r="N280" s="299" t="s">
        <v>1017</v>
      </c>
      <c r="O280" s="299" t="s">
        <v>196</v>
      </c>
    </row>
    <row r="281" spans="1:15" ht="12.95" customHeight="1" x14ac:dyDescent="0.2">
      <c r="A281" s="306">
        <v>22467315</v>
      </c>
      <c r="B281" s="299" t="s">
        <v>1218</v>
      </c>
      <c r="C281" s="299" t="e">
        <f>+_xlfn.XLOOKUP(A281,'ACTIVOS 2'!$B$8:$B$629,'ACTIVOS 2'!$C$8:$C$629)</f>
        <v>#N/A</v>
      </c>
      <c r="D281" s="300">
        <v>28419</v>
      </c>
      <c r="E281" s="300">
        <v>45100</v>
      </c>
      <c r="F281" s="299" t="s">
        <v>768</v>
      </c>
      <c r="G281" s="299" t="s">
        <v>1219</v>
      </c>
      <c r="H281" s="301">
        <v>1</v>
      </c>
      <c r="I281" s="299" t="s">
        <v>5627</v>
      </c>
      <c r="J281" s="299" t="s">
        <v>5627</v>
      </c>
      <c r="K281" s="299" t="s">
        <v>5628</v>
      </c>
      <c r="L281" s="299" t="s">
        <v>4607</v>
      </c>
      <c r="M281" s="299" t="s">
        <v>90</v>
      </c>
      <c r="N281" s="299" t="s">
        <v>1131</v>
      </c>
      <c r="O281" s="299" t="s">
        <v>196</v>
      </c>
    </row>
    <row r="282" spans="1:15" ht="12.95" customHeight="1" x14ac:dyDescent="0.2">
      <c r="A282" s="306">
        <v>86080045</v>
      </c>
      <c r="B282" s="299" t="s">
        <v>1575</v>
      </c>
      <c r="C282" s="299" t="str">
        <f>+_xlfn.XLOOKUP(A282,'ACTIVOS 2'!$B$8:$B$629,'ACTIVOS 2'!$C$8:$C$629)</f>
        <v>JOJOA URBANO WILMER</v>
      </c>
      <c r="D282" s="300">
        <v>30714</v>
      </c>
      <c r="E282" s="300">
        <v>41352</v>
      </c>
      <c r="F282" s="299" t="s">
        <v>763</v>
      </c>
      <c r="G282" s="299" t="s">
        <v>4564</v>
      </c>
      <c r="H282" s="301">
        <v>1</v>
      </c>
      <c r="I282" s="299" t="s">
        <v>6482</v>
      </c>
      <c r="J282" s="299" t="s">
        <v>6483</v>
      </c>
      <c r="K282" s="299" t="s">
        <v>6484</v>
      </c>
      <c r="L282" s="299" t="s">
        <v>6485</v>
      </c>
      <c r="M282" s="299" t="s">
        <v>366</v>
      </c>
      <c r="N282" s="299" t="s">
        <v>1576</v>
      </c>
      <c r="O282" s="299" t="s">
        <v>1541</v>
      </c>
    </row>
    <row r="283" spans="1:15" ht="12.95" customHeight="1" x14ac:dyDescent="0.2">
      <c r="A283" s="306">
        <v>1118283164</v>
      </c>
      <c r="B283" s="299" t="s">
        <v>1056</v>
      </c>
      <c r="C283" s="299" t="str">
        <f>+_xlfn.XLOOKUP(A283,'ACTIVOS 2'!$B$8:$B$629,'ACTIVOS 2'!$C$8:$C$629)</f>
        <v>JURADO MENZA FLORAIDA</v>
      </c>
      <c r="D283" s="300">
        <v>31250</v>
      </c>
      <c r="E283" s="300">
        <v>43318</v>
      </c>
      <c r="F283" s="299" t="s">
        <v>768</v>
      </c>
      <c r="G283" s="299" t="s">
        <v>1057</v>
      </c>
      <c r="H283" s="301">
        <v>1</v>
      </c>
      <c r="I283" s="299" t="s">
        <v>5364</v>
      </c>
      <c r="J283" s="299" t="s">
        <v>5364</v>
      </c>
      <c r="K283" s="299" t="s">
        <v>5365</v>
      </c>
      <c r="L283" s="299" t="s">
        <v>4607</v>
      </c>
      <c r="M283" s="299" t="s">
        <v>90</v>
      </c>
      <c r="N283" s="299" t="s">
        <v>1017</v>
      </c>
      <c r="O283" s="299" t="s">
        <v>196</v>
      </c>
    </row>
    <row r="284" spans="1:15" ht="12.95" customHeight="1" x14ac:dyDescent="0.2">
      <c r="A284" s="306">
        <v>31308740</v>
      </c>
      <c r="B284" s="299" t="s">
        <v>844</v>
      </c>
      <c r="C284" s="299" t="str">
        <f>+_xlfn.XLOOKUP(A284,'ACTIVOS 2'!$B$8:$B$629,'ACTIVOS 2'!$C$8:$C$629)</f>
        <v>LABRADA CORTES YUDY ANDREA</v>
      </c>
      <c r="D284" s="300">
        <v>30982</v>
      </c>
      <c r="E284" s="300">
        <v>42500</v>
      </c>
      <c r="F284" s="299" t="s">
        <v>768</v>
      </c>
      <c r="G284" s="299" t="s">
        <v>845</v>
      </c>
      <c r="H284" s="301">
        <v>1</v>
      </c>
      <c r="I284" s="299" t="s">
        <v>4812</v>
      </c>
      <c r="J284" s="299" t="s">
        <v>4813</v>
      </c>
      <c r="K284" s="299" t="s">
        <v>4814</v>
      </c>
      <c r="L284" s="299" t="s">
        <v>4815</v>
      </c>
      <c r="M284" s="299" t="s">
        <v>19</v>
      </c>
      <c r="N284" s="299" t="s">
        <v>843</v>
      </c>
      <c r="O284" s="299" t="s">
        <v>24</v>
      </c>
    </row>
    <row r="285" spans="1:15" ht="12.95" customHeight="1" x14ac:dyDescent="0.2">
      <c r="A285" s="306">
        <v>1006228843</v>
      </c>
      <c r="B285" s="299" t="s">
        <v>1220</v>
      </c>
      <c r="C285" s="299" t="e">
        <f>+_xlfn.XLOOKUP(A285,'ACTIVOS 2'!$B$8:$B$629,'ACTIVOS 2'!$C$8:$C$629)</f>
        <v>#N/A</v>
      </c>
      <c r="D285" s="300">
        <v>37494</v>
      </c>
      <c r="E285" s="300">
        <v>45131</v>
      </c>
      <c r="F285" s="299" t="s">
        <v>768</v>
      </c>
      <c r="G285" s="299" t="s">
        <v>1221</v>
      </c>
      <c r="H285" s="301">
        <v>1</v>
      </c>
      <c r="I285" s="299" t="s">
        <v>5629</v>
      </c>
      <c r="J285" s="299" t="s">
        <v>5629</v>
      </c>
      <c r="K285" s="299" t="s">
        <v>5630</v>
      </c>
      <c r="L285" s="299" t="s">
        <v>4607</v>
      </c>
      <c r="M285" s="299" t="s">
        <v>90</v>
      </c>
      <c r="N285" s="299" t="s">
        <v>1131</v>
      </c>
      <c r="O285" s="299" t="s">
        <v>196</v>
      </c>
    </row>
    <row r="286" spans="1:15" ht="12.95" customHeight="1" x14ac:dyDescent="0.2">
      <c r="A286" s="306">
        <v>1002870980</v>
      </c>
      <c r="B286" s="299" t="s">
        <v>1222</v>
      </c>
      <c r="C286" s="299" t="str">
        <f>+_xlfn.XLOOKUP(A286,'ACTIVOS 2'!$B$8:$B$629,'ACTIVOS 2'!$C$8:$C$629)</f>
        <v>LAME OROZCO FRANCY JINETH</v>
      </c>
      <c r="D286" s="300">
        <v>37595</v>
      </c>
      <c r="E286" s="300">
        <v>45146</v>
      </c>
      <c r="F286" s="299" t="s">
        <v>768</v>
      </c>
      <c r="G286" s="299" t="s">
        <v>1223</v>
      </c>
      <c r="H286" s="301">
        <v>1</v>
      </c>
      <c r="I286" s="299" t="s">
        <v>5631</v>
      </c>
      <c r="J286" s="299" t="s">
        <v>5631</v>
      </c>
      <c r="K286" s="299" t="s">
        <v>5632</v>
      </c>
      <c r="L286" s="299" t="s">
        <v>4607</v>
      </c>
      <c r="M286" s="299" t="s">
        <v>90</v>
      </c>
      <c r="N286" s="299" t="s">
        <v>1131</v>
      </c>
      <c r="O286" s="299" t="s">
        <v>196</v>
      </c>
    </row>
    <row r="287" spans="1:15" ht="12.95" customHeight="1" x14ac:dyDescent="0.2">
      <c r="A287" s="306">
        <v>1151950900</v>
      </c>
      <c r="B287" s="299" t="s">
        <v>1573</v>
      </c>
      <c r="C287" s="299" t="str">
        <f>+_xlfn.XLOOKUP(A287,'ACTIVOS 2'!$B$8:$B$629,'ACTIVOS 2'!$C$8:$C$629)</f>
        <v>LARGACHA PERDOMO SEBASTIAN</v>
      </c>
      <c r="D287" s="300">
        <v>34246</v>
      </c>
      <c r="E287" s="300">
        <v>44544</v>
      </c>
      <c r="F287" s="299" t="s">
        <v>763</v>
      </c>
      <c r="G287" s="299" t="s">
        <v>4563</v>
      </c>
      <c r="H287" s="301">
        <v>1</v>
      </c>
      <c r="I287" s="299" t="s">
        <v>6478</v>
      </c>
      <c r="J287" s="299" t="s">
        <v>6479</v>
      </c>
      <c r="K287" s="299" t="s">
        <v>6480</v>
      </c>
      <c r="L287" s="299" t="s">
        <v>6481</v>
      </c>
      <c r="M287" s="299" t="s">
        <v>366</v>
      </c>
      <c r="N287" s="299" t="s">
        <v>1574</v>
      </c>
      <c r="O287" s="299" t="s">
        <v>368</v>
      </c>
    </row>
    <row r="288" spans="1:15" ht="12.95" customHeight="1" x14ac:dyDescent="0.2">
      <c r="A288" s="306">
        <v>1006015232</v>
      </c>
      <c r="B288" s="299" t="s">
        <v>175</v>
      </c>
      <c r="C288" s="299" t="str">
        <f>+_xlfn.XLOOKUP(A288,'ACTIVOS 2'!$B$8:$B$629,'ACTIVOS 2'!$C$8:$C$629)</f>
        <v>LARGO CASTILLO CAMILO</v>
      </c>
      <c r="D288" s="300">
        <v>36853</v>
      </c>
      <c r="E288" s="300">
        <v>45323</v>
      </c>
      <c r="F288" s="299" t="s">
        <v>763</v>
      </c>
      <c r="G288" s="299" t="s">
        <v>176</v>
      </c>
      <c r="H288" s="301">
        <v>1</v>
      </c>
      <c r="I288" s="299" t="s">
        <v>5288</v>
      </c>
      <c r="J288" s="299" t="s">
        <v>5288</v>
      </c>
      <c r="K288" s="299" t="s">
        <v>5289</v>
      </c>
      <c r="L288" s="299" t="s">
        <v>4607</v>
      </c>
      <c r="M288" s="299" t="s">
        <v>90</v>
      </c>
      <c r="N288" s="299" t="s">
        <v>167</v>
      </c>
      <c r="O288" s="299" t="s">
        <v>159</v>
      </c>
    </row>
    <row r="289" spans="1:15" ht="12.95" customHeight="1" x14ac:dyDescent="0.2">
      <c r="A289" s="306">
        <v>1144177689</v>
      </c>
      <c r="B289" s="299" t="s">
        <v>1418</v>
      </c>
      <c r="C289" s="299" t="str">
        <f>+_xlfn.XLOOKUP(A289,'ACTIVOS 2'!$B$8:$B$629,'ACTIVOS 2'!$C$8:$C$629)</f>
        <v>LASPRILLA GAVIRIA DANIELA</v>
      </c>
      <c r="D289" s="300">
        <v>34464</v>
      </c>
      <c r="E289" s="300">
        <v>43096</v>
      </c>
      <c r="F289" s="299" t="s">
        <v>768</v>
      </c>
      <c r="G289" s="299" t="s">
        <v>1419</v>
      </c>
      <c r="H289" s="301">
        <v>1</v>
      </c>
      <c r="I289" s="299" t="s">
        <v>5915</v>
      </c>
      <c r="J289" s="299" t="s">
        <v>5915</v>
      </c>
      <c r="K289" s="299" t="s">
        <v>5916</v>
      </c>
      <c r="L289" s="299" t="s">
        <v>5917</v>
      </c>
      <c r="M289" s="299" t="s">
        <v>90</v>
      </c>
      <c r="N289" s="299" t="s">
        <v>1420</v>
      </c>
      <c r="O289" s="299" t="s">
        <v>159</v>
      </c>
    </row>
    <row r="290" spans="1:15" ht="12.95" customHeight="1" x14ac:dyDescent="0.2">
      <c r="A290" s="306">
        <v>1113527582</v>
      </c>
      <c r="B290" s="299" t="s">
        <v>387</v>
      </c>
      <c r="C290" s="299" t="str">
        <f>+_xlfn.XLOOKUP(A290,'ACTIVOS 2'!$B$8:$B$629,'ACTIVOS 2'!$C$8:$C$629)</f>
        <v>LASSO BEJARANO CRISTIAN</v>
      </c>
      <c r="D290" s="300">
        <v>34036</v>
      </c>
      <c r="E290" s="300">
        <v>42830</v>
      </c>
      <c r="F290" s="299" t="s">
        <v>763</v>
      </c>
      <c r="G290" s="299" t="s">
        <v>4550</v>
      </c>
      <c r="H290" s="301">
        <v>1</v>
      </c>
      <c r="I290" s="299" t="s">
        <v>6365</v>
      </c>
      <c r="J290" s="299" t="s">
        <v>6365</v>
      </c>
      <c r="K290" s="299" t="s">
        <v>6366</v>
      </c>
      <c r="L290" s="299" t="s">
        <v>6367</v>
      </c>
      <c r="M290" s="299" t="s">
        <v>366</v>
      </c>
      <c r="N290" s="299" t="s">
        <v>367</v>
      </c>
      <c r="O290" s="299" t="s">
        <v>368</v>
      </c>
    </row>
    <row r="291" spans="1:15" ht="12.95" customHeight="1" x14ac:dyDescent="0.2">
      <c r="A291" s="306">
        <v>66814871</v>
      </c>
      <c r="B291" s="299" t="s">
        <v>1653</v>
      </c>
      <c r="C291" s="299" t="str">
        <f>+_xlfn.XLOOKUP(A291,'ACTIVOS 2'!$B$8:$B$629,'ACTIVOS 2'!$C$8:$C$629)</f>
        <v>LASSO ENRIQUEZ ESPERANZA DEL CARMEN</v>
      </c>
      <c r="D291" s="300">
        <v>25723</v>
      </c>
      <c r="E291" s="300">
        <v>39101</v>
      </c>
      <c r="F291" s="299" t="s">
        <v>768</v>
      </c>
      <c r="G291" s="299" t="s">
        <v>1654</v>
      </c>
      <c r="H291" s="301">
        <v>1</v>
      </c>
      <c r="I291" s="299" t="s">
        <v>6594</v>
      </c>
      <c r="J291" s="299" t="s">
        <v>6594</v>
      </c>
      <c r="K291" s="299" t="s">
        <v>6595</v>
      </c>
      <c r="L291" s="299" t="s">
        <v>6596</v>
      </c>
      <c r="M291" s="299" t="s">
        <v>1644</v>
      </c>
      <c r="N291" s="299" t="s">
        <v>1655</v>
      </c>
      <c r="O291" s="299" t="s">
        <v>1646</v>
      </c>
    </row>
    <row r="292" spans="1:15" ht="12.95" customHeight="1" x14ac:dyDescent="0.2">
      <c r="A292" s="306">
        <v>1014222275</v>
      </c>
      <c r="B292" s="299" t="s">
        <v>1479</v>
      </c>
      <c r="C292" s="299" t="str">
        <f>+_xlfn.XLOOKUP(A292,'ACTIVOS 2'!$B$8:$B$629,'ACTIVOS 2'!$C$8:$C$629)</f>
        <v>LASSO LOPEZ JENNY ANDREA</v>
      </c>
      <c r="D292" s="300">
        <v>33371</v>
      </c>
      <c r="E292" s="300">
        <v>45139</v>
      </c>
      <c r="F292" s="299" t="s">
        <v>768</v>
      </c>
      <c r="G292" s="299" t="s">
        <v>1480</v>
      </c>
      <c r="H292" s="301">
        <v>1</v>
      </c>
      <c r="I292" s="299" t="s">
        <v>5994</v>
      </c>
      <c r="J292" s="299" t="s">
        <v>5994</v>
      </c>
      <c r="K292" s="299" t="s">
        <v>5995</v>
      </c>
      <c r="L292" s="299" t="s">
        <v>4607</v>
      </c>
      <c r="M292" s="299" t="s">
        <v>90</v>
      </c>
      <c r="N292" s="299" t="s">
        <v>1473</v>
      </c>
      <c r="O292" s="299" t="s">
        <v>159</v>
      </c>
    </row>
    <row r="293" spans="1:15" ht="12.95" customHeight="1" x14ac:dyDescent="0.2">
      <c r="A293" s="306">
        <v>66970870</v>
      </c>
      <c r="B293" s="299" t="s">
        <v>1058</v>
      </c>
      <c r="C293" s="299" t="str">
        <f>+_xlfn.XLOOKUP(A293,'ACTIVOS 2'!$B$8:$B$629,'ACTIVOS 2'!$C$8:$C$629)</f>
        <v>LAZO BERMEO VIVIAN ANDREA</v>
      </c>
      <c r="D293" s="300">
        <v>30304</v>
      </c>
      <c r="E293" s="300">
        <v>43346</v>
      </c>
      <c r="F293" s="299" t="s">
        <v>768</v>
      </c>
      <c r="G293" s="299" t="s">
        <v>4399</v>
      </c>
      <c r="H293" s="301">
        <v>1</v>
      </c>
      <c r="I293" s="299" t="s">
        <v>5366</v>
      </c>
      <c r="J293" s="299" t="s">
        <v>5366</v>
      </c>
      <c r="K293" s="299" t="s">
        <v>5367</v>
      </c>
      <c r="L293" s="299" t="s">
        <v>5368</v>
      </c>
      <c r="M293" s="299" t="s">
        <v>90</v>
      </c>
      <c r="N293" s="299" t="s">
        <v>1017</v>
      </c>
      <c r="O293" s="299" t="s">
        <v>196</v>
      </c>
    </row>
    <row r="294" spans="1:15" ht="12.95" customHeight="1" x14ac:dyDescent="0.2">
      <c r="A294" s="306">
        <v>38889715</v>
      </c>
      <c r="B294" s="299" t="s">
        <v>177</v>
      </c>
      <c r="C294" s="299" t="str">
        <f>+_xlfn.XLOOKUP(A294,'ACTIVOS 2'!$B$8:$B$629,'ACTIVOS 2'!$C$8:$C$629)</f>
        <v>LEDESMA ZAPATA LILIANA</v>
      </c>
      <c r="D294" s="300">
        <v>29019</v>
      </c>
      <c r="E294" s="300">
        <v>44427</v>
      </c>
      <c r="F294" s="299" t="s">
        <v>768</v>
      </c>
      <c r="G294" s="299" t="s">
        <v>4390</v>
      </c>
      <c r="H294" s="301">
        <v>1</v>
      </c>
      <c r="I294" s="299" t="s">
        <v>5290</v>
      </c>
      <c r="J294" s="299" t="s">
        <v>5291</v>
      </c>
      <c r="K294" s="299" t="s">
        <v>5292</v>
      </c>
      <c r="L294" s="299" t="s">
        <v>5293</v>
      </c>
      <c r="M294" s="299" t="s">
        <v>90</v>
      </c>
      <c r="N294" s="299" t="s">
        <v>167</v>
      </c>
      <c r="O294" s="299" t="s">
        <v>159</v>
      </c>
    </row>
    <row r="295" spans="1:15" ht="12.95" customHeight="1" x14ac:dyDescent="0.2">
      <c r="A295" s="306">
        <v>1006235611</v>
      </c>
      <c r="B295" s="299" t="s">
        <v>388</v>
      </c>
      <c r="C295" s="299" t="e">
        <f>+_xlfn.XLOOKUP(A295,'ACTIVOS 2'!$B$8:$B$629,'ACTIVOS 2'!$C$8:$C$629)</f>
        <v>#N/A</v>
      </c>
      <c r="D295" s="300">
        <v>37096</v>
      </c>
      <c r="E295" s="300">
        <v>45222</v>
      </c>
      <c r="F295" s="299" t="s">
        <v>763</v>
      </c>
      <c r="G295" s="299" t="s">
        <v>389</v>
      </c>
      <c r="H295" s="301">
        <v>1</v>
      </c>
      <c r="I295" s="299" t="s">
        <v>6368</v>
      </c>
      <c r="J295" s="299" t="s">
        <v>6368</v>
      </c>
      <c r="K295" s="299" t="s">
        <v>6369</v>
      </c>
      <c r="L295" s="299" t="s">
        <v>6370</v>
      </c>
      <c r="M295" s="299" t="s">
        <v>366</v>
      </c>
      <c r="N295" s="299" t="s">
        <v>367</v>
      </c>
      <c r="O295" s="299" t="s">
        <v>368</v>
      </c>
    </row>
    <row r="296" spans="1:15" ht="12.95" customHeight="1" x14ac:dyDescent="0.2">
      <c r="A296" s="306">
        <v>1143943085</v>
      </c>
      <c r="B296" s="299" t="s">
        <v>1059</v>
      </c>
      <c r="C296" s="299" t="str">
        <f>+_xlfn.XLOOKUP(A296,'ACTIVOS 2'!$B$8:$B$629,'ACTIVOS 2'!$C$8:$C$629)</f>
        <v>LEMUS GONZALEZ DIANA LIZETH</v>
      </c>
      <c r="D296" s="300">
        <v>33459</v>
      </c>
      <c r="E296" s="300">
        <v>44141</v>
      </c>
      <c r="F296" s="299" t="s">
        <v>768</v>
      </c>
      <c r="G296" s="299" t="s">
        <v>4400</v>
      </c>
      <c r="H296" s="301">
        <v>1</v>
      </c>
      <c r="I296" s="299" t="s">
        <v>5369</v>
      </c>
      <c r="J296" s="299" t="s">
        <v>5369</v>
      </c>
      <c r="K296" s="299" t="s">
        <v>5370</v>
      </c>
      <c r="L296" s="299" t="s">
        <v>4607</v>
      </c>
      <c r="M296" s="299" t="s">
        <v>90</v>
      </c>
      <c r="N296" s="299" t="s">
        <v>1017</v>
      </c>
      <c r="O296" s="299" t="s">
        <v>196</v>
      </c>
    </row>
    <row r="297" spans="1:15" ht="12.95" customHeight="1" x14ac:dyDescent="0.2">
      <c r="A297" s="306">
        <v>16708362</v>
      </c>
      <c r="B297" s="299" t="s">
        <v>950</v>
      </c>
      <c r="C297" s="299" t="str">
        <f>+_xlfn.XLOOKUP(A297,'ACTIVOS 2'!$B$8:$B$629,'ACTIVOS 2'!$C$8:$C$629)</f>
        <v>LEON JOSE ARLEDY</v>
      </c>
      <c r="D297" s="300">
        <v>23760</v>
      </c>
      <c r="E297" s="300">
        <v>39279</v>
      </c>
      <c r="F297" s="299" t="s">
        <v>763</v>
      </c>
      <c r="G297" s="299" t="s">
        <v>4354</v>
      </c>
      <c r="H297" s="301">
        <v>1</v>
      </c>
      <c r="I297" s="299" t="s">
        <v>5015</v>
      </c>
      <c r="J297" s="299" t="s">
        <v>5016</v>
      </c>
      <c r="K297" s="299" t="s">
        <v>5017</v>
      </c>
      <c r="L297" s="299" t="s">
        <v>5018</v>
      </c>
      <c r="M297" s="299" t="s">
        <v>83</v>
      </c>
      <c r="N297" s="299" t="s">
        <v>5010</v>
      </c>
      <c r="O297" s="299" t="s">
        <v>85</v>
      </c>
    </row>
    <row r="298" spans="1:15" ht="12.95" customHeight="1" x14ac:dyDescent="0.2">
      <c r="A298" s="306">
        <v>66926925</v>
      </c>
      <c r="B298" s="299" t="s">
        <v>917</v>
      </c>
      <c r="C298" s="299" t="str">
        <f>+_xlfn.XLOOKUP(A298,'ACTIVOS 2'!$B$8:$B$629,'ACTIVOS 2'!$C$8:$C$629)</f>
        <v>LEON ORTIZ ANGELA</v>
      </c>
      <c r="D298" s="300">
        <v>27401</v>
      </c>
      <c r="E298" s="300">
        <v>39995</v>
      </c>
      <c r="F298" s="299" t="s">
        <v>768</v>
      </c>
      <c r="G298" s="299" t="s">
        <v>4340</v>
      </c>
      <c r="H298" s="301">
        <v>1</v>
      </c>
      <c r="I298" s="299" t="s">
        <v>4953</v>
      </c>
      <c r="J298" s="299" t="s">
        <v>4953</v>
      </c>
      <c r="K298" s="299" t="s">
        <v>4954</v>
      </c>
      <c r="L298" s="299" t="s">
        <v>4955</v>
      </c>
      <c r="M298" s="299" t="s">
        <v>83</v>
      </c>
      <c r="N298" s="299" t="s">
        <v>899</v>
      </c>
      <c r="O298" s="299" t="s">
        <v>85</v>
      </c>
    </row>
    <row r="299" spans="1:15" ht="12.95" customHeight="1" x14ac:dyDescent="0.2">
      <c r="A299" s="306">
        <v>31309224</v>
      </c>
      <c r="B299" s="299" t="s">
        <v>1224</v>
      </c>
      <c r="C299" s="299" t="e">
        <f>+_xlfn.XLOOKUP(A299,'ACTIVOS 2'!$B$8:$B$629,'ACTIVOS 2'!$C$8:$C$629)</f>
        <v>#N/A</v>
      </c>
      <c r="D299" s="300">
        <v>30699</v>
      </c>
      <c r="E299" s="300">
        <v>44418</v>
      </c>
      <c r="F299" s="299" t="s">
        <v>768</v>
      </c>
      <c r="G299" s="299" t="s">
        <v>1225</v>
      </c>
      <c r="H299" s="301">
        <v>1</v>
      </c>
      <c r="I299" s="299" t="s">
        <v>5633</v>
      </c>
      <c r="J299" s="299" t="s">
        <v>5633</v>
      </c>
      <c r="K299" s="299" t="s">
        <v>5634</v>
      </c>
      <c r="L299" s="299" t="s">
        <v>4607</v>
      </c>
      <c r="M299" s="299" t="s">
        <v>90</v>
      </c>
      <c r="N299" s="299" t="s">
        <v>1131</v>
      </c>
      <c r="O299" s="299" t="s">
        <v>196</v>
      </c>
    </row>
    <row r="300" spans="1:15" ht="12.95" customHeight="1" x14ac:dyDescent="0.2">
      <c r="A300" s="306">
        <v>38671428</v>
      </c>
      <c r="B300" s="299" t="s">
        <v>918</v>
      </c>
      <c r="C300" s="299" t="str">
        <f>+_xlfn.XLOOKUP(A300,'ACTIVOS 2'!$B$8:$B$629,'ACTIVOS 2'!$C$8:$C$629)</f>
        <v>LINARES ORTEGA LEIDY JOVANNA</v>
      </c>
      <c r="D300" s="300">
        <v>31052</v>
      </c>
      <c r="E300" s="300">
        <v>43143</v>
      </c>
      <c r="F300" s="299" t="s">
        <v>768</v>
      </c>
      <c r="G300" s="299" t="s">
        <v>919</v>
      </c>
      <c r="H300" s="301">
        <v>1</v>
      </c>
      <c r="I300" s="299" t="s">
        <v>4956</v>
      </c>
      <c r="J300" s="299" t="s">
        <v>4956</v>
      </c>
      <c r="K300" s="299" t="s">
        <v>4957</v>
      </c>
      <c r="L300" s="299" t="s">
        <v>4958</v>
      </c>
      <c r="M300" s="299" t="s">
        <v>83</v>
      </c>
      <c r="N300" s="299" t="s">
        <v>899</v>
      </c>
      <c r="O300" s="299" t="s">
        <v>85</v>
      </c>
    </row>
    <row r="301" spans="1:15" ht="12.95" customHeight="1" x14ac:dyDescent="0.2">
      <c r="A301" s="306">
        <v>1130603122</v>
      </c>
      <c r="B301" s="299" t="s">
        <v>920</v>
      </c>
      <c r="C301" s="299" t="str">
        <f>+_xlfn.XLOOKUP(A301,'ACTIVOS 2'!$B$8:$B$629,'ACTIVOS 2'!$C$8:$C$629)</f>
        <v>LLANOS CASTRO KATHERINE</v>
      </c>
      <c r="D301" s="300">
        <v>32452</v>
      </c>
      <c r="E301" s="300">
        <v>43210</v>
      </c>
      <c r="F301" s="299" t="s">
        <v>768</v>
      </c>
      <c r="G301" s="299" t="s">
        <v>921</v>
      </c>
      <c r="H301" s="301">
        <v>1</v>
      </c>
      <c r="I301" s="299" t="s">
        <v>4959</v>
      </c>
      <c r="J301" s="299" t="s">
        <v>4959</v>
      </c>
      <c r="K301" s="299" t="s">
        <v>4960</v>
      </c>
      <c r="L301" s="299" t="s">
        <v>4607</v>
      </c>
      <c r="M301" s="299" t="s">
        <v>83</v>
      </c>
      <c r="N301" s="299" t="s">
        <v>899</v>
      </c>
      <c r="O301" s="299" t="s">
        <v>85</v>
      </c>
    </row>
    <row r="302" spans="1:15" ht="12.95" customHeight="1" x14ac:dyDescent="0.2">
      <c r="A302" s="306">
        <v>1112880412</v>
      </c>
      <c r="B302" s="299" t="s">
        <v>1060</v>
      </c>
      <c r="C302" s="299" t="e">
        <f>+_xlfn.XLOOKUP(A302,'ACTIVOS 2'!$B$8:$B$629,'ACTIVOS 2'!$C$8:$C$629)</f>
        <v>#N/A</v>
      </c>
      <c r="D302" s="300">
        <v>33345</v>
      </c>
      <c r="E302" s="300">
        <v>43900</v>
      </c>
      <c r="F302" s="299" t="s">
        <v>768</v>
      </c>
      <c r="G302" s="299" t="s">
        <v>4401</v>
      </c>
      <c r="H302" s="301">
        <v>1</v>
      </c>
      <c r="I302" s="299" t="s">
        <v>5371</v>
      </c>
      <c r="J302" s="299" t="s">
        <v>5371</v>
      </c>
      <c r="K302" s="299" t="s">
        <v>5372</v>
      </c>
      <c r="L302" s="299" t="s">
        <v>4607</v>
      </c>
      <c r="M302" s="299" t="s">
        <v>90</v>
      </c>
      <c r="N302" s="299" t="s">
        <v>1017</v>
      </c>
      <c r="O302" s="299" t="s">
        <v>196</v>
      </c>
    </row>
    <row r="303" spans="1:15" ht="12.95" customHeight="1" x14ac:dyDescent="0.2">
      <c r="A303" s="306">
        <v>30298978</v>
      </c>
      <c r="B303" s="299" t="s">
        <v>951</v>
      </c>
      <c r="C303" s="299" t="str">
        <f>+_xlfn.XLOOKUP(A303,'ACTIVOS 2'!$B$8:$B$629,'ACTIVOS 2'!$C$8:$C$629)</f>
        <v>LOAIZA LOPEZ GLORIA FAISULY</v>
      </c>
      <c r="D303" s="300">
        <v>24260</v>
      </c>
      <c r="E303" s="300">
        <v>39938</v>
      </c>
      <c r="F303" s="299" t="s">
        <v>768</v>
      </c>
      <c r="G303" s="299" t="s">
        <v>4355</v>
      </c>
      <c r="H303" s="301">
        <v>1</v>
      </c>
      <c r="I303" s="299" t="s">
        <v>5019</v>
      </c>
      <c r="J303" s="299" t="s">
        <v>5019</v>
      </c>
      <c r="K303" s="299" t="s">
        <v>5020</v>
      </c>
      <c r="L303" s="299" t="s">
        <v>5021</v>
      </c>
      <c r="M303" s="299" t="s">
        <v>83</v>
      </c>
      <c r="N303" s="299" t="s">
        <v>5010</v>
      </c>
      <c r="O303" s="299" t="s">
        <v>85</v>
      </c>
    </row>
    <row r="304" spans="1:15" ht="12.95" customHeight="1" x14ac:dyDescent="0.2">
      <c r="A304" s="306">
        <v>1130663174</v>
      </c>
      <c r="B304" s="299" t="s">
        <v>1581</v>
      </c>
      <c r="C304" s="299" t="str">
        <f>+_xlfn.XLOOKUP(A304,'ACTIVOS 2'!$B$8:$B$629,'ACTIVOS 2'!$C$8:$C$629)</f>
        <v>LOAIZA PEREZ YEISON FERNANDO</v>
      </c>
      <c r="D304" s="300">
        <v>32558</v>
      </c>
      <c r="E304" s="300">
        <v>45111</v>
      </c>
      <c r="F304" s="299" t="s">
        <v>763</v>
      </c>
      <c r="G304" s="299" t="s">
        <v>1582</v>
      </c>
      <c r="H304" s="301">
        <v>1</v>
      </c>
      <c r="I304" s="299" t="s">
        <v>6490</v>
      </c>
      <c r="J304" s="299" t="s">
        <v>6490</v>
      </c>
      <c r="K304" s="299" t="s">
        <v>6491</v>
      </c>
      <c r="L304" s="299" t="s">
        <v>4607</v>
      </c>
      <c r="M304" s="299" t="s">
        <v>366</v>
      </c>
      <c r="N304" s="299" t="s">
        <v>1574</v>
      </c>
      <c r="O304" s="299" t="s">
        <v>368</v>
      </c>
    </row>
    <row r="305" spans="1:15" ht="12.95" customHeight="1" x14ac:dyDescent="0.2">
      <c r="A305" s="306">
        <v>31582073</v>
      </c>
      <c r="B305" s="299" t="s">
        <v>1226</v>
      </c>
      <c r="C305" s="299" t="e">
        <f>+_xlfn.XLOOKUP(A305,'ACTIVOS 2'!$B$8:$B$629,'ACTIVOS 2'!$C$8:$C$629)</f>
        <v>#N/A</v>
      </c>
      <c r="D305" s="300">
        <v>29214</v>
      </c>
      <c r="E305" s="300">
        <v>44418</v>
      </c>
      <c r="F305" s="299" t="s">
        <v>768</v>
      </c>
      <c r="G305" s="299" t="s">
        <v>4450</v>
      </c>
      <c r="H305" s="301">
        <v>1</v>
      </c>
      <c r="I305" s="299" t="s">
        <v>5635</v>
      </c>
      <c r="J305" s="299" t="s">
        <v>5635</v>
      </c>
      <c r="K305" s="299" t="s">
        <v>5636</v>
      </c>
      <c r="L305" s="299" t="s">
        <v>4607</v>
      </c>
      <c r="M305" s="299" t="s">
        <v>90</v>
      </c>
      <c r="N305" s="299" t="s">
        <v>1131</v>
      </c>
      <c r="O305" s="299" t="s">
        <v>196</v>
      </c>
    </row>
    <row r="306" spans="1:15" ht="12.95" customHeight="1" x14ac:dyDescent="0.2">
      <c r="A306" s="306">
        <v>1192794580</v>
      </c>
      <c r="B306" s="299" t="s">
        <v>1549</v>
      </c>
      <c r="C306" s="299" t="str">
        <f>+_xlfn.XLOOKUP(A306,'ACTIVOS 2'!$B$8:$B$629,'ACTIVOS 2'!$C$8:$C$629)</f>
        <v>LONDONO FIERRO JOAN STEVEN</v>
      </c>
      <c r="D306" s="300">
        <v>36922</v>
      </c>
      <c r="E306" s="300">
        <v>45216</v>
      </c>
      <c r="F306" s="299" t="s">
        <v>763</v>
      </c>
      <c r="G306" s="299" t="s">
        <v>1550</v>
      </c>
      <c r="H306" s="301">
        <v>1</v>
      </c>
      <c r="I306" s="299" t="s">
        <v>6444</v>
      </c>
      <c r="J306" s="299" t="s">
        <v>6444</v>
      </c>
      <c r="K306" s="299" t="s">
        <v>6445</v>
      </c>
      <c r="L306" s="299" t="s">
        <v>4607</v>
      </c>
      <c r="M306" s="299" t="s">
        <v>366</v>
      </c>
      <c r="N306" s="299" t="s">
        <v>1546</v>
      </c>
      <c r="O306" s="299" t="s">
        <v>1541</v>
      </c>
    </row>
    <row r="307" spans="1:15" ht="12.95" customHeight="1" x14ac:dyDescent="0.2">
      <c r="A307" s="306">
        <v>1143950685</v>
      </c>
      <c r="B307" s="299" t="s">
        <v>255</v>
      </c>
      <c r="C307" s="299" t="str">
        <f>+_xlfn.XLOOKUP(A307,'ACTIVOS 2'!$B$8:$B$629,'ACTIVOS 2'!$C$8:$C$629)</f>
        <v>LONDONO GARCIA INGRID YOHANNA</v>
      </c>
      <c r="D307" s="300">
        <v>33823</v>
      </c>
      <c r="E307" s="300">
        <v>44760</v>
      </c>
      <c r="F307" s="299" t="s">
        <v>768</v>
      </c>
      <c r="G307" s="299" t="s">
        <v>256</v>
      </c>
      <c r="H307" s="301">
        <v>1</v>
      </c>
      <c r="I307" s="299" t="s">
        <v>6109</v>
      </c>
      <c r="J307" s="299" t="s">
        <v>6110</v>
      </c>
      <c r="K307" s="299" t="s">
        <v>6111</v>
      </c>
      <c r="L307" s="299" t="s">
        <v>6112</v>
      </c>
      <c r="M307" s="299" t="s">
        <v>90</v>
      </c>
      <c r="N307" s="299" t="s">
        <v>211</v>
      </c>
      <c r="O307" s="299" t="s">
        <v>196</v>
      </c>
    </row>
    <row r="308" spans="1:15" ht="12.95" customHeight="1" x14ac:dyDescent="0.2">
      <c r="A308" s="306">
        <v>31322860</v>
      </c>
      <c r="B308" s="299" t="s">
        <v>796</v>
      </c>
      <c r="C308" s="299" t="str">
        <f>+_xlfn.XLOOKUP(A308,'ACTIVOS 2'!$B$8:$B$629,'ACTIVOS 2'!$C$8:$C$629)</f>
        <v>LONDONO TRUJILLO MARIA ISABEL</v>
      </c>
      <c r="D308" s="300">
        <v>30352</v>
      </c>
      <c r="E308" s="300">
        <v>38875</v>
      </c>
      <c r="F308" s="299" t="s">
        <v>768</v>
      </c>
      <c r="G308" s="299" t="s">
        <v>4299</v>
      </c>
      <c r="H308" s="301">
        <v>1</v>
      </c>
      <c r="I308" s="299" t="s">
        <v>4668</v>
      </c>
      <c r="J308" s="299" t="s">
        <v>4669</v>
      </c>
      <c r="K308" s="299" t="s">
        <v>4670</v>
      </c>
      <c r="L308" s="299" t="s">
        <v>4671</v>
      </c>
      <c r="M308" s="299" t="s">
        <v>19</v>
      </c>
      <c r="N308" s="299" t="s">
        <v>785</v>
      </c>
      <c r="O308" s="299" t="s">
        <v>24</v>
      </c>
    </row>
    <row r="309" spans="1:15" ht="12.95" customHeight="1" x14ac:dyDescent="0.2">
      <c r="A309" s="306">
        <v>16917763</v>
      </c>
      <c r="B309" s="299" t="s">
        <v>115</v>
      </c>
      <c r="C309" s="299" t="str">
        <f>+_xlfn.XLOOKUP(A309,'ACTIVOS 2'!$B$8:$B$629,'ACTIVOS 2'!$C$8:$C$629)</f>
        <v>LOPEZ ARANGO MARIO ALBERTO</v>
      </c>
      <c r="D309" s="300">
        <v>29512</v>
      </c>
      <c r="E309" s="300">
        <v>38899</v>
      </c>
      <c r="F309" s="299" t="s">
        <v>763</v>
      </c>
      <c r="G309" s="299" t="s">
        <v>4375</v>
      </c>
      <c r="H309" s="301">
        <v>1</v>
      </c>
      <c r="I309" s="299" t="s">
        <v>5178</v>
      </c>
      <c r="J309" s="299" t="s">
        <v>5178</v>
      </c>
      <c r="K309" s="299" t="s">
        <v>5179</v>
      </c>
      <c r="L309" s="299" t="s">
        <v>5180</v>
      </c>
      <c r="M309" s="299" t="s">
        <v>90</v>
      </c>
      <c r="N309" s="299" t="s">
        <v>91</v>
      </c>
      <c r="O309" s="299" t="s">
        <v>92</v>
      </c>
    </row>
    <row r="310" spans="1:15" ht="12.95" customHeight="1" x14ac:dyDescent="0.2">
      <c r="A310" s="306">
        <v>7159169</v>
      </c>
      <c r="B310" s="299" t="s">
        <v>1444</v>
      </c>
      <c r="C310" s="299" t="str">
        <f>+_xlfn.XLOOKUP(A310,'ACTIVOS 2'!$B$8:$B$629,'ACTIVOS 2'!$C$8:$C$629)</f>
        <v>LOPEZ BRICENO EMILIO ANTONIO</v>
      </c>
      <c r="D310" s="300">
        <v>39470</v>
      </c>
      <c r="E310" s="300">
        <v>45601</v>
      </c>
      <c r="F310" s="299" t="s">
        <v>763</v>
      </c>
      <c r="G310" s="299" t="s">
        <v>4510</v>
      </c>
      <c r="H310" s="301">
        <v>1</v>
      </c>
      <c r="I310" s="299" t="s">
        <v>5952</v>
      </c>
      <c r="J310" s="299" t="s">
        <v>5953</v>
      </c>
      <c r="K310" s="299" t="s">
        <v>5954</v>
      </c>
      <c r="L310" s="299" t="s">
        <v>4607</v>
      </c>
      <c r="M310" s="299" t="s">
        <v>90</v>
      </c>
      <c r="N310" s="299" t="s">
        <v>859</v>
      </c>
      <c r="O310" s="299" t="s">
        <v>159</v>
      </c>
    </row>
    <row r="311" spans="1:15" ht="12.95" customHeight="1" x14ac:dyDescent="0.2">
      <c r="A311" s="306">
        <v>43643642</v>
      </c>
      <c r="B311" s="299" t="s">
        <v>922</v>
      </c>
      <c r="C311" s="299" t="str">
        <f>+_xlfn.XLOOKUP(A311,'ACTIVOS 2'!$B$8:$B$629,'ACTIVOS 2'!$C$8:$C$629)</f>
        <v>LOPEZ CASTRILLON BLANCA ALICIA</v>
      </c>
      <c r="D311" s="300">
        <v>26296</v>
      </c>
      <c r="E311" s="300">
        <v>38873</v>
      </c>
      <c r="F311" s="299" t="s">
        <v>768</v>
      </c>
      <c r="G311" s="299" t="s">
        <v>4341</v>
      </c>
      <c r="H311" s="301">
        <v>1</v>
      </c>
      <c r="I311" s="299" t="s">
        <v>4961</v>
      </c>
      <c r="J311" s="299" t="s">
        <v>4961</v>
      </c>
      <c r="K311" s="299" t="s">
        <v>4962</v>
      </c>
      <c r="L311" s="299" t="s">
        <v>4963</v>
      </c>
      <c r="M311" s="299" t="s">
        <v>83</v>
      </c>
      <c r="N311" s="299" t="s">
        <v>899</v>
      </c>
      <c r="O311" s="299" t="s">
        <v>85</v>
      </c>
    </row>
    <row r="312" spans="1:15" ht="12.95" customHeight="1" x14ac:dyDescent="0.2">
      <c r="A312" s="306">
        <v>1143959206</v>
      </c>
      <c r="B312" s="299" t="s">
        <v>1445</v>
      </c>
      <c r="C312" s="299" t="str">
        <f>+_xlfn.XLOOKUP(A312,'ACTIVOS 2'!$B$8:$B$629,'ACTIVOS 2'!$C$8:$C$629)</f>
        <v>LOPEZ GARCIA MICHAEL STEVEN</v>
      </c>
      <c r="D312" s="300">
        <v>34223</v>
      </c>
      <c r="E312" s="300">
        <v>45621</v>
      </c>
      <c r="F312" s="299" t="s">
        <v>763</v>
      </c>
      <c r="G312" s="299" t="s">
        <v>1446</v>
      </c>
      <c r="H312" s="301">
        <v>1</v>
      </c>
      <c r="I312" s="299" t="s">
        <v>5955</v>
      </c>
      <c r="J312" s="299" t="s">
        <v>5955</v>
      </c>
      <c r="K312" s="299" t="s">
        <v>5956</v>
      </c>
      <c r="L312" s="299" t="s">
        <v>4607</v>
      </c>
      <c r="M312" s="299" t="s">
        <v>90</v>
      </c>
      <c r="N312" s="299" t="s">
        <v>859</v>
      </c>
      <c r="O312" s="299" t="s">
        <v>159</v>
      </c>
    </row>
    <row r="313" spans="1:15" ht="12.95" customHeight="1" x14ac:dyDescent="0.2">
      <c r="A313" s="306">
        <v>1106512591</v>
      </c>
      <c r="B313" s="299" t="s">
        <v>116</v>
      </c>
      <c r="C313" s="299" t="e">
        <f>+_xlfn.XLOOKUP(A313,'ACTIVOS 2'!$B$8:$B$629,'ACTIVOS 2'!$C$8:$C$629)</f>
        <v>#N/A</v>
      </c>
      <c r="D313" s="300">
        <v>37991</v>
      </c>
      <c r="E313" s="300">
        <v>45586</v>
      </c>
      <c r="F313" s="299" t="s">
        <v>763</v>
      </c>
      <c r="G313" s="299" t="s">
        <v>4376</v>
      </c>
      <c r="H313" s="301">
        <v>1</v>
      </c>
      <c r="I313" s="299" t="s">
        <v>5181</v>
      </c>
      <c r="J313" s="299" t="s">
        <v>5181</v>
      </c>
      <c r="K313" s="299" t="s">
        <v>5182</v>
      </c>
      <c r="L313" s="299" t="s">
        <v>4607</v>
      </c>
      <c r="M313" s="299" t="s">
        <v>90</v>
      </c>
      <c r="N313" s="299" t="s">
        <v>91</v>
      </c>
      <c r="O313" s="299" t="s">
        <v>92</v>
      </c>
    </row>
    <row r="314" spans="1:15" ht="12.95" customHeight="1" x14ac:dyDescent="0.2">
      <c r="A314" s="306">
        <v>1130586713</v>
      </c>
      <c r="B314" s="299" t="s">
        <v>1061</v>
      </c>
      <c r="C314" s="299" t="e">
        <f>+_xlfn.XLOOKUP(A314,'ACTIVOS 2'!$B$8:$B$629,'ACTIVOS 2'!$C$8:$C$629)</f>
        <v>#N/A</v>
      </c>
      <c r="D314" s="300">
        <v>31604</v>
      </c>
      <c r="E314" s="300">
        <v>43693</v>
      </c>
      <c r="F314" s="299" t="s">
        <v>768</v>
      </c>
      <c r="G314" s="299" t="s">
        <v>1062</v>
      </c>
      <c r="H314" s="301">
        <v>1</v>
      </c>
      <c r="I314" s="299" t="s">
        <v>5373</v>
      </c>
      <c r="J314" s="299" t="s">
        <v>5373</v>
      </c>
      <c r="K314" s="299" t="s">
        <v>5374</v>
      </c>
      <c r="L314" s="299" t="s">
        <v>4607</v>
      </c>
      <c r="M314" s="299" t="s">
        <v>90</v>
      </c>
      <c r="N314" s="299" t="s">
        <v>1017</v>
      </c>
      <c r="O314" s="299" t="s">
        <v>196</v>
      </c>
    </row>
    <row r="315" spans="1:15" ht="12.95" customHeight="1" x14ac:dyDescent="0.2">
      <c r="A315" s="306">
        <v>16623677</v>
      </c>
      <c r="B315" s="299" t="s">
        <v>952</v>
      </c>
      <c r="C315" s="299" t="str">
        <f>+_xlfn.XLOOKUP(A315,'ACTIVOS 2'!$B$8:$B$629,'ACTIVOS 2'!$C$8:$C$629)</f>
        <v>LOPEZ MURILLO GERARDO</v>
      </c>
      <c r="D315" s="300">
        <v>21579</v>
      </c>
      <c r="E315" s="300">
        <v>40557</v>
      </c>
      <c r="F315" s="299" t="s">
        <v>763</v>
      </c>
      <c r="G315" s="299" t="s">
        <v>4356</v>
      </c>
      <c r="H315" s="301">
        <v>1</v>
      </c>
      <c r="I315" s="299" t="s">
        <v>5022</v>
      </c>
      <c r="J315" s="299" t="s">
        <v>5022</v>
      </c>
      <c r="K315" s="299" t="s">
        <v>5023</v>
      </c>
      <c r="L315" s="299" t="s">
        <v>5024</v>
      </c>
      <c r="M315" s="299" t="s">
        <v>83</v>
      </c>
      <c r="N315" s="299" t="s">
        <v>5010</v>
      </c>
      <c r="O315" s="299" t="s">
        <v>85</v>
      </c>
    </row>
    <row r="316" spans="1:15" ht="12.95" customHeight="1" x14ac:dyDescent="0.2">
      <c r="A316" s="306">
        <v>1107069942</v>
      </c>
      <c r="B316" s="299" t="s">
        <v>1509</v>
      </c>
      <c r="C316" s="299" t="str">
        <f>+_xlfn.XLOOKUP(A316,'ACTIVOS 2'!$B$8:$B$629,'ACTIVOS 2'!$C$8:$C$629)</f>
        <v>LOPEZ QUIJANO ALEJANDRO</v>
      </c>
      <c r="D316" s="300">
        <v>33652</v>
      </c>
      <c r="E316" s="300">
        <v>45649</v>
      </c>
      <c r="F316" s="299" t="s">
        <v>763</v>
      </c>
      <c r="G316" s="299" t="s">
        <v>1510</v>
      </c>
      <c r="H316" s="301">
        <v>1</v>
      </c>
      <c r="I316" s="299" t="s">
        <v>6117</v>
      </c>
      <c r="J316" s="299" t="s">
        <v>6117</v>
      </c>
      <c r="K316" s="299" t="s">
        <v>6118</v>
      </c>
      <c r="L316" s="299" t="s">
        <v>4607</v>
      </c>
      <c r="M316" s="299" t="s">
        <v>90</v>
      </c>
      <c r="N316" s="299" t="s">
        <v>211</v>
      </c>
      <c r="O316" s="299" t="s">
        <v>196</v>
      </c>
    </row>
    <row r="317" spans="1:15" ht="12.95" customHeight="1" x14ac:dyDescent="0.2">
      <c r="A317" s="306">
        <v>1107095950</v>
      </c>
      <c r="B317" s="299" t="s">
        <v>1502</v>
      </c>
      <c r="C317" s="299" t="e">
        <f>+_xlfn.XLOOKUP(A317,'ACTIVOS 2'!$B$8:$B$629,'ACTIVOS 2'!$C$8:$C$629)</f>
        <v>#N/A</v>
      </c>
      <c r="D317" s="300">
        <v>35127</v>
      </c>
      <c r="E317" s="300">
        <v>43710</v>
      </c>
      <c r="F317" s="299" t="s">
        <v>763</v>
      </c>
      <c r="G317" s="299" t="s">
        <v>4516</v>
      </c>
      <c r="H317" s="301">
        <v>1</v>
      </c>
      <c r="I317" s="299" t="s">
        <v>6016</v>
      </c>
      <c r="J317" s="299" t="s">
        <v>6017</v>
      </c>
      <c r="K317" s="299" t="s">
        <v>6018</v>
      </c>
      <c r="L317" s="299" t="s">
        <v>6019</v>
      </c>
      <c r="M317" s="299" t="s">
        <v>90</v>
      </c>
      <c r="N317" s="299" t="s">
        <v>1499</v>
      </c>
      <c r="O317" s="299" t="s">
        <v>1007</v>
      </c>
    </row>
    <row r="318" spans="1:15" ht="12.95" customHeight="1" x14ac:dyDescent="0.2">
      <c r="A318" s="306">
        <v>9816018</v>
      </c>
      <c r="B318" s="299" t="s">
        <v>817</v>
      </c>
      <c r="C318" s="299" t="str">
        <f>+_xlfn.XLOOKUP(A318,'ACTIVOS 2'!$B$8:$B$629,'ACTIVOS 2'!$C$8:$C$629)</f>
        <v>LOPEZ TORO HECTOR JAIME</v>
      </c>
      <c r="D318" s="300">
        <v>25423</v>
      </c>
      <c r="E318" s="300">
        <v>40634</v>
      </c>
      <c r="F318" s="299" t="s">
        <v>763</v>
      </c>
      <c r="G318" s="299" t="s">
        <v>4311</v>
      </c>
      <c r="H318" s="301">
        <v>1</v>
      </c>
      <c r="I318" s="299" t="s">
        <v>4761</v>
      </c>
      <c r="J318" s="299" t="s">
        <v>4761</v>
      </c>
      <c r="K318" s="299" t="s">
        <v>4762</v>
      </c>
      <c r="L318" s="299" t="s">
        <v>4763</v>
      </c>
      <c r="M318" s="299" t="s">
        <v>19</v>
      </c>
      <c r="N318" s="299" t="s">
        <v>816</v>
      </c>
      <c r="O318" s="299" t="s">
        <v>21</v>
      </c>
    </row>
    <row r="319" spans="1:15" ht="12.95" customHeight="1" x14ac:dyDescent="0.2">
      <c r="A319" s="306">
        <v>31583367</v>
      </c>
      <c r="B319" s="299" t="s">
        <v>944</v>
      </c>
      <c r="C319" s="299" t="str">
        <f>+_xlfn.XLOOKUP(A319,'ACTIVOS 2'!$B$8:$B$629,'ACTIVOS 2'!$C$8:$C$629)</f>
        <v>LOPEZ VALENCIA NINI YOHANA</v>
      </c>
      <c r="D319" s="300">
        <v>29695</v>
      </c>
      <c r="E319" s="300">
        <v>39133</v>
      </c>
      <c r="F319" s="299" t="s">
        <v>768</v>
      </c>
      <c r="G319" s="299" t="s">
        <v>4350</v>
      </c>
      <c r="H319" s="301">
        <v>1</v>
      </c>
      <c r="I319" s="299" t="s">
        <v>5033</v>
      </c>
      <c r="J319" s="299" t="s">
        <v>5034</v>
      </c>
      <c r="K319" s="299" t="s">
        <v>5035</v>
      </c>
      <c r="L319" s="299" t="s">
        <v>5036</v>
      </c>
      <c r="M319" s="299" t="s">
        <v>83</v>
      </c>
      <c r="N319" s="299" t="s">
        <v>943</v>
      </c>
      <c r="O319" s="299" t="s">
        <v>85</v>
      </c>
    </row>
    <row r="320" spans="1:15" ht="12.95" customHeight="1" x14ac:dyDescent="0.2">
      <c r="A320" s="306">
        <v>1143941718</v>
      </c>
      <c r="B320" s="299" t="s">
        <v>1227</v>
      </c>
      <c r="C320" s="299" t="e">
        <f>+_xlfn.XLOOKUP(A320,'ACTIVOS 2'!$B$8:$B$629,'ACTIVOS 2'!$C$8:$C$629)</f>
        <v>#N/A</v>
      </c>
      <c r="D320" s="300">
        <v>33489</v>
      </c>
      <c r="E320" s="300">
        <v>44502</v>
      </c>
      <c r="F320" s="299" t="s">
        <v>768</v>
      </c>
      <c r="G320" s="299" t="s">
        <v>4451</v>
      </c>
      <c r="H320" s="301">
        <v>1</v>
      </c>
      <c r="I320" s="299" t="s">
        <v>5637</v>
      </c>
      <c r="J320" s="299" t="s">
        <v>5638</v>
      </c>
      <c r="K320" s="299" t="s">
        <v>5639</v>
      </c>
      <c r="L320" s="299" t="s">
        <v>4607</v>
      </c>
      <c r="M320" s="299" t="s">
        <v>90</v>
      </c>
      <c r="N320" s="299" t="s">
        <v>1131</v>
      </c>
      <c r="O320" s="299" t="s">
        <v>196</v>
      </c>
    </row>
    <row r="321" spans="1:15" ht="12.95" customHeight="1" x14ac:dyDescent="0.2">
      <c r="A321" s="306">
        <v>38885203</v>
      </c>
      <c r="B321" s="299" t="s">
        <v>1481</v>
      </c>
      <c r="C321" s="299" t="str">
        <f>+_xlfn.XLOOKUP(A321,'ACTIVOS 2'!$B$8:$B$629,'ACTIVOS 2'!$C$8:$C$629)</f>
        <v>LOZANO IBARRA MARIA FERNANDA</v>
      </c>
      <c r="D321" s="300">
        <v>29235</v>
      </c>
      <c r="E321" s="300">
        <v>43088</v>
      </c>
      <c r="F321" s="299" t="s">
        <v>768</v>
      </c>
      <c r="G321" s="299" t="s">
        <v>1482</v>
      </c>
      <c r="H321" s="301">
        <v>1</v>
      </c>
      <c r="I321" s="299" t="s">
        <v>5996</v>
      </c>
      <c r="J321" s="299" t="s">
        <v>5997</v>
      </c>
      <c r="K321" s="299" t="s">
        <v>4607</v>
      </c>
      <c r="L321" s="299" t="s">
        <v>5998</v>
      </c>
      <c r="M321" s="299" t="s">
        <v>90</v>
      </c>
      <c r="N321" s="299" t="s">
        <v>1473</v>
      </c>
      <c r="O321" s="299" t="s">
        <v>159</v>
      </c>
    </row>
    <row r="322" spans="1:15" ht="12.95" customHeight="1" x14ac:dyDescent="0.2">
      <c r="A322" s="306">
        <v>1130595533</v>
      </c>
      <c r="B322" s="299" t="s">
        <v>1228</v>
      </c>
      <c r="C322" s="299" t="str">
        <f>+_xlfn.XLOOKUP(A322,'ACTIVOS 2'!$B$8:$B$629,'ACTIVOS 2'!$C$8:$C$629)</f>
        <v>LOZANO YENNY LORENA</v>
      </c>
      <c r="D322" s="300">
        <v>32021</v>
      </c>
      <c r="E322" s="300">
        <v>45040</v>
      </c>
      <c r="F322" s="299" t="s">
        <v>768</v>
      </c>
      <c r="G322" s="299" t="s">
        <v>4452</v>
      </c>
      <c r="H322" s="301">
        <v>1</v>
      </c>
      <c r="I322" s="299" t="s">
        <v>5640</v>
      </c>
      <c r="J322" s="299" t="s">
        <v>5640</v>
      </c>
      <c r="K322" s="299" t="s">
        <v>5641</v>
      </c>
      <c r="L322" s="299" t="s">
        <v>4607</v>
      </c>
      <c r="M322" s="299" t="s">
        <v>90</v>
      </c>
      <c r="N322" s="299" t="s">
        <v>1131</v>
      </c>
      <c r="O322" s="299" t="s">
        <v>196</v>
      </c>
    </row>
    <row r="323" spans="1:15" ht="12.95" customHeight="1" x14ac:dyDescent="0.2">
      <c r="A323" s="306">
        <v>31567181</v>
      </c>
      <c r="B323" s="299" t="s">
        <v>1229</v>
      </c>
      <c r="C323" s="299" t="str">
        <f>+_xlfn.XLOOKUP(A323,'ACTIVOS 2'!$B$8:$B$629,'ACTIVOS 2'!$C$8:$C$629)</f>
        <v>LUCUMI BARONA VIVIANA LORENA</v>
      </c>
      <c r="D323" s="300">
        <v>29500</v>
      </c>
      <c r="E323" s="300">
        <v>44418</v>
      </c>
      <c r="F323" s="299" t="s">
        <v>768</v>
      </c>
      <c r="G323" s="299" t="s">
        <v>1230</v>
      </c>
      <c r="H323" s="301">
        <v>1</v>
      </c>
      <c r="I323" s="299" t="s">
        <v>5642</v>
      </c>
      <c r="J323" s="299" t="s">
        <v>5642</v>
      </c>
      <c r="K323" s="299" t="s">
        <v>5643</v>
      </c>
      <c r="L323" s="299" t="s">
        <v>4607</v>
      </c>
      <c r="M323" s="299" t="s">
        <v>90</v>
      </c>
      <c r="N323" s="299" t="s">
        <v>1131</v>
      </c>
      <c r="O323" s="299" t="s">
        <v>196</v>
      </c>
    </row>
    <row r="324" spans="1:15" ht="12.95" customHeight="1" x14ac:dyDescent="0.2">
      <c r="A324" s="306">
        <v>1144086451</v>
      </c>
      <c r="B324" s="299" t="s">
        <v>257</v>
      </c>
      <c r="C324" s="299" t="str">
        <f>+_xlfn.XLOOKUP(A324,'ACTIVOS 2'!$B$8:$B$629,'ACTIVOS 2'!$C$8:$C$629)</f>
        <v>LUCUMI IPIA YULI MIREYA</v>
      </c>
      <c r="D324" s="300">
        <v>35100</v>
      </c>
      <c r="E324" s="300">
        <v>45601</v>
      </c>
      <c r="F324" s="299" t="s">
        <v>768</v>
      </c>
      <c r="G324" s="299" t="s">
        <v>6119</v>
      </c>
      <c r="H324" s="301">
        <v>1</v>
      </c>
      <c r="I324" s="299" t="s">
        <v>6120</v>
      </c>
      <c r="J324" s="299" t="s">
        <v>6121</v>
      </c>
      <c r="K324" s="299" t="s">
        <v>6122</v>
      </c>
      <c r="L324" s="299" t="s">
        <v>4607</v>
      </c>
      <c r="M324" s="299" t="s">
        <v>90</v>
      </c>
      <c r="N324" s="299" t="s">
        <v>211</v>
      </c>
      <c r="O324" s="299" t="s">
        <v>196</v>
      </c>
    </row>
    <row r="325" spans="1:15" ht="12.95" customHeight="1" x14ac:dyDescent="0.2">
      <c r="A325" s="306">
        <v>1005864990</v>
      </c>
      <c r="B325" s="299" t="s">
        <v>1231</v>
      </c>
      <c r="C325" s="299" t="str">
        <f>+_xlfn.XLOOKUP(A325,'ACTIVOS 2'!$B$8:$B$629,'ACTIVOS 2'!$C$8:$C$629)</f>
        <v>LUNA MONTEZUMA  LINA MARCELA</v>
      </c>
      <c r="D325" s="300">
        <v>36308</v>
      </c>
      <c r="E325" s="300">
        <v>45094</v>
      </c>
      <c r="F325" s="299" t="s">
        <v>768</v>
      </c>
      <c r="G325" s="299" t="s">
        <v>4453</v>
      </c>
      <c r="H325" s="301">
        <v>1</v>
      </c>
      <c r="I325" s="299" t="s">
        <v>5644</v>
      </c>
      <c r="J325" s="299" t="s">
        <v>5644</v>
      </c>
      <c r="K325" s="299" t="s">
        <v>5645</v>
      </c>
      <c r="L325" s="299" t="s">
        <v>4607</v>
      </c>
      <c r="M325" s="299" t="s">
        <v>90</v>
      </c>
      <c r="N325" s="299" t="s">
        <v>1131</v>
      </c>
      <c r="O325" s="299" t="s">
        <v>196</v>
      </c>
    </row>
    <row r="326" spans="1:15" ht="12.95" customHeight="1" x14ac:dyDescent="0.2">
      <c r="A326" s="306">
        <v>1114832127</v>
      </c>
      <c r="B326" s="299" t="s">
        <v>954</v>
      </c>
      <c r="C326" s="299" t="str">
        <f>+_xlfn.XLOOKUP(A326,'ACTIVOS 2'!$B$8:$B$629,'ACTIVOS 2'!$C$8:$C$629)</f>
        <v>LUNA TONGUINO PAOLA ANDREA</v>
      </c>
      <c r="D326" s="300">
        <v>34672</v>
      </c>
      <c r="E326" s="300">
        <v>44369</v>
      </c>
      <c r="F326" s="299" t="s">
        <v>768</v>
      </c>
      <c r="G326" s="299" t="s">
        <v>955</v>
      </c>
      <c r="H326" s="301">
        <v>1</v>
      </c>
      <c r="I326" s="299" t="s">
        <v>5046</v>
      </c>
      <c r="J326" s="299" t="s">
        <v>5046</v>
      </c>
      <c r="K326" s="299" t="s">
        <v>5047</v>
      </c>
      <c r="L326" s="299" t="s">
        <v>5048</v>
      </c>
      <c r="M326" s="299" t="s">
        <v>83</v>
      </c>
      <c r="N326" s="299" t="s">
        <v>956</v>
      </c>
      <c r="O326" s="299" t="s">
        <v>878</v>
      </c>
    </row>
    <row r="327" spans="1:15" ht="12.95" customHeight="1" x14ac:dyDescent="0.2">
      <c r="A327" s="306">
        <v>1148445121</v>
      </c>
      <c r="B327" s="299" t="s">
        <v>178</v>
      </c>
      <c r="C327" s="299" t="str">
        <f>+_xlfn.XLOOKUP(A327,'ACTIVOS 2'!$B$8:$B$629,'ACTIVOS 2'!$C$8:$C$629)</f>
        <v>MAHECHA RIASCOS LISET</v>
      </c>
      <c r="D327" s="300">
        <v>34441</v>
      </c>
      <c r="E327" s="300">
        <v>45313</v>
      </c>
      <c r="F327" s="299" t="s">
        <v>768</v>
      </c>
      <c r="G327" s="299" t="s">
        <v>179</v>
      </c>
      <c r="H327" s="301">
        <v>1</v>
      </c>
      <c r="I327" s="299" t="s">
        <v>5294</v>
      </c>
      <c r="J327" s="299" t="s">
        <v>5294</v>
      </c>
      <c r="K327" s="299" t="s">
        <v>5295</v>
      </c>
      <c r="L327" s="299" t="s">
        <v>4607</v>
      </c>
      <c r="M327" s="299" t="s">
        <v>90</v>
      </c>
      <c r="N327" s="299" t="s">
        <v>167</v>
      </c>
      <c r="O327" s="299" t="s">
        <v>159</v>
      </c>
    </row>
    <row r="328" spans="1:15" ht="12.95" customHeight="1" x14ac:dyDescent="0.2">
      <c r="A328" s="306">
        <v>1085281488</v>
      </c>
      <c r="B328" s="299" t="s">
        <v>118</v>
      </c>
      <c r="C328" s="299" t="str">
        <f>+_xlfn.XLOOKUP(A328,'ACTIVOS 2'!$B$8:$B$629,'ACTIVOS 2'!$C$8:$C$629)</f>
        <v>MAIGUAL ERASO DANNY YAIR</v>
      </c>
      <c r="D328" s="300">
        <v>32967</v>
      </c>
      <c r="E328" s="300">
        <v>45124</v>
      </c>
      <c r="F328" s="299" t="s">
        <v>763</v>
      </c>
      <c r="G328" s="299" t="s">
        <v>119</v>
      </c>
      <c r="H328" s="301">
        <v>1</v>
      </c>
      <c r="I328" s="299" t="s">
        <v>5183</v>
      </c>
      <c r="J328" s="299" t="s">
        <v>5183</v>
      </c>
      <c r="K328" s="299" t="s">
        <v>5184</v>
      </c>
      <c r="L328" s="299" t="s">
        <v>5185</v>
      </c>
      <c r="M328" s="299" t="s">
        <v>90</v>
      </c>
      <c r="N328" s="299" t="s">
        <v>91</v>
      </c>
      <c r="O328" s="299" t="s">
        <v>92</v>
      </c>
    </row>
    <row r="329" spans="1:15" ht="12.95" customHeight="1" x14ac:dyDescent="0.2">
      <c r="A329" s="306">
        <v>1144100294</v>
      </c>
      <c r="B329" s="299" t="s">
        <v>1232</v>
      </c>
      <c r="C329" s="299" t="e">
        <f>+_xlfn.XLOOKUP(A329,'ACTIVOS 2'!$B$8:$B$629,'ACTIVOS 2'!$C$8:$C$629)</f>
        <v>#N/A</v>
      </c>
      <c r="D329" s="300">
        <v>35812</v>
      </c>
      <c r="E329" s="300">
        <v>44463</v>
      </c>
      <c r="F329" s="299" t="s">
        <v>768</v>
      </c>
      <c r="G329" s="299" t="s">
        <v>1233</v>
      </c>
      <c r="H329" s="301">
        <v>1</v>
      </c>
      <c r="I329" s="299" t="s">
        <v>5646</v>
      </c>
      <c r="J329" s="299" t="s">
        <v>5646</v>
      </c>
      <c r="K329" s="299" t="s">
        <v>5647</v>
      </c>
      <c r="L329" s="299" t="s">
        <v>4607</v>
      </c>
      <c r="M329" s="299" t="s">
        <v>90</v>
      </c>
      <c r="N329" s="299" t="s">
        <v>1131</v>
      </c>
      <c r="O329" s="299" t="s">
        <v>196</v>
      </c>
    </row>
    <row r="330" spans="1:15" ht="12.95" customHeight="1" x14ac:dyDescent="0.2">
      <c r="A330" s="306">
        <v>34371927</v>
      </c>
      <c r="B330" s="299" t="s">
        <v>797</v>
      </c>
      <c r="C330" s="299" t="str">
        <f>+_xlfn.XLOOKUP(A330,'ACTIVOS 2'!$B$8:$B$629,'ACTIVOS 2'!$C$8:$C$629)</f>
        <v>MAMIAN PIAMBA MARIA LUCY</v>
      </c>
      <c r="D330" s="300">
        <v>27047</v>
      </c>
      <c r="E330" s="300">
        <v>38876</v>
      </c>
      <c r="F330" s="299" t="s">
        <v>768</v>
      </c>
      <c r="G330" s="299" t="s">
        <v>4300</v>
      </c>
      <c r="H330" s="301">
        <v>1</v>
      </c>
      <c r="I330" s="299" t="s">
        <v>4672</v>
      </c>
      <c r="J330" s="299" t="s">
        <v>4673</v>
      </c>
      <c r="K330" s="299" t="s">
        <v>4674</v>
      </c>
      <c r="L330" s="299" t="s">
        <v>4675</v>
      </c>
      <c r="M330" s="299" t="s">
        <v>19</v>
      </c>
      <c r="N330" s="299" t="s">
        <v>785</v>
      </c>
      <c r="O330" s="299" t="s">
        <v>24</v>
      </c>
    </row>
    <row r="331" spans="1:15" ht="12.95" customHeight="1" x14ac:dyDescent="0.2">
      <c r="A331" s="306">
        <v>34567980</v>
      </c>
      <c r="B331" s="299" t="s">
        <v>1234</v>
      </c>
      <c r="C331" s="299" t="str">
        <f>+_xlfn.XLOOKUP(A331,'ACTIVOS 2'!$B$8:$B$629,'ACTIVOS 2'!$C$8:$C$629)</f>
        <v>MANQUILLO CHAGUENDO NANCY LORENA</v>
      </c>
      <c r="D331" s="300">
        <v>27019</v>
      </c>
      <c r="E331" s="300">
        <v>41609</v>
      </c>
      <c r="F331" s="299" t="s">
        <v>768</v>
      </c>
      <c r="G331" s="299" t="s">
        <v>4454</v>
      </c>
      <c r="H331" s="301">
        <v>1</v>
      </c>
      <c r="I331" s="299" t="s">
        <v>5648</v>
      </c>
      <c r="J331" s="299" t="s">
        <v>5649</v>
      </c>
      <c r="K331" s="299" t="s">
        <v>5650</v>
      </c>
      <c r="L331" s="299" t="s">
        <v>5651</v>
      </c>
      <c r="M331" s="299" t="s">
        <v>90</v>
      </c>
      <c r="N331" s="299" t="s">
        <v>1131</v>
      </c>
      <c r="O331" s="299" t="s">
        <v>196</v>
      </c>
    </row>
    <row r="332" spans="1:15" ht="12.95" customHeight="1" x14ac:dyDescent="0.2">
      <c r="A332" s="306">
        <v>1144108261</v>
      </c>
      <c r="B332" s="299" t="s">
        <v>1235</v>
      </c>
      <c r="C332" s="299" t="e">
        <f>+_xlfn.XLOOKUP(A332,'ACTIVOS 2'!$B$8:$B$629,'ACTIVOS 2'!$C$8:$C$629)</f>
        <v>#N/A</v>
      </c>
      <c r="D332" s="300">
        <v>36320</v>
      </c>
      <c r="E332" s="300">
        <v>45040</v>
      </c>
      <c r="F332" s="299" t="s">
        <v>768</v>
      </c>
      <c r="G332" s="299" t="s">
        <v>1236</v>
      </c>
      <c r="H332" s="301">
        <v>1</v>
      </c>
      <c r="I332" s="299" t="s">
        <v>5652</v>
      </c>
      <c r="J332" s="299" t="s">
        <v>5652</v>
      </c>
      <c r="K332" s="299" t="s">
        <v>5653</v>
      </c>
      <c r="L332" s="299" t="s">
        <v>4607</v>
      </c>
      <c r="M332" s="299" t="s">
        <v>90</v>
      </c>
      <c r="N332" s="299" t="s">
        <v>1131</v>
      </c>
      <c r="O332" s="299" t="s">
        <v>196</v>
      </c>
    </row>
    <row r="333" spans="1:15" ht="12.95" customHeight="1" x14ac:dyDescent="0.2">
      <c r="A333" s="306">
        <v>1130680862</v>
      </c>
      <c r="B333" s="299" t="s">
        <v>1063</v>
      </c>
      <c r="C333" s="299" t="str">
        <f>+_xlfn.XLOOKUP(A333,'ACTIVOS 2'!$B$8:$B$629,'ACTIVOS 2'!$C$8:$C$629)</f>
        <v>MARIN CORTES KELLY MARCELA</v>
      </c>
      <c r="D333" s="300">
        <v>32494</v>
      </c>
      <c r="E333" s="300">
        <v>44166</v>
      </c>
      <c r="F333" s="299" t="s">
        <v>768</v>
      </c>
      <c r="G333" s="299" t="s">
        <v>4402</v>
      </c>
      <c r="H333" s="301">
        <v>1</v>
      </c>
      <c r="I333" s="299" t="s">
        <v>5375</v>
      </c>
      <c r="J333" s="299" t="s">
        <v>5375</v>
      </c>
      <c r="K333" s="299" t="s">
        <v>5376</v>
      </c>
      <c r="L333" s="299" t="s">
        <v>4607</v>
      </c>
      <c r="M333" s="299" t="s">
        <v>90</v>
      </c>
      <c r="N333" s="299" t="s">
        <v>1017</v>
      </c>
      <c r="O333" s="299" t="s">
        <v>196</v>
      </c>
    </row>
    <row r="334" spans="1:15" ht="12.95" customHeight="1" x14ac:dyDescent="0.2">
      <c r="A334" s="306">
        <v>1114388381</v>
      </c>
      <c r="B334" s="299" t="s">
        <v>180</v>
      </c>
      <c r="C334" s="299" t="str">
        <f>+_xlfn.XLOOKUP(A334,'ACTIVOS 2'!$B$8:$B$629,'ACTIVOS 2'!$C$8:$C$629)</f>
        <v>MARIN MARTINEZ LUIS CARLOS</v>
      </c>
      <c r="D334" s="300">
        <v>33334</v>
      </c>
      <c r="E334" s="300">
        <v>45208</v>
      </c>
      <c r="F334" s="299" t="s">
        <v>763</v>
      </c>
      <c r="G334" s="299" t="s">
        <v>181</v>
      </c>
      <c r="H334" s="301">
        <v>1</v>
      </c>
      <c r="I334" s="299" t="s">
        <v>5296</v>
      </c>
      <c r="J334" s="299" t="s">
        <v>5296</v>
      </c>
      <c r="K334" s="299" t="s">
        <v>5297</v>
      </c>
      <c r="L334" s="299" t="s">
        <v>4607</v>
      </c>
      <c r="M334" s="299" t="s">
        <v>90</v>
      </c>
      <c r="N334" s="299" t="s">
        <v>167</v>
      </c>
      <c r="O334" s="299" t="s">
        <v>159</v>
      </c>
    </row>
    <row r="335" spans="1:15" ht="12.95" customHeight="1" x14ac:dyDescent="0.2">
      <c r="A335" s="306">
        <v>1112878767</v>
      </c>
      <c r="B335" s="299" t="s">
        <v>820</v>
      </c>
      <c r="C335" s="299" t="str">
        <f>+_xlfn.XLOOKUP(A335,'ACTIVOS 2'!$B$8:$B$629,'ACTIVOS 2'!$C$8:$C$629)</f>
        <v>MARIN RAMIREZ ANDRES</v>
      </c>
      <c r="D335" s="300">
        <v>31920</v>
      </c>
      <c r="E335" s="300">
        <v>43150</v>
      </c>
      <c r="F335" s="299" t="s">
        <v>763</v>
      </c>
      <c r="G335" s="299" t="s">
        <v>821</v>
      </c>
      <c r="H335" s="301">
        <v>1</v>
      </c>
      <c r="I335" s="299" t="s">
        <v>4764</v>
      </c>
      <c r="J335" s="299" t="s">
        <v>4765</v>
      </c>
      <c r="K335" s="299" t="s">
        <v>4766</v>
      </c>
      <c r="L335" s="299" t="s">
        <v>4767</v>
      </c>
      <c r="M335" s="299" t="s">
        <v>19</v>
      </c>
      <c r="N335" s="299" t="s">
        <v>816</v>
      </c>
      <c r="O335" s="299" t="s">
        <v>21</v>
      </c>
    </row>
    <row r="336" spans="1:15" ht="12.95" customHeight="1" x14ac:dyDescent="0.2">
      <c r="A336" s="306">
        <v>1144038439</v>
      </c>
      <c r="B336" s="299" t="s">
        <v>1064</v>
      </c>
      <c r="C336" s="299" t="str">
        <f>+_xlfn.XLOOKUP(A336,'ACTIVOS 2'!$B$8:$B$629,'ACTIVOS 2'!$C$8:$C$629)</f>
        <v>MARIN SANCHEZ CHARON DAYAN</v>
      </c>
      <c r="D336" s="300">
        <v>33070</v>
      </c>
      <c r="E336" s="300">
        <v>43782</v>
      </c>
      <c r="F336" s="299" t="s">
        <v>768</v>
      </c>
      <c r="G336" s="299" t="s">
        <v>4403</v>
      </c>
      <c r="H336" s="301">
        <v>1</v>
      </c>
      <c r="I336" s="299" t="s">
        <v>5377</v>
      </c>
      <c r="J336" s="299" t="s">
        <v>5377</v>
      </c>
      <c r="K336" s="299" t="s">
        <v>5378</v>
      </c>
      <c r="L336" s="299" t="s">
        <v>4607</v>
      </c>
      <c r="M336" s="299" t="s">
        <v>90</v>
      </c>
      <c r="N336" s="299" t="s">
        <v>1017</v>
      </c>
      <c r="O336" s="299" t="s">
        <v>196</v>
      </c>
    </row>
    <row r="337" spans="1:15" ht="12.95" customHeight="1" x14ac:dyDescent="0.2">
      <c r="A337" s="306">
        <v>16370054</v>
      </c>
      <c r="B337" s="299" t="s">
        <v>1065</v>
      </c>
      <c r="C337" s="299" t="str">
        <f>+_xlfn.XLOOKUP(A337,'ACTIVOS 2'!$B$8:$B$629,'ACTIVOS 2'!$C$8:$C$629)</f>
        <v>MARMOLEJO DE LA CRUZ WILMAR</v>
      </c>
      <c r="D337" s="300">
        <v>24467</v>
      </c>
      <c r="E337" s="300">
        <v>45017</v>
      </c>
      <c r="F337" s="299" t="s">
        <v>763</v>
      </c>
      <c r="G337" s="299" t="s">
        <v>4404</v>
      </c>
      <c r="H337" s="301">
        <v>1</v>
      </c>
      <c r="I337" s="299" t="s">
        <v>4964</v>
      </c>
      <c r="J337" s="299" t="s">
        <v>4964</v>
      </c>
      <c r="K337" s="299" t="s">
        <v>4965</v>
      </c>
      <c r="L337" s="299" t="s">
        <v>4607</v>
      </c>
      <c r="M337" s="299" t="s">
        <v>83</v>
      </c>
      <c r="N337" s="299" t="s">
        <v>899</v>
      </c>
      <c r="O337" s="299" t="s">
        <v>85</v>
      </c>
    </row>
    <row r="338" spans="1:15" ht="12.95" customHeight="1" x14ac:dyDescent="0.2">
      <c r="A338" s="306">
        <v>1140417064</v>
      </c>
      <c r="B338" s="299" t="s">
        <v>1483</v>
      </c>
      <c r="C338" s="299" t="str">
        <f>+_xlfn.XLOOKUP(A338,'ACTIVOS 2'!$B$8:$B$629,'ACTIVOS 2'!$C$8:$C$629)</f>
        <v>MARTINEZ ARIAS ADRIANA PAOLA</v>
      </c>
      <c r="D338" s="300">
        <v>33929</v>
      </c>
      <c r="E338" s="300">
        <v>45237</v>
      </c>
      <c r="F338" s="299" t="s">
        <v>768</v>
      </c>
      <c r="G338" s="299" t="s">
        <v>1484</v>
      </c>
      <c r="H338" s="301">
        <v>1</v>
      </c>
      <c r="I338" s="299" t="s">
        <v>5999</v>
      </c>
      <c r="J338" s="299" t="s">
        <v>5999</v>
      </c>
      <c r="K338" s="299" t="s">
        <v>6000</v>
      </c>
      <c r="L338" s="299" t="s">
        <v>6001</v>
      </c>
      <c r="M338" s="299" t="s">
        <v>90</v>
      </c>
      <c r="N338" s="299" t="s">
        <v>1473</v>
      </c>
      <c r="O338" s="299" t="s">
        <v>159</v>
      </c>
    </row>
    <row r="339" spans="1:15" ht="12.95" customHeight="1" x14ac:dyDescent="0.2">
      <c r="A339" s="306">
        <v>1109665116</v>
      </c>
      <c r="B339" s="299" t="s">
        <v>1485</v>
      </c>
      <c r="C339" s="299" t="str">
        <f>+_xlfn.XLOOKUP(A339,'ACTIVOS 2'!$B$8:$B$629,'ACTIVOS 2'!$C$8:$C$629)</f>
        <v>MARTINEZ BARRERA JULIANA</v>
      </c>
      <c r="D339" s="300">
        <v>38840</v>
      </c>
      <c r="E339" s="300">
        <v>45237</v>
      </c>
      <c r="F339" s="299" t="s">
        <v>768</v>
      </c>
      <c r="G339" s="299" t="s">
        <v>1486</v>
      </c>
      <c r="H339" s="301">
        <v>1</v>
      </c>
      <c r="I339" s="299" t="s">
        <v>6002</v>
      </c>
      <c r="J339" s="299" t="s">
        <v>6002</v>
      </c>
      <c r="K339" s="299" t="s">
        <v>6003</v>
      </c>
      <c r="L339" s="299" t="s">
        <v>4607</v>
      </c>
      <c r="M339" s="299" t="s">
        <v>90</v>
      </c>
      <c r="N339" s="299" t="s">
        <v>1473</v>
      </c>
      <c r="O339" s="299" t="s">
        <v>159</v>
      </c>
    </row>
    <row r="340" spans="1:15" ht="12.95" customHeight="1" x14ac:dyDescent="0.2">
      <c r="A340" s="306">
        <v>38641755</v>
      </c>
      <c r="B340" s="299" t="s">
        <v>1237</v>
      </c>
      <c r="C340" s="299" t="str">
        <f>+_xlfn.XLOOKUP(A340,'ACTIVOS 2'!$B$8:$B$629,'ACTIVOS 2'!$C$8:$C$629)</f>
        <v>MARTINEZ DIAZ YAMILETH</v>
      </c>
      <c r="D340" s="300">
        <v>30501</v>
      </c>
      <c r="E340" s="300">
        <v>45006</v>
      </c>
      <c r="F340" s="299" t="s">
        <v>768</v>
      </c>
      <c r="G340" s="299" t="s">
        <v>1238</v>
      </c>
      <c r="H340" s="301">
        <v>1</v>
      </c>
      <c r="I340" s="299" t="s">
        <v>5654</v>
      </c>
      <c r="J340" s="299" t="s">
        <v>5655</v>
      </c>
      <c r="K340" s="299" t="s">
        <v>5656</v>
      </c>
      <c r="L340" s="299" t="s">
        <v>4607</v>
      </c>
      <c r="M340" s="299" t="s">
        <v>90</v>
      </c>
      <c r="N340" s="299" t="s">
        <v>1131</v>
      </c>
      <c r="O340" s="299" t="s">
        <v>196</v>
      </c>
    </row>
    <row r="341" spans="1:15" ht="12.95" customHeight="1" x14ac:dyDescent="0.2">
      <c r="A341" s="306">
        <v>94514840</v>
      </c>
      <c r="B341" s="299" t="s">
        <v>120</v>
      </c>
      <c r="C341" s="299" t="str">
        <f>+_xlfn.XLOOKUP(A341,'ACTIVOS 2'!$B$8:$B$629,'ACTIVOS 2'!$C$8:$C$629)</f>
        <v>MARTINEZ LOPEZ JAIRO ALONSO</v>
      </c>
      <c r="D341" s="300">
        <v>28526</v>
      </c>
      <c r="E341" s="300">
        <v>39412</v>
      </c>
      <c r="F341" s="299" t="s">
        <v>763</v>
      </c>
      <c r="G341" s="299" t="s">
        <v>4377</v>
      </c>
      <c r="H341" s="301">
        <v>1</v>
      </c>
      <c r="I341" s="299" t="s">
        <v>5186</v>
      </c>
      <c r="J341" s="299" t="s">
        <v>5186</v>
      </c>
      <c r="K341" s="299" t="s">
        <v>5187</v>
      </c>
      <c r="L341" s="299" t="s">
        <v>5188</v>
      </c>
      <c r="M341" s="299" t="s">
        <v>90</v>
      </c>
      <c r="N341" s="299" t="s">
        <v>91</v>
      </c>
      <c r="O341" s="299" t="s">
        <v>92</v>
      </c>
    </row>
    <row r="342" spans="1:15" ht="12.95" customHeight="1" x14ac:dyDescent="0.2">
      <c r="A342" s="306">
        <v>1144182779</v>
      </c>
      <c r="B342" s="299" t="s">
        <v>1241</v>
      </c>
      <c r="C342" s="299" t="str">
        <f>+_xlfn.XLOOKUP(A342,'ACTIVOS 2'!$B$8:$B$629,'ACTIVOS 2'!$C$8:$C$629)</f>
        <v>MARTINEZ PADILLA YURI VANESSA</v>
      </c>
      <c r="D342" s="300">
        <v>34704</v>
      </c>
      <c r="E342" s="300">
        <v>44463</v>
      </c>
      <c r="F342" s="299" t="s">
        <v>768</v>
      </c>
      <c r="G342" s="299" t="s">
        <v>1242</v>
      </c>
      <c r="H342" s="301">
        <v>1</v>
      </c>
      <c r="I342" s="299" t="s">
        <v>5657</v>
      </c>
      <c r="J342" s="299" t="s">
        <v>5657</v>
      </c>
      <c r="K342" s="299" t="s">
        <v>5658</v>
      </c>
      <c r="L342" s="299" t="s">
        <v>4607</v>
      </c>
      <c r="M342" s="299" t="s">
        <v>90</v>
      </c>
      <c r="N342" s="299" t="s">
        <v>1131</v>
      </c>
      <c r="O342" s="299" t="s">
        <v>196</v>
      </c>
    </row>
    <row r="343" spans="1:15" ht="12.95" customHeight="1" x14ac:dyDescent="0.2">
      <c r="A343" s="306">
        <v>1001912767</v>
      </c>
      <c r="B343" s="299" t="s">
        <v>1469</v>
      </c>
      <c r="C343" s="299" t="e">
        <f>+_xlfn.XLOOKUP(A343,'ACTIVOS 2'!$B$8:$B$629,'ACTIVOS 2'!$C$8:$C$629)</f>
        <v>#N/A</v>
      </c>
      <c r="D343" s="300">
        <v>34199</v>
      </c>
      <c r="E343" s="300">
        <v>45201</v>
      </c>
      <c r="F343" s="299" t="s">
        <v>768</v>
      </c>
      <c r="G343" s="299" t="s">
        <v>1470</v>
      </c>
      <c r="H343" s="301">
        <v>1</v>
      </c>
      <c r="I343" s="299" t="s">
        <v>5982</v>
      </c>
      <c r="J343" s="299" t="s">
        <v>5982</v>
      </c>
      <c r="K343" s="299" t="s">
        <v>5983</v>
      </c>
      <c r="L343" s="299" t="s">
        <v>4607</v>
      </c>
      <c r="M343" s="299" t="s">
        <v>90</v>
      </c>
      <c r="N343" s="299" t="s">
        <v>1467</v>
      </c>
      <c r="O343" s="299" t="s">
        <v>196</v>
      </c>
    </row>
    <row r="344" spans="1:15" ht="12.95" customHeight="1" x14ac:dyDescent="0.2">
      <c r="A344" s="306">
        <v>66839549</v>
      </c>
      <c r="B344" s="299" t="s">
        <v>895</v>
      </c>
      <c r="C344" s="299" t="str">
        <f>+_xlfn.XLOOKUP(A344,'ACTIVOS 2'!$B$8:$B$629,'ACTIVOS 2'!$C$8:$C$629)</f>
        <v>MARTINEZ VARELA NUBIA</v>
      </c>
      <c r="D344" s="300">
        <v>26042</v>
      </c>
      <c r="E344" s="300">
        <v>38874</v>
      </c>
      <c r="F344" s="299" t="s">
        <v>768</v>
      </c>
      <c r="G344" s="299" t="s">
        <v>4331</v>
      </c>
      <c r="H344" s="301">
        <v>1</v>
      </c>
      <c r="I344" s="299" t="s">
        <v>4910</v>
      </c>
      <c r="J344" s="299" t="s">
        <v>4911</v>
      </c>
      <c r="K344" s="299" t="s">
        <v>4912</v>
      </c>
      <c r="L344" s="299" t="s">
        <v>4913</v>
      </c>
      <c r="M344" s="299" t="s">
        <v>83</v>
      </c>
      <c r="N344" s="299" t="s">
        <v>896</v>
      </c>
      <c r="O344" s="299" t="s">
        <v>878</v>
      </c>
    </row>
    <row r="345" spans="1:15" ht="12.95" customHeight="1" x14ac:dyDescent="0.2">
      <c r="A345" s="306">
        <v>66823484</v>
      </c>
      <c r="B345" s="299" t="s">
        <v>923</v>
      </c>
      <c r="C345" s="299" t="str">
        <f>+_xlfn.XLOOKUP(A345,'ACTIVOS 2'!$B$8:$B$629,'ACTIVOS 2'!$C$8:$C$629)</f>
        <v>MASMELA ESQUIVEL SANDRA MARIA</v>
      </c>
      <c r="D345" s="300">
        <v>25934</v>
      </c>
      <c r="E345" s="300">
        <v>38875</v>
      </c>
      <c r="F345" s="299" t="s">
        <v>768</v>
      </c>
      <c r="G345" s="299" t="s">
        <v>4342</v>
      </c>
      <c r="H345" s="301">
        <v>1</v>
      </c>
      <c r="I345" s="299" t="s">
        <v>4966</v>
      </c>
      <c r="J345" s="299" t="s">
        <v>4967</v>
      </c>
      <c r="K345" s="299" t="s">
        <v>4968</v>
      </c>
      <c r="L345" s="299" t="s">
        <v>4969</v>
      </c>
      <c r="M345" s="299" t="s">
        <v>83</v>
      </c>
      <c r="N345" s="299" t="s">
        <v>899</v>
      </c>
      <c r="O345" s="299" t="s">
        <v>85</v>
      </c>
    </row>
    <row r="346" spans="1:15" ht="12.95" customHeight="1" x14ac:dyDescent="0.2">
      <c r="A346" s="306">
        <v>1014247594</v>
      </c>
      <c r="B346" s="299" t="s">
        <v>1243</v>
      </c>
      <c r="C346" s="299" t="str">
        <f>+_xlfn.XLOOKUP(A346,'ACTIVOS 2'!$B$8:$B$629,'ACTIVOS 2'!$C$8:$C$629)</f>
        <v>MATEUS ARDILA ANGY SOLEY</v>
      </c>
      <c r="D346" s="300">
        <v>34234</v>
      </c>
      <c r="E346" s="300">
        <v>45146</v>
      </c>
      <c r="F346" s="299" t="s">
        <v>768</v>
      </c>
      <c r="G346" s="299" t="s">
        <v>1244</v>
      </c>
      <c r="H346" s="301">
        <v>1</v>
      </c>
      <c r="I346" s="299" t="s">
        <v>5659</v>
      </c>
      <c r="J346" s="299" t="s">
        <v>5659</v>
      </c>
      <c r="K346" s="299" t="s">
        <v>5660</v>
      </c>
      <c r="L346" s="299" t="s">
        <v>4607</v>
      </c>
      <c r="M346" s="299" t="s">
        <v>90</v>
      </c>
      <c r="N346" s="299" t="s">
        <v>1131</v>
      </c>
      <c r="O346" s="299" t="s">
        <v>196</v>
      </c>
    </row>
    <row r="347" spans="1:15" ht="12.95" customHeight="1" x14ac:dyDescent="0.2">
      <c r="A347" s="306">
        <v>1143974781</v>
      </c>
      <c r="B347" s="299" t="s">
        <v>121</v>
      </c>
      <c r="C347" s="299" t="e">
        <f>+_xlfn.XLOOKUP(A347,'ACTIVOS 2'!$B$8:$B$629,'ACTIVOS 2'!$C$8:$C$629)</f>
        <v>#N/A</v>
      </c>
      <c r="D347" s="300">
        <v>34910</v>
      </c>
      <c r="E347" s="300">
        <v>45026</v>
      </c>
      <c r="F347" s="299" t="s">
        <v>763</v>
      </c>
      <c r="G347" s="299" t="s">
        <v>122</v>
      </c>
      <c r="H347" s="301">
        <v>1</v>
      </c>
      <c r="I347" s="299" t="s">
        <v>5189</v>
      </c>
      <c r="J347" s="299" t="s">
        <v>5190</v>
      </c>
      <c r="K347" s="299" t="s">
        <v>5191</v>
      </c>
      <c r="L347" s="299" t="s">
        <v>4607</v>
      </c>
      <c r="M347" s="299" t="s">
        <v>90</v>
      </c>
      <c r="N347" s="299" t="s">
        <v>91</v>
      </c>
      <c r="O347" s="299" t="s">
        <v>92</v>
      </c>
    </row>
    <row r="348" spans="1:15" ht="12.95" customHeight="1" x14ac:dyDescent="0.2">
      <c r="A348" s="306">
        <v>1113641054</v>
      </c>
      <c r="B348" s="299" t="s">
        <v>336</v>
      </c>
      <c r="C348" s="299" t="str">
        <f>+_xlfn.XLOOKUP(A348,'ACTIVOS 2'!$B$8:$B$629,'ACTIVOS 2'!$C$8:$C$629)</f>
        <v>MAZO SALAS LINA MARCELA</v>
      </c>
      <c r="D348" s="300">
        <v>32710</v>
      </c>
      <c r="E348" s="300">
        <v>43370</v>
      </c>
      <c r="F348" s="299" t="s">
        <v>768</v>
      </c>
      <c r="G348" s="299" t="s">
        <v>4538</v>
      </c>
      <c r="H348" s="301">
        <v>1</v>
      </c>
      <c r="I348" s="299" t="s">
        <v>6275</v>
      </c>
      <c r="J348" s="299" t="s">
        <v>6275</v>
      </c>
      <c r="K348" s="299" t="s">
        <v>1527</v>
      </c>
      <c r="L348" s="299" t="s">
        <v>4607</v>
      </c>
      <c r="M348" s="299" t="s">
        <v>90</v>
      </c>
      <c r="N348" s="299" t="s">
        <v>331</v>
      </c>
      <c r="O348" s="299" t="s">
        <v>92</v>
      </c>
    </row>
    <row r="349" spans="1:15" ht="12.95" customHeight="1" x14ac:dyDescent="0.2">
      <c r="A349" s="306">
        <v>94472972</v>
      </c>
      <c r="B349" s="299" t="s">
        <v>970</v>
      </c>
      <c r="C349" s="299" t="str">
        <f>+_xlfn.XLOOKUP(A349,'ACTIVOS 2'!$B$8:$B$629,'ACTIVOS 2'!$C$8:$C$629)</f>
        <v>MEDINA GONZALEZ JULIO CESAR</v>
      </c>
      <c r="D349" s="300">
        <v>28517</v>
      </c>
      <c r="E349" s="300">
        <v>39111</v>
      </c>
      <c r="F349" s="299" t="s">
        <v>763</v>
      </c>
      <c r="G349" s="299" t="s">
        <v>4363</v>
      </c>
      <c r="H349" s="301">
        <v>1</v>
      </c>
      <c r="I349" s="299" t="s">
        <v>5074</v>
      </c>
      <c r="J349" s="299" t="s">
        <v>5074</v>
      </c>
      <c r="K349" s="299" t="s">
        <v>5075</v>
      </c>
      <c r="L349" s="299" t="s">
        <v>5076</v>
      </c>
      <c r="M349" s="299" t="s">
        <v>83</v>
      </c>
      <c r="N349" s="299" t="s">
        <v>968</v>
      </c>
      <c r="O349" s="299" t="s">
        <v>85</v>
      </c>
    </row>
    <row r="350" spans="1:15" ht="12.95" customHeight="1" x14ac:dyDescent="0.2">
      <c r="A350" s="306">
        <v>79780301</v>
      </c>
      <c r="B350" s="299" t="s">
        <v>1622</v>
      </c>
      <c r="C350" s="299" t="str">
        <f>+_xlfn.XLOOKUP(A350,'ACTIVOS 2'!$B$8:$B$629,'ACTIVOS 2'!$C$8:$C$629)</f>
        <v>MEDINA MICAN FRANK GIOVANNI</v>
      </c>
      <c r="D350" s="300">
        <v>27394</v>
      </c>
      <c r="E350" s="300">
        <v>43998</v>
      </c>
      <c r="F350" s="299" t="s">
        <v>763</v>
      </c>
      <c r="G350" s="299" t="s">
        <v>1623</v>
      </c>
      <c r="H350" s="301">
        <v>1</v>
      </c>
      <c r="I350" s="299" t="s">
        <v>6563</v>
      </c>
      <c r="J350" s="299" t="s">
        <v>6563</v>
      </c>
      <c r="K350" s="299" t="s">
        <v>6564</v>
      </c>
      <c r="L350" s="299" t="s">
        <v>6565</v>
      </c>
      <c r="M350" s="299" t="s">
        <v>1617</v>
      </c>
      <c r="N350" s="299" t="s">
        <v>1624</v>
      </c>
      <c r="O350" s="299" t="s">
        <v>1617</v>
      </c>
    </row>
    <row r="351" spans="1:15" ht="12.95" customHeight="1" x14ac:dyDescent="0.2">
      <c r="A351" s="306">
        <v>1107530898</v>
      </c>
      <c r="B351" s="299" t="s">
        <v>390</v>
      </c>
      <c r="C351" s="299" t="str">
        <f>+_xlfn.XLOOKUP(A351,'ACTIVOS 2'!$B$8:$B$629,'ACTIVOS 2'!$C$8:$C$629)</f>
        <v>MEDINA VELASCO MARCELA</v>
      </c>
      <c r="D351" s="300">
        <v>36482</v>
      </c>
      <c r="E351" s="300">
        <v>43410</v>
      </c>
      <c r="F351" s="299" t="s">
        <v>768</v>
      </c>
      <c r="G351" s="299" t="s">
        <v>391</v>
      </c>
      <c r="H351" s="301">
        <v>1</v>
      </c>
      <c r="I351" s="299" t="s">
        <v>6371</v>
      </c>
      <c r="J351" s="299" t="s">
        <v>6372</v>
      </c>
      <c r="K351" s="299" t="s">
        <v>6373</v>
      </c>
      <c r="L351" s="299" t="s">
        <v>6374</v>
      </c>
      <c r="M351" s="299" t="s">
        <v>366</v>
      </c>
      <c r="N351" s="299" t="s">
        <v>367</v>
      </c>
      <c r="O351" s="299" t="s">
        <v>368</v>
      </c>
    </row>
    <row r="352" spans="1:15" ht="12.95" customHeight="1" x14ac:dyDescent="0.2">
      <c r="A352" s="306">
        <v>1115182029</v>
      </c>
      <c r="B352" s="299" t="s">
        <v>321</v>
      </c>
      <c r="C352" s="299" t="str">
        <f>+_xlfn.XLOOKUP(A352,'ACTIVOS 2'!$B$8:$B$629,'ACTIVOS 2'!$C$8:$C$629)</f>
        <v>MEJIA ACEVEDO MAURICIO</v>
      </c>
      <c r="D352" s="300">
        <v>31463</v>
      </c>
      <c r="E352" s="300">
        <v>43091</v>
      </c>
      <c r="F352" s="299" t="s">
        <v>763</v>
      </c>
      <c r="G352" s="299" t="s">
        <v>322</v>
      </c>
      <c r="H352" s="301">
        <v>1</v>
      </c>
      <c r="I352" s="299" t="s">
        <v>6228</v>
      </c>
      <c r="J352" s="299" t="s">
        <v>6229</v>
      </c>
      <c r="K352" s="299" t="s">
        <v>6230</v>
      </c>
      <c r="L352" s="299" t="s">
        <v>6231</v>
      </c>
      <c r="M352" s="299" t="s">
        <v>90</v>
      </c>
      <c r="N352" s="299" t="s">
        <v>316</v>
      </c>
      <c r="O352" s="299" t="s">
        <v>196</v>
      </c>
    </row>
    <row r="353" spans="1:15" ht="12.95" customHeight="1" x14ac:dyDescent="0.2">
      <c r="A353" s="306">
        <v>1144144875</v>
      </c>
      <c r="B353" s="299" t="s">
        <v>1427</v>
      </c>
      <c r="C353" s="299" t="str">
        <f>+_xlfn.XLOOKUP(A353,'ACTIVOS 2'!$B$8:$B$629,'ACTIVOS 2'!$C$8:$C$629)</f>
        <v>MEJIA AGREDO MACKYNG MACKENDRID</v>
      </c>
      <c r="D353" s="300">
        <v>33210</v>
      </c>
      <c r="E353" s="300">
        <v>43440</v>
      </c>
      <c r="F353" s="299" t="s">
        <v>763</v>
      </c>
      <c r="G353" s="299" t="s">
        <v>1428</v>
      </c>
      <c r="H353" s="301">
        <v>1</v>
      </c>
      <c r="I353" s="299" t="s">
        <v>5928</v>
      </c>
      <c r="J353" s="299" t="s">
        <v>5929</v>
      </c>
      <c r="K353" s="299" t="s">
        <v>5930</v>
      </c>
      <c r="L353" s="299" t="s">
        <v>5931</v>
      </c>
      <c r="M353" s="299" t="s">
        <v>90</v>
      </c>
      <c r="N353" s="299" t="s">
        <v>1429</v>
      </c>
      <c r="O353" s="299" t="s">
        <v>159</v>
      </c>
    </row>
    <row r="354" spans="1:15" ht="12.95" customHeight="1" x14ac:dyDescent="0.2">
      <c r="A354" s="306">
        <v>1143973950</v>
      </c>
      <c r="B354" s="299" t="s">
        <v>1406</v>
      </c>
      <c r="C354" s="299" t="str">
        <f>+_xlfn.XLOOKUP(A354,'ACTIVOS 2'!$B$8:$B$629,'ACTIVOS 2'!$C$8:$C$629)</f>
        <v>MEJIA BELTRAN MAIRA ALEJANDRA</v>
      </c>
      <c r="D354" s="300">
        <v>34870</v>
      </c>
      <c r="E354" s="300">
        <v>44698</v>
      </c>
      <c r="F354" s="299" t="s">
        <v>768</v>
      </c>
      <c r="G354" s="299" t="s">
        <v>1407</v>
      </c>
      <c r="H354" s="301">
        <v>1</v>
      </c>
      <c r="I354" s="299" t="s">
        <v>5886</v>
      </c>
      <c r="J354" s="299" t="s">
        <v>5887</v>
      </c>
      <c r="K354" s="299" t="s">
        <v>5888</v>
      </c>
      <c r="L354" s="299" t="s">
        <v>5889</v>
      </c>
      <c r="M354" s="299" t="s">
        <v>90</v>
      </c>
      <c r="N354" s="299" t="s">
        <v>1408</v>
      </c>
      <c r="O354" s="299" t="s">
        <v>159</v>
      </c>
    </row>
    <row r="355" spans="1:15" ht="12.95" customHeight="1" x14ac:dyDescent="0.2">
      <c r="A355" s="306">
        <v>25628376</v>
      </c>
      <c r="B355" s="299" t="s">
        <v>1245</v>
      </c>
      <c r="C355" s="299" t="str">
        <f>+_xlfn.XLOOKUP(A355,'ACTIVOS 2'!$B$8:$B$629,'ACTIVOS 2'!$C$8:$C$629)</f>
        <v>MELENJE GURRUTE ARLET PATRICIA</v>
      </c>
      <c r="D355" s="300">
        <v>30303</v>
      </c>
      <c r="E355" s="300">
        <v>44418</v>
      </c>
      <c r="F355" s="299" t="s">
        <v>768</v>
      </c>
      <c r="G355" s="299" t="s">
        <v>4455</v>
      </c>
      <c r="H355" s="301">
        <v>1</v>
      </c>
      <c r="I355" s="299" t="s">
        <v>5661</v>
      </c>
      <c r="J355" s="299" t="s">
        <v>5661</v>
      </c>
      <c r="K355" s="299" t="s">
        <v>5662</v>
      </c>
      <c r="L355" s="299" t="s">
        <v>4607</v>
      </c>
      <c r="M355" s="299" t="s">
        <v>90</v>
      </c>
      <c r="N355" s="299" t="s">
        <v>1131</v>
      </c>
      <c r="O355" s="299" t="s">
        <v>196</v>
      </c>
    </row>
    <row r="356" spans="1:15" ht="12.95" customHeight="1" x14ac:dyDescent="0.2">
      <c r="A356" s="306">
        <v>16755188</v>
      </c>
      <c r="B356" s="299" t="s">
        <v>828</v>
      </c>
      <c r="C356" s="299" t="str">
        <f>+_xlfn.XLOOKUP(A356,'ACTIVOS 2'!$B$8:$B$629,'ACTIVOS 2'!$C$8:$C$629)</f>
        <v>MELO HENRY</v>
      </c>
      <c r="D356" s="300">
        <v>24592</v>
      </c>
      <c r="E356" s="300">
        <v>45124</v>
      </c>
      <c r="F356" s="299" t="s">
        <v>763</v>
      </c>
      <c r="G356" s="299" t="s">
        <v>4313</v>
      </c>
      <c r="H356" s="301">
        <v>1</v>
      </c>
      <c r="I356" s="299" t="s">
        <v>4777</v>
      </c>
      <c r="J356" s="299" t="s">
        <v>4778</v>
      </c>
      <c r="K356" s="299" t="s">
        <v>4779</v>
      </c>
      <c r="L356" s="299" t="s">
        <v>4607</v>
      </c>
      <c r="M356" s="299" t="s">
        <v>19</v>
      </c>
      <c r="N356" s="299" t="s">
        <v>827</v>
      </c>
      <c r="O356" s="299" t="s">
        <v>24</v>
      </c>
    </row>
    <row r="357" spans="1:15" ht="12.95" customHeight="1" x14ac:dyDescent="0.2">
      <c r="A357" s="306">
        <v>1143879888</v>
      </c>
      <c r="B357" s="299" t="s">
        <v>1600</v>
      </c>
      <c r="C357" s="299" t="str">
        <f>+_xlfn.XLOOKUP(A357,'ACTIVOS 2'!$B$8:$B$629,'ACTIVOS 2'!$C$8:$C$629)</f>
        <v>MELO MARTINEZ ELKIN MAURICIO</v>
      </c>
      <c r="D357" s="300">
        <v>36406</v>
      </c>
      <c r="E357" s="300">
        <v>44637</v>
      </c>
      <c r="F357" s="299" t="s">
        <v>763</v>
      </c>
      <c r="G357" s="299" t="s">
        <v>1601</v>
      </c>
      <c r="H357" s="301">
        <v>1</v>
      </c>
      <c r="I357" s="299" t="s">
        <v>6532</v>
      </c>
      <c r="J357" s="299" t="s">
        <v>6533</v>
      </c>
      <c r="K357" s="299" t="s">
        <v>6534</v>
      </c>
      <c r="L357" s="299" t="s">
        <v>6535</v>
      </c>
      <c r="M357" s="299" t="s">
        <v>427</v>
      </c>
      <c r="N357" s="299" t="s">
        <v>431</v>
      </c>
      <c r="O357" s="299" t="s">
        <v>427</v>
      </c>
    </row>
    <row r="358" spans="1:15" ht="12.95" customHeight="1" x14ac:dyDescent="0.2">
      <c r="A358" s="306">
        <v>13275139</v>
      </c>
      <c r="B358" s="299" t="s">
        <v>60</v>
      </c>
      <c r="C358" s="299" t="str">
        <f>+_xlfn.XLOOKUP(A358,'ACTIVOS 2'!$B$8:$B$629,'ACTIVOS 2'!$C$8:$C$629)</f>
        <v>MENA CARRENO BERNABE</v>
      </c>
      <c r="D358" s="300">
        <v>31014</v>
      </c>
      <c r="E358" s="300">
        <v>44866</v>
      </c>
      <c r="F358" s="299" t="s">
        <v>763</v>
      </c>
      <c r="G358" s="299" t="s">
        <v>4317</v>
      </c>
      <c r="H358" s="301">
        <v>1</v>
      </c>
      <c r="I358" s="299" t="s">
        <v>4794</v>
      </c>
      <c r="J358" s="299" t="s">
        <v>4795</v>
      </c>
      <c r="K358" s="299" t="s">
        <v>4796</v>
      </c>
      <c r="L358" s="299" t="s">
        <v>4797</v>
      </c>
      <c r="M358" s="299" t="s">
        <v>19</v>
      </c>
      <c r="N358" s="299" t="s">
        <v>61</v>
      </c>
      <c r="O358" s="299" t="s">
        <v>21</v>
      </c>
    </row>
    <row r="359" spans="1:15" ht="12.95" customHeight="1" x14ac:dyDescent="0.2">
      <c r="A359" s="306">
        <v>1109666346</v>
      </c>
      <c r="B359" s="299" t="s">
        <v>866</v>
      </c>
      <c r="C359" s="299" t="e">
        <f>+_xlfn.XLOOKUP(A359,'ACTIVOS 2'!$B$8:$B$629,'ACTIVOS 2'!$C$8:$C$629)</f>
        <v>#N/A</v>
      </c>
      <c r="D359" s="300">
        <v>39048</v>
      </c>
      <c r="E359" s="300">
        <v>45642</v>
      </c>
      <c r="F359" s="299" t="s">
        <v>768</v>
      </c>
      <c r="G359" s="299" t="s">
        <v>867</v>
      </c>
      <c r="H359" s="301">
        <v>1</v>
      </c>
      <c r="I359" s="299" t="s">
        <v>4857</v>
      </c>
      <c r="J359" s="299" t="s">
        <v>4857</v>
      </c>
      <c r="K359" s="299" t="s">
        <v>4858</v>
      </c>
      <c r="L359" s="299" t="s">
        <v>4607</v>
      </c>
      <c r="M359" s="299" t="s">
        <v>19</v>
      </c>
      <c r="N359" s="299" t="s">
        <v>859</v>
      </c>
      <c r="O359" s="299" t="s">
        <v>24</v>
      </c>
    </row>
    <row r="360" spans="1:15" ht="12.95" customHeight="1" x14ac:dyDescent="0.2">
      <c r="A360" s="306">
        <v>1143926109</v>
      </c>
      <c r="B360" s="299" t="s">
        <v>1589</v>
      </c>
      <c r="C360" s="299" t="str">
        <f>+_xlfn.XLOOKUP(A360,'ACTIVOS 2'!$B$8:$B$629,'ACTIVOS 2'!$C$8:$C$629)</f>
        <v>MENA MOSQUERA  CRISTIAN MARLON</v>
      </c>
      <c r="D360" s="300">
        <v>32599</v>
      </c>
      <c r="E360" s="300">
        <v>44789</v>
      </c>
      <c r="F360" s="299" t="s">
        <v>763</v>
      </c>
      <c r="G360" s="299" t="s">
        <v>4567</v>
      </c>
      <c r="H360" s="301">
        <v>1</v>
      </c>
      <c r="I360" s="299" t="s">
        <v>6504</v>
      </c>
      <c r="J360" s="299" t="s">
        <v>6505</v>
      </c>
      <c r="K360" s="299" t="s">
        <v>6506</v>
      </c>
      <c r="L360" s="299" t="s">
        <v>6507</v>
      </c>
      <c r="M360" s="299" t="s">
        <v>366</v>
      </c>
      <c r="N360" s="299" t="s">
        <v>1588</v>
      </c>
      <c r="O360" s="299" t="s">
        <v>368</v>
      </c>
    </row>
    <row r="361" spans="1:15" ht="12.95" customHeight="1" x14ac:dyDescent="0.2">
      <c r="A361" s="306">
        <v>1143865399</v>
      </c>
      <c r="B361" s="299" t="s">
        <v>258</v>
      </c>
      <c r="C361" s="299" t="str">
        <f>+_xlfn.XLOOKUP(A361,'ACTIVOS 2'!$B$8:$B$629,'ACTIVOS 2'!$C$8:$C$629)</f>
        <v>MENDEZ MAIRA ALEJANDRA</v>
      </c>
      <c r="D361" s="300">
        <v>35106</v>
      </c>
      <c r="E361" s="300">
        <v>45418</v>
      </c>
      <c r="F361" s="299" t="s">
        <v>768</v>
      </c>
      <c r="G361" s="299" t="s">
        <v>259</v>
      </c>
      <c r="H361" s="301">
        <v>1</v>
      </c>
      <c r="I361" s="299" t="s">
        <v>6127</v>
      </c>
      <c r="J361" s="299" t="s">
        <v>6127</v>
      </c>
      <c r="K361" s="299" t="s">
        <v>6128</v>
      </c>
      <c r="L361" s="299" t="s">
        <v>6129</v>
      </c>
      <c r="M361" s="299" t="s">
        <v>90</v>
      </c>
      <c r="N361" s="299" t="s">
        <v>211</v>
      </c>
      <c r="O361" s="299" t="s">
        <v>196</v>
      </c>
    </row>
    <row r="362" spans="1:15" ht="12.95" customHeight="1" x14ac:dyDescent="0.2">
      <c r="A362" s="306">
        <v>29568196</v>
      </c>
      <c r="B362" s="299" t="s">
        <v>1246</v>
      </c>
      <c r="C362" s="299" t="str">
        <f>+_xlfn.XLOOKUP(A362,'ACTIVOS 2'!$B$8:$B$629,'ACTIVOS 2'!$C$8:$C$629)</f>
        <v>MENDEZ UMANA YENNI</v>
      </c>
      <c r="D362" s="300">
        <v>29087</v>
      </c>
      <c r="E362" s="300">
        <v>44669</v>
      </c>
      <c r="F362" s="299" t="s">
        <v>768</v>
      </c>
      <c r="G362" s="299" t="s">
        <v>4456</v>
      </c>
      <c r="H362" s="301">
        <v>1</v>
      </c>
      <c r="I362" s="299" t="s">
        <v>5663</v>
      </c>
      <c r="J362" s="299" t="s">
        <v>5663</v>
      </c>
      <c r="K362" s="299" t="s">
        <v>5664</v>
      </c>
      <c r="L362" s="299" t="s">
        <v>4607</v>
      </c>
      <c r="M362" s="299" t="s">
        <v>90</v>
      </c>
      <c r="N362" s="299" t="s">
        <v>1131</v>
      </c>
      <c r="O362" s="299" t="s">
        <v>196</v>
      </c>
    </row>
    <row r="363" spans="1:15" ht="12.95" customHeight="1" x14ac:dyDescent="0.2">
      <c r="A363" s="306">
        <v>1143829889</v>
      </c>
      <c r="B363" s="299" t="s">
        <v>1247</v>
      </c>
      <c r="C363" s="299" t="str">
        <f>+_xlfn.XLOOKUP(A363,'ACTIVOS 2'!$B$8:$B$629,'ACTIVOS 2'!$C$8:$C$629)</f>
        <v>MENDOZA CASTRILLON MARLEN VANESSA</v>
      </c>
      <c r="D363" s="300">
        <v>32780</v>
      </c>
      <c r="E363" s="300">
        <v>44418</v>
      </c>
      <c r="F363" s="299" t="s">
        <v>768</v>
      </c>
      <c r="G363" s="299" t="s">
        <v>1248</v>
      </c>
      <c r="H363" s="301">
        <v>1</v>
      </c>
      <c r="I363" s="299" t="s">
        <v>5665</v>
      </c>
      <c r="J363" s="299" t="s">
        <v>5665</v>
      </c>
      <c r="K363" s="299" t="s">
        <v>5666</v>
      </c>
      <c r="L363" s="299" t="s">
        <v>4607</v>
      </c>
      <c r="M363" s="299" t="s">
        <v>90</v>
      </c>
      <c r="N363" s="299" t="s">
        <v>1131</v>
      </c>
      <c r="O363" s="299" t="s">
        <v>196</v>
      </c>
    </row>
    <row r="364" spans="1:15" ht="12.95" customHeight="1" x14ac:dyDescent="0.2">
      <c r="A364" s="306">
        <v>31475490</v>
      </c>
      <c r="B364" s="299" t="s">
        <v>1249</v>
      </c>
      <c r="C364" s="299" t="e">
        <f>+_xlfn.XLOOKUP(A364,'ACTIVOS 2'!$B$8:$B$629,'ACTIVOS 2'!$C$8:$C$629)</f>
        <v>#N/A</v>
      </c>
      <c r="D364" s="300">
        <v>26358</v>
      </c>
      <c r="E364" s="300">
        <v>44669</v>
      </c>
      <c r="F364" s="299" t="s">
        <v>768</v>
      </c>
      <c r="G364" s="299" t="s">
        <v>4457</v>
      </c>
      <c r="H364" s="301">
        <v>1</v>
      </c>
      <c r="I364" s="299" t="s">
        <v>5667</v>
      </c>
      <c r="J364" s="299" t="s">
        <v>5667</v>
      </c>
      <c r="K364" s="299" t="s">
        <v>5668</v>
      </c>
      <c r="L364" s="299" t="s">
        <v>4607</v>
      </c>
      <c r="M364" s="299" t="s">
        <v>90</v>
      </c>
      <c r="N364" s="299" t="s">
        <v>1131</v>
      </c>
      <c r="O364" s="299" t="s">
        <v>196</v>
      </c>
    </row>
    <row r="365" spans="1:15" ht="12.95" customHeight="1" x14ac:dyDescent="0.2">
      <c r="A365" s="306">
        <v>16679652</v>
      </c>
      <c r="B365" s="299" t="s">
        <v>123</v>
      </c>
      <c r="C365" s="299" t="e">
        <f>+_xlfn.XLOOKUP(A365,'ACTIVOS 2'!$B$8:$B$629,'ACTIVOS 2'!$C$8:$C$629)</f>
        <v>#N/A</v>
      </c>
      <c r="D365" s="300">
        <v>22948</v>
      </c>
      <c r="E365" s="300">
        <v>38873</v>
      </c>
      <c r="F365" s="299" t="s">
        <v>763</v>
      </c>
      <c r="G365" s="299" t="s">
        <v>4378</v>
      </c>
      <c r="H365" s="301">
        <v>1</v>
      </c>
      <c r="I365" s="299" t="s">
        <v>5192</v>
      </c>
      <c r="J365" s="299" t="s">
        <v>5192</v>
      </c>
      <c r="K365" s="299" t="s">
        <v>5193</v>
      </c>
      <c r="L365" s="299" t="s">
        <v>5194</v>
      </c>
      <c r="M365" s="299" t="s">
        <v>90</v>
      </c>
      <c r="N365" s="299" t="s">
        <v>91</v>
      </c>
      <c r="O365" s="299" t="s">
        <v>92</v>
      </c>
    </row>
    <row r="366" spans="1:15" ht="12.95" customHeight="1" x14ac:dyDescent="0.2">
      <c r="A366" s="306">
        <v>1118284581</v>
      </c>
      <c r="B366" s="299" t="s">
        <v>124</v>
      </c>
      <c r="C366" s="299" t="str">
        <f>+_xlfn.XLOOKUP(A366,'ACTIVOS 2'!$B$8:$B$629,'ACTIVOS 2'!$C$8:$C$629)</f>
        <v>MENDOZA ZAMUDIO WILLIAM ALEXIS</v>
      </c>
      <c r="D366" s="300">
        <v>31659</v>
      </c>
      <c r="E366" s="300">
        <v>44062</v>
      </c>
      <c r="F366" s="299" t="s">
        <v>763</v>
      </c>
      <c r="G366" s="299" t="s">
        <v>125</v>
      </c>
      <c r="H366" s="301">
        <v>1</v>
      </c>
      <c r="I366" s="299" t="s">
        <v>5195</v>
      </c>
      <c r="J366" s="299" t="s">
        <v>5195</v>
      </c>
      <c r="K366" s="299" t="s">
        <v>5196</v>
      </c>
      <c r="L366" s="299" t="s">
        <v>5197</v>
      </c>
      <c r="M366" s="299" t="s">
        <v>90</v>
      </c>
      <c r="N366" s="299" t="s">
        <v>91</v>
      </c>
      <c r="O366" s="299" t="s">
        <v>92</v>
      </c>
    </row>
    <row r="367" spans="1:15" ht="12.95" customHeight="1" x14ac:dyDescent="0.2">
      <c r="A367" s="306">
        <v>1151954025</v>
      </c>
      <c r="B367" s="299" t="s">
        <v>126</v>
      </c>
      <c r="C367" s="299" t="str">
        <f>+_xlfn.XLOOKUP(A367,'ACTIVOS 2'!$B$8:$B$629,'ACTIVOS 2'!$C$8:$C$629)</f>
        <v>MENESES PINEDA JADER ANDREI</v>
      </c>
      <c r="D367" s="300">
        <v>34505</v>
      </c>
      <c r="E367" s="300">
        <v>45231</v>
      </c>
      <c r="F367" s="299" t="s">
        <v>763</v>
      </c>
      <c r="G367" s="299" t="s">
        <v>127</v>
      </c>
      <c r="H367" s="301">
        <v>1</v>
      </c>
      <c r="I367" s="299" t="s">
        <v>5198</v>
      </c>
      <c r="J367" s="299" t="s">
        <v>5198</v>
      </c>
      <c r="K367" s="299" t="s">
        <v>5199</v>
      </c>
      <c r="L367" s="299" t="s">
        <v>4607</v>
      </c>
      <c r="M367" s="299" t="s">
        <v>90</v>
      </c>
      <c r="N367" s="299" t="s">
        <v>91</v>
      </c>
      <c r="O367" s="299" t="s">
        <v>92</v>
      </c>
    </row>
    <row r="368" spans="1:15" ht="12.95" customHeight="1" x14ac:dyDescent="0.2">
      <c r="A368" s="306">
        <v>66839427</v>
      </c>
      <c r="B368" s="299" t="s">
        <v>924</v>
      </c>
      <c r="C368" s="299" t="str">
        <f>+_xlfn.XLOOKUP(A368,'ACTIVOS 2'!$B$8:$B$629,'ACTIVOS 2'!$C$8:$C$629)</f>
        <v>MERA AMALFI</v>
      </c>
      <c r="D368" s="300">
        <v>26241</v>
      </c>
      <c r="E368" s="300">
        <v>41325</v>
      </c>
      <c r="F368" s="299" t="s">
        <v>768</v>
      </c>
      <c r="G368" s="299" t="s">
        <v>4343</v>
      </c>
      <c r="H368" s="301">
        <v>1</v>
      </c>
      <c r="I368" s="299" t="s">
        <v>4970</v>
      </c>
      <c r="J368" s="299" t="s">
        <v>4971</v>
      </c>
      <c r="K368" s="299" t="s">
        <v>4972</v>
      </c>
      <c r="L368" s="299" t="s">
        <v>4973</v>
      </c>
      <c r="M368" s="299" t="s">
        <v>83</v>
      </c>
      <c r="N368" s="299" t="s">
        <v>899</v>
      </c>
      <c r="O368" s="299" t="s">
        <v>85</v>
      </c>
    </row>
    <row r="369" spans="1:15" ht="12.95" customHeight="1" x14ac:dyDescent="0.2">
      <c r="A369" s="306">
        <v>1193122001</v>
      </c>
      <c r="B369" s="299" t="s">
        <v>1250</v>
      </c>
      <c r="C369" s="299" t="str">
        <f>+_xlfn.XLOOKUP(A369,'ACTIVOS 2'!$B$8:$B$629,'ACTIVOS 2'!$C$8:$C$629)</f>
        <v>MINA CAMPO YANNIS LIZETH</v>
      </c>
      <c r="D369" s="300">
        <v>37676</v>
      </c>
      <c r="E369" s="300">
        <v>45131</v>
      </c>
      <c r="F369" s="299" t="s">
        <v>768</v>
      </c>
      <c r="G369" s="299" t="s">
        <v>1251</v>
      </c>
      <c r="H369" s="301">
        <v>1</v>
      </c>
      <c r="I369" s="299" t="s">
        <v>5669</v>
      </c>
      <c r="J369" s="299" t="s">
        <v>5669</v>
      </c>
      <c r="K369" s="299" t="s">
        <v>5670</v>
      </c>
      <c r="L369" s="299" t="s">
        <v>4607</v>
      </c>
      <c r="M369" s="299" t="s">
        <v>90</v>
      </c>
      <c r="N369" s="299" t="s">
        <v>1131</v>
      </c>
      <c r="O369" s="299" t="s">
        <v>196</v>
      </c>
    </row>
    <row r="370" spans="1:15" ht="12.95" customHeight="1" x14ac:dyDescent="0.2">
      <c r="A370" s="306">
        <v>1143995328</v>
      </c>
      <c r="B370" s="299" t="s">
        <v>1252</v>
      </c>
      <c r="C370" s="299" t="str">
        <f>+_xlfn.XLOOKUP(A370,'ACTIVOS 2'!$B$8:$B$629,'ACTIVOS 2'!$C$8:$C$629)</f>
        <v>MINA CARVAJAL MARIA CAMILA</v>
      </c>
      <c r="D370" s="300">
        <v>36244</v>
      </c>
      <c r="E370" s="300">
        <v>45086</v>
      </c>
      <c r="F370" s="299" t="s">
        <v>768</v>
      </c>
      <c r="G370" s="299" t="s">
        <v>1253</v>
      </c>
      <c r="H370" s="301">
        <v>1</v>
      </c>
      <c r="I370" s="299" t="s">
        <v>5671</v>
      </c>
      <c r="J370" s="299" t="s">
        <v>5671</v>
      </c>
      <c r="K370" s="299" t="s">
        <v>5672</v>
      </c>
      <c r="L370" s="299" t="s">
        <v>4607</v>
      </c>
      <c r="M370" s="299" t="s">
        <v>90</v>
      </c>
      <c r="N370" s="299" t="s">
        <v>1131</v>
      </c>
      <c r="O370" s="299" t="s">
        <v>196</v>
      </c>
    </row>
    <row r="371" spans="1:15" ht="12.95" customHeight="1" x14ac:dyDescent="0.2">
      <c r="A371" s="306">
        <v>1109187542</v>
      </c>
      <c r="B371" s="299" t="s">
        <v>1449</v>
      </c>
      <c r="C371" s="299" t="str">
        <f>+_xlfn.XLOOKUP(A371,'ACTIVOS 2'!$B$8:$B$629,'ACTIVOS 2'!$C$8:$C$629)</f>
        <v>MINA CORDOBA MARIA CAMILA</v>
      </c>
      <c r="D371" s="300">
        <v>38980</v>
      </c>
      <c r="E371" s="300">
        <v>45551</v>
      </c>
      <c r="F371" s="299" t="s">
        <v>768</v>
      </c>
      <c r="G371" s="299" t="s">
        <v>5957</v>
      </c>
      <c r="H371" s="301">
        <v>1</v>
      </c>
      <c r="I371" s="299" t="s">
        <v>5958</v>
      </c>
      <c r="J371" s="299" t="s">
        <v>5958</v>
      </c>
      <c r="K371" s="299" t="s">
        <v>5959</v>
      </c>
      <c r="L371" s="299" t="s">
        <v>4607</v>
      </c>
      <c r="M371" s="299" t="s">
        <v>90</v>
      </c>
      <c r="N371" s="299" t="s">
        <v>859</v>
      </c>
      <c r="O371" s="299" t="s">
        <v>159</v>
      </c>
    </row>
    <row r="372" spans="1:15" ht="12.95" customHeight="1" x14ac:dyDescent="0.2">
      <c r="A372" s="306">
        <v>29685790</v>
      </c>
      <c r="B372" s="299" t="s">
        <v>1254</v>
      </c>
      <c r="C372" s="299" t="str">
        <f>+_xlfn.XLOOKUP(A372,'ACTIVOS 2'!$B$8:$B$629,'ACTIVOS 2'!$C$8:$C$629)</f>
        <v>MINA GONZALEZ NASLI MIRELLE</v>
      </c>
      <c r="D372" s="300">
        <v>31336</v>
      </c>
      <c r="E372" s="300">
        <v>44489</v>
      </c>
      <c r="F372" s="299" t="s">
        <v>768</v>
      </c>
      <c r="G372" s="299" t="s">
        <v>1255</v>
      </c>
      <c r="H372" s="301">
        <v>1</v>
      </c>
      <c r="I372" s="299" t="s">
        <v>5673</v>
      </c>
      <c r="J372" s="299" t="s">
        <v>5673</v>
      </c>
      <c r="K372" s="299" t="s">
        <v>5674</v>
      </c>
      <c r="L372" s="299" t="s">
        <v>4607</v>
      </c>
      <c r="M372" s="299" t="s">
        <v>90</v>
      </c>
      <c r="N372" s="299" t="s">
        <v>1131</v>
      </c>
      <c r="O372" s="299" t="s">
        <v>196</v>
      </c>
    </row>
    <row r="373" spans="1:15" ht="12.95" customHeight="1" x14ac:dyDescent="0.2">
      <c r="A373" s="306">
        <v>1002808842</v>
      </c>
      <c r="B373" s="299" t="s">
        <v>1450</v>
      </c>
      <c r="C373" s="299" t="e">
        <f>+_xlfn.XLOOKUP(A373,'ACTIVOS 2'!$B$8:$B$629,'ACTIVOS 2'!$C$8:$C$629)</f>
        <v>#N/A</v>
      </c>
      <c r="D373" s="300">
        <v>37067</v>
      </c>
      <c r="E373" s="300">
        <v>45558</v>
      </c>
      <c r="F373" s="299" t="s">
        <v>763</v>
      </c>
      <c r="G373" s="299" t="s">
        <v>1451</v>
      </c>
      <c r="H373" s="301">
        <v>1</v>
      </c>
      <c r="I373" s="299" t="s">
        <v>5960</v>
      </c>
      <c r="J373" s="299" t="s">
        <v>5960</v>
      </c>
      <c r="K373" s="299" t="s">
        <v>5961</v>
      </c>
      <c r="L373" s="299" t="s">
        <v>4607</v>
      </c>
      <c r="M373" s="299" t="s">
        <v>90</v>
      </c>
      <c r="N373" s="299" t="s">
        <v>859</v>
      </c>
      <c r="O373" s="299" t="s">
        <v>159</v>
      </c>
    </row>
    <row r="374" spans="1:15" ht="12.95" customHeight="1" x14ac:dyDescent="0.2">
      <c r="A374" s="306">
        <v>1143994977</v>
      </c>
      <c r="B374" s="299" t="s">
        <v>925</v>
      </c>
      <c r="C374" s="299" t="str">
        <f>+_xlfn.XLOOKUP(A374,'ACTIVOS 2'!$B$8:$B$629,'ACTIVOS 2'!$C$8:$C$629)</f>
        <v>MIRANDA LUNA VALERIA</v>
      </c>
      <c r="D374" s="300">
        <v>36211</v>
      </c>
      <c r="E374" s="300">
        <v>43213</v>
      </c>
      <c r="F374" s="299" t="s">
        <v>768</v>
      </c>
      <c r="G374" s="299" t="s">
        <v>926</v>
      </c>
      <c r="H374" s="301">
        <v>1</v>
      </c>
      <c r="I374" s="299" t="s">
        <v>4974</v>
      </c>
      <c r="J374" s="299" t="s">
        <v>4974</v>
      </c>
      <c r="K374" s="299" t="s">
        <v>4975</v>
      </c>
      <c r="L374" s="299" t="s">
        <v>4976</v>
      </c>
      <c r="M374" s="299" t="s">
        <v>83</v>
      </c>
      <c r="N374" s="299" t="s">
        <v>899</v>
      </c>
      <c r="O374" s="299" t="s">
        <v>85</v>
      </c>
    </row>
    <row r="375" spans="1:15" ht="12.95" customHeight="1" x14ac:dyDescent="0.2">
      <c r="A375" s="306">
        <v>1130604175</v>
      </c>
      <c r="B375" s="299" t="s">
        <v>262</v>
      </c>
      <c r="C375" s="299" t="str">
        <f>+_xlfn.XLOOKUP(A375,'ACTIVOS 2'!$B$8:$B$629,'ACTIVOS 2'!$C$8:$C$629)</f>
        <v>MOLINA FLOYD LISA JANNETTE</v>
      </c>
      <c r="D375" s="300">
        <v>31084</v>
      </c>
      <c r="E375" s="300">
        <v>45231</v>
      </c>
      <c r="F375" s="299" t="s">
        <v>768</v>
      </c>
      <c r="G375" s="299" t="s">
        <v>263</v>
      </c>
      <c r="H375" s="301">
        <v>1</v>
      </c>
      <c r="I375" s="299" t="s">
        <v>6130</v>
      </c>
      <c r="J375" s="299" t="s">
        <v>6130</v>
      </c>
      <c r="K375" s="299" t="s">
        <v>6131</v>
      </c>
      <c r="L375" s="299" t="s">
        <v>4607</v>
      </c>
      <c r="M375" s="299" t="s">
        <v>90</v>
      </c>
      <c r="N375" s="299" t="s">
        <v>211</v>
      </c>
      <c r="O375" s="299" t="s">
        <v>196</v>
      </c>
    </row>
    <row r="376" spans="1:15" ht="12.95" customHeight="1" x14ac:dyDescent="0.2">
      <c r="A376" s="306">
        <v>29117295</v>
      </c>
      <c r="B376" s="299" t="s">
        <v>892</v>
      </c>
      <c r="C376" s="299" t="str">
        <f>+_xlfn.XLOOKUP(A376,'ACTIVOS 2'!$B$8:$B$629,'ACTIVOS 2'!$C$8:$C$629)</f>
        <v>MOLINA PIEDRAHITA ANGELICA MARIA</v>
      </c>
      <c r="D376" s="300">
        <v>28982</v>
      </c>
      <c r="E376" s="300">
        <v>38873</v>
      </c>
      <c r="F376" s="299" t="s">
        <v>768</v>
      </c>
      <c r="G376" s="299" t="s">
        <v>4329</v>
      </c>
      <c r="H376" s="301">
        <v>1</v>
      </c>
      <c r="I376" s="299" t="s">
        <v>4904</v>
      </c>
      <c r="J376" s="299" t="s">
        <v>4904</v>
      </c>
      <c r="K376" s="299" t="s">
        <v>4905</v>
      </c>
      <c r="L376" s="299" t="s">
        <v>4906</v>
      </c>
      <c r="M376" s="299" t="s">
        <v>83</v>
      </c>
      <c r="N376" s="299" t="s">
        <v>893</v>
      </c>
      <c r="O376" s="299" t="s">
        <v>85</v>
      </c>
    </row>
    <row r="377" spans="1:15" ht="12.95" customHeight="1" x14ac:dyDescent="0.2">
      <c r="A377" s="306">
        <v>29116410</v>
      </c>
      <c r="B377" s="299" t="s">
        <v>1066</v>
      </c>
      <c r="C377" s="299" t="str">
        <f>+_xlfn.XLOOKUP(A377,'ACTIVOS 2'!$B$8:$B$629,'ACTIVOS 2'!$C$8:$C$629)</f>
        <v>MOMPOTES CHAVEZ MILENA</v>
      </c>
      <c r="D377" s="300">
        <v>28935</v>
      </c>
      <c r="E377" s="300">
        <v>38749</v>
      </c>
      <c r="F377" s="299" t="s">
        <v>768</v>
      </c>
      <c r="G377" s="299" t="s">
        <v>4405</v>
      </c>
      <c r="H377" s="301">
        <v>1</v>
      </c>
      <c r="I377" s="299" t="s">
        <v>5379</v>
      </c>
      <c r="J377" s="299" t="s">
        <v>5379</v>
      </c>
      <c r="K377" s="299" t="s">
        <v>5380</v>
      </c>
      <c r="L377" s="299" t="s">
        <v>4607</v>
      </c>
      <c r="M377" s="299" t="s">
        <v>90</v>
      </c>
      <c r="N377" s="299" t="s">
        <v>1017</v>
      </c>
      <c r="O377" s="299" t="s">
        <v>196</v>
      </c>
    </row>
    <row r="378" spans="1:15" ht="12.95" customHeight="1" x14ac:dyDescent="0.2">
      <c r="A378" s="306">
        <v>94394639</v>
      </c>
      <c r="B378" s="299" t="s">
        <v>71</v>
      </c>
      <c r="C378" s="299" t="str">
        <f>+_xlfn.XLOOKUP(A378,'ACTIVOS 2'!$B$8:$B$629,'ACTIVOS 2'!$C$8:$C$629)</f>
        <v>MONCAYO SEPULVEDA MAURICIO ANDRES</v>
      </c>
      <c r="D378" s="300">
        <v>28469</v>
      </c>
      <c r="E378" s="300">
        <v>41977</v>
      </c>
      <c r="F378" s="299" t="s">
        <v>763</v>
      </c>
      <c r="G378" s="299" t="s">
        <v>72</v>
      </c>
      <c r="H378" s="301">
        <v>1</v>
      </c>
      <c r="I378" s="299" t="s">
        <v>4832</v>
      </c>
      <c r="J378" s="299" t="s">
        <v>4833</v>
      </c>
      <c r="K378" s="299" t="s">
        <v>4834</v>
      </c>
      <c r="L378" s="299" t="s">
        <v>4835</v>
      </c>
      <c r="M378" s="299" t="s">
        <v>19</v>
      </c>
      <c r="N378" s="299" t="s">
        <v>73</v>
      </c>
      <c r="O378" s="299" t="s">
        <v>21</v>
      </c>
    </row>
    <row r="379" spans="1:15" ht="12.95" customHeight="1" x14ac:dyDescent="0.2">
      <c r="A379" s="306">
        <v>1130623234</v>
      </c>
      <c r="B379" s="299" t="s">
        <v>1067</v>
      </c>
      <c r="C379" s="299" t="str">
        <f>+_xlfn.XLOOKUP(A379,'ACTIVOS 2'!$B$8:$B$629,'ACTIVOS 2'!$C$8:$C$629)</f>
        <v>MONTALVO HURTADO SANDRA VIVIANA</v>
      </c>
      <c r="D379" s="300">
        <v>31920</v>
      </c>
      <c r="E379" s="300">
        <v>43370</v>
      </c>
      <c r="F379" s="299" t="s">
        <v>768</v>
      </c>
      <c r="G379" s="299" t="s">
        <v>4406</v>
      </c>
      <c r="H379" s="301">
        <v>1</v>
      </c>
      <c r="I379" s="299" t="s">
        <v>5381</v>
      </c>
      <c r="J379" s="299" t="s">
        <v>5381</v>
      </c>
      <c r="K379" s="299" t="s">
        <v>5382</v>
      </c>
      <c r="L379" s="299" t="s">
        <v>4607</v>
      </c>
      <c r="M379" s="299" t="s">
        <v>90</v>
      </c>
      <c r="N379" s="299" t="s">
        <v>1017</v>
      </c>
      <c r="O379" s="299" t="s">
        <v>196</v>
      </c>
    </row>
    <row r="380" spans="1:15" ht="12.95" customHeight="1" x14ac:dyDescent="0.2">
      <c r="A380" s="306">
        <v>1006033884</v>
      </c>
      <c r="B380" s="299" t="s">
        <v>1068</v>
      </c>
      <c r="C380" s="299" t="e">
        <f>+_xlfn.XLOOKUP(A380,'ACTIVOS 2'!$B$8:$B$629,'ACTIVOS 2'!$C$8:$C$629)</f>
        <v>#N/A</v>
      </c>
      <c r="D380" s="300">
        <v>33100</v>
      </c>
      <c r="E380" s="300">
        <v>43518</v>
      </c>
      <c r="F380" s="299" t="s">
        <v>768</v>
      </c>
      <c r="G380" s="299" t="s">
        <v>1069</v>
      </c>
      <c r="H380" s="301">
        <v>1</v>
      </c>
      <c r="I380" s="299" t="s">
        <v>5383</v>
      </c>
      <c r="J380" s="299" t="s">
        <v>5383</v>
      </c>
      <c r="K380" s="299" t="s">
        <v>5384</v>
      </c>
      <c r="L380" s="299" t="s">
        <v>4607</v>
      </c>
      <c r="M380" s="299" t="s">
        <v>90</v>
      </c>
      <c r="N380" s="299" t="s">
        <v>1017</v>
      </c>
      <c r="O380" s="299" t="s">
        <v>196</v>
      </c>
    </row>
    <row r="381" spans="1:15" ht="12.95" customHeight="1" x14ac:dyDescent="0.2">
      <c r="A381" s="306">
        <v>1087184947</v>
      </c>
      <c r="B381" s="299" t="s">
        <v>42</v>
      </c>
      <c r="C381" s="299" t="str">
        <f>+_xlfn.XLOOKUP(A381,'ACTIVOS 2'!$B$8:$B$629,'ACTIVOS 2'!$C$8:$C$629)</f>
        <v>MONTANO GONZALEZ MILINTON</v>
      </c>
      <c r="D381" s="300">
        <v>33058</v>
      </c>
      <c r="E381" s="300">
        <v>45231</v>
      </c>
      <c r="F381" s="299" t="s">
        <v>763</v>
      </c>
      <c r="G381" s="299" t="s">
        <v>43</v>
      </c>
      <c r="H381" s="301">
        <v>1</v>
      </c>
      <c r="I381" s="299" t="s">
        <v>4727</v>
      </c>
      <c r="J381" s="299" t="s">
        <v>4727</v>
      </c>
      <c r="K381" s="299" t="s">
        <v>4728</v>
      </c>
      <c r="L381" s="299" t="s">
        <v>4607</v>
      </c>
      <c r="M381" s="299" t="s">
        <v>19</v>
      </c>
      <c r="N381" s="299" t="s">
        <v>29</v>
      </c>
      <c r="O381" s="299" t="s">
        <v>24</v>
      </c>
    </row>
    <row r="382" spans="1:15" ht="12.95" customHeight="1" x14ac:dyDescent="0.2">
      <c r="A382" s="306">
        <v>94071329</v>
      </c>
      <c r="B382" s="299" t="s">
        <v>392</v>
      </c>
      <c r="C382" s="299" t="str">
        <f>+_xlfn.XLOOKUP(A382,'ACTIVOS 2'!$B$8:$B$629,'ACTIVOS 2'!$C$8:$C$629)</f>
        <v>MONTANO JORGE ARMANDO</v>
      </c>
      <c r="D382" s="300">
        <v>30345</v>
      </c>
      <c r="E382" s="300">
        <v>41932</v>
      </c>
      <c r="F382" s="299" t="s">
        <v>763</v>
      </c>
      <c r="G382" s="299" t="s">
        <v>393</v>
      </c>
      <c r="H382" s="301">
        <v>1</v>
      </c>
      <c r="I382" s="299" t="s">
        <v>6375</v>
      </c>
      <c r="J382" s="299" t="s">
        <v>6376</v>
      </c>
      <c r="K382" s="299" t="s">
        <v>6377</v>
      </c>
      <c r="L382" s="299" t="s">
        <v>6378</v>
      </c>
      <c r="M382" s="299" t="s">
        <v>366</v>
      </c>
      <c r="N382" s="299" t="s">
        <v>367</v>
      </c>
      <c r="O382" s="299" t="s">
        <v>368</v>
      </c>
    </row>
    <row r="383" spans="1:15" ht="12.95" customHeight="1" x14ac:dyDescent="0.2">
      <c r="A383" s="306">
        <v>14678592</v>
      </c>
      <c r="B383" s="299" t="s">
        <v>1577</v>
      </c>
      <c r="C383" s="299" t="str">
        <f>+_xlfn.XLOOKUP(A383,'ACTIVOS 2'!$B$8:$B$629,'ACTIVOS 2'!$C$8:$C$629)</f>
        <v>MONTANO MURILLO LUIS CARLOS</v>
      </c>
      <c r="D383" s="300">
        <v>31041</v>
      </c>
      <c r="E383" s="300">
        <v>45062</v>
      </c>
      <c r="F383" s="299" t="s">
        <v>763</v>
      </c>
      <c r="G383" s="299" t="s">
        <v>1578</v>
      </c>
      <c r="H383" s="301">
        <v>1</v>
      </c>
      <c r="I383" s="299" t="s">
        <v>6486</v>
      </c>
      <c r="J383" s="299" t="s">
        <v>6486</v>
      </c>
      <c r="K383" s="299" t="s">
        <v>6487</v>
      </c>
      <c r="L383" s="299" t="s">
        <v>4607</v>
      </c>
      <c r="M383" s="299" t="s">
        <v>366</v>
      </c>
      <c r="N383" s="299" t="s">
        <v>1576</v>
      </c>
      <c r="O383" s="299" t="s">
        <v>1541</v>
      </c>
    </row>
    <row r="384" spans="1:15" ht="12.95" customHeight="1" x14ac:dyDescent="0.2">
      <c r="A384" s="306">
        <v>1107531183</v>
      </c>
      <c r="B384" s="299" t="s">
        <v>264</v>
      </c>
      <c r="C384" s="299" t="e">
        <f>+_xlfn.XLOOKUP(A384,'ACTIVOS 2'!$B$8:$B$629,'ACTIVOS 2'!$C$8:$C$629)</f>
        <v>#N/A</v>
      </c>
      <c r="D384" s="300">
        <v>36502</v>
      </c>
      <c r="E384" s="300">
        <v>45601</v>
      </c>
      <c r="F384" s="299" t="s">
        <v>768</v>
      </c>
      <c r="G384" s="299" t="s">
        <v>6132</v>
      </c>
      <c r="H384" s="301">
        <v>1</v>
      </c>
      <c r="I384" s="299" t="s">
        <v>6133</v>
      </c>
      <c r="J384" s="299" t="s">
        <v>6133</v>
      </c>
      <c r="K384" s="299" t="s">
        <v>6134</v>
      </c>
      <c r="L384" s="299" t="s">
        <v>4607</v>
      </c>
      <c r="M384" s="299" t="s">
        <v>90</v>
      </c>
      <c r="N384" s="299" t="s">
        <v>211</v>
      </c>
      <c r="O384" s="299" t="s">
        <v>196</v>
      </c>
    </row>
    <row r="385" spans="1:15" ht="12.95" customHeight="1" x14ac:dyDescent="0.2">
      <c r="A385" s="306">
        <v>1144105721</v>
      </c>
      <c r="B385" s="299" t="s">
        <v>1452</v>
      </c>
      <c r="C385" s="299" t="str">
        <f>+_xlfn.XLOOKUP(A385,'ACTIVOS 2'!$B$8:$B$629,'ACTIVOS 2'!$C$8:$C$629)</f>
        <v>MONTENEGRO TRUQUE CAROLINA</v>
      </c>
      <c r="D385" s="300">
        <v>36149</v>
      </c>
      <c r="E385" s="300">
        <v>45516</v>
      </c>
      <c r="F385" s="299" t="s">
        <v>768</v>
      </c>
      <c r="G385" s="299" t="s">
        <v>1453</v>
      </c>
      <c r="H385" s="301">
        <v>1</v>
      </c>
      <c r="I385" s="299" t="s">
        <v>5962</v>
      </c>
      <c r="J385" s="299" t="s">
        <v>5962</v>
      </c>
      <c r="K385" s="299" t="s">
        <v>5963</v>
      </c>
      <c r="L385" s="299" t="s">
        <v>4607</v>
      </c>
      <c r="M385" s="299" t="s">
        <v>90</v>
      </c>
      <c r="N385" s="299" t="s">
        <v>859</v>
      </c>
      <c r="O385" s="299" t="s">
        <v>159</v>
      </c>
    </row>
    <row r="386" spans="1:15" ht="12.95" customHeight="1" x14ac:dyDescent="0.2">
      <c r="A386" s="306">
        <v>1143837079</v>
      </c>
      <c r="B386" s="299" t="s">
        <v>771</v>
      </c>
      <c r="C386" s="299" t="str">
        <f>+_xlfn.XLOOKUP(A386,'ACTIVOS 2'!$B$8:$B$629,'ACTIVOS 2'!$C$8:$C$629)</f>
        <v>MONTERO ARTEAGA JENNY TATIANA</v>
      </c>
      <c r="D386" s="300">
        <v>33314</v>
      </c>
      <c r="E386" s="300">
        <v>40990</v>
      </c>
      <c r="F386" s="299" t="s">
        <v>768</v>
      </c>
      <c r="G386" s="299" t="s">
        <v>4290</v>
      </c>
      <c r="H386" s="301">
        <v>1</v>
      </c>
      <c r="I386" s="299" t="s">
        <v>4621</v>
      </c>
      <c r="J386" s="299" t="s">
        <v>4622</v>
      </c>
      <c r="K386" s="299" t="s">
        <v>4623</v>
      </c>
      <c r="L386" s="299" t="s">
        <v>4624</v>
      </c>
      <c r="M386" s="299" t="s">
        <v>19</v>
      </c>
      <c r="N386" s="299" t="s">
        <v>772</v>
      </c>
      <c r="O386" s="299" t="s">
        <v>24</v>
      </c>
    </row>
    <row r="387" spans="1:15" ht="12.95" customHeight="1" x14ac:dyDescent="0.2">
      <c r="A387" s="306">
        <v>38888878</v>
      </c>
      <c r="B387" s="299" t="s">
        <v>927</v>
      </c>
      <c r="C387" s="299" t="str">
        <f>+_xlfn.XLOOKUP(A387,'ACTIVOS 2'!$B$8:$B$629,'ACTIVOS 2'!$C$8:$C$629)</f>
        <v>MONTOYA DIANA LORENA</v>
      </c>
      <c r="D387" s="300">
        <v>29265</v>
      </c>
      <c r="E387" s="300">
        <v>39122</v>
      </c>
      <c r="F387" s="299" t="s">
        <v>768</v>
      </c>
      <c r="G387" s="299" t="s">
        <v>4344</v>
      </c>
      <c r="H387" s="301">
        <v>1</v>
      </c>
      <c r="I387" s="299" t="s">
        <v>4977</v>
      </c>
      <c r="J387" s="299" t="s">
        <v>4977</v>
      </c>
      <c r="K387" s="299" t="s">
        <v>4978</v>
      </c>
      <c r="L387" s="299" t="s">
        <v>4979</v>
      </c>
      <c r="M387" s="299" t="s">
        <v>83</v>
      </c>
      <c r="N387" s="299" t="s">
        <v>899</v>
      </c>
      <c r="O387" s="299" t="s">
        <v>85</v>
      </c>
    </row>
    <row r="388" spans="1:15" ht="12.95" customHeight="1" x14ac:dyDescent="0.2">
      <c r="A388" s="306">
        <v>66954096</v>
      </c>
      <c r="B388" s="299" t="s">
        <v>1257</v>
      </c>
      <c r="C388" s="299" t="str">
        <f>+_xlfn.XLOOKUP(A388,'ACTIVOS 2'!$B$8:$B$629,'ACTIVOS 2'!$C$8:$C$629)</f>
        <v>MONTOYA VILLEGAS MARIA FERNANDA</v>
      </c>
      <c r="D388" s="300">
        <v>27579</v>
      </c>
      <c r="E388" s="300">
        <v>41594</v>
      </c>
      <c r="F388" s="299" t="s">
        <v>768</v>
      </c>
      <c r="G388" s="299" t="s">
        <v>1258</v>
      </c>
      <c r="H388" s="301">
        <v>1</v>
      </c>
      <c r="I388" s="299" t="s">
        <v>5675</v>
      </c>
      <c r="J388" s="299" t="s">
        <v>5676</v>
      </c>
      <c r="K388" s="299" t="s">
        <v>5677</v>
      </c>
      <c r="L388" s="299" t="s">
        <v>5678</v>
      </c>
      <c r="M388" s="299" t="s">
        <v>90</v>
      </c>
      <c r="N388" s="299" t="s">
        <v>1131</v>
      </c>
      <c r="O388" s="299" t="s">
        <v>196</v>
      </c>
    </row>
    <row r="389" spans="1:15" ht="12.95" customHeight="1" x14ac:dyDescent="0.2">
      <c r="A389" s="306">
        <v>36290715</v>
      </c>
      <c r="B389" s="299" t="s">
        <v>928</v>
      </c>
      <c r="C389" s="299" t="e">
        <f>+_xlfn.XLOOKUP(A389,'ACTIVOS 2'!$B$8:$B$629,'ACTIVOS 2'!$C$8:$C$629)</f>
        <v>#N/A</v>
      </c>
      <c r="D389" s="300">
        <v>29472</v>
      </c>
      <c r="E389" s="300">
        <v>43210</v>
      </c>
      <c r="F389" s="299" t="s">
        <v>768</v>
      </c>
      <c r="G389" s="299" t="s">
        <v>929</v>
      </c>
      <c r="H389" s="301">
        <v>1</v>
      </c>
      <c r="I389" s="299" t="s">
        <v>4980</v>
      </c>
      <c r="J389" s="299" t="s">
        <v>4981</v>
      </c>
      <c r="K389" s="299" t="s">
        <v>4982</v>
      </c>
      <c r="L389" s="299" t="s">
        <v>4983</v>
      </c>
      <c r="M389" s="299" t="s">
        <v>83</v>
      </c>
      <c r="N389" s="299" t="s">
        <v>899</v>
      </c>
      <c r="O389" s="299" t="s">
        <v>85</v>
      </c>
    </row>
    <row r="390" spans="1:15" ht="12.95" customHeight="1" x14ac:dyDescent="0.2">
      <c r="A390" s="306">
        <v>31710595</v>
      </c>
      <c r="B390" s="299" t="s">
        <v>1259</v>
      </c>
      <c r="C390" s="299" t="str">
        <f>+_xlfn.XLOOKUP(A390,'ACTIVOS 2'!$B$8:$B$629,'ACTIVOS 2'!$C$8:$C$629)</f>
        <v>MORA ORDONEZ JOHANNA ANDREA</v>
      </c>
      <c r="D390" s="300">
        <v>30154</v>
      </c>
      <c r="E390" s="300">
        <v>45094</v>
      </c>
      <c r="F390" s="299" t="s">
        <v>768</v>
      </c>
      <c r="G390" s="299" t="s">
        <v>1260</v>
      </c>
      <c r="H390" s="301">
        <v>1</v>
      </c>
      <c r="I390" s="299" t="s">
        <v>5679</v>
      </c>
      <c r="J390" s="299" t="s">
        <v>5679</v>
      </c>
      <c r="K390" s="299" t="s">
        <v>5680</v>
      </c>
      <c r="L390" s="299" t="s">
        <v>4607</v>
      </c>
      <c r="M390" s="299" t="s">
        <v>90</v>
      </c>
      <c r="N390" s="299" t="s">
        <v>1131</v>
      </c>
      <c r="O390" s="299" t="s">
        <v>196</v>
      </c>
    </row>
    <row r="391" spans="1:15" ht="12.95" customHeight="1" x14ac:dyDescent="0.2">
      <c r="A391" s="306">
        <v>1130628573</v>
      </c>
      <c r="B391" s="299" t="s">
        <v>128</v>
      </c>
      <c r="C391" s="299" t="str">
        <f>+_xlfn.XLOOKUP(A391,'ACTIVOS 2'!$B$8:$B$629,'ACTIVOS 2'!$C$8:$C$629)</f>
        <v>MORALES BAUTISTA JHOAN NICOLAS</v>
      </c>
      <c r="D391" s="300">
        <v>31664</v>
      </c>
      <c r="E391" s="300">
        <v>41591</v>
      </c>
      <c r="F391" s="299" t="s">
        <v>763</v>
      </c>
      <c r="G391" s="299" t="s">
        <v>129</v>
      </c>
      <c r="H391" s="301">
        <v>1</v>
      </c>
      <c r="I391" s="299" t="s">
        <v>5200</v>
      </c>
      <c r="J391" s="299" t="s">
        <v>5201</v>
      </c>
      <c r="K391" s="299" t="s">
        <v>5202</v>
      </c>
      <c r="L391" s="299" t="s">
        <v>5203</v>
      </c>
      <c r="M391" s="299" t="s">
        <v>90</v>
      </c>
      <c r="N391" s="299" t="s">
        <v>91</v>
      </c>
      <c r="O391" s="299" t="s">
        <v>92</v>
      </c>
    </row>
    <row r="392" spans="1:15" ht="12.95" customHeight="1" x14ac:dyDescent="0.2">
      <c r="A392" s="306">
        <v>94527076</v>
      </c>
      <c r="B392" s="299" t="s">
        <v>1536</v>
      </c>
      <c r="C392" s="299" t="str">
        <f>+_xlfn.XLOOKUP(A392,'ACTIVOS 2'!$B$8:$B$629,'ACTIVOS 2'!$C$8:$C$629)</f>
        <v>MORALES CHACON LUIS MIGUEL</v>
      </c>
      <c r="D392" s="300">
        <v>28859</v>
      </c>
      <c r="E392" s="300">
        <v>41674</v>
      </c>
      <c r="F392" s="299" t="s">
        <v>763</v>
      </c>
      <c r="G392" s="299" t="s">
        <v>1537</v>
      </c>
      <c r="H392" s="301">
        <v>1</v>
      </c>
      <c r="I392" s="299" t="s">
        <v>6320</v>
      </c>
      <c r="J392" s="299" t="s">
        <v>6320</v>
      </c>
      <c r="K392" s="299" t="s">
        <v>6321</v>
      </c>
      <c r="L392" s="299" t="s">
        <v>6322</v>
      </c>
      <c r="M392" s="299" t="s">
        <v>366</v>
      </c>
      <c r="N392" s="299" t="s">
        <v>1538</v>
      </c>
      <c r="O392" s="299" t="s">
        <v>368</v>
      </c>
    </row>
    <row r="393" spans="1:15" ht="12.95" customHeight="1" x14ac:dyDescent="0.2">
      <c r="A393" s="306">
        <v>1113629455</v>
      </c>
      <c r="B393" s="299" t="s">
        <v>130</v>
      </c>
      <c r="C393" s="299" t="str">
        <f>+_xlfn.XLOOKUP(A393,'ACTIVOS 2'!$B$8:$B$629,'ACTIVOS 2'!$C$8:$C$629)</f>
        <v>MORALES MORA DIEGO ALBERTO</v>
      </c>
      <c r="D393" s="300">
        <v>32035</v>
      </c>
      <c r="E393" s="300">
        <v>44729</v>
      </c>
      <c r="F393" s="299" t="s">
        <v>763</v>
      </c>
      <c r="G393" s="299" t="s">
        <v>4379</v>
      </c>
      <c r="H393" s="301">
        <v>1</v>
      </c>
      <c r="I393" s="299" t="s">
        <v>5204</v>
      </c>
      <c r="J393" s="299" t="s">
        <v>5205</v>
      </c>
      <c r="K393" s="299" t="s">
        <v>5206</v>
      </c>
      <c r="L393" s="299" t="s">
        <v>5207</v>
      </c>
      <c r="M393" s="299" t="s">
        <v>90</v>
      </c>
      <c r="N393" s="299" t="s">
        <v>91</v>
      </c>
      <c r="O393" s="299" t="s">
        <v>92</v>
      </c>
    </row>
    <row r="394" spans="1:15" ht="12.95" customHeight="1" x14ac:dyDescent="0.2">
      <c r="A394" s="306">
        <v>1143932028</v>
      </c>
      <c r="B394" s="299" t="s">
        <v>1579</v>
      </c>
      <c r="C394" s="299" t="str">
        <f>+_xlfn.XLOOKUP(A394,'ACTIVOS 2'!$B$8:$B$629,'ACTIVOS 2'!$C$8:$C$629)</f>
        <v>MORALES RODRIGUEZ KATERINE</v>
      </c>
      <c r="D394" s="300">
        <v>32966</v>
      </c>
      <c r="E394" s="300">
        <v>45216</v>
      </c>
      <c r="F394" s="299" t="s">
        <v>768</v>
      </c>
      <c r="G394" s="299" t="s">
        <v>1580</v>
      </c>
      <c r="H394" s="301">
        <v>1</v>
      </c>
      <c r="I394" s="299" t="s">
        <v>6488</v>
      </c>
      <c r="J394" s="299" t="s">
        <v>6488</v>
      </c>
      <c r="K394" s="299" t="s">
        <v>6489</v>
      </c>
      <c r="L394" s="299" t="s">
        <v>4607</v>
      </c>
      <c r="M394" s="299" t="s">
        <v>366</v>
      </c>
      <c r="N394" s="299" t="s">
        <v>1576</v>
      </c>
      <c r="O394" s="299" t="s">
        <v>1541</v>
      </c>
    </row>
    <row r="395" spans="1:15" ht="12.95" customHeight="1" x14ac:dyDescent="0.2">
      <c r="A395" s="306">
        <v>1114732207</v>
      </c>
      <c r="B395" s="299" t="s">
        <v>1489</v>
      </c>
      <c r="C395" s="299" t="str">
        <f>+_xlfn.XLOOKUP(A395,'ACTIVOS 2'!$B$8:$B$629,'ACTIVOS 2'!$C$8:$C$629)</f>
        <v>MORENO ACEVEDO YURY ANDREA</v>
      </c>
      <c r="D395" s="300">
        <v>33916</v>
      </c>
      <c r="E395" s="300">
        <v>44246</v>
      </c>
      <c r="F395" s="299" t="s">
        <v>768</v>
      </c>
      <c r="G395" s="299" t="s">
        <v>4514</v>
      </c>
      <c r="H395" s="301">
        <v>1</v>
      </c>
      <c r="I395" s="299" t="s">
        <v>4635</v>
      </c>
      <c r="J395" s="299" t="s">
        <v>4635</v>
      </c>
      <c r="K395" s="299" t="s">
        <v>4636</v>
      </c>
      <c r="L395" s="299" t="s">
        <v>4637</v>
      </c>
      <c r="M395" s="299" t="s">
        <v>19</v>
      </c>
      <c r="N395" s="299" t="s">
        <v>778</v>
      </c>
      <c r="O395" s="299" t="s">
        <v>770</v>
      </c>
    </row>
    <row r="396" spans="1:15" ht="12.95" customHeight="1" x14ac:dyDescent="0.2">
      <c r="A396" s="306">
        <v>16799181</v>
      </c>
      <c r="B396" s="299" t="s">
        <v>930</v>
      </c>
      <c r="C396" s="299" t="str">
        <f>+_xlfn.XLOOKUP(A396,'ACTIVOS 2'!$B$8:$B$629,'ACTIVOS 2'!$C$8:$C$629)</f>
        <v>MORENO MILLAN EDUARD</v>
      </c>
      <c r="D396" s="300">
        <v>26144</v>
      </c>
      <c r="E396" s="300">
        <v>38875</v>
      </c>
      <c r="F396" s="299" t="s">
        <v>763</v>
      </c>
      <c r="G396" s="299" t="s">
        <v>4345</v>
      </c>
      <c r="H396" s="301">
        <v>1</v>
      </c>
      <c r="I396" s="299" t="s">
        <v>4984</v>
      </c>
      <c r="J396" s="299" t="s">
        <v>4985</v>
      </c>
      <c r="K396" s="299" t="s">
        <v>4986</v>
      </c>
      <c r="L396" s="299" t="s">
        <v>4987</v>
      </c>
      <c r="M396" s="299" t="s">
        <v>83</v>
      </c>
      <c r="N396" s="299" t="s">
        <v>899</v>
      </c>
      <c r="O396" s="299" t="s">
        <v>85</v>
      </c>
    </row>
    <row r="397" spans="1:15" ht="12.95" customHeight="1" x14ac:dyDescent="0.2">
      <c r="A397" s="306">
        <v>1130678582</v>
      </c>
      <c r="B397" s="299" t="s">
        <v>1070</v>
      </c>
      <c r="C397" s="299" t="str">
        <f>+_xlfn.XLOOKUP(A397,'ACTIVOS 2'!$B$8:$B$629,'ACTIVOS 2'!$C$8:$C$629)</f>
        <v>MORENO OPANCE DIANA MARCELA</v>
      </c>
      <c r="D397" s="300">
        <v>32365</v>
      </c>
      <c r="E397" s="300">
        <v>43279</v>
      </c>
      <c r="F397" s="299" t="s">
        <v>768</v>
      </c>
      <c r="G397" s="299" t="s">
        <v>1071</v>
      </c>
      <c r="H397" s="301">
        <v>1</v>
      </c>
      <c r="I397" s="299" t="s">
        <v>5385</v>
      </c>
      <c r="J397" s="299" t="s">
        <v>5385</v>
      </c>
      <c r="K397" s="299" t="s">
        <v>5386</v>
      </c>
      <c r="L397" s="299" t="s">
        <v>5387</v>
      </c>
      <c r="M397" s="299" t="s">
        <v>90</v>
      </c>
      <c r="N397" s="299" t="s">
        <v>1017</v>
      </c>
      <c r="O397" s="299" t="s">
        <v>196</v>
      </c>
    </row>
    <row r="398" spans="1:15" ht="12.95" customHeight="1" x14ac:dyDescent="0.2">
      <c r="A398" s="306">
        <v>1003851191</v>
      </c>
      <c r="B398" s="299" t="s">
        <v>394</v>
      </c>
      <c r="C398" s="299" t="str">
        <f>+_xlfn.XLOOKUP(A398,'ACTIVOS 2'!$B$8:$B$629,'ACTIVOS 2'!$C$8:$C$629)</f>
        <v>MORENO VALENCIA JAYDER</v>
      </c>
      <c r="D398" s="300">
        <v>36127</v>
      </c>
      <c r="E398" s="300">
        <v>44858</v>
      </c>
      <c r="F398" s="299" t="s">
        <v>763</v>
      </c>
      <c r="G398" s="299" t="s">
        <v>4551</v>
      </c>
      <c r="H398" s="301">
        <v>1</v>
      </c>
      <c r="I398" s="299" t="s">
        <v>6379</v>
      </c>
      <c r="J398" s="299" t="s">
        <v>6380</v>
      </c>
      <c r="K398" s="299" t="s">
        <v>6381</v>
      </c>
      <c r="L398" s="299" t="s">
        <v>6382</v>
      </c>
      <c r="M398" s="299" t="s">
        <v>366</v>
      </c>
      <c r="N398" s="299" t="s">
        <v>367</v>
      </c>
      <c r="O398" s="299" t="s">
        <v>368</v>
      </c>
    </row>
    <row r="399" spans="1:15" ht="12.95" customHeight="1" x14ac:dyDescent="0.2">
      <c r="A399" s="306">
        <v>1144036869</v>
      </c>
      <c r="B399" s="299" t="s">
        <v>419</v>
      </c>
      <c r="C399" s="299" t="str">
        <f>+_xlfn.XLOOKUP(A399,'ACTIVOS 2'!$B$8:$B$629,'ACTIVOS 2'!$C$8:$C$629)</f>
        <v>MOSQUERA AGUIRRE JHON EDINSON</v>
      </c>
      <c r="D399" s="300">
        <v>33069</v>
      </c>
      <c r="E399" s="300">
        <v>43682</v>
      </c>
      <c r="F399" s="299" t="s">
        <v>763</v>
      </c>
      <c r="G399" s="299" t="s">
        <v>420</v>
      </c>
      <c r="H399" s="301">
        <v>1</v>
      </c>
      <c r="I399" s="299" t="s">
        <v>6424</v>
      </c>
      <c r="J399" s="299" t="s">
        <v>6425</v>
      </c>
      <c r="K399" s="299" t="s">
        <v>6426</v>
      </c>
      <c r="L399" s="299" t="s">
        <v>6427</v>
      </c>
      <c r="M399" s="299" t="s">
        <v>366</v>
      </c>
      <c r="N399" s="299" t="s">
        <v>416</v>
      </c>
      <c r="O399" s="299" t="s">
        <v>368</v>
      </c>
    </row>
    <row r="400" spans="1:15" ht="12.95" customHeight="1" x14ac:dyDescent="0.2">
      <c r="A400" s="306">
        <v>14473576</v>
      </c>
      <c r="B400" s="299" t="s">
        <v>44</v>
      </c>
      <c r="C400" s="299" t="str">
        <f>+_xlfn.XLOOKUP(A400,'ACTIVOS 2'!$B$8:$B$629,'ACTIVOS 2'!$C$8:$C$629)</f>
        <v>MOSQUERA ARROYO ULBER</v>
      </c>
      <c r="D400" s="300">
        <v>29759</v>
      </c>
      <c r="E400" s="300">
        <v>41885</v>
      </c>
      <c r="F400" s="299" t="s">
        <v>763</v>
      </c>
      <c r="G400" s="299" t="s">
        <v>45</v>
      </c>
      <c r="H400" s="301">
        <v>1</v>
      </c>
      <c r="I400" s="299" t="s">
        <v>4729</v>
      </c>
      <c r="J400" s="299" t="s">
        <v>4730</v>
      </c>
      <c r="K400" s="299" t="s">
        <v>4731</v>
      </c>
      <c r="L400" s="299" t="s">
        <v>4732</v>
      </c>
      <c r="M400" s="299" t="s">
        <v>19</v>
      </c>
      <c r="N400" s="299" t="s">
        <v>29</v>
      </c>
      <c r="O400" s="299" t="s">
        <v>24</v>
      </c>
    </row>
    <row r="401" spans="1:15" ht="12.95" customHeight="1" x14ac:dyDescent="0.2">
      <c r="A401" s="306">
        <v>1001683306</v>
      </c>
      <c r="B401" s="299" t="s">
        <v>1262</v>
      </c>
      <c r="C401" s="299" t="str">
        <f>+_xlfn.XLOOKUP(A401,'ACTIVOS 2'!$B$8:$B$629,'ACTIVOS 2'!$C$8:$C$629)</f>
        <v>MOSQUERA CHAMORRO ELIANA YISED</v>
      </c>
      <c r="D401" s="300">
        <v>34995</v>
      </c>
      <c r="E401" s="300">
        <v>44455</v>
      </c>
      <c r="F401" s="299" t="s">
        <v>768</v>
      </c>
      <c r="G401" s="299" t="s">
        <v>1263</v>
      </c>
      <c r="H401" s="301">
        <v>1</v>
      </c>
      <c r="I401" s="299" t="s">
        <v>5681</v>
      </c>
      <c r="J401" s="299" t="s">
        <v>5681</v>
      </c>
      <c r="K401" s="299" t="s">
        <v>5682</v>
      </c>
      <c r="L401" s="299" t="s">
        <v>4607</v>
      </c>
      <c r="M401" s="299" t="s">
        <v>90</v>
      </c>
      <c r="N401" s="299" t="s">
        <v>1131</v>
      </c>
      <c r="O401" s="299" t="s">
        <v>196</v>
      </c>
    </row>
    <row r="402" spans="1:15" ht="12.95" customHeight="1" x14ac:dyDescent="0.2">
      <c r="A402" s="306">
        <v>1107101083</v>
      </c>
      <c r="B402" s="299" t="s">
        <v>395</v>
      </c>
      <c r="C402" s="299" t="str">
        <f>+_xlfn.XLOOKUP(A402,'ACTIVOS 2'!$B$8:$B$629,'ACTIVOS 2'!$C$8:$C$629)</f>
        <v>MOSQUERA GONZALEZ SEBASTIAN</v>
      </c>
      <c r="D402" s="300">
        <v>35285</v>
      </c>
      <c r="E402" s="300">
        <v>44587</v>
      </c>
      <c r="F402" s="299" t="s">
        <v>768</v>
      </c>
      <c r="G402" s="299" t="s">
        <v>396</v>
      </c>
      <c r="H402" s="301">
        <v>1</v>
      </c>
      <c r="I402" s="299" t="s">
        <v>6383</v>
      </c>
      <c r="J402" s="299" t="s">
        <v>6384</v>
      </c>
      <c r="K402" s="299" t="s">
        <v>6385</v>
      </c>
      <c r="L402" s="299" t="s">
        <v>6386</v>
      </c>
      <c r="M402" s="299" t="s">
        <v>366</v>
      </c>
      <c r="N402" s="299" t="s">
        <v>367</v>
      </c>
      <c r="O402" s="299" t="s">
        <v>368</v>
      </c>
    </row>
    <row r="403" spans="1:15" ht="12.95" customHeight="1" x14ac:dyDescent="0.2">
      <c r="A403" s="306">
        <v>4799562</v>
      </c>
      <c r="B403" s="299" t="s">
        <v>265</v>
      </c>
      <c r="C403" s="299" t="str">
        <f>+_xlfn.XLOOKUP(A403,'ACTIVOS 2'!$B$8:$B$629,'ACTIVOS 2'!$C$8:$C$629)</f>
        <v>MOSQUERA PALACIOS GEILER</v>
      </c>
      <c r="D403" s="300">
        <v>30240</v>
      </c>
      <c r="E403" s="300">
        <v>45131</v>
      </c>
      <c r="F403" s="299" t="s">
        <v>763</v>
      </c>
      <c r="G403" s="299" t="s">
        <v>266</v>
      </c>
      <c r="H403" s="301">
        <v>1</v>
      </c>
      <c r="I403" s="299" t="s">
        <v>6135</v>
      </c>
      <c r="J403" s="299" t="s">
        <v>6135</v>
      </c>
      <c r="K403" s="299" t="s">
        <v>6136</v>
      </c>
      <c r="L403" s="299" t="s">
        <v>4607</v>
      </c>
      <c r="M403" s="299" t="s">
        <v>90</v>
      </c>
      <c r="N403" s="299" t="s">
        <v>211</v>
      </c>
      <c r="O403" s="299" t="s">
        <v>196</v>
      </c>
    </row>
    <row r="404" spans="1:15" ht="12.95" customHeight="1" x14ac:dyDescent="0.2">
      <c r="A404" s="306">
        <v>1118297781</v>
      </c>
      <c r="B404" s="299" t="s">
        <v>835</v>
      </c>
      <c r="C404" s="299" t="str">
        <f>+_xlfn.XLOOKUP(A404,'ACTIVOS 2'!$B$8:$B$629,'ACTIVOS 2'!$C$8:$C$629)</f>
        <v>MOSQUERA PARADA MARIA JULIETH</v>
      </c>
      <c r="D404" s="300">
        <v>33663</v>
      </c>
      <c r="E404" s="300">
        <v>45086</v>
      </c>
      <c r="F404" s="299" t="s">
        <v>768</v>
      </c>
      <c r="G404" s="299" t="s">
        <v>836</v>
      </c>
      <c r="H404" s="301">
        <v>1</v>
      </c>
      <c r="I404" s="299" t="s">
        <v>4798</v>
      </c>
      <c r="J404" s="299" t="s">
        <v>4798</v>
      </c>
      <c r="K404" s="299" t="s">
        <v>4799</v>
      </c>
      <c r="L404" s="299" t="s">
        <v>4607</v>
      </c>
      <c r="M404" s="299" t="s">
        <v>19</v>
      </c>
      <c r="N404" s="299" t="s">
        <v>837</v>
      </c>
      <c r="O404" s="299" t="s">
        <v>776</v>
      </c>
    </row>
    <row r="405" spans="1:15" ht="12.95" customHeight="1" x14ac:dyDescent="0.2">
      <c r="A405" s="306">
        <v>1020103002</v>
      </c>
      <c r="B405" s="299" t="s">
        <v>977</v>
      </c>
      <c r="C405" s="299" t="str">
        <f>+_xlfn.XLOOKUP(A405,'ACTIVOS 2'!$B$8:$B$629,'ACTIVOS 2'!$C$8:$C$629)</f>
        <v>MOSQUERA POTES KATHERINE DAYANA</v>
      </c>
      <c r="D405" s="300">
        <v>38056</v>
      </c>
      <c r="E405" s="300">
        <v>45629</v>
      </c>
      <c r="F405" s="299" t="s">
        <v>768</v>
      </c>
      <c r="G405" s="299" t="s">
        <v>978</v>
      </c>
      <c r="H405" s="301">
        <v>1</v>
      </c>
      <c r="I405" s="299" t="s">
        <v>5085</v>
      </c>
      <c r="J405" s="299" t="s">
        <v>5085</v>
      </c>
      <c r="K405" s="299" t="s">
        <v>5086</v>
      </c>
      <c r="L405" s="299" t="s">
        <v>4607</v>
      </c>
      <c r="M405" s="299" t="s">
        <v>83</v>
      </c>
      <c r="N405" s="299" t="s">
        <v>973</v>
      </c>
      <c r="O405" s="299" t="s">
        <v>881</v>
      </c>
    </row>
    <row r="406" spans="1:15" ht="12.95" customHeight="1" x14ac:dyDescent="0.2">
      <c r="A406" s="306">
        <v>67014549</v>
      </c>
      <c r="B406" s="299" t="s">
        <v>1264</v>
      </c>
      <c r="C406" s="299" t="str">
        <f>+_xlfn.XLOOKUP(A406,'ACTIVOS 2'!$B$8:$B$629,'ACTIVOS 2'!$C$8:$C$629)</f>
        <v>MOSQUERA RUANO  LIZETH</v>
      </c>
      <c r="D406" s="300">
        <v>28465</v>
      </c>
      <c r="E406" s="300">
        <v>45078</v>
      </c>
      <c r="F406" s="299" t="s">
        <v>768</v>
      </c>
      <c r="G406" s="299" t="s">
        <v>1265</v>
      </c>
      <c r="H406" s="301">
        <v>1</v>
      </c>
      <c r="I406" s="299" t="s">
        <v>5683</v>
      </c>
      <c r="J406" s="299" t="s">
        <v>5683</v>
      </c>
      <c r="K406" s="299" t="s">
        <v>5684</v>
      </c>
      <c r="L406" s="299" t="s">
        <v>4607</v>
      </c>
      <c r="M406" s="299" t="s">
        <v>90</v>
      </c>
      <c r="N406" s="299" t="s">
        <v>1131</v>
      </c>
      <c r="O406" s="299" t="s">
        <v>196</v>
      </c>
    </row>
    <row r="407" spans="1:15" ht="12.95" customHeight="1" x14ac:dyDescent="0.2">
      <c r="A407" s="306">
        <v>1010071113</v>
      </c>
      <c r="B407" s="299" t="s">
        <v>1425</v>
      </c>
      <c r="C407" s="299" t="str">
        <f>+_xlfn.XLOOKUP(A407,'ACTIVOS 2'!$B$8:$B$629,'ACTIVOS 2'!$C$8:$C$629)</f>
        <v>MOSQUERA SEGOVIA KEVIN ANDRES</v>
      </c>
      <c r="D407" s="300">
        <v>36477</v>
      </c>
      <c r="E407" s="300">
        <v>45094</v>
      </c>
      <c r="F407" s="299" t="s">
        <v>763</v>
      </c>
      <c r="G407" s="299" t="s">
        <v>1426</v>
      </c>
      <c r="H407" s="301">
        <v>1</v>
      </c>
      <c r="I407" s="299" t="s">
        <v>6252</v>
      </c>
      <c r="J407" s="299" t="s">
        <v>6253</v>
      </c>
      <c r="K407" s="299" t="s">
        <v>6254</v>
      </c>
      <c r="L407" s="299" t="s">
        <v>6255</v>
      </c>
      <c r="M407" s="299" t="s">
        <v>90</v>
      </c>
      <c r="N407" s="299" t="s">
        <v>1522</v>
      </c>
      <c r="O407" s="299" t="s">
        <v>159</v>
      </c>
    </row>
    <row r="408" spans="1:15" ht="12.95" customHeight="1" x14ac:dyDescent="0.2">
      <c r="A408" s="306">
        <v>94073441</v>
      </c>
      <c r="B408" s="299" t="s">
        <v>22</v>
      </c>
      <c r="C408" s="299" t="str">
        <f>+_xlfn.XLOOKUP(A408,'ACTIVOS 2'!$B$8:$B$629,'ACTIVOS 2'!$C$8:$C$629)</f>
        <v>MOSQUERA VIVEROS CARLOS ALBERTO</v>
      </c>
      <c r="D408" s="300">
        <v>29911</v>
      </c>
      <c r="E408" s="300">
        <v>40366</v>
      </c>
      <c r="F408" s="299" t="s">
        <v>763</v>
      </c>
      <c r="G408" s="299" t="s">
        <v>4287</v>
      </c>
      <c r="H408" s="301">
        <v>1</v>
      </c>
      <c r="I408" s="299" t="s">
        <v>4608</v>
      </c>
      <c r="J408" s="299" t="s">
        <v>4608</v>
      </c>
      <c r="K408" s="299" t="s">
        <v>4609</v>
      </c>
      <c r="L408" s="299" t="s">
        <v>4610</v>
      </c>
      <c r="M408" s="299" t="s">
        <v>19</v>
      </c>
      <c r="N408" s="299" t="s">
        <v>23</v>
      </c>
      <c r="O408" s="299" t="s">
        <v>24</v>
      </c>
    </row>
    <row r="409" spans="1:15" ht="12.95" customHeight="1" x14ac:dyDescent="0.2">
      <c r="A409" s="306">
        <v>1112491875</v>
      </c>
      <c r="B409" s="299" t="s">
        <v>267</v>
      </c>
      <c r="C409" s="299" t="str">
        <f>+_xlfn.XLOOKUP(A409,'ACTIVOS 2'!$B$8:$B$629,'ACTIVOS 2'!$C$8:$C$629)</f>
        <v>MUÐOZ PINZON ANGIE TATIANA</v>
      </c>
      <c r="D409" s="300">
        <v>35660</v>
      </c>
      <c r="E409" s="300">
        <v>45428</v>
      </c>
      <c r="F409" s="299" t="s">
        <v>768</v>
      </c>
      <c r="G409" s="299" t="s">
        <v>268</v>
      </c>
      <c r="H409" s="301">
        <v>1</v>
      </c>
      <c r="I409" s="299" t="s">
        <v>6137</v>
      </c>
      <c r="J409" s="299" t="s">
        <v>6138</v>
      </c>
      <c r="K409" s="299" t="s">
        <v>6139</v>
      </c>
      <c r="L409" s="299" t="s">
        <v>4607</v>
      </c>
      <c r="M409" s="299" t="s">
        <v>90</v>
      </c>
      <c r="N409" s="299" t="s">
        <v>211</v>
      </c>
      <c r="O409" s="299" t="s">
        <v>196</v>
      </c>
    </row>
    <row r="410" spans="1:15" ht="12.95" customHeight="1" x14ac:dyDescent="0.2">
      <c r="A410" s="306">
        <v>38888930</v>
      </c>
      <c r="B410" s="299" t="s">
        <v>1266</v>
      </c>
      <c r="C410" s="299" t="e">
        <f>+_xlfn.XLOOKUP(A410,'ACTIVOS 2'!$B$8:$B$629,'ACTIVOS 2'!$C$8:$C$629)</f>
        <v>#N/A</v>
      </c>
      <c r="D410" s="300">
        <v>29261</v>
      </c>
      <c r="E410" s="300">
        <v>42934</v>
      </c>
      <c r="F410" s="299" t="s">
        <v>768</v>
      </c>
      <c r="G410" s="299" t="s">
        <v>1267</v>
      </c>
      <c r="H410" s="301">
        <v>1</v>
      </c>
      <c r="I410" s="299" t="s">
        <v>5685</v>
      </c>
      <c r="J410" s="299" t="s">
        <v>5686</v>
      </c>
      <c r="K410" s="299" t="s">
        <v>5687</v>
      </c>
      <c r="L410" s="299" t="s">
        <v>5688</v>
      </c>
      <c r="M410" s="299" t="s">
        <v>90</v>
      </c>
      <c r="N410" s="299" t="s">
        <v>1131</v>
      </c>
      <c r="O410" s="299" t="s">
        <v>196</v>
      </c>
    </row>
    <row r="411" spans="1:15" ht="12.95" customHeight="1" x14ac:dyDescent="0.2">
      <c r="A411" s="306">
        <v>94530023</v>
      </c>
      <c r="B411" s="299" t="s">
        <v>74</v>
      </c>
      <c r="C411" s="299" t="str">
        <f>+_xlfn.XLOOKUP(A411,'ACTIVOS 2'!$B$8:$B$629,'ACTIVOS 2'!$C$8:$C$629)</f>
        <v>MUNOZ BOBADILLA DIEGO FABIAN</v>
      </c>
      <c r="D411" s="300">
        <v>28847</v>
      </c>
      <c r="E411" s="300">
        <v>44760</v>
      </c>
      <c r="F411" s="299" t="s">
        <v>763</v>
      </c>
      <c r="G411" s="299" t="s">
        <v>4322</v>
      </c>
      <c r="H411" s="301">
        <v>1</v>
      </c>
      <c r="I411" s="299" t="s">
        <v>4836</v>
      </c>
      <c r="J411" s="299" t="s">
        <v>4837</v>
      </c>
      <c r="K411" s="299" t="s">
        <v>4838</v>
      </c>
      <c r="L411" s="299" t="s">
        <v>4839</v>
      </c>
      <c r="M411" s="299" t="s">
        <v>19</v>
      </c>
      <c r="N411" s="299" t="s">
        <v>73</v>
      </c>
      <c r="O411" s="299" t="s">
        <v>21</v>
      </c>
    </row>
    <row r="412" spans="1:15" ht="12.95" customHeight="1" x14ac:dyDescent="0.2">
      <c r="A412" s="306">
        <v>16789493</v>
      </c>
      <c r="B412" s="299" t="s">
        <v>1542</v>
      </c>
      <c r="C412" s="299" t="str">
        <f>+_xlfn.XLOOKUP(A412,'ACTIVOS 2'!$B$8:$B$629,'ACTIVOS 2'!$C$8:$C$629)</f>
        <v>MUNOZ CALDERON MAURICIO</v>
      </c>
      <c r="D412" s="300">
        <v>25906</v>
      </c>
      <c r="E412" s="300">
        <v>44858</v>
      </c>
      <c r="F412" s="299" t="s">
        <v>763</v>
      </c>
      <c r="G412" s="299" t="s">
        <v>4546</v>
      </c>
      <c r="H412" s="301">
        <v>1</v>
      </c>
      <c r="I412" s="299" t="s">
        <v>6326</v>
      </c>
      <c r="J412" s="299" t="s">
        <v>6327</v>
      </c>
      <c r="K412" s="299" t="s">
        <v>6328</v>
      </c>
      <c r="L412" s="299" t="s">
        <v>4607</v>
      </c>
      <c r="M412" s="299" t="s">
        <v>366</v>
      </c>
      <c r="N412" s="299" t="s">
        <v>1543</v>
      </c>
      <c r="O412" s="299" t="s">
        <v>366</v>
      </c>
    </row>
    <row r="413" spans="1:15" ht="12.95" customHeight="1" x14ac:dyDescent="0.2">
      <c r="A413" s="306">
        <v>1134759040</v>
      </c>
      <c r="B413" s="299" t="s">
        <v>1268</v>
      </c>
      <c r="C413" s="299" t="e">
        <f>+_xlfn.XLOOKUP(A413,'ACTIVOS 2'!$B$8:$B$629,'ACTIVOS 2'!$C$8:$C$629)</f>
        <v>#N/A</v>
      </c>
      <c r="D413" s="300">
        <v>32058</v>
      </c>
      <c r="E413" s="300">
        <v>44463</v>
      </c>
      <c r="F413" s="299" t="s">
        <v>768</v>
      </c>
      <c r="G413" s="299" t="s">
        <v>4458</v>
      </c>
      <c r="H413" s="301">
        <v>1</v>
      </c>
      <c r="I413" s="299" t="s">
        <v>5689</v>
      </c>
      <c r="J413" s="299" t="s">
        <v>5689</v>
      </c>
      <c r="K413" s="299" t="s">
        <v>5690</v>
      </c>
      <c r="L413" s="299" t="s">
        <v>4607</v>
      </c>
      <c r="M413" s="299" t="s">
        <v>90</v>
      </c>
      <c r="N413" s="299" t="s">
        <v>1131</v>
      </c>
      <c r="O413" s="299" t="s">
        <v>196</v>
      </c>
    </row>
    <row r="414" spans="1:15" ht="12.95" customHeight="1" x14ac:dyDescent="0.2">
      <c r="A414" s="306">
        <v>38683149</v>
      </c>
      <c r="B414" s="299" t="s">
        <v>1269</v>
      </c>
      <c r="C414" s="299" t="str">
        <f>+_xlfn.XLOOKUP(A414,'ACTIVOS 2'!$B$8:$B$629,'ACTIVOS 2'!$C$8:$C$629)</f>
        <v>MUNOZ IRMA DELCY</v>
      </c>
      <c r="D414" s="300">
        <v>30921</v>
      </c>
      <c r="E414" s="300">
        <v>45026</v>
      </c>
      <c r="F414" s="299" t="s">
        <v>768</v>
      </c>
      <c r="G414" s="299" t="s">
        <v>4459</v>
      </c>
      <c r="H414" s="301">
        <v>1</v>
      </c>
      <c r="I414" s="299" t="s">
        <v>5691</v>
      </c>
      <c r="J414" s="299" t="s">
        <v>5691</v>
      </c>
      <c r="K414" s="299" t="s">
        <v>5692</v>
      </c>
      <c r="L414" s="299" t="s">
        <v>4607</v>
      </c>
      <c r="M414" s="299" t="s">
        <v>90</v>
      </c>
      <c r="N414" s="299" t="s">
        <v>1131</v>
      </c>
      <c r="O414" s="299" t="s">
        <v>196</v>
      </c>
    </row>
    <row r="415" spans="1:15" ht="12.95" customHeight="1" x14ac:dyDescent="0.2">
      <c r="A415" s="306">
        <v>1111548805</v>
      </c>
      <c r="B415" s="299" t="s">
        <v>985</v>
      </c>
      <c r="C415" s="299" t="str">
        <f>+_xlfn.XLOOKUP(A415,'ACTIVOS 2'!$B$8:$B$629,'ACTIVOS 2'!$C$8:$C$629)</f>
        <v>MUNOZ MEDINA JUAN DAVID</v>
      </c>
      <c r="D415" s="300">
        <v>39954</v>
      </c>
      <c r="E415" s="300">
        <v>45604</v>
      </c>
      <c r="F415" s="299" t="s">
        <v>763</v>
      </c>
      <c r="G415" s="299" t="s">
        <v>4365</v>
      </c>
      <c r="H415" s="301">
        <v>1</v>
      </c>
      <c r="I415" s="299" t="s">
        <v>5095</v>
      </c>
      <c r="J415" s="299" t="s">
        <v>5095</v>
      </c>
      <c r="K415" s="299" t="s">
        <v>5096</v>
      </c>
      <c r="L415" s="299" t="s">
        <v>4607</v>
      </c>
      <c r="M415" s="299" t="s">
        <v>83</v>
      </c>
      <c r="N415" s="299" t="s">
        <v>859</v>
      </c>
      <c r="O415" s="299" t="s">
        <v>85</v>
      </c>
    </row>
    <row r="416" spans="1:15" ht="12.95" customHeight="1" x14ac:dyDescent="0.2">
      <c r="A416" s="306">
        <v>1118295808</v>
      </c>
      <c r="B416" s="299" t="s">
        <v>190</v>
      </c>
      <c r="C416" s="299" t="str">
        <f>+_xlfn.XLOOKUP(A416,'ACTIVOS 2'!$B$8:$B$629,'ACTIVOS 2'!$C$8:$C$629)</f>
        <v>MUNOZ MUNOZ YEFERSON FABIAN</v>
      </c>
      <c r="D416" s="300">
        <v>33344</v>
      </c>
      <c r="E416" s="300">
        <v>43166</v>
      </c>
      <c r="F416" s="299" t="s">
        <v>763</v>
      </c>
      <c r="G416" s="299" t="s">
        <v>191</v>
      </c>
      <c r="H416" s="301">
        <v>1</v>
      </c>
      <c r="I416" s="299" t="s">
        <v>5468</v>
      </c>
      <c r="J416" s="299" t="s">
        <v>5468</v>
      </c>
      <c r="K416" s="299" t="s">
        <v>5469</v>
      </c>
      <c r="L416" s="299" t="s">
        <v>5470</v>
      </c>
      <c r="M416" s="299" t="s">
        <v>90</v>
      </c>
      <c r="N416" s="299" t="s">
        <v>189</v>
      </c>
      <c r="O416" s="299" t="s">
        <v>159</v>
      </c>
    </row>
    <row r="417" spans="1:15" ht="12.95" customHeight="1" x14ac:dyDescent="0.2">
      <c r="A417" s="306">
        <v>1151961234</v>
      </c>
      <c r="B417" s="299" t="s">
        <v>361</v>
      </c>
      <c r="C417" s="299" t="e">
        <f>+_xlfn.XLOOKUP(A417,'ACTIVOS 2'!$B$8:$B$629,'ACTIVOS 2'!$C$8:$C$629)</f>
        <v>#N/A</v>
      </c>
      <c r="D417" s="300">
        <v>35399</v>
      </c>
      <c r="E417" s="300">
        <v>45078</v>
      </c>
      <c r="F417" s="299" t="s">
        <v>763</v>
      </c>
      <c r="G417" s="299" t="s">
        <v>362</v>
      </c>
      <c r="H417" s="301">
        <v>1</v>
      </c>
      <c r="I417" s="299" t="s">
        <v>6298</v>
      </c>
      <c r="J417" s="299" t="s">
        <v>6298</v>
      </c>
      <c r="K417" s="299" t="s">
        <v>6299</v>
      </c>
      <c r="L417" s="299" t="s">
        <v>4607</v>
      </c>
      <c r="M417" s="299" t="s">
        <v>90</v>
      </c>
      <c r="N417" s="299" t="s">
        <v>360</v>
      </c>
      <c r="O417" s="299" t="s">
        <v>92</v>
      </c>
    </row>
    <row r="418" spans="1:15" ht="12.95" customHeight="1" x14ac:dyDescent="0.2">
      <c r="A418" s="306">
        <v>1144173071</v>
      </c>
      <c r="B418" s="299" t="s">
        <v>131</v>
      </c>
      <c r="C418" s="299" t="str">
        <f>+_xlfn.XLOOKUP(A418,'ACTIVOS 2'!$B$8:$B$629,'ACTIVOS 2'!$C$8:$C$629)</f>
        <v>MUNOZ RODRIGUEZ MILLER ANDRES</v>
      </c>
      <c r="D418" s="300">
        <v>34272</v>
      </c>
      <c r="E418" s="300">
        <v>45173</v>
      </c>
      <c r="F418" s="299" t="s">
        <v>763</v>
      </c>
      <c r="G418" s="299" t="s">
        <v>132</v>
      </c>
      <c r="H418" s="301">
        <v>1</v>
      </c>
      <c r="I418" s="299" t="s">
        <v>5208</v>
      </c>
      <c r="J418" s="299" t="s">
        <v>5208</v>
      </c>
      <c r="K418" s="299" t="s">
        <v>5209</v>
      </c>
      <c r="L418" s="299" t="s">
        <v>4607</v>
      </c>
      <c r="M418" s="299" t="s">
        <v>90</v>
      </c>
      <c r="N418" s="299" t="s">
        <v>91</v>
      </c>
      <c r="O418" s="299" t="s">
        <v>92</v>
      </c>
    </row>
    <row r="419" spans="1:15" ht="12.95" customHeight="1" x14ac:dyDescent="0.2">
      <c r="A419" s="306">
        <v>1088972885</v>
      </c>
      <c r="B419" s="299" t="s">
        <v>1270</v>
      </c>
      <c r="C419" s="299" t="str">
        <f>+_xlfn.XLOOKUP(A419,'ACTIVOS 2'!$B$8:$B$629,'ACTIVOS 2'!$C$8:$C$629)</f>
        <v>MUNOZ URBANO DORIS PATRICIA</v>
      </c>
      <c r="D419" s="300">
        <v>32950</v>
      </c>
      <c r="E419" s="300">
        <v>44470</v>
      </c>
      <c r="F419" s="299" t="s">
        <v>768</v>
      </c>
      <c r="G419" s="299" t="s">
        <v>4460</v>
      </c>
      <c r="H419" s="301">
        <v>1</v>
      </c>
      <c r="I419" s="299" t="s">
        <v>5693</v>
      </c>
      <c r="J419" s="299" t="s">
        <v>5693</v>
      </c>
      <c r="K419" s="299" t="s">
        <v>5694</v>
      </c>
      <c r="L419" s="299" t="s">
        <v>4607</v>
      </c>
      <c r="M419" s="299" t="s">
        <v>90</v>
      </c>
      <c r="N419" s="299" t="s">
        <v>1131</v>
      </c>
      <c r="O419" s="299" t="s">
        <v>196</v>
      </c>
    </row>
    <row r="420" spans="1:15" ht="12.95" customHeight="1" x14ac:dyDescent="0.2">
      <c r="A420" s="306">
        <v>16766666</v>
      </c>
      <c r="B420" s="299" t="s">
        <v>133</v>
      </c>
      <c r="C420" s="299" t="str">
        <f>+_xlfn.XLOOKUP(A420,'ACTIVOS 2'!$B$8:$B$629,'ACTIVOS 2'!$C$8:$C$629)</f>
        <v>MURIEL LOPEZ CARLOS ALBERTO</v>
      </c>
      <c r="D420" s="300">
        <v>25275</v>
      </c>
      <c r="E420" s="300">
        <v>39218</v>
      </c>
      <c r="F420" s="299" t="s">
        <v>763</v>
      </c>
      <c r="G420" s="299" t="s">
        <v>4380</v>
      </c>
      <c r="H420" s="301">
        <v>1</v>
      </c>
      <c r="I420" s="299" t="s">
        <v>5210</v>
      </c>
      <c r="J420" s="299" t="s">
        <v>5210</v>
      </c>
      <c r="K420" s="299" t="s">
        <v>5211</v>
      </c>
      <c r="L420" s="299" t="s">
        <v>5212</v>
      </c>
      <c r="M420" s="299" t="s">
        <v>90</v>
      </c>
      <c r="N420" s="299" t="s">
        <v>91</v>
      </c>
      <c r="O420" s="299" t="s">
        <v>92</v>
      </c>
    </row>
    <row r="421" spans="1:15" ht="12.95" customHeight="1" x14ac:dyDescent="0.2">
      <c r="A421" s="306">
        <v>1143935371</v>
      </c>
      <c r="B421" s="299" t="s">
        <v>46</v>
      </c>
      <c r="C421" s="299" t="str">
        <f>+_xlfn.XLOOKUP(A421,'ACTIVOS 2'!$B$8:$B$629,'ACTIVOS 2'!$C$8:$C$629)</f>
        <v>MURILLO ANGULO WILSON ERASMO</v>
      </c>
      <c r="D421" s="300">
        <v>33191</v>
      </c>
      <c r="E421" s="300">
        <v>42811</v>
      </c>
      <c r="F421" s="299" t="s">
        <v>763</v>
      </c>
      <c r="G421" s="299" t="s">
        <v>47</v>
      </c>
      <c r="H421" s="301">
        <v>1</v>
      </c>
      <c r="I421" s="299" t="s">
        <v>4733</v>
      </c>
      <c r="J421" s="299" t="s">
        <v>4733</v>
      </c>
      <c r="K421" s="299" t="s">
        <v>4734</v>
      </c>
      <c r="L421" s="299" t="s">
        <v>4735</v>
      </c>
      <c r="M421" s="299" t="s">
        <v>19</v>
      </c>
      <c r="N421" s="299" t="s">
        <v>29</v>
      </c>
      <c r="O421" s="299" t="s">
        <v>24</v>
      </c>
    </row>
    <row r="422" spans="1:15" ht="12.95" customHeight="1" x14ac:dyDescent="0.2">
      <c r="A422" s="306">
        <v>29119675</v>
      </c>
      <c r="B422" s="299" t="s">
        <v>1072</v>
      </c>
      <c r="C422" s="299" t="e">
        <f>+_xlfn.XLOOKUP(A422,'ACTIVOS 2'!$B$8:$B$629,'ACTIVOS 2'!$C$8:$C$629)</f>
        <v>#N/A</v>
      </c>
      <c r="D422" s="300">
        <v>28986</v>
      </c>
      <c r="E422" s="300">
        <v>44141</v>
      </c>
      <c r="F422" s="299" t="s">
        <v>768</v>
      </c>
      <c r="G422" s="299" t="s">
        <v>1073</v>
      </c>
      <c r="H422" s="301">
        <v>1</v>
      </c>
      <c r="I422" s="299" t="s">
        <v>5388</v>
      </c>
      <c r="J422" s="299" t="s">
        <v>5388</v>
      </c>
      <c r="K422" s="299" t="s">
        <v>5389</v>
      </c>
      <c r="L422" s="299" t="s">
        <v>4607</v>
      </c>
      <c r="M422" s="299" t="s">
        <v>90</v>
      </c>
      <c r="N422" s="299" t="s">
        <v>1017</v>
      </c>
      <c r="O422" s="299" t="s">
        <v>196</v>
      </c>
    </row>
    <row r="423" spans="1:15" ht="12.95" customHeight="1" x14ac:dyDescent="0.2">
      <c r="A423" s="306">
        <v>1144210152</v>
      </c>
      <c r="B423" s="299" t="s">
        <v>1271</v>
      </c>
      <c r="C423" s="299" t="str">
        <f>+_xlfn.XLOOKUP(A423,'ACTIVOS 2'!$B$8:$B$629,'ACTIVOS 2'!$C$8:$C$629)</f>
        <v>MURILLO RODRIGUEZ NATALIA</v>
      </c>
      <c r="D423" s="300">
        <v>36241</v>
      </c>
      <c r="E423" s="300">
        <v>44463</v>
      </c>
      <c r="F423" s="299" t="s">
        <v>768</v>
      </c>
      <c r="G423" s="299" t="s">
        <v>1272</v>
      </c>
      <c r="H423" s="301">
        <v>1</v>
      </c>
      <c r="I423" s="299" t="s">
        <v>5695</v>
      </c>
      <c r="J423" s="299" t="s">
        <v>5695</v>
      </c>
      <c r="K423" s="299" t="s">
        <v>5696</v>
      </c>
      <c r="L423" s="299" t="s">
        <v>4607</v>
      </c>
      <c r="M423" s="299" t="s">
        <v>90</v>
      </c>
      <c r="N423" s="299" t="s">
        <v>1131</v>
      </c>
      <c r="O423" s="299" t="s">
        <v>196</v>
      </c>
    </row>
    <row r="424" spans="1:15" ht="12.95" customHeight="1" x14ac:dyDescent="0.2">
      <c r="A424" s="306">
        <v>1112301129</v>
      </c>
      <c r="B424" s="299" t="s">
        <v>882</v>
      </c>
      <c r="C424" s="299" t="str">
        <f>+_xlfn.XLOOKUP(A424,'ACTIVOS 2'!$B$8:$B$629,'ACTIVOS 2'!$C$8:$C$629)</f>
        <v>MURILLO VASCO KELYN JOHANNA</v>
      </c>
      <c r="D424" s="300">
        <v>33554</v>
      </c>
      <c r="E424" s="300">
        <v>45418</v>
      </c>
      <c r="F424" s="299" t="s">
        <v>768</v>
      </c>
      <c r="G424" s="299" t="s">
        <v>883</v>
      </c>
      <c r="H424" s="301">
        <v>1</v>
      </c>
      <c r="I424" s="299" t="s">
        <v>4888</v>
      </c>
      <c r="J424" s="299" t="s">
        <v>4888</v>
      </c>
      <c r="K424" s="299" t="s">
        <v>4889</v>
      </c>
      <c r="L424" s="299" t="s">
        <v>4607</v>
      </c>
      <c r="M424" s="299" t="s">
        <v>83</v>
      </c>
      <c r="N424" s="299" t="s">
        <v>880</v>
      </c>
      <c r="O424" s="299" t="s">
        <v>881</v>
      </c>
    </row>
    <row r="425" spans="1:15" ht="12.95" customHeight="1" x14ac:dyDescent="0.2">
      <c r="A425" s="306">
        <v>67016439</v>
      </c>
      <c r="B425" s="299" t="s">
        <v>939</v>
      </c>
      <c r="C425" s="299" t="str">
        <f>+_xlfn.XLOOKUP(A425,'ACTIVOS 2'!$B$8:$B$629,'ACTIVOS 2'!$C$8:$C$629)</f>
        <v>MUTIS MUÐOZ DIANA CAROLINA</v>
      </c>
      <c r="D425" s="300">
        <v>28626</v>
      </c>
      <c r="E425" s="300">
        <v>38875</v>
      </c>
      <c r="F425" s="299" t="s">
        <v>768</v>
      </c>
      <c r="G425" s="299" t="s">
        <v>4349</v>
      </c>
      <c r="H425" s="301">
        <v>1</v>
      </c>
      <c r="I425" s="299" t="s">
        <v>5025</v>
      </c>
      <c r="J425" s="299" t="s">
        <v>5026</v>
      </c>
      <c r="K425" s="299" t="s">
        <v>5027</v>
      </c>
      <c r="L425" s="299" t="s">
        <v>5028</v>
      </c>
      <c r="M425" s="299" t="s">
        <v>83</v>
      </c>
      <c r="N425" s="299" t="s">
        <v>940</v>
      </c>
      <c r="O425" s="299" t="s">
        <v>881</v>
      </c>
    </row>
    <row r="426" spans="1:15" ht="12.95" customHeight="1" x14ac:dyDescent="0.2">
      <c r="A426" s="306">
        <v>94489734</v>
      </c>
      <c r="B426" s="299" t="s">
        <v>48</v>
      </c>
      <c r="C426" s="299" t="str">
        <f>+_xlfn.XLOOKUP(A426,'ACTIVOS 2'!$B$8:$B$629,'ACTIVOS 2'!$C$8:$C$629)</f>
        <v>NANEZ CARDONA ALEXANDER</v>
      </c>
      <c r="D426" s="300">
        <v>27876</v>
      </c>
      <c r="E426" s="300">
        <v>43535</v>
      </c>
      <c r="F426" s="299" t="s">
        <v>763</v>
      </c>
      <c r="G426" s="299" t="s">
        <v>4306</v>
      </c>
      <c r="H426" s="301">
        <v>1</v>
      </c>
      <c r="I426" s="299" t="s">
        <v>4736</v>
      </c>
      <c r="J426" s="299" t="s">
        <v>4736</v>
      </c>
      <c r="K426" s="299" t="s">
        <v>4737</v>
      </c>
      <c r="L426" s="299" t="s">
        <v>4738</v>
      </c>
      <c r="M426" s="299" t="s">
        <v>19</v>
      </c>
      <c r="N426" s="299" t="s">
        <v>29</v>
      </c>
      <c r="O426" s="299" t="s">
        <v>24</v>
      </c>
    </row>
    <row r="427" spans="1:15" ht="12.95" customHeight="1" x14ac:dyDescent="0.2">
      <c r="A427" s="306">
        <v>1151937796</v>
      </c>
      <c r="B427" s="299" t="s">
        <v>269</v>
      </c>
      <c r="C427" s="299" t="str">
        <f>+_xlfn.XLOOKUP(A427,'ACTIVOS 2'!$B$8:$B$629,'ACTIVOS 2'!$C$8:$C$629)</f>
        <v>NARANJO MUNOZ  BRYAN STIVEN</v>
      </c>
      <c r="D427" s="300">
        <v>33198</v>
      </c>
      <c r="E427" s="300">
        <v>44977</v>
      </c>
      <c r="F427" s="299" t="s">
        <v>763</v>
      </c>
      <c r="G427" s="299" t="s">
        <v>270</v>
      </c>
      <c r="H427" s="301">
        <v>1</v>
      </c>
      <c r="I427" s="299" t="s">
        <v>6140</v>
      </c>
      <c r="J427" s="299" t="s">
        <v>6141</v>
      </c>
      <c r="K427" s="299" t="s">
        <v>6142</v>
      </c>
      <c r="L427" s="299" t="s">
        <v>4607</v>
      </c>
      <c r="M427" s="299" t="s">
        <v>90</v>
      </c>
      <c r="N427" s="299" t="s">
        <v>211</v>
      </c>
      <c r="O427" s="299" t="s">
        <v>196</v>
      </c>
    </row>
    <row r="428" spans="1:15" ht="12.95" customHeight="1" x14ac:dyDescent="0.2">
      <c r="A428" s="306">
        <v>16771408</v>
      </c>
      <c r="B428" s="299" t="s">
        <v>134</v>
      </c>
      <c r="C428" s="299" t="str">
        <f>+_xlfn.XLOOKUP(A428,'ACTIVOS 2'!$B$8:$B$629,'ACTIVOS 2'!$C$8:$C$629)</f>
        <v>NARANJO RAMIREZ OSCAR MARIO</v>
      </c>
      <c r="D428" s="300">
        <v>25396</v>
      </c>
      <c r="E428" s="300">
        <v>39965</v>
      </c>
      <c r="F428" s="299" t="s">
        <v>763</v>
      </c>
      <c r="G428" s="299" t="s">
        <v>4381</v>
      </c>
      <c r="H428" s="301">
        <v>1</v>
      </c>
      <c r="I428" s="299" t="s">
        <v>5213</v>
      </c>
      <c r="J428" s="299" t="s">
        <v>5214</v>
      </c>
      <c r="K428" s="299" t="s">
        <v>5215</v>
      </c>
      <c r="L428" s="299" t="s">
        <v>5216</v>
      </c>
      <c r="M428" s="299" t="s">
        <v>90</v>
      </c>
      <c r="N428" s="299" t="s">
        <v>91</v>
      </c>
      <c r="O428" s="299" t="s">
        <v>92</v>
      </c>
    </row>
    <row r="429" spans="1:15" ht="12.95" customHeight="1" x14ac:dyDescent="0.2">
      <c r="A429" s="306">
        <v>1112771028</v>
      </c>
      <c r="B429" s="299" t="s">
        <v>271</v>
      </c>
      <c r="C429" s="299" t="str">
        <f>+_xlfn.XLOOKUP(A429,'ACTIVOS 2'!$B$8:$B$629,'ACTIVOS 2'!$C$8:$C$629)</f>
        <v>NARVAEZ MORENO SILVANA</v>
      </c>
      <c r="D429" s="300">
        <v>33036</v>
      </c>
      <c r="E429" s="300">
        <v>44459</v>
      </c>
      <c r="F429" s="299" t="s">
        <v>768</v>
      </c>
      <c r="G429" s="299" t="s">
        <v>4523</v>
      </c>
      <c r="H429" s="301">
        <v>1</v>
      </c>
      <c r="I429" s="299" t="s">
        <v>6143</v>
      </c>
      <c r="J429" s="299" t="s">
        <v>6143</v>
      </c>
      <c r="K429" s="299" t="s">
        <v>6144</v>
      </c>
      <c r="L429" s="299" t="s">
        <v>4607</v>
      </c>
      <c r="M429" s="299" t="s">
        <v>90</v>
      </c>
      <c r="N429" s="299" t="s">
        <v>211</v>
      </c>
      <c r="O429" s="299" t="s">
        <v>196</v>
      </c>
    </row>
    <row r="430" spans="1:15" ht="12.95" customHeight="1" x14ac:dyDescent="0.2">
      <c r="A430" s="306">
        <v>16928261</v>
      </c>
      <c r="B430" s="299" t="s">
        <v>409</v>
      </c>
      <c r="C430" s="299" t="str">
        <f>+_xlfn.XLOOKUP(A430,'ACTIVOS 2'!$B$8:$B$629,'ACTIVOS 2'!$C$8:$C$629)</f>
        <v>NARVAEZ SARRIA DIEGO ALEJANDRO</v>
      </c>
      <c r="D430" s="300">
        <v>29740</v>
      </c>
      <c r="E430" s="300">
        <v>38749</v>
      </c>
      <c r="F430" s="299" t="s">
        <v>763</v>
      </c>
      <c r="G430" s="299" t="s">
        <v>4556</v>
      </c>
      <c r="H430" s="301">
        <v>1</v>
      </c>
      <c r="I430" s="299" t="s">
        <v>4800</v>
      </c>
      <c r="J430" s="299" t="s">
        <v>6412</v>
      </c>
      <c r="K430" s="299" t="s">
        <v>6413</v>
      </c>
      <c r="L430" s="299" t="s">
        <v>6414</v>
      </c>
      <c r="M430" s="299" t="s">
        <v>366</v>
      </c>
      <c r="N430" s="299" t="s">
        <v>410</v>
      </c>
      <c r="O430" s="299" t="s">
        <v>368</v>
      </c>
    </row>
    <row r="431" spans="1:15" ht="12.95" customHeight="1" x14ac:dyDescent="0.2">
      <c r="A431" s="306">
        <v>1113527871</v>
      </c>
      <c r="B431" s="299" t="s">
        <v>135</v>
      </c>
      <c r="C431" s="299" t="str">
        <f>+_xlfn.XLOOKUP(A431,'ACTIVOS 2'!$B$8:$B$629,'ACTIVOS 2'!$C$8:$C$629)</f>
        <v>NARVAEZ YESQUEN JULIO ADOLFO</v>
      </c>
      <c r="D431" s="300">
        <v>34086</v>
      </c>
      <c r="E431" s="300">
        <v>44475</v>
      </c>
      <c r="F431" s="299" t="s">
        <v>763</v>
      </c>
      <c r="G431" s="299" t="s">
        <v>4382</v>
      </c>
      <c r="H431" s="301">
        <v>1</v>
      </c>
      <c r="I431" s="299" t="s">
        <v>5217</v>
      </c>
      <c r="J431" s="299" t="s">
        <v>5218</v>
      </c>
      <c r="K431" s="299" t="s">
        <v>5219</v>
      </c>
      <c r="L431" s="299" t="s">
        <v>5220</v>
      </c>
      <c r="M431" s="299" t="s">
        <v>90</v>
      </c>
      <c r="N431" s="299" t="s">
        <v>91</v>
      </c>
      <c r="O431" s="299" t="s">
        <v>92</v>
      </c>
    </row>
    <row r="432" spans="1:15" ht="12.95" customHeight="1" x14ac:dyDescent="0.2">
      <c r="A432" s="306">
        <v>94426858</v>
      </c>
      <c r="B432" s="299" t="s">
        <v>323</v>
      </c>
      <c r="C432" s="299" t="str">
        <f>+_xlfn.XLOOKUP(A432,'ACTIVOS 2'!$B$8:$B$629,'ACTIVOS 2'!$C$8:$C$629)</f>
        <v>NAVARRETE MORAN ALVARO</v>
      </c>
      <c r="D432" s="300">
        <v>26799</v>
      </c>
      <c r="E432" s="300">
        <v>39800</v>
      </c>
      <c r="F432" s="299" t="s">
        <v>763</v>
      </c>
      <c r="G432" s="299" t="s">
        <v>4532</v>
      </c>
      <c r="H432" s="301">
        <v>1</v>
      </c>
      <c r="I432" s="299" t="s">
        <v>6232</v>
      </c>
      <c r="J432" s="299" t="s">
        <v>6232</v>
      </c>
      <c r="K432" s="299" t="s">
        <v>6233</v>
      </c>
      <c r="L432" s="299" t="s">
        <v>6234</v>
      </c>
      <c r="M432" s="299" t="s">
        <v>90</v>
      </c>
      <c r="N432" s="299" t="s">
        <v>316</v>
      </c>
      <c r="O432" s="299" t="s">
        <v>196</v>
      </c>
    </row>
    <row r="433" spans="1:15" ht="12.95" customHeight="1" x14ac:dyDescent="0.2">
      <c r="A433" s="306">
        <v>1143852363</v>
      </c>
      <c r="B433" s="299" t="s">
        <v>1275</v>
      </c>
      <c r="C433" s="299" t="str">
        <f>+_xlfn.XLOOKUP(A433,'ACTIVOS 2'!$B$8:$B$629,'ACTIVOS 2'!$C$8:$C$629)</f>
        <v>NIETO LUCUMI YUDI GERALDIN</v>
      </c>
      <c r="D433" s="300">
        <v>34333</v>
      </c>
      <c r="E433" s="300">
        <v>44418</v>
      </c>
      <c r="F433" s="299" t="s">
        <v>768</v>
      </c>
      <c r="G433" s="299" t="s">
        <v>4461</v>
      </c>
      <c r="H433" s="301">
        <v>1</v>
      </c>
      <c r="I433" s="299" t="s">
        <v>5697</v>
      </c>
      <c r="J433" s="299" t="s">
        <v>5697</v>
      </c>
      <c r="K433" s="299" t="s">
        <v>5698</v>
      </c>
      <c r="L433" s="299" t="s">
        <v>4607</v>
      </c>
      <c r="M433" s="299" t="s">
        <v>90</v>
      </c>
      <c r="N433" s="299" t="s">
        <v>1131</v>
      </c>
      <c r="O433" s="299" t="s">
        <v>196</v>
      </c>
    </row>
    <row r="434" spans="1:15" ht="12.95" customHeight="1" x14ac:dyDescent="0.2">
      <c r="A434" s="306">
        <v>1010091912</v>
      </c>
      <c r="B434" s="299" t="s">
        <v>1276</v>
      </c>
      <c r="C434" s="299" t="str">
        <f>+_xlfn.XLOOKUP(A434,'ACTIVOS 2'!$B$8:$B$629,'ACTIVOS 2'!$C$8:$C$629)</f>
        <v>NIETO PARRA STIVEN FERNANDO</v>
      </c>
      <c r="D434" s="300">
        <v>36658</v>
      </c>
      <c r="E434" s="300">
        <v>44470</v>
      </c>
      <c r="F434" s="299" t="s">
        <v>763</v>
      </c>
      <c r="G434" s="299" t="s">
        <v>4462</v>
      </c>
      <c r="H434" s="301">
        <v>1</v>
      </c>
      <c r="I434" s="299" t="s">
        <v>5699</v>
      </c>
      <c r="J434" s="299" t="s">
        <v>5699</v>
      </c>
      <c r="K434" s="299" t="s">
        <v>5700</v>
      </c>
      <c r="L434" s="299" t="s">
        <v>4607</v>
      </c>
      <c r="M434" s="299" t="s">
        <v>90</v>
      </c>
      <c r="N434" s="299" t="s">
        <v>1131</v>
      </c>
      <c r="O434" s="299" t="s">
        <v>196</v>
      </c>
    </row>
    <row r="435" spans="1:15" ht="12.95" customHeight="1" x14ac:dyDescent="0.2">
      <c r="A435" s="306">
        <v>1144196139</v>
      </c>
      <c r="B435" s="299" t="s">
        <v>884</v>
      </c>
      <c r="C435" s="299" t="str">
        <f>+_xlfn.XLOOKUP(A435,'ACTIVOS 2'!$B$8:$B$629,'ACTIVOS 2'!$C$8:$C$629)</f>
        <v>OCAMPO REINA JUAN DAVID</v>
      </c>
      <c r="D435" s="300">
        <v>35272</v>
      </c>
      <c r="E435" s="300">
        <v>45180</v>
      </c>
      <c r="F435" s="299" t="s">
        <v>763</v>
      </c>
      <c r="G435" s="299" t="s">
        <v>885</v>
      </c>
      <c r="H435" s="301">
        <v>1</v>
      </c>
      <c r="I435" s="299" t="s">
        <v>4890</v>
      </c>
      <c r="J435" s="299" t="s">
        <v>4890</v>
      </c>
      <c r="K435" s="299" t="s">
        <v>4891</v>
      </c>
      <c r="L435" s="299" t="s">
        <v>4607</v>
      </c>
      <c r="M435" s="299" t="s">
        <v>83</v>
      </c>
      <c r="N435" s="299" t="s">
        <v>880</v>
      </c>
      <c r="O435" s="299" t="s">
        <v>881</v>
      </c>
    </row>
    <row r="436" spans="1:15" ht="12.95" customHeight="1" x14ac:dyDescent="0.2">
      <c r="A436" s="306">
        <v>1006181201</v>
      </c>
      <c r="B436" s="299" t="s">
        <v>421</v>
      </c>
      <c r="C436" s="299" t="str">
        <f>+_xlfn.XLOOKUP(A436,'ACTIVOS 2'!$B$8:$B$629,'ACTIVOS 2'!$C$8:$C$629)</f>
        <v>OCHOA BURGOS JEAN PAUL</v>
      </c>
      <c r="D436" s="300">
        <v>36716</v>
      </c>
      <c r="E436" s="300">
        <v>44698</v>
      </c>
      <c r="F436" s="299" t="s">
        <v>763</v>
      </c>
      <c r="G436" s="299" t="s">
        <v>422</v>
      </c>
      <c r="H436" s="301">
        <v>1</v>
      </c>
      <c r="I436" s="299" t="s">
        <v>6428</v>
      </c>
      <c r="J436" s="299" t="s">
        <v>6429</v>
      </c>
      <c r="K436" s="299" t="s">
        <v>6430</v>
      </c>
      <c r="L436" s="299" t="s">
        <v>6431</v>
      </c>
      <c r="M436" s="299" t="s">
        <v>366</v>
      </c>
      <c r="N436" s="299" t="s">
        <v>416</v>
      </c>
      <c r="O436" s="299" t="s">
        <v>368</v>
      </c>
    </row>
    <row r="437" spans="1:15" ht="12.95" customHeight="1" x14ac:dyDescent="0.2">
      <c r="A437" s="306">
        <v>94063288</v>
      </c>
      <c r="B437" s="299" t="s">
        <v>324</v>
      </c>
      <c r="C437" s="299" t="str">
        <f>+_xlfn.XLOOKUP(A437,'ACTIVOS 2'!$B$8:$B$629,'ACTIVOS 2'!$C$8:$C$629)</f>
        <v>OCHOA RAMIREZ CARLOS EDUARDO</v>
      </c>
      <c r="D437" s="300">
        <v>30501</v>
      </c>
      <c r="E437" s="300">
        <v>43427</v>
      </c>
      <c r="F437" s="299" t="s">
        <v>763</v>
      </c>
      <c r="G437" s="299" t="s">
        <v>325</v>
      </c>
      <c r="H437" s="301">
        <v>1</v>
      </c>
      <c r="I437" s="299" t="s">
        <v>6235</v>
      </c>
      <c r="J437" s="299" t="s">
        <v>6236</v>
      </c>
      <c r="K437" s="299" t="s">
        <v>6237</v>
      </c>
      <c r="L437" s="299" t="s">
        <v>6238</v>
      </c>
      <c r="M437" s="299" t="s">
        <v>90</v>
      </c>
      <c r="N437" s="299" t="s">
        <v>316</v>
      </c>
      <c r="O437" s="299" t="s">
        <v>196</v>
      </c>
    </row>
    <row r="438" spans="1:15" ht="12.95" customHeight="1" x14ac:dyDescent="0.2">
      <c r="A438" s="306">
        <v>1144055484</v>
      </c>
      <c r="B438" s="299" t="s">
        <v>1279</v>
      </c>
      <c r="C438" s="299" t="str">
        <f>+_xlfn.XLOOKUP(A438,'ACTIVOS 2'!$B$8:$B$629,'ACTIVOS 2'!$C$8:$C$629)</f>
        <v>OJEDA MUNOZ FRANCIA JOHANA</v>
      </c>
      <c r="D438" s="300">
        <v>33877</v>
      </c>
      <c r="E438" s="300">
        <v>45146</v>
      </c>
      <c r="F438" s="299" t="s">
        <v>768</v>
      </c>
      <c r="G438" s="299" t="s">
        <v>1280</v>
      </c>
      <c r="H438" s="301">
        <v>1</v>
      </c>
      <c r="I438" s="299" t="s">
        <v>5701</v>
      </c>
      <c r="J438" s="299" t="s">
        <v>5701</v>
      </c>
      <c r="K438" s="299" t="s">
        <v>5702</v>
      </c>
      <c r="L438" s="299" t="s">
        <v>4607</v>
      </c>
      <c r="M438" s="299" t="s">
        <v>90</v>
      </c>
      <c r="N438" s="299" t="s">
        <v>1131</v>
      </c>
      <c r="O438" s="299" t="s">
        <v>196</v>
      </c>
    </row>
    <row r="439" spans="1:15" ht="12.95" customHeight="1" x14ac:dyDescent="0.2">
      <c r="A439" s="306">
        <v>31567258</v>
      </c>
      <c r="B439" s="299" t="s">
        <v>1281</v>
      </c>
      <c r="C439" s="299" t="e">
        <f>+_xlfn.XLOOKUP(A439,'ACTIVOS 2'!$B$8:$B$629,'ACTIVOS 2'!$C$8:$C$629)</f>
        <v>#N/A</v>
      </c>
      <c r="D439" s="300">
        <v>29598</v>
      </c>
      <c r="E439" s="300">
        <v>41597</v>
      </c>
      <c r="F439" s="299" t="s">
        <v>768</v>
      </c>
      <c r="G439" s="299" t="s">
        <v>1282</v>
      </c>
      <c r="H439" s="301">
        <v>1</v>
      </c>
      <c r="I439" s="299" t="s">
        <v>5703</v>
      </c>
      <c r="J439" s="299" t="s">
        <v>5703</v>
      </c>
      <c r="K439" s="299" t="s">
        <v>5704</v>
      </c>
      <c r="L439" s="299" t="s">
        <v>4607</v>
      </c>
      <c r="M439" s="299" t="s">
        <v>90</v>
      </c>
      <c r="N439" s="299" t="s">
        <v>1131</v>
      </c>
      <c r="O439" s="299" t="s">
        <v>196</v>
      </c>
    </row>
    <row r="440" spans="1:15" ht="12.95" customHeight="1" x14ac:dyDescent="0.2">
      <c r="A440" s="306">
        <v>1006166230</v>
      </c>
      <c r="B440" s="299" t="s">
        <v>1283</v>
      </c>
      <c r="C440" s="299" t="str">
        <f>+_xlfn.XLOOKUP(A440,'ACTIVOS 2'!$B$8:$B$629,'ACTIVOS 2'!$C$8:$C$629)</f>
        <v>ORDONEZ CORDOBA CAROLINA</v>
      </c>
      <c r="D440" s="300">
        <v>36579</v>
      </c>
      <c r="E440" s="300">
        <v>44470</v>
      </c>
      <c r="F440" s="299" t="s">
        <v>768</v>
      </c>
      <c r="G440" s="299" t="s">
        <v>1284</v>
      </c>
      <c r="H440" s="301">
        <v>1</v>
      </c>
      <c r="I440" s="299" t="s">
        <v>5705</v>
      </c>
      <c r="J440" s="299" t="s">
        <v>5705</v>
      </c>
      <c r="K440" s="299" t="s">
        <v>5706</v>
      </c>
      <c r="L440" s="299" t="s">
        <v>4607</v>
      </c>
      <c r="M440" s="299" t="s">
        <v>90</v>
      </c>
      <c r="N440" s="299" t="s">
        <v>1131</v>
      </c>
      <c r="O440" s="299" t="s">
        <v>196</v>
      </c>
    </row>
    <row r="441" spans="1:15" ht="12.95" customHeight="1" x14ac:dyDescent="0.2">
      <c r="A441" s="306">
        <v>1087648122</v>
      </c>
      <c r="B441" s="299" t="s">
        <v>397</v>
      </c>
      <c r="C441" s="299" t="str">
        <f>+_xlfn.XLOOKUP(A441,'ACTIVOS 2'!$B$8:$B$629,'ACTIVOS 2'!$C$8:$C$629)</f>
        <v>ORDONEZ GOMEZ ALEX FERNANDO</v>
      </c>
      <c r="D441" s="300">
        <v>36172</v>
      </c>
      <c r="E441" s="300">
        <v>44474</v>
      </c>
      <c r="F441" s="299" t="s">
        <v>763</v>
      </c>
      <c r="G441" s="299" t="s">
        <v>4552</v>
      </c>
      <c r="H441" s="301">
        <v>1</v>
      </c>
      <c r="I441" s="299" t="s">
        <v>6387</v>
      </c>
      <c r="J441" s="299" t="s">
        <v>6388</v>
      </c>
      <c r="K441" s="299" t="s">
        <v>6389</v>
      </c>
      <c r="L441" s="299" t="s">
        <v>6390</v>
      </c>
      <c r="M441" s="299" t="s">
        <v>366</v>
      </c>
      <c r="N441" s="299" t="s">
        <v>367</v>
      </c>
      <c r="O441" s="299" t="s">
        <v>368</v>
      </c>
    </row>
    <row r="442" spans="1:15" ht="12.95" customHeight="1" x14ac:dyDescent="0.2">
      <c r="A442" s="306">
        <v>1144049500</v>
      </c>
      <c r="B442" s="299" t="s">
        <v>886</v>
      </c>
      <c r="C442" s="299" t="str">
        <f>+_xlfn.XLOOKUP(A442,'ACTIVOS 2'!$B$8:$B$629,'ACTIVOS 2'!$C$8:$C$629)</f>
        <v>ORJUELA GARCIA JONNATHAN ANDRES</v>
      </c>
      <c r="D442" s="300">
        <v>33627</v>
      </c>
      <c r="E442" s="300">
        <v>45078</v>
      </c>
      <c r="F442" s="299" t="s">
        <v>763</v>
      </c>
      <c r="G442" s="299" t="s">
        <v>887</v>
      </c>
      <c r="H442" s="301">
        <v>1</v>
      </c>
      <c r="I442" s="299" t="s">
        <v>4892</v>
      </c>
      <c r="J442" s="299" t="s">
        <v>4892</v>
      </c>
      <c r="K442" s="299" t="s">
        <v>4893</v>
      </c>
      <c r="L442" s="299" t="s">
        <v>4607</v>
      </c>
      <c r="M442" s="299" t="s">
        <v>83</v>
      </c>
      <c r="N442" s="299" t="s">
        <v>880</v>
      </c>
      <c r="O442" s="299" t="s">
        <v>881</v>
      </c>
    </row>
    <row r="443" spans="1:15" ht="12.95" customHeight="1" x14ac:dyDescent="0.2">
      <c r="A443" s="306">
        <v>1006198224</v>
      </c>
      <c r="B443" s="299" t="s">
        <v>1285</v>
      </c>
      <c r="C443" s="299" t="e">
        <f>+_xlfn.XLOOKUP(A443,'ACTIVOS 2'!$B$8:$B$629,'ACTIVOS 2'!$C$8:$C$629)</f>
        <v>#N/A</v>
      </c>
      <c r="D443" s="300">
        <v>37246</v>
      </c>
      <c r="E443" s="300">
        <v>45069</v>
      </c>
      <c r="F443" s="299" t="s">
        <v>768</v>
      </c>
      <c r="G443" s="299" t="s">
        <v>4463</v>
      </c>
      <c r="H443" s="301">
        <v>1</v>
      </c>
      <c r="I443" s="299" t="s">
        <v>5707</v>
      </c>
      <c r="J443" s="299" t="s">
        <v>5707</v>
      </c>
      <c r="K443" s="299" t="s">
        <v>5708</v>
      </c>
      <c r="L443" s="299" t="s">
        <v>4607</v>
      </c>
      <c r="M443" s="299" t="s">
        <v>90</v>
      </c>
      <c r="N443" s="299" t="s">
        <v>1131</v>
      </c>
      <c r="O443" s="299" t="s">
        <v>196</v>
      </c>
    </row>
    <row r="444" spans="1:15" ht="12.95" customHeight="1" x14ac:dyDescent="0.2">
      <c r="A444" s="306">
        <v>1144105055</v>
      </c>
      <c r="B444" s="299" t="s">
        <v>1503</v>
      </c>
      <c r="C444" s="299" t="str">
        <f>+_xlfn.XLOOKUP(A444,'ACTIVOS 2'!$B$8:$B$629,'ACTIVOS 2'!$C$8:$C$629)</f>
        <v>OROZCO MERA CARLOS FELIPE</v>
      </c>
      <c r="D444" s="300">
        <v>36122</v>
      </c>
      <c r="E444" s="300">
        <v>44600</v>
      </c>
      <c r="F444" s="299" t="s">
        <v>763</v>
      </c>
      <c r="G444" s="299" t="s">
        <v>1504</v>
      </c>
      <c r="H444" s="301">
        <v>1</v>
      </c>
      <c r="I444" s="299" t="s">
        <v>6020</v>
      </c>
      <c r="J444" s="299" t="s">
        <v>6021</v>
      </c>
      <c r="K444" s="299" t="s">
        <v>6022</v>
      </c>
      <c r="L444" s="299" t="s">
        <v>6023</v>
      </c>
      <c r="M444" s="299" t="s">
        <v>90</v>
      </c>
      <c r="N444" s="299" t="s">
        <v>1499</v>
      </c>
      <c r="O444" s="299" t="s">
        <v>1007</v>
      </c>
    </row>
    <row r="445" spans="1:15" ht="12.95" customHeight="1" x14ac:dyDescent="0.2">
      <c r="A445" s="306">
        <v>66926647</v>
      </c>
      <c r="B445" s="299" t="s">
        <v>931</v>
      </c>
      <c r="C445" s="299" t="str">
        <f>+_xlfn.XLOOKUP(A445,'ACTIVOS 2'!$B$8:$B$629,'ACTIVOS 2'!$C$8:$C$629)</f>
        <v>OROZCO RIVERA ANDREA</v>
      </c>
      <c r="D445" s="300">
        <v>27267</v>
      </c>
      <c r="E445" s="300">
        <v>37681</v>
      </c>
      <c r="F445" s="299" t="s">
        <v>768</v>
      </c>
      <c r="G445" s="299" t="s">
        <v>4346</v>
      </c>
      <c r="H445" s="301">
        <v>1</v>
      </c>
      <c r="I445" s="299" t="s">
        <v>4988</v>
      </c>
      <c r="J445" s="299" t="s">
        <v>4988</v>
      </c>
      <c r="K445" s="299" t="s">
        <v>4989</v>
      </c>
      <c r="L445" s="299" t="s">
        <v>4990</v>
      </c>
      <c r="M445" s="299" t="s">
        <v>83</v>
      </c>
      <c r="N445" s="299" t="s">
        <v>899</v>
      </c>
      <c r="O445" s="299" t="s">
        <v>85</v>
      </c>
    </row>
    <row r="446" spans="1:15" ht="12.95" customHeight="1" x14ac:dyDescent="0.2">
      <c r="A446" s="306">
        <v>1143861779</v>
      </c>
      <c r="B446" s="299" t="s">
        <v>801</v>
      </c>
      <c r="C446" s="299" t="str">
        <f>+_xlfn.XLOOKUP(A446,'ACTIVOS 2'!$B$8:$B$629,'ACTIVOS 2'!$C$8:$C$629)</f>
        <v>ORREGO PINO ELKIN ANDRES</v>
      </c>
      <c r="D446" s="300">
        <v>34867</v>
      </c>
      <c r="E446" s="300">
        <v>45363</v>
      </c>
      <c r="F446" s="299" t="s">
        <v>763</v>
      </c>
      <c r="G446" s="299" t="s">
        <v>802</v>
      </c>
      <c r="H446" s="301">
        <v>1</v>
      </c>
      <c r="I446" s="299" t="s">
        <v>4687</v>
      </c>
      <c r="J446" s="299" t="s">
        <v>4687</v>
      </c>
      <c r="K446" s="299" t="s">
        <v>4688</v>
      </c>
      <c r="L446" s="299" t="s">
        <v>4607</v>
      </c>
      <c r="M446" s="299" t="s">
        <v>19</v>
      </c>
      <c r="N446" s="299" t="s">
        <v>803</v>
      </c>
      <c r="O446" s="299" t="s">
        <v>24</v>
      </c>
    </row>
    <row r="447" spans="1:15" ht="12.95" customHeight="1" x14ac:dyDescent="0.2">
      <c r="A447" s="306">
        <v>1143956688</v>
      </c>
      <c r="B447" s="299" t="s">
        <v>1649</v>
      </c>
      <c r="C447" s="299" t="str">
        <f>+_xlfn.XLOOKUP(A447,'ACTIVOS 2'!$B$8:$B$629,'ACTIVOS 2'!$C$8:$C$629)</f>
        <v>ORTEGA COCA DIANA KATHERINE</v>
      </c>
      <c r="D447" s="300">
        <v>34147</v>
      </c>
      <c r="E447" s="300">
        <v>44740</v>
      </c>
      <c r="F447" s="299" t="s">
        <v>768</v>
      </c>
      <c r="G447" s="299" t="s">
        <v>4575</v>
      </c>
      <c r="H447" s="301">
        <v>1</v>
      </c>
      <c r="I447" s="299" t="s">
        <v>6586</v>
      </c>
      <c r="J447" s="299" t="s">
        <v>6587</v>
      </c>
      <c r="K447" s="299" t="s">
        <v>6588</v>
      </c>
      <c r="L447" s="299" t="s">
        <v>6589</v>
      </c>
      <c r="M447" s="299" t="s">
        <v>1644</v>
      </c>
      <c r="N447" s="299" t="s">
        <v>1650</v>
      </c>
      <c r="O447" s="299" t="s">
        <v>1646</v>
      </c>
    </row>
    <row r="448" spans="1:15" ht="12.95" customHeight="1" x14ac:dyDescent="0.2">
      <c r="A448" s="306">
        <v>1092363051</v>
      </c>
      <c r="B448" s="299" t="s">
        <v>1286</v>
      </c>
      <c r="C448" s="299" t="e">
        <f>+_xlfn.XLOOKUP(A448,'ACTIVOS 2'!$B$8:$B$629,'ACTIVOS 2'!$C$8:$C$629)</f>
        <v>#N/A</v>
      </c>
      <c r="D448" s="300">
        <v>35573</v>
      </c>
      <c r="E448" s="300">
        <v>44721</v>
      </c>
      <c r="F448" s="299" t="s">
        <v>768</v>
      </c>
      <c r="G448" s="299" t="s">
        <v>4464</v>
      </c>
      <c r="H448" s="301">
        <v>1</v>
      </c>
      <c r="I448" s="299" t="s">
        <v>5709</v>
      </c>
      <c r="J448" s="299" t="s">
        <v>5709</v>
      </c>
      <c r="K448" s="299" t="s">
        <v>5710</v>
      </c>
      <c r="L448" s="299" t="s">
        <v>4607</v>
      </c>
      <c r="M448" s="299" t="s">
        <v>90</v>
      </c>
      <c r="N448" s="299" t="s">
        <v>1131</v>
      </c>
      <c r="O448" s="299" t="s">
        <v>196</v>
      </c>
    </row>
    <row r="449" spans="1:15" ht="12.95" customHeight="1" x14ac:dyDescent="0.2">
      <c r="A449" s="306">
        <v>1113305053</v>
      </c>
      <c r="B449" s="299" t="s">
        <v>1287</v>
      </c>
      <c r="C449" s="299" t="str">
        <f>+_xlfn.XLOOKUP(A449,'ACTIVOS 2'!$B$8:$B$629,'ACTIVOS 2'!$C$8:$C$629)</f>
        <v>ORTEGA VARGAS LINA MARIA</v>
      </c>
      <c r="D449" s="300">
        <v>32447</v>
      </c>
      <c r="E449" s="300">
        <v>44418</v>
      </c>
      <c r="F449" s="299" t="s">
        <v>768</v>
      </c>
      <c r="G449" s="299" t="s">
        <v>4465</v>
      </c>
      <c r="H449" s="301">
        <v>1</v>
      </c>
      <c r="I449" s="299" t="s">
        <v>5711</v>
      </c>
      <c r="J449" s="299" t="s">
        <v>5711</v>
      </c>
      <c r="K449" s="299" t="s">
        <v>5712</v>
      </c>
      <c r="L449" s="299" t="s">
        <v>4607</v>
      </c>
      <c r="M449" s="299" t="s">
        <v>90</v>
      </c>
      <c r="N449" s="299" t="s">
        <v>1131</v>
      </c>
      <c r="O449" s="299" t="s">
        <v>196</v>
      </c>
    </row>
    <row r="450" spans="1:15" ht="12.95" customHeight="1" x14ac:dyDescent="0.2">
      <c r="A450" s="306">
        <v>1151963482</v>
      </c>
      <c r="B450" s="299" t="s">
        <v>1528</v>
      </c>
      <c r="C450" s="299" t="str">
        <f>+_xlfn.XLOOKUP(A450,'ACTIVOS 2'!$B$8:$B$629,'ACTIVOS 2'!$C$8:$C$629)</f>
        <v>ORTIZ CAMPOS ROBERTO CARLOS</v>
      </c>
      <c r="D450" s="300">
        <v>35727</v>
      </c>
      <c r="E450" s="300">
        <v>45362</v>
      </c>
      <c r="F450" s="299" t="s">
        <v>763</v>
      </c>
      <c r="G450" s="299" t="s">
        <v>1529</v>
      </c>
      <c r="H450" s="301">
        <v>1</v>
      </c>
      <c r="I450" s="299" t="s">
        <v>6307</v>
      </c>
      <c r="J450" s="299" t="s">
        <v>6308</v>
      </c>
      <c r="K450" s="299" t="s">
        <v>6309</v>
      </c>
      <c r="L450" s="299"/>
      <c r="M450" s="299" t="s">
        <v>90</v>
      </c>
      <c r="N450" s="299" t="s">
        <v>1530</v>
      </c>
      <c r="O450" s="299" t="s">
        <v>196</v>
      </c>
    </row>
    <row r="451" spans="1:15" ht="12.95" customHeight="1" x14ac:dyDescent="0.2">
      <c r="A451" s="306">
        <v>6199511</v>
      </c>
      <c r="B451" s="299" t="s">
        <v>272</v>
      </c>
      <c r="C451" s="299" t="str">
        <f>+_xlfn.XLOOKUP(A451,'ACTIVOS 2'!$B$8:$B$629,'ACTIVOS 2'!$C$8:$C$629)</f>
        <v>ORTIZ HECTOR FABIO</v>
      </c>
      <c r="D451" s="300">
        <v>28899</v>
      </c>
      <c r="E451" s="300">
        <v>41929</v>
      </c>
      <c r="F451" s="299" t="s">
        <v>763</v>
      </c>
      <c r="G451" s="299" t="s">
        <v>4524</v>
      </c>
      <c r="H451" s="301">
        <v>1</v>
      </c>
      <c r="I451" s="299" t="s">
        <v>6145</v>
      </c>
      <c r="J451" s="299" t="s">
        <v>6146</v>
      </c>
      <c r="K451" s="299" t="s">
        <v>6147</v>
      </c>
      <c r="L451" s="299" t="s">
        <v>4607</v>
      </c>
      <c r="M451" s="299" t="s">
        <v>90</v>
      </c>
      <c r="N451" s="299" t="s">
        <v>211</v>
      </c>
      <c r="O451" s="299" t="s">
        <v>196</v>
      </c>
    </row>
    <row r="452" spans="1:15" ht="12.95" customHeight="1" x14ac:dyDescent="0.2">
      <c r="A452" s="306">
        <v>1086195819</v>
      </c>
      <c r="B452" s="299" t="s">
        <v>1659</v>
      </c>
      <c r="C452" s="299" t="str">
        <f>+_xlfn.XLOOKUP(A452,'ACTIVOS 2'!$B$8:$B$629,'ACTIVOS 2'!$C$8:$C$629)</f>
        <v>ORTIZ HERNANDEZ YESID</v>
      </c>
      <c r="D452" s="300">
        <v>37491</v>
      </c>
      <c r="E452" s="300">
        <v>45481</v>
      </c>
      <c r="F452" s="299" t="s">
        <v>763</v>
      </c>
      <c r="G452" s="299" t="s">
        <v>1660</v>
      </c>
      <c r="H452" s="301">
        <v>1</v>
      </c>
      <c r="I452" s="299" t="s">
        <v>6601</v>
      </c>
      <c r="J452" s="299" t="s">
        <v>6601</v>
      </c>
      <c r="K452" s="299" t="s">
        <v>6602</v>
      </c>
      <c r="L452" s="299" t="s">
        <v>4607</v>
      </c>
      <c r="M452" s="299" t="s">
        <v>1644</v>
      </c>
      <c r="N452" s="299" t="s">
        <v>1661</v>
      </c>
      <c r="O452" s="299" t="s">
        <v>1646</v>
      </c>
    </row>
    <row r="453" spans="1:15" ht="12.95" customHeight="1" x14ac:dyDescent="0.2">
      <c r="A453" s="306">
        <v>87432752</v>
      </c>
      <c r="B453" s="299" t="s">
        <v>136</v>
      </c>
      <c r="C453" s="299" t="str">
        <f>+_xlfn.XLOOKUP(A453,'ACTIVOS 2'!$B$8:$B$629,'ACTIVOS 2'!$C$8:$C$629)</f>
        <v>ORTIZ PRADO VICTOR JAMES</v>
      </c>
      <c r="D453" s="300">
        <v>26810</v>
      </c>
      <c r="E453" s="300">
        <v>43257</v>
      </c>
      <c r="F453" s="299" t="s">
        <v>763</v>
      </c>
      <c r="G453" s="299" t="s">
        <v>137</v>
      </c>
      <c r="H453" s="301">
        <v>1</v>
      </c>
      <c r="I453" s="299" t="s">
        <v>5221</v>
      </c>
      <c r="J453" s="299" t="s">
        <v>5222</v>
      </c>
      <c r="K453" s="299" t="s">
        <v>5223</v>
      </c>
      <c r="L453" s="299" t="s">
        <v>5224</v>
      </c>
      <c r="M453" s="299" t="s">
        <v>90</v>
      </c>
      <c r="N453" s="299" t="s">
        <v>91</v>
      </c>
      <c r="O453" s="299" t="s">
        <v>92</v>
      </c>
    </row>
    <row r="454" spans="1:15" ht="12.95" customHeight="1" x14ac:dyDescent="0.2">
      <c r="A454" s="306">
        <v>1113635537</v>
      </c>
      <c r="B454" s="299" t="s">
        <v>1531</v>
      </c>
      <c r="C454" s="299" t="str">
        <f>+_xlfn.XLOOKUP(A454,'ACTIVOS 2'!$B$8:$B$629,'ACTIVOS 2'!$C$8:$C$629)</f>
        <v>ORTIZ ROSERO LUZ ADRIANA</v>
      </c>
      <c r="D454" s="300">
        <v>32307</v>
      </c>
      <c r="E454" s="300">
        <v>39744</v>
      </c>
      <c r="F454" s="299" t="s">
        <v>768</v>
      </c>
      <c r="G454" s="299" t="s">
        <v>4544</v>
      </c>
      <c r="H454" s="301">
        <v>1</v>
      </c>
      <c r="I454" s="299" t="s">
        <v>6313</v>
      </c>
      <c r="J454" s="299" t="s">
        <v>6313</v>
      </c>
      <c r="K454" s="299" t="s">
        <v>6314</v>
      </c>
      <c r="L454" s="299" t="s">
        <v>6315</v>
      </c>
      <c r="M454" s="299" t="s">
        <v>366</v>
      </c>
      <c r="N454" s="299" t="s">
        <v>1532</v>
      </c>
      <c r="O454" s="299" t="s">
        <v>368</v>
      </c>
    </row>
    <row r="455" spans="1:15" ht="12.95" customHeight="1" x14ac:dyDescent="0.2">
      <c r="A455" s="306">
        <v>1053767708</v>
      </c>
      <c r="B455" s="299" t="s">
        <v>1662</v>
      </c>
      <c r="C455" s="299" t="e">
        <f>+_xlfn.XLOOKUP(A455,'ACTIVOS 2'!$B$8:$B$629,'ACTIVOS 2'!$C$8:$C$629)</f>
        <v>#N/A</v>
      </c>
      <c r="D455" s="300">
        <v>31504</v>
      </c>
      <c r="E455" s="300">
        <v>45439</v>
      </c>
      <c r="F455" s="299" t="s">
        <v>768</v>
      </c>
      <c r="G455" s="299" t="s">
        <v>1663</v>
      </c>
      <c r="H455" s="301">
        <v>1</v>
      </c>
      <c r="I455" s="299" t="s">
        <v>6603</v>
      </c>
      <c r="J455" s="299" t="s">
        <v>6603</v>
      </c>
      <c r="K455" s="299" t="s">
        <v>6604</v>
      </c>
      <c r="L455" s="299" t="s">
        <v>4607</v>
      </c>
      <c r="M455" s="299" t="s">
        <v>1644</v>
      </c>
      <c r="N455" s="299" t="s">
        <v>1664</v>
      </c>
      <c r="O455" s="299" t="s">
        <v>1646</v>
      </c>
    </row>
    <row r="456" spans="1:15" ht="12.95" customHeight="1" x14ac:dyDescent="0.2">
      <c r="A456" s="306">
        <v>1107509047</v>
      </c>
      <c r="B456" s="299" t="s">
        <v>1288</v>
      </c>
      <c r="C456" s="299" t="str">
        <f>+_xlfn.XLOOKUP(A456,'ACTIVOS 2'!$B$8:$B$629,'ACTIVOS 2'!$C$8:$C$629)</f>
        <v>OSORIO DIAZ KATHERIN DAYANA</v>
      </c>
      <c r="D456" s="300">
        <v>35535</v>
      </c>
      <c r="E456" s="300">
        <v>44463</v>
      </c>
      <c r="F456" s="299" t="s">
        <v>768</v>
      </c>
      <c r="G456" s="299" t="s">
        <v>4466</v>
      </c>
      <c r="H456" s="301">
        <v>1</v>
      </c>
      <c r="I456" s="299" t="s">
        <v>5713</v>
      </c>
      <c r="J456" s="299" t="s">
        <v>5713</v>
      </c>
      <c r="K456" s="299" t="s">
        <v>5714</v>
      </c>
      <c r="L456" s="299" t="s">
        <v>4607</v>
      </c>
      <c r="M456" s="299" t="s">
        <v>90</v>
      </c>
      <c r="N456" s="299" t="s">
        <v>1131</v>
      </c>
      <c r="O456" s="299" t="s">
        <v>196</v>
      </c>
    </row>
    <row r="457" spans="1:15" ht="12.95" customHeight="1" x14ac:dyDescent="0.2">
      <c r="A457" s="306">
        <v>1130594235</v>
      </c>
      <c r="B457" s="299" t="s">
        <v>398</v>
      </c>
      <c r="C457" s="299" t="str">
        <f>+_xlfn.XLOOKUP(A457,'ACTIVOS 2'!$B$8:$B$629,'ACTIVOS 2'!$C$8:$C$629)</f>
        <v>OSORIO MARTINEZ JEFFERSON STIVE</v>
      </c>
      <c r="D457" s="300">
        <v>31963</v>
      </c>
      <c r="E457" s="300">
        <v>42023</v>
      </c>
      <c r="F457" s="299" t="s">
        <v>763</v>
      </c>
      <c r="G457" s="299" t="s">
        <v>4553</v>
      </c>
      <c r="H457" s="301">
        <v>1</v>
      </c>
      <c r="I457" s="299" t="s">
        <v>6391</v>
      </c>
      <c r="J457" s="299" t="s">
        <v>6391</v>
      </c>
      <c r="K457" s="299" t="s">
        <v>6392</v>
      </c>
      <c r="L457" s="299" t="s">
        <v>6393</v>
      </c>
      <c r="M457" s="299" t="s">
        <v>366</v>
      </c>
      <c r="N457" s="299" t="s">
        <v>367</v>
      </c>
      <c r="O457" s="299" t="s">
        <v>368</v>
      </c>
    </row>
    <row r="458" spans="1:15" ht="12.95" customHeight="1" x14ac:dyDescent="0.2">
      <c r="A458" s="306">
        <v>1143960260</v>
      </c>
      <c r="B458" s="299" t="s">
        <v>138</v>
      </c>
      <c r="C458" s="299" t="str">
        <f>+_xlfn.XLOOKUP(A458,'ACTIVOS 2'!$B$8:$B$629,'ACTIVOS 2'!$C$8:$C$629)</f>
        <v>OSPINA AYALA WILDER ESNEIDER</v>
      </c>
      <c r="D458" s="300">
        <v>34288</v>
      </c>
      <c r="E458" s="300">
        <v>44566</v>
      </c>
      <c r="F458" s="299" t="s">
        <v>763</v>
      </c>
      <c r="G458" s="299" t="s">
        <v>139</v>
      </c>
      <c r="H458" s="301">
        <v>1</v>
      </c>
      <c r="I458" s="299" t="s">
        <v>5225</v>
      </c>
      <c r="J458" s="299" t="s">
        <v>5226</v>
      </c>
      <c r="K458" s="299" t="s">
        <v>5227</v>
      </c>
      <c r="L458" s="299" t="s">
        <v>5228</v>
      </c>
      <c r="M458" s="299" t="s">
        <v>90</v>
      </c>
      <c r="N458" s="299" t="s">
        <v>91</v>
      </c>
      <c r="O458" s="299" t="s">
        <v>92</v>
      </c>
    </row>
    <row r="459" spans="1:15" ht="12.95" customHeight="1" x14ac:dyDescent="0.2">
      <c r="A459" s="306">
        <v>1006208275</v>
      </c>
      <c r="B459" s="299" t="s">
        <v>399</v>
      </c>
      <c r="C459" s="299" t="e">
        <f>+_xlfn.XLOOKUP(A459,'ACTIVOS 2'!$B$8:$B$629,'ACTIVOS 2'!$C$8:$C$629)</f>
        <v>#N/A</v>
      </c>
      <c r="D459" s="300">
        <v>37611</v>
      </c>
      <c r="E459" s="300">
        <v>45146</v>
      </c>
      <c r="F459" s="299" t="s">
        <v>763</v>
      </c>
      <c r="G459" s="299" t="s">
        <v>400</v>
      </c>
      <c r="H459" s="301">
        <v>1</v>
      </c>
      <c r="I459" s="299" t="s">
        <v>6394</v>
      </c>
      <c r="J459" s="299" t="s">
        <v>6394</v>
      </c>
      <c r="K459" s="299" t="s">
        <v>6395</v>
      </c>
      <c r="L459" s="299" t="s">
        <v>4607</v>
      </c>
      <c r="M459" s="299" t="s">
        <v>366</v>
      </c>
      <c r="N459" s="299" t="s">
        <v>367</v>
      </c>
      <c r="O459" s="299" t="s">
        <v>368</v>
      </c>
    </row>
    <row r="460" spans="1:15" ht="12.95" customHeight="1" x14ac:dyDescent="0.2">
      <c r="A460" s="306">
        <v>1000117096</v>
      </c>
      <c r="B460" s="299" t="s">
        <v>273</v>
      </c>
      <c r="C460" s="299" t="str">
        <f>+_xlfn.XLOOKUP(A460,'ACTIVOS 2'!$B$8:$B$629,'ACTIVOS 2'!$C$8:$C$629)</f>
        <v>OSPINO ROMERO KATHERIN ISABEL</v>
      </c>
      <c r="D460" s="300">
        <v>36838</v>
      </c>
      <c r="E460" s="300">
        <v>45572</v>
      </c>
      <c r="F460" s="299" t="s">
        <v>768</v>
      </c>
      <c r="G460" s="299" t="s">
        <v>274</v>
      </c>
      <c r="H460" s="301">
        <v>1</v>
      </c>
      <c r="I460" s="299" t="s">
        <v>6148</v>
      </c>
      <c r="J460" s="299" t="s">
        <v>6148</v>
      </c>
      <c r="K460" s="299" t="s">
        <v>6149</v>
      </c>
      <c r="L460" s="299" t="s">
        <v>4607</v>
      </c>
      <c r="M460" s="299" t="s">
        <v>90</v>
      </c>
      <c r="N460" s="299" t="s">
        <v>211</v>
      </c>
      <c r="O460" s="299" t="s">
        <v>196</v>
      </c>
    </row>
    <row r="461" spans="1:15" ht="12.95" customHeight="1" x14ac:dyDescent="0.2">
      <c r="A461" s="306">
        <v>31309648</v>
      </c>
      <c r="B461" s="299" t="s">
        <v>182</v>
      </c>
      <c r="C461" s="299" t="str">
        <f>+_xlfn.XLOOKUP(A461,'ACTIVOS 2'!$B$8:$B$629,'ACTIVOS 2'!$C$8:$C$629)</f>
        <v>PALACIO CAMPO GLEANGELY MAIBELIN</v>
      </c>
      <c r="D461" s="300">
        <v>31071</v>
      </c>
      <c r="E461" s="300">
        <v>44702</v>
      </c>
      <c r="F461" s="299" t="s">
        <v>768</v>
      </c>
      <c r="G461" s="299" t="s">
        <v>183</v>
      </c>
      <c r="H461" s="301">
        <v>1</v>
      </c>
      <c r="I461" s="299" t="s">
        <v>5298</v>
      </c>
      <c r="J461" s="299" t="s">
        <v>5299</v>
      </c>
      <c r="K461" s="299" t="s">
        <v>5300</v>
      </c>
      <c r="L461" s="299" t="s">
        <v>5301</v>
      </c>
      <c r="M461" s="299" t="s">
        <v>90</v>
      </c>
      <c r="N461" s="299" t="s">
        <v>167</v>
      </c>
      <c r="O461" s="299" t="s">
        <v>159</v>
      </c>
    </row>
    <row r="462" spans="1:15" ht="12.95" customHeight="1" x14ac:dyDescent="0.2">
      <c r="A462" s="306">
        <v>6550150</v>
      </c>
      <c r="B462" s="299" t="s">
        <v>275</v>
      </c>
      <c r="C462" s="299" t="str">
        <f>+_xlfn.XLOOKUP(A462,'ACTIVOS 2'!$B$8:$B$629,'ACTIVOS 2'!$C$8:$C$629)</f>
        <v>PALACIOS ASPRILLA ERVIN</v>
      </c>
      <c r="D462" s="300">
        <v>31187</v>
      </c>
      <c r="E462" s="300">
        <v>41157</v>
      </c>
      <c r="F462" s="299" t="s">
        <v>763</v>
      </c>
      <c r="G462" s="299" t="s">
        <v>4525</v>
      </c>
      <c r="H462" s="301">
        <v>1</v>
      </c>
      <c r="I462" s="299" t="s">
        <v>6150</v>
      </c>
      <c r="J462" s="299" t="s">
        <v>6150</v>
      </c>
      <c r="K462" s="299" t="s">
        <v>6151</v>
      </c>
      <c r="L462" s="299" t="s">
        <v>6152</v>
      </c>
      <c r="M462" s="299" t="s">
        <v>90</v>
      </c>
      <c r="N462" s="299" t="s">
        <v>211</v>
      </c>
      <c r="O462" s="299" t="s">
        <v>196</v>
      </c>
    </row>
    <row r="463" spans="1:15" ht="12.95" customHeight="1" x14ac:dyDescent="0.2">
      <c r="A463" s="306">
        <v>1130665636</v>
      </c>
      <c r="B463" s="299" t="s">
        <v>1074</v>
      </c>
      <c r="C463" s="299" t="e">
        <f>+_xlfn.XLOOKUP(A463,'ACTIVOS 2'!$B$8:$B$629,'ACTIVOS 2'!$C$8:$C$629)</f>
        <v>#N/A</v>
      </c>
      <c r="D463" s="300">
        <v>31405</v>
      </c>
      <c r="E463" s="300">
        <v>44264</v>
      </c>
      <c r="F463" s="299" t="s">
        <v>763</v>
      </c>
      <c r="G463" s="299" t="s">
        <v>1075</v>
      </c>
      <c r="H463" s="301">
        <v>1</v>
      </c>
      <c r="I463" s="299" t="s">
        <v>5390</v>
      </c>
      <c r="J463" s="299" t="s">
        <v>5390</v>
      </c>
      <c r="K463" s="299" t="s">
        <v>5391</v>
      </c>
      <c r="L463" s="299" t="s">
        <v>4607</v>
      </c>
      <c r="M463" s="299" t="s">
        <v>90</v>
      </c>
      <c r="N463" s="299" t="s">
        <v>1017</v>
      </c>
      <c r="O463" s="299" t="s">
        <v>196</v>
      </c>
    </row>
    <row r="464" spans="1:15" ht="12.95" customHeight="1" x14ac:dyDescent="0.2">
      <c r="A464" s="306">
        <v>38885788</v>
      </c>
      <c r="B464" s="299" t="s">
        <v>1076</v>
      </c>
      <c r="C464" s="299" t="str">
        <f>+_xlfn.XLOOKUP(A464,'ACTIVOS 2'!$B$8:$B$629,'ACTIVOS 2'!$C$8:$C$629)</f>
        <v>PALOMINO PEREA CARMEN ELENA</v>
      </c>
      <c r="D464" s="300">
        <v>29130</v>
      </c>
      <c r="E464" s="300">
        <v>43900</v>
      </c>
      <c r="F464" s="299" t="s">
        <v>768</v>
      </c>
      <c r="G464" s="299" t="s">
        <v>4407</v>
      </c>
      <c r="H464" s="301">
        <v>1</v>
      </c>
      <c r="I464" s="299" t="s">
        <v>5392</v>
      </c>
      <c r="J464" s="299" t="s">
        <v>5392</v>
      </c>
      <c r="K464" s="299" t="s">
        <v>5393</v>
      </c>
      <c r="L464" s="299" t="s">
        <v>5394</v>
      </c>
      <c r="M464" s="299" t="s">
        <v>90</v>
      </c>
      <c r="N464" s="299" t="s">
        <v>1017</v>
      </c>
      <c r="O464" s="299" t="s">
        <v>196</v>
      </c>
    </row>
    <row r="465" spans="1:15" ht="12.95" customHeight="1" x14ac:dyDescent="0.2">
      <c r="A465" s="306">
        <v>94491935</v>
      </c>
      <c r="B465" s="299" t="s">
        <v>57</v>
      </c>
      <c r="C465" s="299" t="str">
        <f>+_xlfn.XLOOKUP(A465,'ACTIVOS 2'!$B$8:$B$629,'ACTIVOS 2'!$C$8:$C$629)</f>
        <v>PANTOJA ESCOBAR JOHN EDUARDO</v>
      </c>
      <c r="D465" s="300">
        <v>28108</v>
      </c>
      <c r="E465" s="300">
        <v>40366</v>
      </c>
      <c r="F465" s="299" t="s">
        <v>763</v>
      </c>
      <c r="G465" s="299" t="s">
        <v>58</v>
      </c>
      <c r="H465" s="301">
        <v>1</v>
      </c>
      <c r="I465" s="299" t="s">
        <v>4775</v>
      </c>
      <c r="J465" s="299" t="s">
        <v>4775</v>
      </c>
      <c r="K465" s="299" t="s">
        <v>4776</v>
      </c>
      <c r="L465" s="299" t="s">
        <v>4776</v>
      </c>
      <c r="M465" s="299" t="s">
        <v>19</v>
      </c>
      <c r="N465" s="299" t="s">
        <v>59</v>
      </c>
      <c r="O465" s="299" t="s">
        <v>24</v>
      </c>
    </row>
    <row r="466" spans="1:15" ht="12.95" customHeight="1" x14ac:dyDescent="0.2">
      <c r="A466" s="306">
        <v>1143831140</v>
      </c>
      <c r="B466" s="299" t="s">
        <v>1291</v>
      </c>
      <c r="C466" s="299" t="str">
        <f>+_xlfn.XLOOKUP(A466,'ACTIVOS 2'!$B$8:$B$629,'ACTIVOS 2'!$C$8:$C$629)</f>
        <v>PANTOJA TROCHEZ NELY DEL PILAR</v>
      </c>
      <c r="D466" s="300">
        <v>32979</v>
      </c>
      <c r="E466" s="300">
        <v>44489</v>
      </c>
      <c r="F466" s="299" t="s">
        <v>768</v>
      </c>
      <c r="G466" s="299" t="s">
        <v>4467</v>
      </c>
      <c r="H466" s="301">
        <v>1</v>
      </c>
      <c r="I466" s="299" t="s">
        <v>5715</v>
      </c>
      <c r="J466" s="299" t="s">
        <v>5715</v>
      </c>
      <c r="K466" s="299" t="s">
        <v>5716</v>
      </c>
      <c r="L466" s="299" t="s">
        <v>4607</v>
      </c>
      <c r="M466" s="299" t="s">
        <v>90</v>
      </c>
      <c r="N466" s="299" t="s">
        <v>1131</v>
      </c>
      <c r="O466" s="299" t="s">
        <v>196</v>
      </c>
    </row>
    <row r="467" spans="1:15" ht="12.95" customHeight="1" x14ac:dyDescent="0.2">
      <c r="A467" s="306">
        <v>1144150164</v>
      </c>
      <c r="B467" s="299" t="s">
        <v>432</v>
      </c>
      <c r="C467" s="299" t="str">
        <f>+_xlfn.XLOOKUP(A467,'ACTIVOS 2'!$B$8:$B$629,'ACTIVOS 2'!$C$8:$C$629)</f>
        <v>PAPAMIJA ANACONA  JOHN MARIO</v>
      </c>
      <c r="D467" s="300">
        <v>33207</v>
      </c>
      <c r="E467" s="300">
        <v>45155</v>
      </c>
      <c r="F467" s="299" t="s">
        <v>763</v>
      </c>
      <c r="G467" s="299" t="s">
        <v>433</v>
      </c>
      <c r="H467" s="301">
        <v>1</v>
      </c>
      <c r="I467" s="299" t="s">
        <v>6538</v>
      </c>
      <c r="J467" s="299" t="s">
        <v>6538</v>
      </c>
      <c r="K467" s="299" t="s">
        <v>6539</v>
      </c>
      <c r="L467" s="299" t="s">
        <v>4607</v>
      </c>
      <c r="M467" s="299" t="s">
        <v>427</v>
      </c>
      <c r="N467" s="299" t="s">
        <v>434</v>
      </c>
      <c r="O467" s="299" t="s">
        <v>427</v>
      </c>
    </row>
    <row r="468" spans="1:15" ht="12.95" customHeight="1" x14ac:dyDescent="0.2">
      <c r="A468" s="306">
        <v>1002859238</v>
      </c>
      <c r="B468" s="299" t="s">
        <v>979</v>
      </c>
      <c r="C468" s="299" t="str">
        <f>+_xlfn.XLOOKUP(A468,'ACTIVOS 2'!$B$8:$B$629,'ACTIVOS 2'!$C$8:$C$629)</f>
        <v>PARDO MONTENEGRO JAIDER</v>
      </c>
      <c r="D468" s="300">
        <v>36373</v>
      </c>
      <c r="E468" s="300">
        <v>45614</v>
      </c>
      <c r="F468" s="299" t="s">
        <v>763</v>
      </c>
      <c r="G468" s="299" t="s">
        <v>980</v>
      </c>
      <c r="H468" s="301">
        <v>1</v>
      </c>
      <c r="I468" s="299" t="s">
        <v>4894</v>
      </c>
      <c r="J468" s="299" t="s">
        <v>4894</v>
      </c>
      <c r="K468" s="299" t="s">
        <v>4895</v>
      </c>
      <c r="L468" s="299" t="s">
        <v>4607</v>
      </c>
      <c r="M468" s="299" t="s">
        <v>83</v>
      </c>
      <c r="N468" s="299" t="s">
        <v>880</v>
      </c>
      <c r="O468" s="299" t="s">
        <v>881</v>
      </c>
    </row>
    <row r="469" spans="1:15" ht="12.95" customHeight="1" x14ac:dyDescent="0.2">
      <c r="A469" s="306">
        <v>67018482</v>
      </c>
      <c r="B469" s="299" t="s">
        <v>1292</v>
      </c>
      <c r="C469" s="299" t="str">
        <f>+_xlfn.XLOOKUP(A469,'ACTIVOS 2'!$B$8:$B$629,'ACTIVOS 2'!$C$8:$C$629)</f>
        <v>PAREDES CORREA LORENA</v>
      </c>
      <c r="D469" s="300">
        <v>28634</v>
      </c>
      <c r="E469" s="300">
        <v>45124</v>
      </c>
      <c r="F469" s="299" t="s">
        <v>768</v>
      </c>
      <c r="G469" s="299" t="s">
        <v>1293</v>
      </c>
      <c r="H469" s="301">
        <v>1</v>
      </c>
      <c r="I469" s="299" t="s">
        <v>5717</v>
      </c>
      <c r="J469" s="299" t="s">
        <v>5717</v>
      </c>
      <c r="K469" s="299" t="s">
        <v>5718</v>
      </c>
      <c r="L469" s="299"/>
      <c r="M469" s="299" t="s">
        <v>90</v>
      </c>
      <c r="N469" s="299" t="s">
        <v>1131</v>
      </c>
      <c r="O469" s="299" t="s">
        <v>196</v>
      </c>
    </row>
    <row r="470" spans="1:15" ht="12.95" customHeight="1" x14ac:dyDescent="0.2">
      <c r="A470" s="306">
        <v>31535842</v>
      </c>
      <c r="B470" s="299" t="s">
        <v>932</v>
      </c>
      <c r="C470" s="299" t="str">
        <f>+_xlfn.XLOOKUP(A470,'ACTIVOS 2'!$B$8:$B$629,'ACTIVOS 2'!$C$8:$C$629)</f>
        <v>PAREDES CORREA MARITZA</v>
      </c>
      <c r="D470" s="300">
        <v>27444</v>
      </c>
      <c r="E470" s="300">
        <v>38875</v>
      </c>
      <c r="F470" s="299" t="s">
        <v>768</v>
      </c>
      <c r="G470" s="299" t="s">
        <v>4347</v>
      </c>
      <c r="H470" s="301">
        <v>1</v>
      </c>
      <c r="I470" s="299" t="s">
        <v>4991</v>
      </c>
      <c r="J470" s="299" t="s">
        <v>4991</v>
      </c>
      <c r="K470" s="299" t="s">
        <v>4992</v>
      </c>
      <c r="L470" s="299" t="s">
        <v>4607</v>
      </c>
      <c r="M470" s="299" t="s">
        <v>83</v>
      </c>
      <c r="N470" s="299" t="s">
        <v>899</v>
      </c>
      <c r="O470" s="299" t="s">
        <v>85</v>
      </c>
    </row>
    <row r="471" spans="1:15" ht="12.95" customHeight="1" x14ac:dyDescent="0.2">
      <c r="A471" s="306">
        <v>16379439</v>
      </c>
      <c r="B471" s="299" t="s">
        <v>1606</v>
      </c>
      <c r="C471" s="299" t="str">
        <f>+_xlfn.XLOOKUP(A471,'ACTIVOS 2'!$B$8:$B$629,'ACTIVOS 2'!$C$8:$C$629)</f>
        <v>PASQUEL RIVAS VICTOR HUGO</v>
      </c>
      <c r="D471" s="300">
        <v>31168</v>
      </c>
      <c r="E471" s="300">
        <v>45505</v>
      </c>
      <c r="F471" s="299" t="s">
        <v>763</v>
      </c>
      <c r="G471" s="299" t="s">
        <v>1607</v>
      </c>
      <c r="H471" s="301">
        <v>1</v>
      </c>
      <c r="I471" s="299" t="s">
        <v>6543</v>
      </c>
      <c r="J471" s="299" t="s">
        <v>6543</v>
      </c>
      <c r="K471" s="299" t="s">
        <v>6544</v>
      </c>
      <c r="L471" s="299" t="s">
        <v>4607</v>
      </c>
      <c r="M471" s="299" t="s">
        <v>427</v>
      </c>
      <c r="N471" s="299" t="s">
        <v>1608</v>
      </c>
      <c r="O471" s="299" t="s">
        <v>427</v>
      </c>
    </row>
    <row r="472" spans="1:15" ht="12.95" customHeight="1" x14ac:dyDescent="0.2">
      <c r="A472" s="306">
        <v>24762401</v>
      </c>
      <c r="B472" s="299" t="s">
        <v>798</v>
      </c>
      <c r="C472" s="299" t="str">
        <f>+_xlfn.XLOOKUP(A472,'ACTIVOS 2'!$B$8:$B$629,'ACTIVOS 2'!$C$8:$C$629)</f>
        <v>PATINO BETANCUR LUDIVIA</v>
      </c>
      <c r="D472" s="300">
        <v>21529</v>
      </c>
      <c r="E472" s="300">
        <v>38975</v>
      </c>
      <c r="F472" s="299" t="s">
        <v>768</v>
      </c>
      <c r="G472" s="299" t="s">
        <v>4301</v>
      </c>
      <c r="H472" s="301">
        <v>1</v>
      </c>
      <c r="I472" s="299" t="s">
        <v>4676</v>
      </c>
      <c r="J472" s="299" t="s">
        <v>4676</v>
      </c>
      <c r="K472" s="299" t="s">
        <v>4677</v>
      </c>
      <c r="L472" s="299" t="s">
        <v>4678</v>
      </c>
      <c r="M472" s="299" t="s">
        <v>19</v>
      </c>
      <c r="N472" s="299" t="s">
        <v>785</v>
      </c>
      <c r="O472" s="299" t="s">
        <v>24</v>
      </c>
    </row>
    <row r="473" spans="1:15" ht="12.95" customHeight="1" x14ac:dyDescent="0.2">
      <c r="A473" s="306">
        <v>16883616</v>
      </c>
      <c r="B473" s="299" t="s">
        <v>1011</v>
      </c>
      <c r="C473" s="299" t="str">
        <f>+_xlfn.XLOOKUP(A473,'ACTIVOS 2'!$B$8:$B$629,'ACTIVOS 2'!$C$8:$C$629)</f>
        <v>PATINO PANCHALO WILSON FABIAN</v>
      </c>
      <c r="D473" s="300">
        <v>23897</v>
      </c>
      <c r="E473" s="300">
        <v>39571</v>
      </c>
      <c r="F473" s="299" t="s">
        <v>763</v>
      </c>
      <c r="G473" s="299" t="s">
        <v>4368</v>
      </c>
      <c r="H473" s="301">
        <v>1</v>
      </c>
      <c r="I473" s="299" t="s">
        <v>5126</v>
      </c>
      <c r="J473" s="299" t="s">
        <v>5126</v>
      </c>
      <c r="K473" s="299" t="s">
        <v>5127</v>
      </c>
      <c r="L473" s="299" t="s">
        <v>5128</v>
      </c>
      <c r="M473" s="299" t="s">
        <v>90</v>
      </c>
      <c r="N473" s="299" t="s">
        <v>1012</v>
      </c>
      <c r="O473" s="299" t="s">
        <v>1007</v>
      </c>
    </row>
    <row r="474" spans="1:15" ht="12.95" customHeight="1" x14ac:dyDescent="0.2">
      <c r="A474" s="306">
        <v>1004510335</v>
      </c>
      <c r="B474" s="299" t="s">
        <v>1296</v>
      </c>
      <c r="C474" s="299" t="e">
        <f>+_xlfn.XLOOKUP(A474,'ACTIVOS 2'!$B$8:$B$629,'ACTIVOS 2'!$C$8:$C$629)</f>
        <v>#N/A</v>
      </c>
      <c r="D474" s="300">
        <v>37086</v>
      </c>
      <c r="E474" s="300">
        <v>45100</v>
      </c>
      <c r="F474" s="299" t="s">
        <v>768</v>
      </c>
      <c r="G474" s="299" t="s">
        <v>1297</v>
      </c>
      <c r="H474" s="301">
        <v>1</v>
      </c>
      <c r="I474" s="299" t="s">
        <v>5721</v>
      </c>
      <c r="J474" s="299" t="s">
        <v>5721</v>
      </c>
      <c r="K474" s="299" t="s">
        <v>5722</v>
      </c>
      <c r="L474" s="299" t="s">
        <v>4607</v>
      </c>
      <c r="M474" s="299" t="s">
        <v>90</v>
      </c>
      <c r="N474" s="299" t="s">
        <v>1131</v>
      </c>
      <c r="O474" s="299" t="s">
        <v>196</v>
      </c>
    </row>
    <row r="475" spans="1:15" ht="12.95" customHeight="1" x14ac:dyDescent="0.2">
      <c r="A475" s="306">
        <v>1089796765</v>
      </c>
      <c r="B475" s="299" t="s">
        <v>1294</v>
      </c>
      <c r="C475" s="299" t="str">
        <f>+_xlfn.XLOOKUP(A475,'ACTIVOS 2'!$B$8:$B$629,'ACTIVOS 2'!$C$8:$C$629)</f>
        <v>PAZ ESTUPINAN KAROL MICHEL</v>
      </c>
      <c r="D475" s="300">
        <v>38182</v>
      </c>
      <c r="E475" s="300">
        <v>45094</v>
      </c>
      <c r="F475" s="299" t="s">
        <v>768</v>
      </c>
      <c r="G475" s="299" t="s">
        <v>1295</v>
      </c>
      <c r="H475" s="301">
        <v>1</v>
      </c>
      <c r="I475" s="299" t="s">
        <v>5719</v>
      </c>
      <c r="J475" s="299" t="s">
        <v>5719</v>
      </c>
      <c r="K475" s="299" t="s">
        <v>5720</v>
      </c>
      <c r="L475" s="299" t="s">
        <v>4607</v>
      </c>
      <c r="M475" s="299" t="s">
        <v>90</v>
      </c>
      <c r="N475" s="299" t="s">
        <v>1131</v>
      </c>
      <c r="O475" s="299" t="s">
        <v>196</v>
      </c>
    </row>
    <row r="476" spans="1:15" ht="12.95" customHeight="1" x14ac:dyDescent="0.2">
      <c r="A476" s="306">
        <v>1143936843</v>
      </c>
      <c r="B476" s="299" t="s">
        <v>1298</v>
      </c>
      <c r="C476" s="299" t="e">
        <f>+_xlfn.XLOOKUP(A476,'ACTIVOS 2'!$B$8:$B$629,'ACTIVOS 2'!$C$8:$C$629)</f>
        <v>#N/A</v>
      </c>
      <c r="D476" s="300">
        <v>33019</v>
      </c>
      <c r="E476" s="300">
        <v>41599</v>
      </c>
      <c r="F476" s="299" t="s">
        <v>768</v>
      </c>
      <c r="G476" s="299" t="s">
        <v>4468</v>
      </c>
      <c r="H476" s="301">
        <v>1</v>
      </c>
      <c r="I476" s="299" t="s">
        <v>5723</v>
      </c>
      <c r="J476" s="299" t="s">
        <v>5723</v>
      </c>
      <c r="K476" s="299" t="s">
        <v>5724</v>
      </c>
      <c r="L476" s="299" t="s">
        <v>4607</v>
      </c>
      <c r="M476" s="299" t="s">
        <v>90</v>
      </c>
      <c r="N476" s="299" t="s">
        <v>1131</v>
      </c>
      <c r="O476" s="299" t="s">
        <v>196</v>
      </c>
    </row>
    <row r="477" spans="1:15" ht="12.95" customHeight="1" x14ac:dyDescent="0.2">
      <c r="A477" s="306">
        <v>94450432</v>
      </c>
      <c r="B477" s="299" t="s">
        <v>326</v>
      </c>
      <c r="C477" s="299" t="str">
        <f>+_xlfn.XLOOKUP(A477,'ACTIVOS 2'!$B$8:$B$629,'ACTIVOS 2'!$C$8:$C$629)</f>
        <v>PAZ PEREZ DORLAY</v>
      </c>
      <c r="D477" s="300">
        <v>27715</v>
      </c>
      <c r="E477" s="300">
        <v>39701</v>
      </c>
      <c r="F477" s="299" t="s">
        <v>763</v>
      </c>
      <c r="G477" s="299" t="s">
        <v>4533</v>
      </c>
      <c r="H477" s="301">
        <v>1</v>
      </c>
      <c r="I477" s="299" t="s">
        <v>6239</v>
      </c>
      <c r="J477" s="299" t="s">
        <v>6239</v>
      </c>
      <c r="K477" s="299" t="s">
        <v>6240</v>
      </c>
      <c r="L477" s="299" t="s">
        <v>6241</v>
      </c>
      <c r="M477" s="299" t="s">
        <v>90</v>
      </c>
      <c r="N477" s="299" t="s">
        <v>316</v>
      </c>
      <c r="O477" s="299" t="s">
        <v>196</v>
      </c>
    </row>
    <row r="478" spans="1:15" ht="12.95" customHeight="1" x14ac:dyDescent="0.2">
      <c r="A478" s="306">
        <v>1143879692</v>
      </c>
      <c r="B478" s="299" t="s">
        <v>1524</v>
      </c>
      <c r="C478" s="299" t="str">
        <f>+_xlfn.XLOOKUP(A478,'ACTIVOS 2'!$B$8:$B$629,'ACTIVOS 2'!$C$8:$C$629)</f>
        <v>PAZ YELA JOHAN ALEJANDRO</v>
      </c>
      <c r="D478" s="300">
        <v>36418</v>
      </c>
      <c r="E478" s="300">
        <v>45078</v>
      </c>
      <c r="F478" s="299" t="s">
        <v>763</v>
      </c>
      <c r="G478" s="299" t="s">
        <v>1525</v>
      </c>
      <c r="H478" s="301">
        <v>1</v>
      </c>
      <c r="I478" s="299" t="s">
        <v>6256</v>
      </c>
      <c r="J478" s="299" t="s">
        <v>6256</v>
      </c>
      <c r="K478" s="299" t="s">
        <v>6257</v>
      </c>
      <c r="L478" s="299" t="s">
        <v>4607</v>
      </c>
      <c r="M478" s="299" t="s">
        <v>90</v>
      </c>
      <c r="N478" s="299" t="s">
        <v>1522</v>
      </c>
      <c r="O478" s="299" t="s">
        <v>159</v>
      </c>
    </row>
    <row r="479" spans="1:15" ht="12.95" customHeight="1" x14ac:dyDescent="0.2">
      <c r="A479" s="306">
        <v>1144134143</v>
      </c>
      <c r="B479" s="299" t="s">
        <v>67</v>
      </c>
      <c r="C479" s="299" t="str">
        <f>+_xlfn.XLOOKUP(A479,'ACTIVOS 2'!$B$8:$B$629,'ACTIVOS 2'!$C$8:$C$629)</f>
        <v>PENA PERALTA ANDRES MAURICIO</v>
      </c>
      <c r="D479" s="300">
        <v>32910</v>
      </c>
      <c r="E479" s="300">
        <v>44942</v>
      </c>
      <c r="F479" s="299" t="s">
        <v>763</v>
      </c>
      <c r="G479" s="299" t="s">
        <v>68</v>
      </c>
      <c r="H479" s="301">
        <v>1</v>
      </c>
      <c r="I479" s="299" t="s">
        <v>4828</v>
      </c>
      <c r="J479" s="299" t="s">
        <v>4829</v>
      </c>
      <c r="K479" s="299" t="s">
        <v>4830</v>
      </c>
      <c r="L479" s="299" t="s">
        <v>4831</v>
      </c>
      <c r="M479" s="299" t="s">
        <v>19</v>
      </c>
      <c r="N479" s="299" t="s">
        <v>69</v>
      </c>
      <c r="O479" s="299" t="s">
        <v>70</v>
      </c>
    </row>
    <row r="480" spans="1:15" ht="12.95" customHeight="1" x14ac:dyDescent="0.2">
      <c r="A480" s="306">
        <v>29568448</v>
      </c>
      <c r="B480" s="299" t="s">
        <v>1077</v>
      </c>
      <c r="C480" s="299" t="str">
        <f>+_xlfn.XLOOKUP(A480,'ACTIVOS 2'!$B$8:$B$629,'ACTIVOS 2'!$C$8:$C$629)</f>
        <v>PERDOMO CEDENO MARGALIDA</v>
      </c>
      <c r="D480" s="300">
        <v>28970</v>
      </c>
      <c r="E480" s="300">
        <v>43242</v>
      </c>
      <c r="F480" s="299" t="s">
        <v>768</v>
      </c>
      <c r="G480" s="299" t="s">
        <v>1078</v>
      </c>
      <c r="H480" s="301">
        <v>1</v>
      </c>
      <c r="I480" s="299" t="s">
        <v>5395</v>
      </c>
      <c r="J480" s="299" t="s">
        <v>5395</v>
      </c>
      <c r="K480" s="299" t="s">
        <v>5396</v>
      </c>
      <c r="L480" s="299" t="s">
        <v>4607</v>
      </c>
      <c r="M480" s="299" t="s">
        <v>90</v>
      </c>
      <c r="N480" s="299" t="s">
        <v>1017</v>
      </c>
      <c r="O480" s="299" t="s">
        <v>196</v>
      </c>
    </row>
    <row r="481" spans="1:15" ht="12.95" customHeight="1" x14ac:dyDescent="0.2">
      <c r="A481" s="306">
        <v>1107514099</v>
      </c>
      <c r="B481" s="299" t="s">
        <v>1299</v>
      </c>
      <c r="C481" s="299" t="str">
        <f>+_xlfn.XLOOKUP(A481,'ACTIVOS 2'!$B$8:$B$629,'ACTIVOS 2'!$C$8:$C$629)</f>
        <v>PERDOMO TELLO ABIGAIL</v>
      </c>
      <c r="D481" s="300">
        <v>35769</v>
      </c>
      <c r="E481" s="300">
        <v>44463</v>
      </c>
      <c r="F481" s="299" t="s">
        <v>768</v>
      </c>
      <c r="G481" s="299" t="s">
        <v>4469</v>
      </c>
      <c r="H481" s="301">
        <v>1</v>
      </c>
      <c r="I481" s="299" t="s">
        <v>5725</v>
      </c>
      <c r="J481" s="299" t="s">
        <v>5725</v>
      </c>
      <c r="K481" s="299" t="s">
        <v>5726</v>
      </c>
      <c r="L481" s="299" t="s">
        <v>4607</v>
      </c>
      <c r="M481" s="299" t="s">
        <v>90</v>
      </c>
      <c r="N481" s="299" t="s">
        <v>1131</v>
      </c>
      <c r="O481" s="299" t="s">
        <v>196</v>
      </c>
    </row>
    <row r="482" spans="1:15" ht="12.95" customHeight="1" x14ac:dyDescent="0.2">
      <c r="A482" s="306">
        <v>66900077</v>
      </c>
      <c r="B482" s="299" t="s">
        <v>992</v>
      </c>
      <c r="C482" s="299" t="str">
        <f>+_xlfn.XLOOKUP(A482,'ACTIVOS 2'!$B$8:$B$629,'ACTIVOS 2'!$C$8:$C$629)</f>
        <v>PEREA GONZALEZ MARIA DEL PILAR</v>
      </c>
      <c r="D482" s="300">
        <v>27009</v>
      </c>
      <c r="E482" s="300">
        <v>38873</v>
      </c>
      <c r="F482" s="299" t="s">
        <v>768</v>
      </c>
      <c r="G482" s="299" t="s">
        <v>4367</v>
      </c>
      <c r="H482" s="301">
        <v>1</v>
      </c>
      <c r="I482" s="299" t="s">
        <v>5103</v>
      </c>
      <c r="J482" s="299" t="s">
        <v>5103</v>
      </c>
      <c r="K482" s="299" t="s">
        <v>5104</v>
      </c>
      <c r="L482" s="299" t="s">
        <v>5105</v>
      </c>
      <c r="M482" s="299" t="s">
        <v>83</v>
      </c>
      <c r="N482" s="299" t="s">
        <v>993</v>
      </c>
      <c r="O482" s="299" t="s">
        <v>85</v>
      </c>
    </row>
    <row r="483" spans="1:15" ht="12.95" customHeight="1" x14ac:dyDescent="0.2">
      <c r="A483" s="306">
        <v>14638563</v>
      </c>
      <c r="B483" s="299" t="s">
        <v>49</v>
      </c>
      <c r="C483" s="299" t="str">
        <f>+_xlfn.XLOOKUP(A483,'ACTIVOS 2'!$B$8:$B$629,'ACTIVOS 2'!$C$8:$C$629)</f>
        <v>PEREZ PENA PAUL EDWIN</v>
      </c>
      <c r="D483" s="300">
        <v>30964</v>
      </c>
      <c r="E483" s="300">
        <v>40452</v>
      </c>
      <c r="F483" s="299" t="s">
        <v>763</v>
      </c>
      <c r="G483" s="299" t="s">
        <v>4307</v>
      </c>
      <c r="H483" s="301">
        <v>1</v>
      </c>
      <c r="I483" s="299" t="s">
        <v>4739</v>
      </c>
      <c r="J483" s="299" t="s">
        <v>4739</v>
      </c>
      <c r="K483" s="299" t="s">
        <v>4740</v>
      </c>
      <c r="L483" s="299" t="s">
        <v>4741</v>
      </c>
      <c r="M483" s="299" t="s">
        <v>19</v>
      </c>
      <c r="N483" s="299" t="s">
        <v>29</v>
      </c>
      <c r="O483" s="299" t="s">
        <v>24</v>
      </c>
    </row>
    <row r="484" spans="1:15" ht="12.95" customHeight="1" x14ac:dyDescent="0.2">
      <c r="A484" s="306">
        <v>1006072724</v>
      </c>
      <c r="B484" s="299" t="s">
        <v>401</v>
      </c>
      <c r="C484" s="299" t="str">
        <f>+_xlfn.XLOOKUP(A484,'ACTIVOS 2'!$B$8:$B$629,'ACTIVOS 2'!$C$8:$C$629)</f>
        <v>PIAMBA GUZMAN CAMILO ANDRES</v>
      </c>
      <c r="D484" s="300">
        <v>37591</v>
      </c>
      <c r="E484" s="300">
        <v>44754</v>
      </c>
      <c r="F484" s="299" t="s">
        <v>763</v>
      </c>
      <c r="G484" s="299" t="s">
        <v>402</v>
      </c>
      <c r="H484" s="301">
        <v>1</v>
      </c>
      <c r="I484" s="299" t="s">
        <v>6396</v>
      </c>
      <c r="J484" s="299" t="s">
        <v>6397</v>
      </c>
      <c r="K484" s="299" t="s">
        <v>6398</v>
      </c>
      <c r="L484" s="299" t="s">
        <v>6399</v>
      </c>
      <c r="M484" s="299" t="s">
        <v>366</v>
      </c>
      <c r="N484" s="299" t="s">
        <v>367</v>
      </c>
      <c r="O484" s="299" t="s">
        <v>368</v>
      </c>
    </row>
    <row r="485" spans="1:15" ht="12.95" customHeight="1" x14ac:dyDescent="0.2">
      <c r="A485" s="306">
        <v>1143871439</v>
      </c>
      <c r="B485" s="299" t="s">
        <v>1300</v>
      </c>
      <c r="C485" s="299" t="e">
        <f>+_xlfn.XLOOKUP(A485,'ACTIVOS 2'!$B$8:$B$629,'ACTIVOS 2'!$C$8:$C$629)</f>
        <v>#N/A</v>
      </c>
      <c r="D485" s="300">
        <v>35516</v>
      </c>
      <c r="E485" s="300">
        <v>45100</v>
      </c>
      <c r="F485" s="299" t="s">
        <v>768</v>
      </c>
      <c r="G485" s="299" t="s">
        <v>1301</v>
      </c>
      <c r="H485" s="301">
        <v>1</v>
      </c>
      <c r="I485" s="299" t="s">
        <v>5727</v>
      </c>
      <c r="J485" s="299" t="s">
        <v>5727</v>
      </c>
      <c r="K485" s="299" t="s">
        <v>5728</v>
      </c>
      <c r="L485" s="299" t="s">
        <v>4607</v>
      </c>
      <c r="M485" s="299" t="s">
        <v>90</v>
      </c>
      <c r="N485" s="299" t="s">
        <v>1131</v>
      </c>
      <c r="O485" s="299" t="s">
        <v>196</v>
      </c>
    </row>
    <row r="486" spans="1:15" ht="12.95" customHeight="1" x14ac:dyDescent="0.2">
      <c r="A486" s="306">
        <v>67021156</v>
      </c>
      <c r="B486" s="299" t="s">
        <v>1302</v>
      </c>
      <c r="C486" s="299" t="str">
        <f>+_xlfn.XLOOKUP(A486,'ACTIVOS 2'!$B$8:$B$629,'ACTIVOS 2'!$C$8:$C$629)</f>
        <v>PINEDA CASTRILLON MARILUZ</v>
      </c>
      <c r="D486" s="300">
        <v>30329</v>
      </c>
      <c r="E486" s="300">
        <v>45040</v>
      </c>
      <c r="F486" s="299" t="s">
        <v>763</v>
      </c>
      <c r="G486" s="299" t="s">
        <v>4470</v>
      </c>
      <c r="H486" s="301">
        <v>1</v>
      </c>
      <c r="I486" s="299" t="s">
        <v>5729</v>
      </c>
      <c r="J486" s="299" t="s">
        <v>5729</v>
      </c>
      <c r="K486" s="299" t="s">
        <v>5730</v>
      </c>
      <c r="L486" s="299" t="s">
        <v>4607</v>
      </c>
      <c r="M486" s="299" t="s">
        <v>90</v>
      </c>
      <c r="N486" s="299" t="s">
        <v>1131</v>
      </c>
      <c r="O486" s="299" t="s">
        <v>196</v>
      </c>
    </row>
    <row r="487" spans="1:15" ht="12.95" customHeight="1" x14ac:dyDescent="0.2">
      <c r="A487" s="306">
        <v>14590974</v>
      </c>
      <c r="B487" s="299" t="s">
        <v>327</v>
      </c>
      <c r="C487" s="299" t="str">
        <f>+_xlfn.XLOOKUP(A487,'ACTIVOS 2'!$B$8:$B$629,'ACTIVOS 2'!$C$8:$C$629)</f>
        <v>PINEDA VIRGEN ANDRES</v>
      </c>
      <c r="D487" s="300">
        <v>29654</v>
      </c>
      <c r="E487" s="300">
        <v>42893</v>
      </c>
      <c r="F487" s="299" t="s">
        <v>763</v>
      </c>
      <c r="G487" s="299" t="s">
        <v>328</v>
      </c>
      <c r="H487" s="301">
        <v>1</v>
      </c>
      <c r="I487" s="299" t="s">
        <v>6242</v>
      </c>
      <c r="J487" s="299" t="s">
        <v>6242</v>
      </c>
      <c r="K487" s="299" t="s">
        <v>6243</v>
      </c>
      <c r="L487" s="299" t="s">
        <v>6244</v>
      </c>
      <c r="M487" s="299" t="s">
        <v>90</v>
      </c>
      <c r="N487" s="299" t="s">
        <v>316</v>
      </c>
      <c r="O487" s="299" t="s">
        <v>196</v>
      </c>
    </row>
    <row r="488" spans="1:15" ht="12.95" customHeight="1" x14ac:dyDescent="0.2">
      <c r="A488" s="306">
        <v>1144091717</v>
      </c>
      <c r="B488" s="299" t="s">
        <v>1303</v>
      </c>
      <c r="C488" s="299" t="str">
        <f>+_xlfn.XLOOKUP(A488,'ACTIVOS 2'!$B$8:$B$629,'ACTIVOS 2'!$C$8:$C$629)</f>
        <v>PINILLO OROBIO MAYERLINE</v>
      </c>
      <c r="D488" s="300">
        <v>35331</v>
      </c>
      <c r="E488" s="300">
        <v>45139</v>
      </c>
      <c r="F488" s="299" t="s">
        <v>768</v>
      </c>
      <c r="G488" s="299" t="s">
        <v>1304</v>
      </c>
      <c r="H488" s="301">
        <v>1</v>
      </c>
      <c r="I488" s="299" t="s">
        <v>5731</v>
      </c>
      <c r="J488" s="299" t="s">
        <v>5731</v>
      </c>
      <c r="K488" s="299" t="s">
        <v>5732</v>
      </c>
      <c r="L488" s="299" t="s">
        <v>4607</v>
      </c>
      <c r="M488" s="299" t="s">
        <v>90</v>
      </c>
      <c r="N488" s="299" t="s">
        <v>1131</v>
      </c>
      <c r="O488" s="299" t="s">
        <v>196</v>
      </c>
    </row>
    <row r="489" spans="1:15" ht="12.95" customHeight="1" x14ac:dyDescent="0.2">
      <c r="A489" s="306">
        <v>94323208</v>
      </c>
      <c r="B489" s="299" t="s">
        <v>813</v>
      </c>
      <c r="C489" s="299" t="str">
        <f>+_xlfn.XLOOKUP(A489,'ACTIVOS 2'!$B$8:$B$629,'ACTIVOS 2'!$C$8:$C$629)</f>
        <v>PINZA ANDRADE LEDER ALDEMAR</v>
      </c>
      <c r="D489" s="300">
        <v>27613</v>
      </c>
      <c r="E489" s="300">
        <v>40192</v>
      </c>
      <c r="F489" s="299" t="s">
        <v>763</v>
      </c>
      <c r="G489" s="299" t="s">
        <v>4309</v>
      </c>
      <c r="H489" s="301">
        <v>1</v>
      </c>
      <c r="I489" s="299" t="s">
        <v>4754</v>
      </c>
      <c r="J489" s="299" t="s">
        <v>4754</v>
      </c>
      <c r="K489" s="299" t="s">
        <v>4755</v>
      </c>
      <c r="L489" s="299" t="s">
        <v>4756</v>
      </c>
      <c r="M489" s="299" t="s">
        <v>19</v>
      </c>
      <c r="N489" s="299" t="s">
        <v>814</v>
      </c>
      <c r="O489" s="299" t="s">
        <v>24</v>
      </c>
    </row>
    <row r="490" spans="1:15" ht="12.95" customHeight="1" x14ac:dyDescent="0.2">
      <c r="A490" s="306">
        <v>1144165943</v>
      </c>
      <c r="B490" s="299" t="s">
        <v>1305</v>
      </c>
      <c r="C490" s="299" t="e">
        <f>+_xlfn.XLOOKUP(A490,'ACTIVOS 2'!$B$8:$B$629,'ACTIVOS 2'!$C$8:$C$629)</f>
        <v>#N/A</v>
      </c>
      <c r="D490" s="300">
        <v>33702</v>
      </c>
      <c r="E490" s="300">
        <v>44713</v>
      </c>
      <c r="F490" s="299" t="s">
        <v>768</v>
      </c>
      <c r="G490" s="299" t="s">
        <v>4471</v>
      </c>
      <c r="H490" s="301">
        <v>1</v>
      </c>
      <c r="I490" s="299" t="s">
        <v>5733</v>
      </c>
      <c r="J490" s="299" t="s">
        <v>5733</v>
      </c>
      <c r="K490" s="299" t="s">
        <v>5734</v>
      </c>
      <c r="L490" s="299" t="s">
        <v>4607</v>
      </c>
      <c r="M490" s="299" t="s">
        <v>90</v>
      </c>
      <c r="N490" s="299" t="s">
        <v>1131</v>
      </c>
      <c r="O490" s="299" t="s">
        <v>196</v>
      </c>
    </row>
    <row r="491" spans="1:15" ht="12.95" customHeight="1" x14ac:dyDescent="0.2">
      <c r="A491" s="306">
        <v>1130664394</v>
      </c>
      <c r="B491" s="299" t="s">
        <v>779</v>
      </c>
      <c r="C491" s="299" t="str">
        <f>+_xlfn.XLOOKUP(A491,'ACTIVOS 2'!$B$8:$B$629,'ACTIVOS 2'!$C$8:$C$629)</f>
        <v>POLINDARA KATERINE</v>
      </c>
      <c r="D491" s="300">
        <v>31089</v>
      </c>
      <c r="E491" s="300">
        <v>41642</v>
      </c>
      <c r="F491" s="299" t="s">
        <v>768</v>
      </c>
      <c r="G491" s="299" t="s">
        <v>780</v>
      </c>
      <c r="H491" s="301">
        <v>1</v>
      </c>
      <c r="I491" s="299" t="s">
        <v>4638</v>
      </c>
      <c r="J491" s="299" t="s">
        <v>4638</v>
      </c>
      <c r="K491" s="299" t="s">
        <v>4639</v>
      </c>
      <c r="L491" s="299" t="s">
        <v>4640</v>
      </c>
      <c r="M491" s="299" t="s">
        <v>19</v>
      </c>
      <c r="N491" s="299" t="s">
        <v>778</v>
      </c>
      <c r="O491" s="299" t="s">
        <v>770</v>
      </c>
    </row>
    <row r="492" spans="1:15" ht="12.95" customHeight="1" x14ac:dyDescent="0.2">
      <c r="A492" s="306">
        <v>1143956959</v>
      </c>
      <c r="B492" s="299" t="s">
        <v>364</v>
      </c>
      <c r="C492" s="299" t="str">
        <f>+_xlfn.XLOOKUP(A492,'ACTIVOS 2'!$B$8:$B$629,'ACTIVOS 2'!$C$8:$C$629)</f>
        <v>POPO MINA JOSE JEFFERSON</v>
      </c>
      <c r="D492" s="300">
        <v>34137</v>
      </c>
      <c r="E492" s="300">
        <v>43353</v>
      </c>
      <c r="F492" s="299" t="s">
        <v>763</v>
      </c>
      <c r="G492" s="299" t="s">
        <v>4543</v>
      </c>
      <c r="H492" s="301">
        <v>1</v>
      </c>
      <c r="I492" s="299" t="s">
        <v>6304</v>
      </c>
      <c r="J492" s="299" t="s">
        <v>6304</v>
      </c>
      <c r="K492" s="299" t="s">
        <v>6305</v>
      </c>
      <c r="L492" s="299" t="s">
        <v>6306</v>
      </c>
      <c r="M492" s="299" t="s">
        <v>90</v>
      </c>
      <c r="N492" s="299" t="s">
        <v>365</v>
      </c>
      <c r="O492" s="299" t="s">
        <v>92</v>
      </c>
    </row>
    <row r="493" spans="1:15" ht="12.95" customHeight="1" x14ac:dyDescent="0.2">
      <c r="A493" s="306">
        <v>29107483</v>
      </c>
      <c r="B493" s="299" t="s">
        <v>1079</v>
      </c>
      <c r="C493" s="299" t="str">
        <f>+_xlfn.XLOOKUP(A493,'ACTIVOS 2'!$B$8:$B$629,'ACTIVOS 2'!$C$8:$C$629)</f>
        <v>PORTILLA MAYOR SANDRA PATRICIA</v>
      </c>
      <c r="D493" s="300">
        <v>28830</v>
      </c>
      <c r="E493" s="300">
        <v>43504</v>
      </c>
      <c r="F493" s="299" t="s">
        <v>768</v>
      </c>
      <c r="G493" s="299" t="s">
        <v>4408</v>
      </c>
      <c r="H493" s="301">
        <v>1</v>
      </c>
      <c r="I493" s="299" t="s">
        <v>5397</v>
      </c>
      <c r="J493" s="299" t="s">
        <v>5397</v>
      </c>
      <c r="K493" s="299" t="s">
        <v>5398</v>
      </c>
      <c r="L493" s="299" t="s">
        <v>4607</v>
      </c>
      <c r="M493" s="299" t="s">
        <v>90</v>
      </c>
      <c r="N493" s="299" t="s">
        <v>1017</v>
      </c>
      <c r="O493" s="299" t="s">
        <v>196</v>
      </c>
    </row>
    <row r="494" spans="1:15" ht="12.95" customHeight="1" x14ac:dyDescent="0.2">
      <c r="A494" s="306">
        <v>1005706794</v>
      </c>
      <c r="B494" s="299" t="s">
        <v>1306</v>
      </c>
      <c r="C494" s="299" t="e">
        <f>+_xlfn.XLOOKUP(A494,'ACTIVOS 2'!$B$8:$B$629,'ACTIVOS 2'!$C$8:$C$629)</f>
        <v>#N/A</v>
      </c>
      <c r="D494" s="300">
        <v>36118</v>
      </c>
      <c r="E494" s="300">
        <v>45124</v>
      </c>
      <c r="F494" s="299" t="s">
        <v>768</v>
      </c>
      <c r="G494" s="299" t="s">
        <v>4472</v>
      </c>
      <c r="H494" s="301">
        <v>1</v>
      </c>
      <c r="I494" s="299" t="s">
        <v>5735</v>
      </c>
      <c r="J494" s="299" t="s">
        <v>5735</v>
      </c>
      <c r="K494" s="299" t="s">
        <v>5736</v>
      </c>
      <c r="L494" s="299" t="s">
        <v>5737</v>
      </c>
      <c r="M494" s="299" t="s">
        <v>90</v>
      </c>
      <c r="N494" s="299" t="s">
        <v>1131</v>
      </c>
      <c r="O494" s="299" t="s">
        <v>196</v>
      </c>
    </row>
    <row r="495" spans="1:15" ht="12.95" customHeight="1" x14ac:dyDescent="0.2">
      <c r="A495" s="306">
        <v>1130590251</v>
      </c>
      <c r="B495" s="299" t="s">
        <v>354</v>
      </c>
      <c r="C495" s="299" t="str">
        <f>+_xlfn.XLOOKUP(A495,'ACTIVOS 2'!$B$8:$B$629,'ACTIVOS 2'!$C$8:$C$629)</f>
        <v>PRADA VILLA EDGAR HERNAN</v>
      </c>
      <c r="D495" s="300">
        <v>31704</v>
      </c>
      <c r="E495" s="300">
        <v>45614</v>
      </c>
      <c r="F495" s="299" t="s">
        <v>763</v>
      </c>
      <c r="G495" s="299" t="s">
        <v>355</v>
      </c>
      <c r="H495" s="301">
        <v>1</v>
      </c>
      <c r="I495" s="299" t="s">
        <v>6293</v>
      </c>
      <c r="J495" s="299" t="s">
        <v>6293</v>
      </c>
      <c r="K495" s="299" t="s">
        <v>6294</v>
      </c>
      <c r="L495" s="299" t="s">
        <v>4607</v>
      </c>
      <c r="M495" s="299" t="s">
        <v>90</v>
      </c>
      <c r="N495" s="299" t="s">
        <v>351</v>
      </c>
      <c r="O495" s="299" t="s">
        <v>196</v>
      </c>
    </row>
    <row r="496" spans="1:15" ht="12.95" customHeight="1" x14ac:dyDescent="0.2">
      <c r="A496" s="306">
        <v>1010098403</v>
      </c>
      <c r="B496" s="299" t="s">
        <v>1112</v>
      </c>
      <c r="C496" s="299" t="str">
        <f>+_xlfn.XLOOKUP(A496,'ACTIVOS 2'!$B$8:$B$629,'ACTIVOS 2'!$C$8:$C$629)</f>
        <v>PRADO GIL BRAYAN ALEXIS</v>
      </c>
      <c r="D496" s="300">
        <v>36548</v>
      </c>
      <c r="E496" s="300">
        <v>45566</v>
      </c>
      <c r="F496" s="299" t="s">
        <v>763</v>
      </c>
      <c r="G496" s="299" t="s">
        <v>4415</v>
      </c>
      <c r="H496" s="301">
        <v>1</v>
      </c>
      <c r="I496" s="299" t="s">
        <v>5450</v>
      </c>
      <c r="J496" s="299" t="s">
        <v>5451</v>
      </c>
      <c r="K496" s="299" t="s">
        <v>5452</v>
      </c>
      <c r="L496" s="299" t="s">
        <v>5453</v>
      </c>
      <c r="M496" s="299" t="s">
        <v>90</v>
      </c>
      <c r="N496" s="299" t="s">
        <v>1109</v>
      </c>
      <c r="O496" s="299" t="s">
        <v>92</v>
      </c>
    </row>
    <row r="497" spans="1:15" ht="12.95" customHeight="1" x14ac:dyDescent="0.2">
      <c r="A497" s="306">
        <v>66823253</v>
      </c>
      <c r="B497" s="299" t="s">
        <v>140</v>
      </c>
      <c r="C497" s="299" t="str">
        <f>+_xlfn.XLOOKUP(A497,'ACTIVOS 2'!$B$8:$B$629,'ACTIVOS 2'!$C$8:$C$629)</f>
        <v>PRADO RIOS JACQUELINE</v>
      </c>
      <c r="D497" s="300">
        <v>25792</v>
      </c>
      <c r="E497" s="300">
        <v>39554</v>
      </c>
      <c r="F497" s="299" t="s">
        <v>768</v>
      </c>
      <c r="G497" s="299" t="s">
        <v>4383</v>
      </c>
      <c r="H497" s="301">
        <v>1</v>
      </c>
      <c r="I497" s="299" t="s">
        <v>5229</v>
      </c>
      <c r="J497" s="299" t="s">
        <v>5230</v>
      </c>
      <c r="K497" s="299" t="s">
        <v>5231</v>
      </c>
      <c r="L497" s="299" t="s">
        <v>4607</v>
      </c>
      <c r="M497" s="299" t="s">
        <v>90</v>
      </c>
      <c r="N497" s="299" t="s">
        <v>91</v>
      </c>
      <c r="O497" s="299" t="s">
        <v>92</v>
      </c>
    </row>
    <row r="498" spans="1:15" ht="12.95" customHeight="1" x14ac:dyDescent="0.2">
      <c r="A498" s="306">
        <v>1004611074</v>
      </c>
      <c r="B498" s="299" t="s">
        <v>1307</v>
      </c>
      <c r="C498" s="299" t="e">
        <f>+_xlfn.XLOOKUP(A498,'ACTIVOS 2'!$B$8:$B$629,'ACTIVOS 2'!$C$8:$C$629)</f>
        <v>#N/A</v>
      </c>
      <c r="D498" s="300">
        <v>35944</v>
      </c>
      <c r="E498" s="300">
        <v>44991</v>
      </c>
      <c r="F498" s="299" t="s">
        <v>768</v>
      </c>
      <c r="G498" s="299" t="s">
        <v>1308</v>
      </c>
      <c r="H498" s="301">
        <v>1</v>
      </c>
      <c r="I498" s="299" t="s">
        <v>5738</v>
      </c>
      <c r="J498" s="299" t="s">
        <v>5738</v>
      </c>
      <c r="K498" s="299" t="s">
        <v>5739</v>
      </c>
      <c r="L498" s="299" t="s">
        <v>4607</v>
      </c>
      <c r="M498" s="299" t="s">
        <v>90</v>
      </c>
      <c r="N498" s="299" t="s">
        <v>1131</v>
      </c>
      <c r="O498" s="299" t="s">
        <v>196</v>
      </c>
    </row>
    <row r="499" spans="1:15" ht="12.95" customHeight="1" x14ac:dyDescent="0.2">
      <c r="A499" s="306">
        <v>1112474747</v>
      </c>
      <c r="B499" s="299" t="s">
        <v>1311</v>
      </c>
      <c r="C499" s="299" t="str">
        <f>+_xlfn.XLOOKUP(A499,'ACTIVOS 2'!$B$8:$B$629,'ACTIVOS 2'!$C$8:$C$629)</f>
        <v>PULIDO JARAMILLO CAROLINA</v>
      </c>
      <c r="D499" s="300">
        <v>33571</v>
      </c>
      <c r="E499" s="300">
        <v>41591</v>
      </c>
      <c r="F499" s="299" t="s">
        <v>768</v>
      </c>
      <c r="G499" s="299" t="s">
        <v>1312</v>
      </c>
      <c r="H499" s="301">
        <v>1</v>
      </c>
      <c r="I499" s="299" t="s">
        <v>5740</v>
      </c>
      <c r="J499" s="299" t="s">
        <v>5740</v>
      </c>
      <c r="K499" s="299" t="s">
        <v>5741</v>
      </c>
      <c r="L499" s="299" t="s">
        <v>4607</v>
      </c>
      <c r="M499" s="299" t="s">
        <v>90</v>
      </c>
      <c r="N499" s="299" t="s">
        <v>1131</v>
      </c>
      <c r="O499" s="299" t="s">
        <v>196</v>
      </c>
    </row>
    <row r="500" spans="1:15" ht="12.95" customHeight="1" x14ac:dyDescent="0.2">
      <c r="A500" s="306">
        <v>1193244798</v>
      </c>
      <c r="B500" s="299" t="s">
        <v>1454</v>
      </c>
      <c r="C500" s="299" t="e">
        <f>+_xlfn.XLOOKUP(A500,'ACTIVOS 2'!$B$8:$B$629,'ACTIVOS 2'!$C$8:$C$629)</f>
        <v>#N/A</v>
      </c>
      <c r="D500" s="300">
        <v>36569</v>
      </c>
      <c r="E500" s="300">
        <v>45428</v>
      </c>
      <c r="F500" s="299" t="s">
        <v>763</v>
      </c>
      <c r="G500" s="299" t="s">
        <v>1455</v>
      </c>
      <c r="H500" s="301">
        <v>1</v>
      </c>
      <c r="I500" s="299" t="s">
        <v>5964</v>
      </c>
      <c r="J500" s="299" t="s">
        <v>5964</v>
      </c>
      <c r="K500" s="299" t="s">
        <v>5965</v>
      </c>
      <c r="L500" s="299" t="s">
        <v>4607</v>
      </c>
      <c r="M500" s="299" t="s">
        <v>90</v>
      </c>
      <c r="N500" s="299" t="s">
        <v>859</v>
      </c>
      <c r="O500" s="299" t="s">
        <v>196</v>
      </c>
    </row>
    <row r="501" spans="1:15" ht="12.95" customHeight="1" x14ac:dyDescent="0.2">
      <c r="A501" s="306">
        <v>1193235703</v>
      </c>
      <c r="B501" s="299" t="s">
        <v>276</v>
      </c>
      <c r="C501" s="299" t="str">
        <f>+_xlfn.XLOOKUP(A501,'ACTIVOS 2'!$B$8:$B$629,'ACTIVOS 2'!$C$8:$C$629)</f>
        <v>QUIÐONES TENORIO  DIANNY LIZETT</v>
      </c>
      <c r="D501" s="300">
        <v>36824</v>
      </c>
      <c r="E501" s="300">
        <v>45516</v>
      </c>
      <c r="F501" s="299" t="s">
        <v>768</v>
      </c>
      <c r="G501" s="299" t="s">
        <v>277</v>
      </c>
      <c r="H501" s="301">
        <v>1</v>
      </c>
      <c r="I501" s="299" t="s">
        <v>6153</v>
      </c>
      <c r="J501" s="299" t="s">
        <v>6153</v>
      </c>
      <c r="K501" s="299" t="s">
        <v>6154</v>
      </c>
      <c r="L501" s="299" t="s">
        <v>6155</v>
      </c>
      <c r="M501" s="299" t="s">
        <v>90</v>
      </c>
      <c r="N501" s="299" t="s">
        <v>211</v>
      </c>
      <c r="O501" s="299" t="s">
        <v>196</v>
      </c>
    </row>
    <row r="502" spans="1:15" ht="12.95" customHeight="1" x14ac:dyDescent="0.2">
      <c r="A502" s="306">
        <v>1143995827</v>
      </c>
      <c r="B502" s="299" t="s">
        <v>1313</v>
      </c>
      <c r="C502" s="299" t="str">
        <f>+_xlfn.XLOOKUP(A502,'ACTIVOS 2'!$B$8:$B$629,'ACTIVOS 2'!$C$8:$C$629)</f>
        <v>QUINONES LEON LAURA VANESSA</v>
      </c>
      <c r="D502" s="300">
        <v>36240</v>
      </c>
      <c r="E502" s="300">
        <v>44186</v>
      </c>
      <c r="F502" s="299" t="s">
        <v>768</v>
      </c>
      <c r="G502" s="299" t="s">
        <v>1314</v>
      </c>
      <c r="H502" s="301">
        <v>1</v>
      </c>
      <c r="I502" s="299" t="s">
        <v>5742</v>
      </c>
      <c r="J502" s="299" t="s">
        <v>5742</v>
      </c>
      <c r="K502" s="299" t="s">
        <v>5743</v>
      </c>
      <c r="L502" s="299" t="s">
        <v>4607</v>
      </c>
      <c r="M502" s="299" t="s">
        <v>90</v>
      </c>
      <c r="N502" s="299" t="s">
        <v>1131</v>
      </c>
      <c r="O502" s="299" t="s">
        <v>196</v>
      </c>
    </row>
    <row r="503" spans="1:15" ht="12.95" customHeight="1" x14ac:dyDescent="0.2">
      <c r="A503" s="306">
        <v>66834944</v>
      </c>
      <c r="B503" s="299" t="s">
        <v>846</v>
      </c>
      <c r="C503" s="299" t="str">
        <f>+_xlfn.XLOOKUP(A503,'ACTIVOS 2'!$B$8:$B$629,'ACTIVOS 2'!$C$8:$C$629)</f>
        <v>QUINONES VIERA MIRIAM ELISA</v>
      </c>
      <c r="D503" s="300">
        <v>26342</v>
      </c>
      <c r="E503" s="300">
        <v>39203</v>
      </c>
      <c r="F503" s="299" t="s">
        <v>768</v>
      </c>
      <c r="G503" s="299" t="s">
        <v>4319</v>
      </c>
      <c r="H503" s="301">
        <v>1</v>
      </c>
      <c r="I503" s="299" t="s">
        <v>4816</v>
      </c>
      <c r="J503" s="299" t="s">
        <v>4816</v>
      </c>
      <c r="K503" s="299" t="s">
        <v>4817</v>
      </c>
      <c r="L503" s="299" t="s">
        <v>4818</v>
      </c>
      <c r="M503" s="299" t="s">
        <v>19</v>
      </c>
      <c r="N503" s="299" t="s">
        <v>843</v>
      </c>
      <c r="O503" s="299" t="s">
        <v>24</v>
      </c>
    </row>
    <row r="504" spans="1:15" ht="12.95" customHeight="1" x14ac:dyDescent="0.2">
      <c r="A504" s="306">
        <v>1002952246</v>
      </c>
      <c r="B504" s="299" t="s">
        <v>986</v>
      </c>
      <c r="C504" s="299" t="e">
        <f>+_xlfn.XLOOKUP(A504,'ACTIVOS 2'!$B$8:$B$629,'ACTIVOS 2'!$C$8:$C$629)</f>
        <v>#N/A</v>
      </c>
      <c r="D504" s="300">
        <v>37284</v>
      </c>
      <c r="E504" s="300">
        <v>45264</v>
      </c>
      <c r="F504" s="299" t="s">
        <v>768</v>
      </c>
      <c r="G504" s="299" t="s">
        <v>987</v>
      </c>
      <c r="H504" s="301">
        <v>1</v>
      </c>
      <c r="I504" s="299" t="s">
        <v>5097</v>
      </c>
      <c r="J504" s="299" t="s">
        <v>5097</v>
      </c>
      <c r="K504" s="299" t="s">
        <v>5098</v>
      </c>
      <c r="L504" s="299" t="s">
        <v>4607</v>
      </c>
      <c r="M504" s="299" t="s">
        <v>83</v>
      </c>
      <c r="N504" s="299" t="s">
        <v>859</v>
      </c>
      <c r="O504" s="299" t="s">
        <v>881</v>
      </c>
    </row>
    <row r="505" spans="1:15" ht="12.95" customHeight="1" x14ac:dyDescent="0.2">
      <c r="A505" s="306">
        <v>1010127678</v>
      </c>
      <c r="B505" s="299" t="s">
        <v>1551</v>
      </c>
      <c r="C505" s="299" t="str">
        <f>+_xlfn.XLOOKUP(A505,'ACTIVOS 2'!$B$8:$B$629,'ACTIVOS 2'!$C$8:$C$629)</f>
        <v>QUINTANA VARGAS KELLY VIVIANA</v>
      </c>
      <c r="D505" s="300">
        <v>37184</v>
      </c>
      <c r="E505" s="300">
        <v>45078</v>
      </c>
      <c r="F505" s="299" t="s">
        <v>768</v>
      </c>
      <c r="G505" s="299" t="s">
        <v>1552</v>
      </c>
      <c r="H505" s="301">
        <v>1</v>
      </c>
      <c r="I505" s="299" t="s">
        <v>6446</v>
      </c>
      <c r="J505" s="299" t="s">
        <v>6446</v>
      </c>
      <c r="K505" s="299" t="s">
        <v>6447</v>
      </c>
      <c r="L505" s="299" t="s">
        <v>4607</v>
      </c>
      <c r="M505" s="299" t="s">
        <v>366</v>
      </c>
      <c r="N505" s="299" t="s">
        <v>1546</v>
      </c>
      <c r="O505" s="299" t="s">
        <v>1541</v>
      </c>
    </row>
    <row r="506" spans="1:15" ht="12.95" customHeight="1" x14ac:dyDescent="0.2">
      <c r="A506" s="306">
        <v>14695140</v>
      </c>
      <c r="B506" s="299" t="s">
        <v>1539</v>
      </c>
      <c r="C506" s="299" t="str">
        <f>+_xlfn.XLOOKUP(A506,'ACTIVOS 2'!$B$8:$B$629,'ACTIVOS 2'!$C$8:$C$629)</f>
        <v>QUINTERO BORRERO REINER</v>
      </c>
      <c r="D506" s="300">
        <v>30096</v>
      </c>
      <c r="E506" s="300">
        <v>39995</v>
      </c>
      <c r="F506" s="299" t="s">
        <v>763</v>
      </c>
      <c r="G506" s="299" t="s">
        <v>4545</v>
      </c>
      <c r="H506" s="301">
        <v>1</v>
      </c>
      <c r="I506" s="299" t="s">
        <v>6323</v>
      </c>
      <c r="J506" s="299" t="s">
        <v>6324</v>
      </c>
      <c r="K506" s="299" t="s">
        <v>6325</v>
      </c>
      <c r="L506" s="299" t="s">
        <v>6325</v>
      </c>
      <c r="M506" s="299" t="s">
        <v>366</v>
      </c>
      <c r="N506" s="299" t="s">
        <v>1540</v>
      </c>
      <c r="O506" s="299" t="s">
        <v>1541</v>
      </c>
    </row>
    <row r="507" spans="1:15" ht="12.95" customHeight="1" x14ac:dyDescent="0.2">
      <c r="A507" s="306">
        <v>1130639946</v>
      </c>
      <c r="B507" s="299" t="s">
        <v>403</v>
      </c>
      <c r="C507" s="299" t="str">
        <f>+_xlfn.XLOOKUP(A507,'ACTIVOS 2'!$B$8:$B$629,'ACTIVOS 2'!$C$8:$C$629)</f>
        <v>QUINTERO CARABALI CAROLINA</v>
      </c>
      <c r="D507" s="300">
        <v>32125</v>
      </c>
      <c r="E507" s="300">
        <v>45495</v>
      </c>
      <c r="F507" s="299" t="s">
        <v>768</v>
      </c>
      <c r="G507" s="299" t="s">
        <v>404</v>
      </c>
      <c r="H507" s="301">
        <v>1</v>
      </c>
      <c r="I507" s="299" t="s">
        <v>6400</v>
      </c>
      <c r="J507" s="299" t="s">
        <v>6400</v>
      </c>
      <c r="K507" s="299" t="s">
        <v>6401</v>
      </c>
      <c r="L507" s="299" t="s">
        <v>4607</v>
      </c>
      <c r="M507" s="299" t="s">
        <v>366</v>
      </c>
      <c r="N507" s="299" t="s">
        <v>367</v>
      </c>
      <c r="O507" s="299" t="s">
        <v>368</v>
      </c>
    </row>
    <row r="508" spans="1:15" ht="12.95" customHeight="1" x14ac:dyDescent="0.2">
      <c r="A508" s="306">
        <v>1130638562</v>
      </c>
      <c r="B508" s="299" t="s">
        <v>337</v>
      </c>
      <c r="C508" s="299" t="str">
        <f>+_xlfn.XLOOKUP(A508,'ACTIVOS 2'!$B$8:$B$629,'ACTIVOS 2'!$C$8:$C$629)</f>
        <v>QUINTERO SOLARTE DIANA CAROLINA</v>
      </c>
      <c r="D508" s="300">
        <v>32284</v>
      </c>
      <c r="E508" s="300">
        <v>43504</v>
      </c>
      <c r="F508" s="299" t="s">
        <v>768</v>
      </c>
      <c r="G508" s="299" t="s">
        <v>4539</v>
      </c>
      <c r="H508" s="301">
        <v>1</v>
      </c>
      <c r="I508" s="299" t="s">
        <v>6276</v>
      </c>
      <c r="J508" s="299" t="s">
        <v>6276</v>
      </c>
      <c r="K508" s="299" t="s">
        <v>6277</v>
      </c>
      <c r="L508" s="299" t="s">
        <v>4607</v>
      </c>
      <c r="M508" s="299" t="s">
        <v>90</v>
      </c>
      <c r="N508" s="299" t="s">
        <v>331</v>
      </c>
      <c r="O508" s="299" t="s">
        <v>92</v>
      </c>
    </row>
    <row r="509" spans="1:15" ht="12.95" customHeight="1" x14ac:dyDescent="0.2">
      <c r="A509" s="306">
        <v>1130588979</v>
      </c>
      <c r="B509" s="299" t="s">
        <v>1124</v>
      </c>
      <c r="C509" s="299" t="str">
        <f>+_xlfn.XLOOKUP(A509,'ACTIVOS 2'!$B$8:$B$629,'ACTIVOS 2'!$C$8:$C$629)</f>
        <v>QUINTERO VELASQUEZ WILLIAM ESNEIDER</v>
      </c>
      <c r="D509" s="300">
        <v>31744</v>
      </c>
      <c r="E509" s="300">
        <v>41144</v>
      </c>
      <c r="F509" s="299" t="s">
        <v>763</v>
      </c>
      <c r="G509" s="299" t="s">
        <v>4417</v>
      </c>
      <c r="H509" s="301">
        <v>1</v>
      </c>
      <c r="I509" s="299" t="s">
        <v>5477</v>
      </c>
      <c r="J509" s="299" t="s">
        <v>5477</v>
      </c>
      <c r="K509" s="299" t="s">
        <v>5478</v>
      </c>
      <c r="L509" s="299" t="s">
        <v>5479</v>
      </c>
      <c r="M509" s="299" t="s">
        <v>90</v>
      </c>
      <c r="N509" s="299" t="s">
        <v>1125</v>
      </c>
      <c r="O509" s="299" t="s">
        <v>92</v>
      </c>
    </row>
    <row r="510" spans="1:15" ht="12.95" customHeight="1" x14ac:dyDescent="0.2">
      <c r="A510" s="306">
        <v>1085271987</v>
      </c>
      <c r="B510" s="299" t="s">
        <v>184</v>
      </c>
      <c r="C510" s="299" t="str">
        <f>+_xlfn.XLOOKUP(A510,'ACTIVOS 2'!$B$8:$B$629,'ACTIVOS 2'!$C$8:$C$629)</f>
        <v>QUIROGA OSORIO MARIA VICTORIA</v>
      </c>
      <c r="D510" s="300">
        <v>32578</v>
      </c>
      <c r="E510" s="300">
        <v>45100</v>
      </c>
      <c r="F510" s="299" t="s">
        <v>768</v>
      </c>
      <c r="G510" s="299" t="s">
        <v>4391</v>
      </c>
      <c r="H510" s="301">
        <v>1</v>
      </c>
      <c r="I510" s="299" t="s">
        <v>5302</v>
      </c>
      <c r="J510" s="299" t="s">
        <v>5303</v>
      </c>
      <c r="K510" s="299" t="s">
        <v>5304</v>
      </c>
      <c r="L510" s="299" t="s">
        <v>4607</v>
      </c>
      <c r="M510" s="299" t="s">
        <v>90</v>
      </c>
      <c r="N510" s="299" t="s">
        <v>167</v>
      </c>
      <c r="O510" s="299" t="s">
        <v>159</v>
      </c>
    </row>
    <row r="511" spans="1:15" ht="12.95" customHeight="1" x14ac:dyDescent="0.2">
      <c r="A511" s="306">
        <v>1113662241</v>
      </c>
      <c r="B511" s="299" t="s">
        <v>773</v>
      </c>
      <c r="C511" s="299" t="str">
        <f>+_xlfn.XLOOKUP(A511,'ACTIVOS 2'!$B$8:$B$629,'ACTIVOS 2'!$C$8:$C$629)</f>
        <v>QUIROZ CARDENAS ANDREA NATALY</v>
      </c>
      <c r="D511" s="300">
        <v>34105</v>
      </c>
      <c r="E511" s="300">
        <v>42934</v>
      </c>
      <c r="F511" s="299" t="s">
        <v>768</v>
      </c>
      <c r="G511" s="299" t="s">
        <v>774</v>
      </c>
      <c r="H511" s="301">
        <v>1</v>
      </c>
      <c r="I511" s="299" t="s">
        <v>4625</v>
      </c>
      <c r="J511" s="299" t="s">
        <v>4626</v>
      </c>
      <c r="K511" s="299" t="s">
        <v>4627</v>
      </c>
      <c r="L511" s="299" t="s">
        <v>4628</v>
      </c>
      <c r="M511" s="299" t="s">
        <v>19</v>
      </c>
      <c r="N511" s="299" t="s">
        <v>775</v>
      </c>
      <c r="O511" s="299" t="s">
        <v>776</v>
      </c>
    </row>
    <row r="512" spans="1:15" ht="12.95" customHeight="1" x14ac:dyDescent="0.2">
      <c r="A512" s="306">
        <v>66954852</v>
      </c>
      <c r="B512" s="299" t="s">
        <v>1080</v>
      </c>
      <c r="C512" s="299" t="str">
        <f>+_xlfn.XLOOKUP(A512,'ACTIVOS 2'!$B$8:$B$629,'ACTIVOS 2'!$C$8:$C$629)</f>
        <v>QUISOBONI MANBUSCAY SANDRA MILENA</v>
      </c>
      <c r="D512" s="300">
        <v>27766</v>
      </c>
      <c r="E512" s="300">
        <v>39114</v>
      </c>
      <c r="F512" s="299" t="s">
        <v>768</v>
      </c>
      <c r="G512" s="299" t="s">
        <v>4409</v>
      </c>
      <c r="H512" s="301">
        <v>1</v>
      </c>
      <c r="I512" s="299" t="s">
        <v>5399</v>
      </c>
      <c r="J512" s="299" t="s">
        <v>5399</v>
      </c>
      <c r="K512" s="299" t="s">
        <v>5400</v>
      </c>
      <c r="L512" s="299" t="s">
        <v>5401</v>
      </c>
      <c r="M512" s="299" t="s">
        <v>90</v>
      </c>
      <c r="N512" s="299" t="s">
        <v>1017</v>
      </c>
      <c r="O512" s="299" t="s">
        <v>196</v>
      </c>
    </row>
    <row r="513" spans="1:15" ht="12.95" customHeight="1" x14ac:dyDescent="0.2">
      <c r="A513" s="306">
        <v>48643628</v>
      </c>
      <c r="B513" s="299" t="s">
        <v>1081</v>
      </c>
      <c r="C513" s="299" t="e">
        <f>+_xlfn.XLOOKUP(A513,'ACTIVOS 2'!$B$8:$B$629,'ACTIVOS 2'!$C$8:$C$629)</f>
        <v>#N/A</v>
      </c>
      <c r="D513" s="300">
        <v>26573</v>
      </c>
      <c r="E513" s="300">
        <v>43370</v>
      </c>
      <c r="F513" s="299" t="s">
        <v>768</v>
      </c>
      <c r="G513" s="299" t="s">
        <v>1082</v>
      </c>
      <c r="H513" s="301">
        <v>1</v>
      </c>
      <c r="I513" s="299" t="s">
        <v>5402</v>
      </c>
      <c r="J513" s="299" t="s">
        <v>5403</v>
      </c>
      <c r="K513" s="299" t="s">
        <v>5404</v>
      </c>
      <c r="L513" s="299" t="s">
        <v>5405</v>
      </c>
      <c r="M513" s="299" t="s">
        <v>90</v>
      </c>
      <c r="N513" s="299" t="s">
        <v>1017</v>
      </c>
      <c r="O513" s="299" t="s">
        <v>196</v>
      </c>
    </row>
    <row r="514" spans="1:15" ht="12.95" customHeight="1" x14ac:dyDescent="0.2">
      <c r="A514" s="306">
        <v>16799736</v>
      </c>
      <c r="B514" s="299" t="s">
        <v>141</v>
      </c>
      <c r="C514" s="299" t="str">
        <f>+_xlfn.XLOOKUP(A514,'ACTIVOS 2'!$B$8:$B$629,'ACTIVOS 2'!$C$8:$C$629)</f>
        <v>RAMIREZ BEJARANO MAURICIO</v>
      </c>
      <c r="D514" s="300">
        <v>26405</v>
      </c>
      <c r="E514" s="300">
        <v>38869</v>
      </c>
      <c r="F514" s="299" t="s">
        <v>763</v>
      </c>
      <c r="G514" s="299" t="s">
        <v>4384</v>
      </c>
      <c r="H514" s="301">
        <v>1</v>
      </c>
      <c r="I514" s="299" t="s">
        <v>5232</v>
      </c>
      <c r="J514" s="299" t="s">
        <v>5232</v>
      </c>
      <c r="K514" s="299" t="s">
        <v>5233</v>
      </c>
      <c r="L514" s="299" t="s">
        <v>5234</v>
      </c>
      <c r="M514" s="299" t="s">
        <v>90</v>
      </c>
      <c r="N514" s="299" t="s">
        <v>91</v>
      </c>
      <c r="O514" s="299" t="s">
        <v>92</v>
      </c>
    </row>
    <row r="515" spans="1:15" ht="12.95" customHeight="1" x14ac:dyDescent="0.2">
      <c r="A515" s="306">
        <v>1144127451</v>
      </c>
      <c r="B515" s="299" t="s">
        <v>50</v>
      </c>
      <c r="C515" s="299" t="str">
        <f>+_xlfn.XLOOKUP(A515,'ACTIVOS 2'!$B$8:$B$629,'ACTIVOS 2'!$C$8:$C$629)</f>
        <v>RAMIREZ CASTRO LUIS FERNANDO</v>
      </c>
      <c r="D515" s="300">
        <v>32680</v>
      </c>
      <c r="E515" s="300">
        <v>42964</v>
      </c>
      <c r="F515" s="299" t="s">
        <v>763</v>
      </c>
      <c r="G515" s="299" t="s">
        <v>51</v>
      </c>
      <c r="H515" s="301">
        <v>1</v>
      </c>
      <c r="I515" s="299" t="s">
        <v>4742</v>
      </c>
      <c r="J515" s="299" t="s">
        <v>4743</v>
      </c>
      <c r="K515" s="299" t="s">
        <v>4744</v>
      </c>
      <c r="L515" s="299" t="s">
        <v>4745</v>
      </c>
      <c r="M515" s="299" t="s">
        <v>19</v>
      </c>
      <c r="N515" s="299" t="s">
        <v>29</v>
      </c>
      <c r="O515" s="299" t="s">
        <v>24</v>
      </c>
    </row>
    <row r="516" spans="1:15" ht="12.95" customHeight="1" x14ac:dyDescent="0.2">
      <c r="A516" s="306">
        <v>1023026154</v>
      </c>
      <c r="B516" s="299" t="s">
        <v>945</v>
      </c>
      <c r="C516" s="299" t="str">
        <f>+_xlfn.XLOOKUP(A516,'ACTIVOS 2'!$B$8:$B$629,'ACTIVOS 2'!$C$8:$C$629)</f>
        <v>RAMIREZ CHACON INGRID GINETH</v>
      </c>
      <c r="D516" s="300">
        <v>35728</v>
      </c>
      <c r="E516" s="300">
        <v>45187</v>
      </c>
      <c r="F516" s="299" t="s">
        <v>768</v>
      </c>
      <c r="G516" s="299" t="s">
        <v>946</v>
      </c>
      <c r="H516" s="301">
        <v>1</v>
      </c>
      <c r="I516" s="299" t="s">
        <v>5037</v>
      </c>
      <c r="J516" s="299" t="s">
        <v>5037</v>
      </c>
      <c r="K516" s="299" t="s">
        <v>5038</v>
      </c>
      <c r="L516" s="299" t="s">
        <v>4607</v>
      </c>
      <c r="M516" s="299" t="s">
        <v>83</v>
      </c>
      <c r="N516" s="299" t="s">
        <v>943</v>
      </c>
      <c r="O516" s="299" t="s">
        <v>85</v>
      </c>
    </row>
    <row r="517" spans="1:15" ht="12.95" customHeight="1" x14ac:dyDescent="0.2">
      <c r="A517" s="306">
        <v>1144142590</v>
      </c>
      <c r="B517" s="299" t="s">
        <v>1421</v>
      </c>
      <c r="C517" s="299" t="str">
        <f>+_xlfn.XLOOKUP(A517,'ACTIVOS 2'!$B$8:$B$629,'ACTIVOS 2'!$C$8:$C$629)</f>
        <v>RAMIREZ HENAO JESSICA</v>
      </c>
      <c r="D517" s="300">
        <v>33121</v>
      </c>
      <c r="E517" s="300">
        <v>44566</v>
      </c>
      <c r="F517" s="299" t="s">
        <v>768</v>
      </c>
      <c r="G517" s="299" t="s">
        <v>1422</v>
      </c>
      <c r="H517" s="301">
        <v>1</v>
      </c>
      <c r="I517" s="299" t="s">
        <v>5918</v>
      </c>
      <c r="J517" s="299" t="s">
        <v>5919</v>
      </c>
      <c r="K517" s="299" t="s">
        <v>5920</v>
      </c>
      <c r="L517" s="299" t="s">
        <v>5921</v>
      </c>
      <c r="M517" s="299" t="s">
        <v>90</v>
      </c>
      <c r="N517" s="299" t="s">
        <v>1423</v>
      </c>
      <c r="O517" s="299" t="s">
        <v>159</v>
      </c>
    </row>
    <row r="518" spans="1:15" ht="12.95" customHeight="1" x14ac:dyDescent="0.2">
      <c r="A518" s="306">
        <v>79660331</v>
      </c>
      <c r="B518" s="299" t="s">
        <v>1615</v>
      </c>
      <c r="C518" s="299" t="str">
        <f>+_xlfn.XLOOKUP(A518,'ACTIVOS 2'!$B$8:$B$629,'ACTIVOS 2'!$C$8:$C$629)</f>
        <v>RAMIREZ PAZ JOHN JAIRO</v>
      </c>
      <c r="D518" s="300">
        <v>27057</v>
      </c>
      <c r="E518" s="300">
        <v>39264</v>
      </c>
      <c r="F518" s="299" t="s">
        <v>763</v>
      </c>
      <c r="G518" s="299" t="s">
        <v>1616</v>
      </c>
      <c r="H518" s="301">
        <v>1</v>
      </c>
      <c r="I518" s="299" t="s">
        <v>6556</v>
      </c>
      <c r="J518" s="299" t="s">
        <v>6557</v>
      </c>
      <c r="K518" s="299" t="s">
        <v>6558</v>
      </c>
      <c r="L518" s="299" t="s">
        <v>6559</v>
      </c>
      <c r="M518" s="299" t="s">
        <v>1617</v>
      </c>
      <c r="N518" s="299" t="s">
        <v>1618</v>
      </c>
      <c r="O518" s="299" t="s">
        <v>1617</v>
      </c>
    </row>
    <row r="519" spans="1:15" ht="12.95" customHeight="1" x14ac:dyDescent="0.2">
      <c r="A519" s="306">
        <v>1107072858</v>
      </c>
      <c r="B519" s="299" t="s">
        <v>5744</v>
      </c>
      <c r="C519" s="299" t="str">
        <f>+_xlfn.XLOOKUP(A519,'ACTIVOS 2'!$B$8:$B$629,'ACTIVOS 2'!$C$8:$C$629)</f>
        <v>RAMIREZ RENTERIA SIRLEY SIRLEY</v>
      </c>
      <c r="D519" s="300">
        <v>33892</v>
      </c>
      <c r="E519" s="300">
        <v>45086</v>
      </c>
      <c r="F519" s="299" t="s">
        <v>768</v>
      </c>
      <c r="G519" s="299" t="s">
        <v>1316</v>
      </c>
      <c r="H519" s="301">
        <v>1</v>
      </c>
      <c r="I519" s="299" t="s">
        <v>5745</v>
      </c>
      <c r="J519" s="299" t="s">
        <v>5745</v>
      </c>
      <c r="K519" s="299" t="s">
        <v>5746</v>
      </c>
      <c r="L519" s="299" t="s">
        <v>4607</v>
      </c>
      <c r="M519" s="299" t="s">
        <v>90</v>
      </c>
      <c r="N519" s="299" t="s">
        <v>1131</v>
      </c>
      <c r="O519" s="299" t="s">
        <v>196</v>
      </c>
    </row>
    <row r="520" spans="1:15" ht="12.95" customHeight="1" x14ac:dyDescent="0.2">
      <c r="A520" s="306">
        <v>1144128508</v>
      </c>
      <c r="B520" s="299" t="s">
        <v>1083</v>
      </c>
      <c r="C520" s="299" t="str">
        <f>+_xlfn.XLOOKUP(A520,'ACTIVOS 2'!$B$8:$B$629,'ACTIVOS 2'!$C$8:$C$629)</f>
        <v>RAMIREZ VERA MAIRA YOLANDA</v>
      </c>
      <c r="D520" s="300">
        <v>32620</v>
      </c>
      <c r="E520" s="300">
        <v>44264</v>
      </c>
      <c r="F520" s="299" t="s">
        <v>768</v>
      </c>
      <c r="G520" s="299" t="s">
        <v>1084</v>
      </c>
      <c r="H520" s="301">
        <v>1</v>
      </c>
      <c r="I520" s="299" t="s">
        <v>5406</v>
      </c>
      <c r="J520" s="299" t="s">
        <v>5406</v>
      </c>
      <c r="K520" s="299" t="s">
        <v>5407</v>
      </c>
      <c r="L520" s="299" t="s">
        <v>4607</v>
      </c>
      <c r="M520" s="299" t="s">
        <v>90</v>
      </c>
      <c r="N520" s="299" t="s">
        <v>1017</v>
      </c>
      <c r="O520" s="299" t="s">
        <v>196</v>
      </c>
    </row>
    <row r="521" spans="1:15" ht="12.95" customHeight="1" x14ac:dyDescent="0.2">
      <c r="A521" s="306">
        <v>1117544333</v>
      </c>
      <c r="B521" s="299" t="s">
        <v>947</v>
      </c>
      <c r="C521" s="299" t="str">
        <f>+_xlfn.XLOOKUP(A521,'ACTIVOS 2'!$B$8:$B$629,'ACTIVOS 2'!$C$8:$C$629)</f>
        <v>RAMOS DIAZ DANY MARCELA</v>
      </c>
      <c r="D521" s="300">
        <v>35176</v>
      </c>
      <c r="E521" s="300">
        <v>43525</v>
      </c>
      <c r="F521" s="299" t="s">
        <v>768</v>
      </c>
      <c r="G521" s="299" t="s">
        <v>4351</v>
      </c>
      <c r="H521" s="301">
        <v>1</v>
      </c>
      <c r="I521" s="299" t="s">
        <v>5039</v>
      </c>
      <c r="J521" s="299" t="s">
        <v>5040</v>
      </c>
      <c r="K521" s="299" t="s">
        <v>5041</v>
      </c>
      <c r="L521" s="299" t="s">
        <v>5042</v>
      </c>
      <c r="M521" s="299" t="s">
        <v>83</v>
      </c>
      <c r="N521" s="299" t="s">
        <v>943</v>
      </c>
      <c r="O521" s="299" t="s">
        <v>85</v>
      </c>
    </row>
    <row r="522" spans="1:15" ht="12.95" customHeight="1" x14ac:dyDescent="0.2">
      <c r="A522" s="306">
        <v>1075226152</v>
      </c>
      <c r="B522" s="299" t="s">
        <v>278</v>
      </c>
      <c r="C522" s="299" t="str">
        <f>+_xlfn.XLOOKUP(A522,'ACTIVOS 2'!$B$8:$B$629,'ACTIVOS 2'!$C$8:$C$629)</f>
        <v>RAMOS SANCHEZ MARCELA</v>
      </c>
      <c r="D522" s="300">
        <v>32130</v>
      </c>
      <c r="E522" s="300">
        <v>45208</v>
      </c>
      <c r="F522" s="299" t="s">
        <v>768</v>
      </c>
      <c r="G522" s="299" t="s">
        <v>279</v>
      </c>
      <c r="H522" s="301">
        <v>1</v>
      </c>
      <c r="I522" s="299" t="s">
        <v>6156</v>
      </c>
      <c r="J522" s="299" t="s">
        <v>6156</v>
      </c>
      <c r="K522" s="299" t="s">
        <v>6157</v>
      </c>
      <c r="L522" s="299" t="s">
        <v>4607</v>
      </c>
      <c r="M522" s="299" t="s">
        <v>90</v>
      </c>
      <c r="N522" s="299" t="s">
        <v>211</v>
      </c>
      <c r="O522" s="299" t="s">
        <v>196</v>
      </c>
    </row>
    <row r="523" spans="1:15" ht="12.95" customHeight="1" x14ac:dyDescent="0.2">
      <c r="A523" s="306">
        <v>1234197950</v>
      </c>
      <c r="B523" s="299" t="s">
        <v>1317</v>
      </c>
      <c r="C523" s="299" t="e">
        <f>+_xlfn.XLOOKUP(A523,'ACTIVOS 2'!$B$8:$B$629,'ACTIVOS 2'!$C$8:$C$629)</f>
        <v>#N/A</v>
      </c>
      <c r="D523" s="300">
        <v>36477</v>
      </c>
      <c r="E523" s="300">
        <v>45139</v>
      </c>
      <c r="F523" s="299" t="s">
        <v>768</v>
      </c>
      <c r="G523" s="299" t="s">
        <v>1318</v>
      </c>
      <c r="H523" s="301">
        <v>1</v>
      </c>
      <c r="I523" s="299" t="s">
        <v>5747</v>
      </c>
      <c r="J523" s="299" t="s">
        <v>5747</v>
      </c>
      <c r="K523" s="299" t="s">
        <v>5748</v>
      </c>
      <c r="L523" s="299" t="s">
        <v>4607</v>
      </c>
      <c r="M523" s="299" t="s">
        <v>90</v>
      </c>
      <c r="N523" s="299" t="s">
        <v>1131</v>
      </c>
      <c r="O523" s="299" t="s">
        <v>196</v>
      </c>
    </row>
    <row r="524" spans="1:15" ht="12.95" customHeight="1" x14ac:dyDescent="0.2">
      <c r="A524" s="306">
        <v>1144199936</v>
      </c>
      <c r="B524" s="299" t="s">
        <v>144</v>
      </c>
      <c r="C524" s="299" t="e">
        <f>+_xlfn.XLOOKUP(A524,'ACTIVOS 2'!$B$8:$B$629,'ACTIVOS 2'!$C$8:$C$629)</f>
        <v>#N/A</v>
      </c>
      <c r="D524" s="300">
        <v>35502</v>
      </c>
      <c r="E524" s="300">
        <v>44991</v>
      </c>
      <c r="F524" s="299" t="s">
        <v>763</v>
      </c>
      <c r="G524" s="299" t="s">
        <v>4385</v>
      </c>
      <c r="H524" s="301">
        <v>1</v>
      </c>
      <c r="I524" s="299" t="s">
        <v>5235</v>
      </c>
      <c r="J524" s="299" t="s">
        <v>5235</v>
      </c>
      <c r="K524" s="299" t="s">
        <v>5236</v>
      </c>
      <c r="L524" s="299"/>
      <c r="M524" s="299" t="s">
        <v>90</v>
      </c>
      <c r="N524" s="299" t="s">
        <v>91</v>
      </c>
      <c r="O524" s="299" t="s">
        <v>92</v>
      </c>
    </row>
    <row r="525" spans="1:15" ht="12.95" customHeight="1" x14ac:dyDescent="0.2">
      <c r="A525" s="306">
        <v>38551801</v>
      </c>
      <c r="B525" s="299" t="s">
        <v>1490</v>
      </c>
      <c r="C525" s="299" t="str">
        <f>+_xlfn.XLOOKUP(A525,'ACTIVOS 2'!$B$8:$B$629,'ACTIVOS 2'!$C$8:$C$629)</f>
        <v>RENDON MUNOZ  EYLES YOJHANA</v>
      </c>
      <c r="D525" s="300">
        <v>29847</v>
      </c>
      <c r="E525" s="300">
        <v>45026</v>
      </c>
      <c r="F525" s="299" t="s">
        <v>768</v>
      </c>
      <c r="G525" s="299" t="s">
        <v>1491</v>
      </c>
      <c r="H525" s="301">
        <v>1</v>
      </c>
      <c r="I525" s="299" t="s">
        <v>6004</v>
      </c>
      <c r="J525" s="299" t="s">
        <v>6004</v>
      </c>
      <c r="K525" s="299" t="s">
        <v>6005</v>
      </c>
      <c r="L525" s="299" t="s">
        <v>4607</v>
      </c>
      <c r="M525" s="299" t="s">
        <v>90</v>
      </c>
      <c r="N525" s="299" t="s">
        <v>1473</v>
      </c>
      <c r="O525" s="299" t="s">
        <v>159</v>
      </c>
    </row>
    <row r="526" spans="1:15" ht="12.95" customHeight="1" x14ac:dyDescent="0.2">
      <c r="A526" s="306">
        <v>31323662</v>
      </c>
      <c r="B526" s="299" t="s">
        <v>781</v>
      </c>
      <c r="C526" s="299" t="str">
        <f>+_xlfn.XLOOKUP(A526,'ACTIVOS 2'!$B$8:$B$629,'ACTIVOS 2'!$C$8:$C$629)</f>
        <v>RENGIFO LONDONO YURI LORENA</v>
      </c>
      <c r="D526" s="300">
        <v>30561</v>
      </c>
      <c r="E526" s="300">
        <v>39139</v>
      </c>
      <c r="F526" s="299" t="s">
        <v>768</v>
      </c>
      <c r="G526" s="299" t="s">
        <v>4293</v>
      </c>
      <c r="H526" s="301">
        <v>1</v>
      </c>
      <c r="I526" s="299" t="s">
        <v>4618</v>
      </c>
      <c r="J526" s="299" t="s">
        <v>4618</v>
      </c>
      <c r="K526" s="299" t="s">
        <v>4619</v>
      </c>
      <c r="L526" s="299" t="s">
        <v>4620</v>
      </c>
      <c r="M526" s="299" t="s">
        <v>19</v>
      </c>
      <c r="N526" s="299" t="s">
        <v>769</v>
      </c>
      <c r="O526" s="299" t="s">
        <v>770</v>
      </c>
    </row>
    <row r="527" spans="1:15" ht="12.95" customHeight="1" x14ac:dyDescent="0.2">
      <c r="A527" s="306">
        <v>67024627</v>
      </c>
      <c r="B527" s="299" t="s">
        <v>1594</v>
      </c>
      <c r="C527" s="299" t="str">
        <f>+_xlfn.XLOOKUP(A527,'ACTIVOS 2'!$B$8:$B$629,'ACTIVOS 2'!$C$8:$C$629)</f>
        <v>RESTREPO CASTANO LUZ VIVIANA</v>
      </c>
      <c r="D527" s="300">
        <v>31065</v>
      </c>
      <c r="E527" s="300">
        <v>40582</v>
      </c>
      <c r="F527" s="299" t="s">
        <v>768</v>
      </c>
      <c r="G527" s="299" t="s">
        <v>4569</v>
      </c>
      <c r="H527" s="301">
        <v>1</v>
      </c>
      <c r="I527" s="299" t="s">
        <v>6516</v>
      </c>
      <c r="J527" s="299" t="s">
        <v>6517</v>
      </c>
      <c r="K527" s="299" t="s">
        <v>6518</v>
      </c>
      <c r="L527" s="299" t="s">
        <v>6519</v>
      </c>
      <c r="M527" s="299" t="s">
        <v>427</v>
      </c>
      <c r="N527" s="299" t="s">
        <v>1595</v>
      </c>
      <c r="O527" s="299" t="s">
        <v>427</v>
      </c>
    </row>
    <row r="528" spans="1:15" ht="12.95" customHeight="1" x14ac:dyDescent="0.2">
      <c r="A528" s="306">
        <v>1006169483</v>
      </c>
      <c r="B528" s="299" t="s">
        <v>52</v>
      </c>
      <c r="C528" s="299" t="str">
        <f>+_xlfn.XLOOKUP(A528,'ACTIVOS 2'!$B$8:$B$629,'ACTIVOS 2'!$C$8:$C$629)</f>
        <v>RESTREPO CASTILLO JOHAN DANIEL</v>
      </c>
      <c r="D528" s="300">
        <v>36540</v>
      </c>
      <c r="E528" s="300">
        <v>45162</v>
      </c>
      <c r="F528" s="299" t="s">
        <v>763</v>
      </c>
      <c r="G528" s="299" t="s">
        <v>53</v>
      </c>
      <c r="H528" s="301">
        <v>1</v>
      </c>
      <c r="I528" s="299" t="s">
        <v>4746</v>
      </c>
      <c r="J528" s="299" t="s">
        <v>4746</v>
      </c>
      <c r="K528" s="299" t="s">
        <v>4747</v>
      </c>
      <c r="L528" s="299" t="s">
        <v>4607</v>
      </c>
      <c r="M528" s="299" t="s">
        <v>19</v>
      </c>
      <c r="N528" s="299" t="s">
        <v>29</v>
      </c>
      <c r="O528" s="299" t="s">
        <v>24</v>
      </c>
    </row>
    <row r="529" spans="1:15" ht="12.95" customHeight="1" x14ac:dyDescent="0.2">
      <c r="A529" s="306">
        <v>66975019</v>
      </c>
      <c r="B529" s="299" t="s">
        <v>280</v>
      </c>
      <c r="C529" s="299" t="str">
        <f>+_xlfn.XLOOKUP(A529,'ACTIVOS 2'!$B$8:$B$629,'ACTIVOS 2'!$C$8:$C$629)</f>
        <v>RESTREPO SALAZAR MARTHA LUCIA</v>
      </c>
      <c r="D529" s="300">
        <v>27896</v>
      </c>
      <c r="E529" s="300">
        <v>44420</v>
      </c>
      <c r="F529" s="299" t="s">
        <v>768</v>
      </c>
      <c r="G529" s="299" t="s">
        <v>4526</v>
      </c>
      <c r="H529" s="301">
        <v>1</v>
      </c>
      <c r="I529" s="299" t="s">
        <v>6158</v>
      </c>
      <c r="J529" s="299" t="s">
        <v>6159</v>
      </c>
      <c r="K529" s="299" t="s">
        <v>6160</v>
      </c>
      <c r="L529" s="299" t="s">
        <v>6161</v>
      </c>
      <c r="M529" s="299" t="s">
        <v>90</v>
      </c>
      <c r="N529" s="299" t="s">
        <v>211</v>
      </c>
      <c r="O529" s="299" t="s">
        <v>196</v>
      </c>
    </row>
    <row r="530" spans="1:15" ht="12.95" customHeight="1" x14ac:dyDescent="0.2">
      <c r="A530" s="306">
        <v>26719330</v>
      </c>
      <c r="B530" s="299" t="s">
        <v>1526</v>
      </c>
      <c r="C530" s="299" t="str">
        <f>+_xlfn.XLOOKUP(A530,'ACTIVOS 2'!$B$8:$B$629,'ACTIVOS 2'!$C$8:$C$629)</f>
        <v>RESTREPO TORO LIBIA EUCARIS</v>
      </c>
      <c r="D530" s="300">
        <v>24451</v>
      </c>
      <c r="E530" s="300">
        <v>38749</v>
      </c>
      <c r="F530" s="299" t="s">
        <v>768</v>
      </c>
      <c r="G530" s="299" t="s">
        <v>4535</v>
      </c>
      <c r="H530" s="301">
        <v>1</v>
      </c>
      <c r="I530" s="299" t="s">
        <v>6258</v>
      </c>
      <c r="J530" s="299" t="s">
        <v>6259</v>
      </c>
      <c r="K530" s="299" t="s">
        <v>6260</v>
      </c>
      <c r="L530" s="299" t="s">
        <v>6261</v>
      </c>
      <c r="M530" s="299" t="s">
        <v>90</v>
      </c>
      <c r="N530" s="299" t="s">
        <v>1522</v>
      </c>
      <c r="O530" s="299" t="s">
        <v>159</v>
      </c>
    </row>
    <row r="531" spans="1:15" ht="12.95" customHeight="1" x14ac:dyDescent="0.2">
      <c r="A531" s="306">
        <v>6097813</v>
      </c>
      <c r="B531" s="299" t="s">
        <v>54</v>
      </c>
      <c r="C531" s="299" t="str">
        <f>+_xlfn.XLOOKUP(A531,'ACTIVOS 2'!$B$8:$B$629,'ACTIVOS 2'!$C$8:$C$629)</f>
        <v>RESTREPO VICTORIA ANDREI FERNANDO</v>
      </c>
      <c r="D531" s="300">
        <v>28705</v>
      </c>
      <c r="E531" s="300">
        <v>42024</v>
      </c>
      <c r="F531" s="299" t="s">
        <v>763</v>
      </c>
      <c r="G531" s="299" t="s">
        <v>4308</v>
      </c>
      <c r="H531" s="301">
        <v>1</v>
      </c>
      <c r="I531" s="299" t="s">
        <v>4748</v>
      </c>
      <c r="J531" s="299" t="s">
        <v>4748</v>
      </c>
      <c r="K531" s="299" t="s">
        <v>4749</v>
      </c>
      <c r="L531" s="299" t="s">
        <v>4750</v>
      </c>
      <c r="M531" s="299" t="s">
        <v>19</v>
      </c>
      <c r="N531" s="299" t="s">
        <v>29</v>
      </c>
      <c r="O531" s="299" t="s">
        <v>24</v>
      </c>
    </row>
    <row r="532" spans="1:15" ht="12.95" customHeight="1" x14ac:dyDescent="0.2">
      <c r="A532" s="306">
        <v>34611975</v>
      </c>
      <c r="B532" s="299" t="s">
        <v>1319</v>
      </c>
      <c r="C532" s="299" t="str">
        <f>+_xlfn.XLOOKUP(A532,'ACTIVOS 2'!$B$8:$B$629,'ACTIVOS 2'!$C$8:$C$629)</f>
        <v>REYES VELASCO ELIZABETH</v>
      </c>
      <c r="D532" s="300">
        <v>29960</v>
      </c>
      <c r="E532" s="300">
        <v>44418</v>
      </c>
      <c r="F532" s="299" t="s">
        <v>768</v>
      </c>
      <c r="G532" s="299" t="s">
        <v>1320</v>
      </c>
      <c r="H532" s="301">
        <v>1</v>
      </c>
      <c r="I532" s="299" t="s">
        <v>5749</v>
      </c>
      <c r="J532" s="299" t="s">
        <v>5750</v>
      </c>
      <c r="K532" s="299" t="s">
        <v>5751</v>
      </c>
      <c r="L532" s="299" t="s">
        <v>4607</v>
      </c>
      <c r="M532" s="299" t="s">
        <v>90</v>
      </c>
      <c r="N532" s="299" t="s">
        <v>1131</v>
      </c>
      <c r="O532" s="299" t="s">
        <v>196</v>
      </c>
    </row>
    <row r="533" spans="1:15" ht="12.95" customHeight="1" x14ac:dyDescent="0.2">
      <c r="A533" s="306">
        <v>1107529744</v>
      </c>
      <c r="B533" s="299" t="s">
        <v>1518</v>
      </c>
      <c r="C533" s="299" t="str">
        <f>+_xlfn.XLOOKUP(A533,'ACTIVOS 2'!$B$8:$B$629,'ACTIVOS 2'!$C$8:$C$629)</f>
        <v>RIASCOS DUQUE ANGELICA VANESSA</v>
      </c>
      <c r="D533" s="300">
        <v>36461</v>
      </c>
      <c r="E533" s="300">
        <v>44774</v>
      </c>
      <c r="F533" s="299" t="s">
        <v>768</v>
      </c>
      <c r="G533" s="299" t="s">
        <v>1519</v>
      </c>
      <c r="H533" s="301">
        <v>1</v>
      </c>
      <c r="I533" s="299" t="s">
        <v>5119</v>
      </c>
      <c r="J533" s="299" t="s">
        <v>5120</v>
      </c>
      <c r="K533" s="299" t="s">
        <v>5121</v>
      </c>
      <c r="L533" s="299" t="s">
        <v>5122</v>
      </c>
      <c r="M533" s="299" t="s">
        <v>90</v>
      </c>
      <c r="N533" s="299" t="s">
        <v>1006</v>
      </c>
      <c r="O533" s="299" t="s">
        <v>1007</v>
      </c>
    </row>
    <row r="534" spans="1:15" ht="12.95" customHeight="1" x14ac:dyDescent="0.2">
      <c r="A534" s="306">
        <v>66989157</v>
      </c>
      <c r="B534" s="299" t="s">
        <v>1321</v>
      </c>
      <c r="C534" s="299" t="str">
        <f>+_xlfn.XLOOKUP(A534,'ACTIVOS 2'!$B$8:$B$629,'ACTIVOS 2'!$C$8:$C$629)</f>
        <v>RIASCOS MANCILLA ALBA JANETH</v>
      </c>
      <c r="D534" s="300">
        <v>28070</v>
      </c>
      <c r="E534" s="300">
        <v>44670</v>
      </c>
      <c r="F534" s="299" t="s">
        <v>768</v>
      </c>
      <c r="G534" s="299" t="s">
        <v>4473</v>
      </c>
      <c r="H534" s="301">
        <v>1</v>
      </c>
      <c r="I534" s="299" t="s">
        <v>5752</v>
      </c>
      <c r="J534" s="299" t="s">
        <v>5752</v>
      </c>
      <c r="K534" s="299" t="s">
        <v>5753</v>
      </c>
      <c r="L534" s="299" t="s">
        <v>5754</v>
      </c>
      <c r="M534" s="299" t="s">
        <v>90</v>
      </c>
      <c r="N534" s="299" t="s">
        <v>1131</v>
      </c>
      <c r="O534" s="299" t="s">
        <v>196</v>
      </c>
    </row>
    <row r="535" spans="1:15" ht="12.95" customHeight="1" x14ac:dyDescent="0.2">
      <c r="A535" s="306">
        <v>38603157</v>
      </c>
      <c r="B535" s="299" t="s">
        <v>1322</v>
      </c>
      <c r="C535" s="299" t="str">
        <f>+_xlfn.XLOOKUP(A535,'ACTIVOS 2'!$B$8:$B$629,'ACTIVOS 2'!$C$8:$C$629)</f>
        <v>RIASCOS MARTINEZ MARILIN</v>
      </c>
      <c r="D535" s="300">
        <v>30334</v>
      </c>
      <c r="E535" s="300">
        <v>45146</v>
      </c>
      <c r="F535" s="299" t="s">
        <v>768</v>
      </c>
      <c r="G535" s="299" t="s">
        <v>1323</v>
      </c>
      <c r="H535" s="301">
        <v>1</v>
      </c>
      <c r="I535" s="299" t="s">
        <v>5755</v>
      </c>
      <c r="J535" s="299" t="s">
        <v>5755</v>
      </c>
      <c r="K535" s="299" t="s">
        <v>5756</v>
      </c>
      <c r="L535" s="299" t="s">
        <v>5757</v>
      </c>
      <c r="M535" s="299" t="s">
        <v>90</v>
      </c>
      <c r="N535" s="299" t="s">
        <v>1131</v>
      </c>
      <c r="O535" s="299" t="s">
        <v>196</v>
      </c>
    </row>
    <row r="536" spans="1:15" ht="12.95" customHeight="1" x14ac:dyDescent="0.2">
      <c r="A536" s="306">
        <v>1151941634</v>
      </c>
      <c r="B536" s="299" t="s">
        <v>1324</v>
      </c>
      <c r="C536" s="299" t="e">
        <f>+_xlfn.XLOOKUP(A536,'ACTIVOS 2'!$B$8:$B$629,'ACTIVOS 2'!$C$8:$C$629)</f>
        <v>#N/A</v>
      </c>
      <c r="D536" s="300">
        <v>33356</v>
      </c>
      <c r="E536" s="300">
        <v>43906</v>
      </c>
      <c r="F536" s="299" t="s">
        <v>768</v>
      </c>
      <c r="G536" s="299" t="s">
        <v>4474</v>
      </c>
      <c r="H536" s="301">
        <v>1</v>
      </c>
      <c r="I536" s="299" t="s">
        <v>5758</v>
      </c>
      <c r="J536" s="299" t="s">
        <v>5758</v>
      </c>
      <c r="K536" s="299" t="s">
        <v>5759</v>
      </c>
      <c r="L536" s="299" t="s">
        <v>4607</v>
      </c>
      <c r="M536" s="299" t="s">
        <v>90</v>
      </c>
      <c r="N536" s="299" t="s">
        <v>1131</v>
      </c>
      <c r="O536" s="299" t="s">
        <v>196</v>
      </c>
    </row>
    <row r="537" spans="1:15" ht="12.95" customHeight="1" x14ac:dyDescent="0.2">
      <c r="A537" s="306">
        <v>1087121437</v>
      </c>
      <c r="B537" s="299" t="s">
        <v>1325</v>
      </c>
      <c r="C537" s="299" t="str">
        <f>+_xlfn.XLOOKUP(A537,'ACTIVOS 2'!$B$8:$B$629,'ACTIVOS 2'!$C$8:$C$629)</f>
        <v>RINCON ANGULO CLAUDIA MARCELA</v>
      </c>
      <c r="D537" s="300">
        <v>34849</v>
      </c>
      <c r="E537" s="300">
        <v>45139</v>
      </c>
      <c r="F537" s="299" t="s">
        <v>768</v>
      </c>
      <c r="G537" s="299" t="s">
        <v>1326</v>
      </c>
      <c r="H537" s="301">
        <v>1</v>
      </c>
      <c r="I537" s="299" t="s">
        <v>5760</v>
      </c>
      <c r="J537" s="299" t="s">
        <v>5760</v>
      </c>
      <c r="K537" s="299" t="s">
        <v>4607</v>
      </c>
      <c r="L537" s="299" t="s">
        <v>4607</v>
      </c>
      <c r="M537" s="299" t="s">
        <v>90</v>
      </c>
      <c r="N537" s="299" t="s">
        <v>1131</v>
      </c>
      <c r="O537" s="299" t="s">
        <v>196</v>
      </c>
    </row>
    <row r="538" spans="1:15" ht="12.95" customHeight="1" x14ac:dyDescent="0.2">
      <c r="A538" s="306">
        <v>1144025444</v>
      </c>
      <c r="B538" s="299" t="s">
        <v>933</v>
      </c>
      <c r="C538" s="299" t="str">
        <f>+_xlfn.XLOOKUP(A538,'ACTIVOS 2'!$B$8:$B$629,'ACTIVOS 2'!$C$8:$C$629)</f>
        <v>RINCON CIFUENTES CAROL JULIETH</v>
      </c>
      <c r="D538" s="300">
        <v>32652</v>
      </c>
      <c r="E538" s="300">
        <v>42401</v>
      </c>
      <c r="F538" s="299" t="s">
        <v>768</v>
      </c>
      <c r="G538" s="299" t="s">
        <v>934</v>
      </c>
      <c r="H538" s="301">
        <v>1</v>
      </c>
      <c r="I538" s="299" t="s">
        <v>4993</v>
      </c>
      <c r="J538" s="299" t="s">
        <v>4993</v>
      </c>
      <c r="K538" s="299" t="s">
        <v>4994</v>
      </c>
      <c r="L538" s="299" t="s">
        <v>4995</v>
      </c>
      <c r="M538" s="299" t="s">
        <v>83</v>
      </c>
      <c r="N538" s="299" t="s">
        <v>899</v>
      </c>
      <c r="O538" s="299" t="s">
        <v>85</v>
      </c>
    </row>
    <row r="539" spans="1:15" ht="12.95" customHeight="1" x14ac:dyDescent="0.2">
      <c r="A539" s="306">
        <v>1005831373</v>
      </c>
      <c r="B539" s="299" t="s">
        <v>6454</v>
      </c>
      <c r="C539" s="299" t="e">
        <f>+_xlfn.XLOOKUP(A539,'ACTIVOS 2'!$B$8:$B$629,'ACTIVOS 2'!$C$8:$C$629)</f>
        <v>#N/A</v>
      </c>
      <c r="D539" s="300">
        <v>37529</v>
      </c>
      <c r="E539" s="300">
        <v>45601</v>
      </c>
      <c r="F539" s="299" t="s">
        <v>763</v>
      </c>
      <c r="G539" s="299" t="s">
        <v>4261</v>
      </c>
      <c r="H539" s="301">
        <v>1</v>
      </c>
      <c r="I539" s="299" t="s">
        <v>6455</v>
      </c>
      <c r="J539" s="299" t="s">
        <v>6456</v>
      </c>
      <c r="K539" s="299" t="s">
        <v>6457</v>
      </c>
      <c r="L539" s="299" t="s">
        <v>4607</v>
      </c>
      <c r="M539" s="299" t="s">
        <v>366</v>
      </c>
      <c r="N539" s="299" t="s">
        <v>859</v>
      </c>
      <c r="O539" s="299" t="s">
        <v>368</v>
      </c>
    </row>
    <row r="540" spans="1:15" ht="12.95" customHeight="1" x14ac:dyDescent="0.2">
      <c r="A540" s="306">
        <v>16375818</v>
      </c>
      <c r="B540" s="299" t="s">
        <v>822</v>
      </c>
      <c r="C540" s="299" t="str">
        <f>+_xlfn.XLOOKUP(A540,'ACTIVOS 2'!$B$8:$B$629,'ACTIVOS 2'!$C$8:$C$629)</f>
        <v>RIOS GALLO JOSE MANUEL</v>
      </c>
      <c r="D540" s="300">
        <v>30849</v>
      </c>
      <c r="E540" s="300">
        <v>41754</v>
      </c>
      <c r="F540" s="299" t="s">
        <v>763</v>
      </c>
      <c r="G540" s="299" t="s">
        <v>823</v>
      </c>
      <c r="H540" s="301">
        <v>1</v>
      </c>
      <c r="I540" s="299" t="s">
        <v>4768</v>
      </c>
      <c r="J540" s="299" t="s">
        <v>4768</v>
      </c>
      <c r="K540" s="299" t="s">
        <v>4769</v>
      </c>
      <c r="L540" s="299" t="s">
        <v>4770</v>
      </c>
      <c r="M540" s="299" t="s">
        <v>19</v>
      </c>
      <c r="N540" s="299" t="s">
        <v>816</v>
      </c>
      <c r="O540" s="299" t="s">
        <v>21</v>
      </c>
    </row>
    <row r="541" spans="1:15" ht="12.95" customHeight="1" x14ac:dyDescent="0.2">
      <c r="A541" s="306">
        <v>1151947446</v>
      </c>
      <c r="B541" s="299" t="s">
        <v>411</v>
      </c>
      <c r="C541" s="299" t="str">
        <f>+_xlfn.XLOOKUP(A541,'ACTIVOS 2'!$B$8:$B$629,'ACTIVOS 2'!$C$8:$C$629)</f>
        <v>RIVAS RAMIREZ WUILLIAM ENRIQUE</v>
      </c>
      <c r="D541" s="300">
        <v>33954</v>
      </c>
      <c r="E541" s="300">
        <v>44105</v>
      </c>
      <c r="F541" s="299" t="s">
        <v>763</v>
      </c>
      <c r="G541" s="299" t="s">
        <v>4557</v>
      </c>
      <c r="H541" s="301">
        <v>1</v>
      </c>
      <c r="I541" s="299" t="s">
        <v>6415</v>
      </c>
      <c r="J541" s="299" t="s">
        <v>6415</v>
      </c>
      <c r="K541" s="299" t="s">
        <v>6416</v>
      </c>
      <c r="L541" s="299" t="s">
        <v>6417</v>
      </c>
      <c r="M541" s="299" t="s">
        <v>366</v>
      </c>
      <c r="N541" s="299" t="s">
        <v>410</v>
      </c>
      <c r="O541" s="299" t="s">
        <v>368</v>
      </c>
    </row>
    <row r="542" spans="1:15" ht="12.95" customHeight="1" x14ac:dyDescent="0.2">
      <c r="A542" s="306">
        <v>38464219</v>
      </c>
      <c r="B542" s="299" t="s">
        <v>1085</v>
      </c>
      <c r="C542" s="299" t="str">
        <f>+_xlfn.XLOOKUP(A542,'ACTIVOS 2'!$B$8:$B$629,'ACTIVOS 2'!$C$8:$C$629)</f>
        <v>RIVERA GARCIA LUZ STELLA</v>
      </c>
      <c r="D542" s="300">
        <v>30148</v>
      </c>
      <c r="E542" s="300">
        <v>44246</v>
      </c>
      <c r="F542" s="299" t="s">
        <v>768</v>
      </c>
      <c r="G542" s="299" t="s">
        <v>1086</v>
      </c>
      <c r="H542" s="301">
        <v>1</v>
      </c>
      <c r="I542" s="299" t="s">
        <v>5408</v>
      </c>
      <c r="J542" s="299" t="s">
        <v>5408</v>
      </c>
      <c r="K542" s="299" t="s">
        <v>5409</v>
      </c>
      <c r="L542" s="299" t="s">
        <v>5410</v>
      </c>
      <c r="M542" s="299" t="s">
        <v>90</v>
      </c>
      <c r="N542" s="299" t="s">
        <v>1017</v>
      </c>
      <c r="O542" s="299" t="s">
        <v>196</v>
      </c>
    </row>
    <row r="543" spans="1:15" ht="12.95" customHeight="1" x14ac:dyDescent="0.2">
      <c r="A543" s="306">
        <v>1114898351</v>
      </c>
      <c r="B543" s="299" t="s">
        <v>996</v>
      </c>
      <c r="C543" s="299" t="str">
        <f>+_xlfn.XLOOKUP(A543,'ACTIVOS 2'!$B$8:$B$629,'ACTIVOS 2'!$C$8:$C$629)</f>
        <v>RIVERA JULIAN BRAYAN STIVEN</v>
      </c>
      <c r="D543" s="300">
        <v>35775</v>
      </c>
      <c r="E543" s="300">
        <v>45026</v>
      </c>
      <c r="F543" s="299" t="s">
        <v>763</v>
      </c>
      <c r="G543" s="299" t="s">
        <v>997</v>
      </c>
      <c r="H543" s="301">
        <v>1</v>
      </c>
      <c r="I543" s="299" t="s">
        <v>5106</v>
      </c>
      <c r="J543" s="299" t="s">
        <v>5106</v>
      </c>
      <c r="K543" s="299" t="s">
        <v>5107</v>
      </c>
      <c r="L543" s="299" t="s">
        <v>4607</v>
      </c>
      <c r="M543" s="299" t="s">
        <v>83</v>
      </c>
      <c r="N543" s="299" t="s">
        <v>998</v>
      </c>
      <c r="O543" s="299" t="s">
        <v>881</v>
      </c>
    </row>
    <row r="544" spans="1:15" ht="12.95" customHeight="1" x14ac:dyDescent="0.2">
      <c r="A544" s="306">
        <v>1143924204</v>
      </c>
      <c r="B544" s="299" t="s">
        <v>1087</v>
      </c>
      <c r="C544" s="299" t="e">
        <f>+_xlfn.XLOOKUP(A544,'ACTIVOS 2'!$B$8:$B$629,'ACTIVOS 2'!$C$8:$C$629)</f>
        <v>#N/A</v>
      </c>
      <c r="D544" s="300">
        <v>32624</v>
      </c>
      <c r="E544" s="300">
        <v>43587</v>
      </c>
      <c r="F544" s="299" t="s">
        <v>768</v>
      </c>
      <c r="G544" s="299" t="s">
        <v>1088</v>
      </c>
      <c r="H544" s="301">
        <v>1</v>
      </c>
      <c r="I544" s="299" t="s">
        <v>5411</v>
      </c>
      <c r="J544" s="299" t="s">
        <v>5411</v>
      </c>
      <c r="K544" s="299" t="s">
        <v>5412</v>
      </c>
      <c r="L544" s="299" t="s">
        <v>4607</v>
      </c>
      <c r="M544" s="299" t="s">
        <v>90</v>
      </c>
      <c r="N544" s="299" t="s">
        <v>1017</v>
      </c>
      <c r="O544" s="299" t="s">
        <v>196</v>
      </c>
    </row>
    <row r="545" spans="1:15" ht="12.95" customHeight="1" x14ac:dyDescent="0.2">
      <c r="A545" s="306">
        <v>66975349</v>
      </c>
      <c r="B545" s="299" t="s">
        <v>782</v>
      </c>
      <c r="C545" s="299" t="str">
        <f>+_xlfn.XLOOKUP(A545,'ACTIVOS 2'!$B$8:$B$629,'ACTIVOS 2'!$C$8:$C$629)</f>
        <v>RODRIGUEZ CAICEDO SANDRA JIMENA</v>
      </c>
      <c r="D545" s="300">
        <v>27630</v>
      </c>
      <c r="E545" s="300">
        <v>41157</v>
      </c>
      <c r="F545" s="299" t="s">
        <v>768</v>
      </c>
      <c r="G545" s="299" t="s">
        <v>4294</v>
      </c>
      <c r="H545" s="301">
        <v>1</v>
      </c>
      <c r="I545" s="299" t="s">
        <v>4641</v>
      </c>
      <c r="J545" s="299" t="s">
        <v>4641</v>
      </c>
      <c r="K545" s="299" t="s">
        <v>4642</v>
      </c>
      <c r="L545" s="299" t="s">
        <v>4643</v>
      </c>
      <c r="M545" s="299" t="s">
        <v>19</v>
      </c>
      <c r="N545" s="299" t="s">
        <v>778</v>
      </c>
      <c r="O545" s="299" t="s">
        <v>770</v>
      </c>
    </row>
    <row r="546" spans="1:15" ht="12.95" customHeight="1" x14ac:dyDescent="0.2">
      <c r="A546" s="306">
        <v>31994586</v>
      </c>
      <c r="B546" s="299" t="s">
        <v>1327</v>
      </c>
      <c r="C546" s="299" t="str">
        <f>+_xlfn.XLOOKUP(A546,'ACTIVOS 2'!$B$8:$B$629,'ACTIVOS 2'!$C$8:$C$629)</f>
        <v>RODRIGUEZ CRUZ LUZ PATRICIA</v>
      </c>
      <c r="D546" s="300">
        <v>25138</v>
      </c>
      <c r="E546" s="300">
        <v>41597</v>
      </c>
      <c r="F546" s="299" t="s">
        <v>768</v>
      </c>
      <c r="G546" s="299" t="s">
        <v>1328</v>
      </c>
      <c r="H546" s="301">
        <v>1</v>
      </c>
      <c r="I546" s="299" t="s">
        <v>5761</v>
      </c>
      <c r="J546" s="299" t="s">
        <v>5762</v>
      </c>
      <c r="K546" s="299" t="s">
        <v>5763</v>
      </c>
      <c r="L546" s="299" t="s">
        <v>5764</v>
      </c>
      <c r="M546" s="299" t="s">
        <v>90</v>
      </c>
      <c r="N546" s="299" t="s">
        <v>1131</v>
      </c>
      <c r="O546" s="299" t="s">
        <v>196</v>
      </c>
    </row>
    <row r="547" spans="1:15" ht="12.95" customHeight="1" x14ac:dyDescent="0.2">
      <c r="A547" s="306">
        <v>1144047840</v>
      </c>
      <c r="B547" s="299" t="s">
        <v>1412</v>
      </c>
      <c r="C547" s="299" t="str">
        <f>+_xlfn.XLOOKUP(A547,'ACTIVOS 2'!$B$8:$B$629,'ACTIVOS 2'!$C$8:$C$629)</f>
        <v>RODRIGUEZ GARCES MONICA</v>
      </c>
      <c r="D547" s="300">
        <v>33455</v>
      </c>
      <c r="E547" s="300">
        <v>42117</v>
      </c>
      <c r="F547" s="299" t="s">
        <v>768</v>
      </c>
      <c r="G547" s="299" t="s">
        <v>1413</v>
      </c>
      <c r="H547" s="301">
        <v>1</v>
      </c>
      <c r="I547" s="299" t="s">
        <v>5908</v>
      </c>
      <c r="J547" s="299" t="s">
        <v>5908</v>
      </c>
      <c r="K547" s="299" t="s">
        <v>5909</v>
      </c>
      <c r="L547" s="299" t="s">
        <v>5910</v>
      </c>
      <c r="M547" s="299" t="s">
        <v>90</v>
      </c>
      <c r="N547" s="299" t="s">
        <v>1414</v>
      </c>
      <c r="O547" s="299" t="s">
        <v>159</v>
      </c>
    </row>
    <row r="548" spans="1:15" ht="12.95" customHeight="1" x14ac:dyDescent="0.2">
      <c r="A548" s="306">
        <v>1130639035</v>
      </c>
      <c r="B548" s="299" t="s">
        <v>870</v>
      </c>
      <c r="C548" s="299" t="e">
        <f>+_xlfn.XLOOKUP(A548,'ACTIVOS 2'!$B$8:$B$629,'ACTIVOS 2'!$C$8:$C$629)</f>
        <v>#N/A</v>
      </c>
      <c r="D548" s="300">
        <v>32337</v>
      </c>
      <c r="E548" s="300">
        <v>45558</v>
      </c>
      <c r="F548" s="299" t="s">
        <v>763</v>
      </c>
      <c r="G548" s="299" t="s">
        <v>871</v>
      </c>
      <c r="H548" s="301">
        <v>1</v>
      </c>
      <c r="I548" s="299" t="s">
        <v>4863</v>
      </c>
      <c r="J548" s="299" t="s">
        <v>4863</v>
      </c>
      <c r="K548" s="299" t="s">
        <v>4864</v>
      </c>
      <c r="L548" s="299" t="s">
        <v>4607</v>
      </c>
      <c r="M548" s="299" t="s">
        <v>19</v>
      </c>
      <c r="N548" s="299" t="s">
        <v>859</v>
      </c>
      <c r="O548" s="299" t="s">
        <v>776</v>
      </c>
    </row>
    <row r="549" spans="1:15" ht="12.95" customHeight="1" x14ac:dyDescent="0.2">
      <c r="A549" s="306">
        <v>1107043332</v>
      </c>
      <c r="B549" s="299" t="s">
        <v>1329</v>
      </c>
      <c r="C549" s="299" t="str">
        <f>+_xlfn.XLOOKUP(A549,'ACTIVOS 2'!$B$8:$B$629,'ACTIVOS 2'!$C$8:$C$629)</f>
        <v>RODRIGUEZ MARIN MARIA ISLENY</v>
      </c>
      <c r="D549" s="300">
        <v>31324</v>
      </c>
      <c r="E549" s="300">
        <v>44418</v>
      </c>
      <c r="F549" s="299" t="s">
        <v>768</v>
      </c>
      <c r="G549" s="299" t="s">
        <v>4475</v>
      </c>
      <c r="H549" s="301">
        <v>1</v>
      </c>
      <c r="I549" s="299" t="s">
        <v>5765</v>
      </c>
      <c r="J549" s="299" t="s">
        <v>5765</v>
      </c>
      <c r="K549" s="299" t="s">
        <v>5766</v>
      </c>
      <c r="L549" s="299" t="s">
        <v>4607</v>
      </c>
      <c r="M549" s="299" t="s">
        <v>90</v>
      </c>
      <c r="N549" s="299" t="s">
        <v>1131</v>
      </c>
      <c r="O549" s="299" t="s">
        <v>196</v>
      </c>
    </row>
    <row r="550" spans="1:15" ht="12.95" customHeight="1" x14ac:dyDescent="0.2">
      <c r="A550" s="306">
        <v>29508429</v>
      </c>
      <c r="B550" s="299" t="s">
        <v>1330</v>
      </c>
      <c r="C550" s="299" t="str">
        <f>+_xlfn.XLOOKUP(A550,'ACTIVOS 2'!$B$8:$B$629,'ACTIVOS 2'!$C$8:$C$629)</f>
        <v>RODRIGUEZ MONICA</v>
      </c>
      <c r="D550" s="300">
        <v>30046</v>
      </c>
      <c r="E550" s="300">
        <v>44418</v>
      </c>
      <c r="F550" s="299" t="s">
        <v>768</v>
      </c>
      <c r="G550" s="299" t="s">
        <v>1331</v>
      </c>
      <c r="H550" s="301">
        <v>1</v>
      </c>
      <c r="I550" s="299" t="s">
        <v>5767</v>
      </c>
      <c r="J550" s="299" t="s">
        <v>5767</v>
      </c>
      <c r="K550" s="299" t="s">
        <v>5768</v>
      </c>
      <c r="L550" s="299" t="s">
        <v>4607</v>
      </c>
      <c r="M550" s="299" t="s">
        <v>90</v>
      </c>
      <c r="N550" s="299" t="s">
        <v>1131</v>
      </c>
      <c r="O550" s="299" t="s">
        <v>196</v>
      </c>
    </row>
    <row r="551" spans="1:15" ht="12.95" customHeight="1" x14ac:dyDescent="0.2">
      <c r="A551" s="306">
        <v>1192891007</v>
      </c>
      <c r="B551" s="299" t="s">
        <v>312</v>
      </c>
      <c r="C551" s="299" t="str">
        <f>+_xlfn.XLOOKUP(A551,'ACTIVOS 2'!$B$8:$B$629,'ACTIVOS 2'!$C$8:$C$629)</f>
        <v>RODRIGUEZ ORTEGA JUAN CAMILO</v>
      </c>
      <c r="D551" s="300">
        <v>36700</v>
      </c>
      <c r="E551" s="300">
        <v>45201</v>
      </c>
      <c r="F551" s="299" t="s">
        <v>763</v>
      </c>
      <c r="G551" s="299" t="s">
        <v>313</v>
      </c>
      <c r="H551" s="301">
        <v>1</v>
      </c>
      <c r="I551" s="299" t="s">
        <v>6207</v>
      </c>
      <c r="J551" s="299" t="s">
        <v>6208</v>
      </c>
      <c r="K551" s="299" t="s">
        <v>6209</v>
      </c>
      <c r="L551" s="299" t="s">
        <v>4607</v>
      </c>
      <c r="M551" s="299" t="s">
        <v>90</v>
      </c>
      <c r="N551" s="299" t="s">
        <v>309</v>
      </c>
      <c r="O551" s="299" t="s">
        <v>196</v>
      </c>
    </row>
    <row r="552" spans="1:15" ht="12.95" customHeight="1" x14ac:dyDescent="0.2">
      <c r="A552" s="306">
        <v>16843161</v>
      </c>
      <c r="B552" s="299" t="s">
        <v>808</v>
      </c>
      <c r="C552" s="299" t="str">
        <f>+_xlfn.XLOOKUP(A552,'ACTIVOS 2'!$B$8:$B$629,'ACTIVOS 2'!$C$8:$C$629)</f>
        <v>RODRIGUEZ OSPINA IVAN ANDRES</v>
      </c>
      <c r="D552" s="300">
        <v>29863</v>
      </c>
      <c r="E552" s="300">
        <v>43306</v>
      </c>
      <c r="F552" s="299" t="s">
        <v>763</v>
      </c>
      <c r="G552" s="299" t="s">
        <v>809</v>
      </c>
      <c r="H552" s="301">
        <v>1</v>
      </c>
      <c r="I552" s="299" t="s">
        <v>4695</v>
      </c>
      <c r="J552" s="299" t="s">
        <v>4696</v>
      </c>
      <c r="K552" s="299" t="s">
        <v>4697</v>
      </c>
      <c r="L552" s="299" t="s">
        <v>4698</v>
      </c>
      <c r="M552" s="299" t="s">
        <v>19</v>
      </c>
      <c r="N552" s="299" t="s">
        <v>810</v>
      </c>
      <c r="O552" s="299" t="s">
        <v>21</v>
      </c>
    </row>
    <row r="553" spans="1:15" ht="12.95" customHeight="1" x14ac:dyDescent="0.2">
      <c r="A553" s="306">
        <v>1087210480</v>
      </c>
      <c r="B553" s="299" t="s">
        <v>1332</v>
      </c>
      <c r="C553" s="299" t="e">
        <f>+_xlfn.XLOOKUP(A553,'ACTIVOS 2'!$B$8:$B$629,'ACTIVOS 2'!$C$8:$C$629)</f>
        <v>#N/A</v>
      </c>
      <c r="D553" s="300">
        <v>35838</v>
      </c>
      <c r="E553" s="300">
        <v>44721</v>
      </c>
      <c r="F553" s="299" t="s">
        <v>768</v>
      </c>
      <c r="G553" s="299" t="s">
        <v>4476</v>
      </c>
      <c r="H553" s="301">
        <v>1</v>
      </c>
      <c r="I553" s="299" t="s">
        <v>5769</v>
      </c>
      <c r="J553" s="299" t="s">
        <v>5769</v>
      </c>
      <c r="K553" s="299" t="s">
        <v>5770</v>
      </c>
      <c r="L553" s="299" t="s">
        <v>4607</v>
      </c>
      <c r="M553" s="299" t="s">
        <v>90</v>
      </c>
      <c r="N553" s="299" t="s">
        <v>1131</v>
      </c>
      <c r="O553" s="299" t="s">
        <v>196</v>
      </c>
    </row>
    <row r="554" spans="1:15" ht="12.95" customHeight="1" x14ac:dyDescent="0.2">
      <c r="A554" s="306">
        <v>1144028162</v>
      </c>
      <c r="B554" s="299" t="s">
        <v>1333</v>
      </c>
      <c r="C554" s="299" t="str">
        <f>+_xlfn.XLOOKUP(A554,'ACTIVOS 2'!$B$8:$B$629,'ACTIVOS 2'!$C$8:$C$629)</f>
        <v>RODRIGUEZ PIZO SANDRA CAROLINA</v>
      </c>
      <c r="D554" s="300">
        <v>32499</v>
      </c>
      <c r="E554" s="300">
        <v>44420</v>
      </c>
      <c r="F554" s="299" t="s">
        <v>768</v>
      </c>
      <c r="G554" s="299" t="s">
        <v>4477</v>
      </c>
      <c r="H554" s="301">
        <v>1</v>
      </c>
      <c r="I554" s="299" t="s">
        <v>5771</v>
      </c>
      <c r="J554" s="299" t="s">
        <v>5771</v>
      </c>
      <c r="K554" s="299" t="s">
        <v>5772</v>
      </c>
      <c r="L554" s="299" t="s">
        <v>4607</v>
      </c>
      <c r="M554" s="299" t="s">
        <v>90</v>
      </c>
      <c r="N554" s="299" t="s">
        <v>1131</v>
      </c>
      <c r="O554" s="299" t="s">
        <v>196</v>
      </c>
    </row>
    <row r="555" spans="1:15" ht="12.95" customHeight="1" x14ac:dyDescent="0.2">
      <c r="A555" s="306">
        <v>38553620</v>
      </c>
      <c r="B555" s="299" t="s">
        <v>935</v>
      </c>
      <c r="C555" s="299" t="str">
        <f>+_xlfn.XLOOKUP(A555,'ACTIVOS 2'!$B$8:$B$629,'ACTIVOS 2'!$C$8:$C$629)</f>
        <v>RODRIGUEZ ROJAS ARABANI</v>
      </c>
      <c r="D555" s="300">
        <v>29070</v>
      </c>
      <c r="E555" s="300">
        <v>39995</v>
      </c>
      <c r="F555" s="299" t="s">
        <v>768</v>
      </c>
      <c r="G555" s="299" t="s">
        <v>4348</v>
      </c>
      <c r="H555" s="301">
        <v>1</v>
      </c>
      <c r="I555" s="299" t="s">
        <v>4996</v>
      </c>
      <c r="J555" s="299" t="s">
        <v>4997</v>
      </c>
      <c r="K555" s="299" t="s">
        <v>4998</v>
      </c>
      <c r="L555" s="299" t="s">
        <v>4999</v>
      </c>
      <c r="M555" s="299" t="s">
        <v>83</v>
      </c>
      <c r="N555" s="299" t="s">
        <v>899</v>
      </c>
      <c r="O555" s="299" t="s">
        <v>85</v>
      </c>
    </row>
    <row r="556" spans="1:15" ht="12.95" customHeight="1" x14ac:dyDescent="0.2">
      <c r="A556" s="306">
        <v>79849153</v>
      </c>
      <c r="B556" s="299" t="s">
        <v>338</v>
      </c>
      <c r="C556" s="299" t="str">
        <f>+_xlfn.XLOOKUP(A556,'ACTIVOS 2'!$B$8:$B$629,'ACTIVOS 2'!$C$8:$C$629)</f>
        <v>RODRIGUEZ VELASQUEZ JOHN MANUEL</v>
      </c>
      <c r="D556" s="300">
        <v>27724</v>
      </c>
      <c r="E556" s="300">
        <v>40371</v>
      </c>
      <c r="F556" s="299" t="s">
        <v>763</v>
      </c>
      <c r="G556" s="299" t="s">
        <v>4540</v>
      </c>
      <c r="H556" s="301">
        <v>1</v>
      </c>
      <c r="I556" s="299" t="s">
        <v>6278</v>
      </c>
      <c r="J556" s="299" t="s">
        <v>6279</v>
      </c>
      <c r="K556" s="299" t="s">
        <v>4979</v>
      </c>
      <c r="L556" s="299" t="s">
        <v>6280</v>
      </c>
      <c r="M556" s="299" t="s">
        <v>90</v>
      </c>
      <c r="N556" s="299" t="s">
        <v>331</v>
      </c>
      <c r="O556" s="299" t="s">
        <v>92</v>
      </c>
    </row>
    <row r="557" spans="1:15" ht="12.95" customHeight="1" x14ac:dyDescent="0.2">
      <c r="A557" s="306">
        <v>1143846891</v>
      </c>
      <c r="B557" s="299" t="s">
        <v>1336</v>
      </c>
      <c r="C557" s="299" t="str">
        <f>+_xlfn.XLOOKUP(A557,'ACTIVOS 2'!$B$8:$B$629,'ACTIVOS 2'!$C$8:$C$629)</f>
        <v>ROJAS ESPINOSA CLAUDIA MIREYA</v>
      </c>
      <c r="D557" s="300">
        <v>33961</v>
      </c>
      <c r="E557" s="300">
        <v>44509</v>
      </c>
      <c r="F557" s="299" t="s">
        <v>768</v>
      </c>
      <c r="G557" s="299" t="s">
        <v>4478</v>
      </c>
      <c r="H557" s="301">
        <v>1</v>
      </c>
      <c r="I557" s="299" t="s">
        <v>5773</v>
      </c>
      <c r="J557" s="299" t="s">
        <v>5773</v>
      </c>
      <c r="K557" s="299" t="s">
        <v>5774</v>
      </c>
      <c r="L557" s="299" t="s">
        <v>4607</v>
      </c>
      <c r="M557" s="299" t="s">
        <v>90</v>
      </c>
      <c r="N557" s="299" t="s">
        <v>1131</v>
      </c>
      <c r="O557" s="299" t="s">
        <v>196</v>
      </c>
    </row>
    <row r="558" spans="1:15" ht="12.95" customHeight="1" x14ac:dyDescent="0.2">
      <c r="A558" s="306">
        <v>38565325</v>
      </c>
      <c r="B558" s="299" t="s">
        <v>1337</v>
      </c>
      <c r="C558" s="299" t="str">
        <f>+_xlfn.XLOOKUP(A558,'ACTIVOS 2'!$B$8:$B$629,'ACTIVOS 2'!$C$8:$C$629)</f>
        <v>ROJAS GARZON LUISA FERNANDA</v>
      </c>
      <c r="D558" s="300">
        <v>30000</v>
      </c>
      <c r="E558" s="300">
        <v>44509</v>
      </c>
      <c r="F558" s="299" t="s">
        <v>768</v>
      </c>
      <c r="G558" s="299" t="s">
        <v>4479</v>
      </c>
      <c r="H558" s="301">
        <v>1</v>
      </c>
      <c r="I558" s="299" t="s">
        <v>5775</v>
      </c>
      <c r="J558" s="299" t="s">
        <v>5776</v>
      </c>
      <c r="K558" s="299" t="s">
        <v>5777</v>
      </c>
      <c r="L558" s="299" t="s">
        <v>4607</v>
      </c>
      <c r="M558" s="299" t="s">
        <v>90</v>
      </c>
      <c r="N558" s="299" t="s">
        <v>1131</v>
      </c>
      <c r="O558" s="299" t="s">
        <v>196</v>
      </c>
    </row>
    <row r="559" spans="1:15" ht="12.95" customHeight="1" x14ac:dyDescent="0.2">
      <c r="A559" s="306">
        <v>1108645085</v>
      </c>
      <c r="B559" s="299" t="s">
        <v>872</v>
      </c>
      <c r="C559" s="299" t="str">
        <f>+_xlfn.XLOOKUP(A559,'ACTIVOS 2'!$B$8:$B$629,'ACTIVOS 2'!$C$8:$C$629)</f>
        <v>ROJAS LAMPREA GABRIELA</v>
      </c>
      <c r="D559" s="300">
        <v>39894</v>
      </c>
      <c r="E559" s="300">
        <v>45476</v>
      </c>
      <c r="F559" s="299" t="s">
        <v>768</v>
      </c>
      <c r="G559" s="299" t="s">
        <v>873</v>
      </c>
      <c r="H559" s="301">
        <v>1</v>
      </c>
      <c r="I559" s="299" t="s">
        <v>4865</v>
      </c>
      <c r="J559" s="299" t="s">
        <v>4866</v>
      </c>
      <c r="K559" s="299" t="s">
        <v>4867</v>
      </c>
      <c r="L559" s="299" t="s">
        <v>4607</v>
      </c>
      <c r="M559" s="299" t="s">
        <v>19</v>
      </c>
      <c r="N559" s="299" t="s">
        <v>859</v>
      </c>
      <c r="O559" s="299" t="s">
        <v>24</v>
      </c>
    </row>
    <row r="560" spans="1:15" ht="12.95" customHeight="1" x14ac:dyDescent="0.2">
      <c r="A560" s="306">
        <v>1120868235</v>
      </c>
      <c r="B560" s="299" t="s">
        <v>1340</v>
      </c>
      <c r="C560" s="299" t="str">
        <f>+_xlfn.XLOOKUP(A560,'ACTIVOS 2'!$B$8:$B$629,'ACTIVOS 2'!$C$8:$C$629)</f>
        <v>ROJAS PINEDA YULI MARCELA</v>
      </c>
      <c r="D560" s="300">
        <v>33373</v>
      </c>
      <c r="E560" s="300">
        <v>44456</v>
      </c>
      <c r="F560" s="299" t="s">
        <v>768</v>
      </c>
      <c r="G560" s="299" t="s">
        <v>1341</v>
      </c>
      <c r="H560" s="301">
        <v>1</v>
      </c>
      <c r="I560" s="299" t="s">
        <v>5778</v>
      </c>
      <c r="J560" s="299" t="s">
        <v>5778</v>
      </c>
      <c r="K560" s="299" t="s">
        <v>5779</v>
      </c>
      <c r="L560" s="299" t="s">
        <v>4607</v>
      </c>
      <c r="M560" s="299" t="s">
        <v>90</v>
      </c>
      <c r="N560" s="299" t="s">
        <v>1131</v>
      </c>
      <c r="O560" s="299" t="s">
        <v>196</v>
      </c>
    </row>
    <row r="561" spans="1:15" ht="12.95" customHeight="1" x14ac:dyDescent="0.2">
      <c r="A561" s="306">
        <v>1108644972</v>
      </c>
      <c r="B561" s="299" t="s">
        <v>1456</v>
      </c>
      <c r="C561" s="299" t="str">
        <f>+_xlfn.XLOOKUP(A561,'ACTIVOS 2'!$B$8:$B$629,'ACTIVOS 2'!$C$8:$C$629)</f>
        <v>ROJAS SAAVEDRA NATALIA</v>
      </c>
      <c r="D561" s="300">
        <v>39934</v>
      </c>
      <c r="E561" s="300">
        <v>45551</v>
      </c>
      <c r="F561" s="299" t="s">
        <v>768</v>
      </c>
      <c r="G561" s="299" t="s">
        <v>1457</v>
      </c>
      <c r="H561" s="301">
        <v>1</v>
      </c>
      <c r="I561" s="299" t="s">
        <v>5966</v>
      </c>
      <c r="J561" s="299" t="s">
        <v>5966</v>
      </c>
      <c r="K561" s="299" t="s">
        <v>5967</v>
      </c>
      <c r="L561" s="299" t="s">
        <v>4607</v>
      </c>
      <c r="M561" s="299" t="s">
        <v>90</v>
      </c>
      <c r="N561" s="299" t="s">
        <v>859</v>
      </c>
      <c r="O561" s="299" t="s">
        <v>159</v>
      </c>
    </row>
    <row r="562" spans="1:15" ht="12.95" customHeight="1" x14ac:dyDescent="0.2">
      <c r="A562" s="306">
        <v>1144205002</v>
      </c>
      <c r="B562" s="299" t="s">
        <v>405</v>
      </c>
      <c r="C562" s="299" t="str">
        <f>+_xlfn.XLOOKUP(A562,'ACTIVOS 2'!$B$8:$B$629,'ACTIVOS 2'!$C$8:$C$629)</f>
        <v>ROMAN BUSTAMANTE DUVAN FELIPE</v>
      </c>
      <c r="D562" s="300">
        <v>35731</v>
      </c>
      <c r="E562" s="300">
        <v>45124</v>
      </c>
      <c r="F562" s="299" t="s">
        <v>763</v>
      </c>
      <c r="G562" s="299" t="s">
        <v>4554</v>
      </c>
      <c r="H562" s="301">
        <v>1</v>
      </c>
      <c r="I562" s="299" t="s">
        <v>6402</v>
      </c>
      <c r="J562" s="299" t="s">
        <v>6403</v>
      </c>
      <c r="K562" s="299" t="s">
        <v>6404</v>
      </c>
      <c r="L562" s="299" t="s">
        <v>6405</v>
      </c>
      <c r="M562" s="299" t="s">
        <v>366</v>
      </c>
      <c r="N562" s="299" t="s">
        <v>367</v>
      </c>
      <c r="O562" s="299" t="s">
        <v>368</v>
      </c>
    </row>
    <row r="563" spans="1:15" ht="12.95" customHeight="1" x14ac:dyDescent="0.2">
      <c r="A563" s="306">
        <v>1144070871</v>
      </c>
      <c r="B563" s="299" t="s">
        <v>339</v>
      </c>
      <c r="C563" s="299" t="str">
        <f>+_xlfn.XLOOKUP(A563,'ACTIVOS 2'!$B$8:$B$629,'ACTIVOS 2'!$C$8:$C$629)</f>
        <v>ROMAN OCAMPO MILDREY</v>
      </c>
      <c r="D563" s="300">
        <v>34486</v>
      </c>
      <c r="E563" s="300">
        <v>42888</v>
      </c>
      <c r="F563" s="299" t="s">
        <v>768</v>
      </c>
      <c r="G563" s="299" t="s">
        <v>340</v>
      </c>
      <c r="H563" s="301">
        <v>1</v>
      </c>
      <c r="I563" s="299" t="s">
        <v>6281</v>
      </c>
      <c r="J563" s="299" t="s">
        <v>6282</v>
      </c>
      <c r="K563" s="299" t="s">
        <v>6283</v>
      </c>
      <c r="L563" s="299" t="s">
        <v>6284</v>
      </c>
      <c r="M563" s="299" t="s">
        <v>90</v>
      </c>
      <c r="N563" s="299" t="s">
        <v>331</v>
      </c>
      <c r="O563" s="299" t="s">
        <v>92</v>
      </c>
    </row>
    <row r="564" spans="1:15" ht="12.95" customHeight="1" x14ac:dyDescent="0.2">
      <c r="A564" s="306">
        <v>16746699</v>
      </c>
      <c r="B564" s="299" t="s">
        <v>192</v>
      </c>
      <c r="C564" s="299" t="str">
        <f>+_xlfn.XLOOKUP(A564,'ACTIVOS 2'!$B$8:$B$629,'ACTIVOS 2'!$C$8:$C$629)</f>
        <v>ROMERO MORENO WALTER</v>
      </c>
      <c r="D564" s="300">
        <v>24812</v>
      </c>
      <c r="E564" s="300">
        <v>40959</v>
      </c>
      <c r="F564" s="299" t="s">
        <v>763</v>
      </c>
      <c r="G564" s="299" t="s">
        <v>4502</v>
      </c>
      <c r="H564" s="301">
        <v>1</v>
      </c>
      <c r="I564" s="299" t="s">
        <v>5896</v>
      </c>
      <c r="J564" s="299" t="s">
        <v>5896</v>
      </c>
      <c r="K564" s="299" t="s">
        <v>5897</v>
      </c>
      <c r="L564" s="299" t="s">
        <v>5541</v>
      </c>
      <c r="M564" s="299" t="s">
        <v>90</v>
      </c>
      <c r="N564" s="299" t="s">
        <v>193</v>
      </c>
      <c r="O564" s="299" t="s">
        <v>159</v>
      </c>
    </row>
    <row r="565" spans="1:15" ht="12.95" customHeight="1" x14ac:dyDescent="0.2">
      <c r="A565" s="306">
        <v>38460273</v>
      </c>
      <c r="B565" s="299" t="s">
        <v>198</v>
      </c>
      <c r="C565" s="299" t="str">
        <f>+_xlfn.XLOOKUP(A565,'ACTIVOS 2'!$B$8:$B$629,'ACTIVOS 2'!$C$8:$C$629)</f>
        <v>RONCANCIO SUAREZ CAROLINA</v>
      </c>
      <c r="D565" s="300">
        <v>29737</v>
      </c>
      <c r="E565" s="300">
        <v>42362</v>
      </c>
      <c r="F565" s="299" t="s">
        <v>768</v>
      </c>
      <c r="G565" s="299" t="s">
        <v>4505</v>
      </c>
      <c r="H565" s="301">
        <v>1</v>
      </c>
      <c r="I565" s="299" t="s">
        <v>5905</v>
      </c>
      <c r="J565" s="299" t="s">
        <v>5905</v>
      </c>
      <c r="K565" s="299" t="s">
        <v>5906</v>
      </c>
      <c r="L565" s="299" t="s">
        <v>5907</v>
      </c>
      <c r="M565" s="299" t="s">
        <v>90</v>
      </c>
      <c r="N565" s="299" t="s">
        <v>195</v>
      </c>
      <c r="O565" s="299" t="s">
        <v>196</v>
      </c>
    </row>
    <row r="566" spans="1:15" ht="12.95" customHeight="1" x14ac:dyDescent="0.2">
      <c r="A566" s="306">
        <v>1085934464</v>
      </c>
      <c r="B566" s="299" t="s">
        <v>1342</v>
      </c>
      <c r="C566" s="299" t="str">
        <f>+_xlfn.XLOOKUP(A566,'ACTIVOS 2'!$B$8:$B$629,'ACTIVOS 2'!$C$8:$C$629)</f>
        <v>ROSALES CORTES YURANI DALID</v>
      </c>
      <c r="D566" s="300">
        <v>34272</v>
      </c>
      <c r="E566" s="300">
        <v>44418</v>
      </c>
      <c r="F566" s="299" t="s">
        <v>768</v>
      </c>
      <c r="G566" s="299" t="s">
        <v>4480</v>
      </c>
      <c r="H566" s="301">
        <v>1</v>
      </c>
      <c r="I566" s="299" t="s">
        <v>5780</v>
      </c>
      <c r="J566" s="299" t="s">
        <v>5780</v>
      </c>
      <c r="K566" s="299" t="s">
        <v>5781</v>
      </c>
      <c r="L566" s="299" t="s">
        <v>4607</v>
      </c>
      <c r="M566" s="299" t="s">
        <v>90</v>
      </c>
      <c r="N566" s="299" t="s">
        <v>1131</v>
      </c>
      <c r="O566" s="299" t="s">
        <v>196</v>
      </c>
    </row>
    <row r="567" spans="1:15" ht="12.95" customHeight="1" x14ac:dyDescent="0.2">
      <c r="A567" s="306">
        <v>1085323712</v>
      </c>
      <c r="B567" s="299" t="s">
        <v>1647</v>
      </c>
      <c r="C567" s="299" t="e">
        <f>+_xlfn.XLOOKUP(A567,'ACTIVOS 2'!$B$8:$B$629,'ACTIVOS 2'!$C$8:$C$629)</f>
        <v>#N/A</v>
      </c>
      <c r="D567" s="300">
        <v>34968</v>
      </c>
      <c r="E567" s="300">
        <v>45537</v>
      </c>
      <c r="F567" s="299" t="s">
        <v>768</v>
      </c>
      <c r="G567" s="299" t="s">
        <v>1648</v>
      </c>
      <c r="H567" s="301">
        <v>1</v>
      </c>
      <c r="I567" s="299" t="s">
        <v>6584</v>
      </c>
      <c r="J567" s="299" t="s">
        <v>6584</v>
      </c>
      <c r="K567" s="299" t="s">
        <v>6585</v>
      </c>
      <c r="L567" s="299" t="s">
        <v>4607</v>
      </c>
      <c r="M567" s="299" t="s">
        <v>1644</v>
      </c>
      <c r="N567" s="299" t="s">
        <v>859</v>
      </c>
      <c r="O567" s="299" t="s">
        <v>1646</v>
      </c>
    </row>
    <row r="568" spans="1:15" ht="12.95" customHeight="1" x14ac:dyDescent="0.2">
      <c r="A568" s="306">
        <v>1130586142</v>
      </c>
      <c r="B568" s="299" t="s">
        <v>1343</v>
      </c>
      <c r="C568" s="299" t="str">
        <f>+_xlfn.XLOOKUP(A568,'ACTIVOS 2'!$B$8:$B$629,'ACTIVOS 2'!$C$8:$C$629)</f>
        <v>ROSERO MORENO ZULMA YADIRA</v>
      </c>
      <c r="D568" s="300">
        <v>31528</v>
      </c>
      <c r="E568" s="300">
        <v>45124</v>
      </c>
      <c r="F568" s="299" t="s">
        <v>768</v>
      </c>
      <c r="G568" s="299" t="s">
        <v>4481</v>
      </c>
      <c r="H568" s="301">
        <v>1</v>
      </c>
      <c r="I568" s="299" t="s">
        <v>5782</v>
      </c>
      <c r="J568" s="299" t="s">
        <v>5782</v>
      </c>
      <c r="K568" s="299" t="s">
        <v>5783</v>
      </c>
      <c r="L568" s="299" t="s">
        <v>5784</v>
      </c>
      <c r="M568" s="299" t="s">
        <v>90</v>
      </c>
      <c r="N568" s="299" t="s">
        <v>1131</v>
      </c>
      <c r="O568" s="299" t="s">
        <v>196</v>
      </c>
    </row>
    <row r="569" spans="1:15" ht="12.95" customHeight="1" x14ac:dyDescent="0.2">
      <c r="A569" s="306">
        <v>1130637298</v>
      </c>
      <c r="B569" s="299" t="s">
        <v>1344</v>
      </c>
      <c r="C569" s="299" t="e">
        <f>+_xlfn.XLOOKUP(A569,'ACTIVOS 2'!$B$8:$B$629,'ACTIVOS 2'!$C$8:$C$629)</f>
        <v>#N/A</v>
      </c>
      <c r="D569" s="300">
        <v>31720</v>
      </c>
      <c r="E569" s="300">
        <v>45124</v>
      </c>
      <c r="F569" s="299" t="s">
        <v>768</v>
      </c>
      <c r="G569" s="299" t="s">
        <v>4482</v>
      </c>
      <c r="H569" s="301">
        <v>1</v>
      </c>
      <c r="I569" s="299" t="s">
        <v>5785</v>
      </c>
      <c r="J569" s="299" t="s">
        <v>5786</v>
      </c>
      <c r="K569" s="299" t="s">
        <v>5787</v>
      </c>
      <c r="L569" s="299" t="s">
        <v>5788</v>
      </c>
      <c r="M569" s="299" t="s">
        <v>90</v>
      </c>
      <c r="N569" s="299" t="s">
        <v>1131</v>
      </c>
      <c r="O569" s="299" t="s">
        <v>196</v>
      </c>
    </row>
    <row r="570" spans="1:15" ht="12.95" customHeight="1" x14ac:dyDescent="0.2">
      <c r="A570" s="306">
        <v>1130584162</v>
      </c>
      <c r="B570" s="299" t="s">
        <v>1089</v>
      </c>
      <c r="C570" s="299" t="str">
        <f>+_xlfn.XLOOKUP(A570,'ACTIVOS 2'!$B$8:$B$629,'ACTIVOS 2'!$C$8:$C$629)</f>
        <v>RUBIO RIOS GENITH PAOLA</v>
      </c>
      <c r="D570" s="300">
        <v>31212</v>
      </c>
      <c r="E570" s="300">
        <v>43550</v>
      </c>
      <c r="F570" s="299" t="s">
        <v>768</v>
      </c>
      <c r="G570" s="299" t="s">
        <v>4410</v>
      </c>
      <c r="H570" s="301">
        <v>1</v>
      </c>
      <c r="I570" s="299" t="s">
        <v>5413</v>
      </c>
      <c r="J570" s="299" t="s">
        <v>5413</v>
      </c>
      <c r="K570" s="299" t="s">
        <v>5414</v>
      </c>
      <c r="L570" s="299" t="s">
        <v>4607</v>
      </c>
      <c r="M570" s="299" t="s">
        <v>90</v>
      </c>
      <c r="N570" s="299" t="s">
        <v>1017</v>
      </c>
      <c r="O570" s="299" t="s">
        <v>196</v>
      </c>
    </row>
    <row r="571" spans="1:15" ht="12.95" customHeight="1" x14ac:dyDescent="0.2">
      <c r="A571" s="306">
        <v>1087186415</v>
      </c>
      <c r="B571" s="299" t="s">
        <v>1345</v>
      </c>
      <c r="C571" s="299" t="e">
        <f>+_xlfn.XLOOKUP(A571,'ACTIVOS 2'!$B$8:$B$629,'ACTIVOS 2'!$C$8:$C$629)</f>
        <v>#N/A</v>
      </c>
      <c r="D571" s="300">
        <v>33365</v>
      </c>
      <c r="E571" s="300">
        <v>45124</v>
      </c>
      <c r="F571" s="299" t="s">
        <v>768</v>
      </c>
      <c r="G571" s="299" t="s">
        <v>1346</v>
      </c>
      <c r="H571" s="301">
        <v>1</v>
      </c>
      <c r="I571" s="299" t="s">
        <v>5789</v>
      </c>
      <c r="J571" s="299" t="s">
        <v>5789</v>
      </c>
      <c r="K571" s="299" t="s">
        <v>5790</v>
      </c>
      <c r="L571" s="299" t="s">
        <v>4607</v>
      </c>
      <c r="M571" s="299" t="s">
        <v>90</v>
      </c>
      <c r="N571" s="299" t="s">
        <v>1131</v>
      </c>
      <c r="O571" s="299" t="s">
        <v>196</v>
      </c>
    </row>
    <row r="572" spans="1:15" ht="12.95" customHeight="1" x14ac:dyDescent="0.2">
      <c r="A572" s="306">
        <v>1107069415</v>
      </c>
      <c r="B572" s="299" t="s">
        <v>281</v>
      </c>
      <c r="C572" s="299" t="str">
        <f>+_xlfn.XLOOKUP(A572,'ACTIVOS 2'!$B$8:$B$629,'ACTIVOS 2'!$C$8:$C$629)</f>
        <v>RUIZ ERAZO ANA MARIA</v>
      </c>
      <c r="D572" s="300">
        <v>33617</v>
      </c>
      <c r="E572" s="300">
        <v>45428</v>
      </c>
      <c r="F572" s="299" t="s">
        <v>768</v>
      </c>
      <c r="G572" s="299" t="s">
        <v>282</v>
      </c>
      <c r="H572" s="301">
        <v>1</v>
      </c>
      <c r="I572" s="299" t="s">
        <v>6162</v>
      </c>
      <c r="J572" s="299" t="s">
        <v>6162</v>
      </c>
      <c r="K572" s="299" t="s">
        <v>6163</v>
      </c>
      <c r="L572" s="299" t="s">
        <v>4607</v>
      </c>
      <c r="M572" s="299" t="s">
        <v>90</v>
      </c>
      <c r="N572" s="299" t="s">
        <v>211</v>
      </c>
      <c r="O572" s="299" t="s">
        <v>196</v>
      </c>
    </row>
    <row r="573" spans="1:15" ht="12.95" customHeight="1" x14ac:dyDescent="0.2">
      <c r="A573" s="306">
        <v>29543492</v>
      </c>
      <c r="B573" s="299" t="s">
        <v>1640</v>
      </c>
      <c r="C573" s="299" t="str">
        <f>+_xlfn.XLOOKUP(A573,'ACTIVOS 2'!$B$8:$B$629,'ACTIVOS 2'!$C$8:$C$629)</f>
        <v>RUIZ FRANCO GRETTEL ALEXA</v>
      </c>
      <c r="D573" s="300">
        <v>29421</v>
      </c>
      <c r="E573" s="300">
        <v>41127</v>
      </c>
      <c r="F573" s="299" t="s">
        <v>768</v>
      </c>
      <c r="G573" s="299" t="s">
        <v>4574</v>
      </c>
      <c r="H573" s="301">
        <v>1</v>
      </c>
      <c r="I573" s="299" t="s">
        <v>6579</v>
      </c>
      <c r="J573" s="299" t="s">
        <v>6579</v>
      </c>
      <c r="K573" s="299" t="s">
        <v>6580</v>
      </c>
      <c r="L573" s="299" t="s">
        <v>6581</v>
      </c>
      <c r="M573" s="299" t="s">
        <v>1627</v>
      </c>
      <c r="N573" s="299" t="s">
        <v>1641</v>
      </c>
      <c r="O573" s="299" t="s">
        <v>1629</v>
      </c>
    </row>
    <row r="574" spans="1:15" ht="12.95" customHeight="1" x14ac:dyDescent="0.2">
      <c r="A574" s="306">
        <v>1144137065</v>
      </c>
      <c r="B574" s="299" t="s">
        <v>283</v>
      </c>
      <c r="C574" s="299" t="e">
        <f>+_xlfn.XLOOKUP(A574,'ACTIVOS 2'!$B$8:$B$629,'ACTIVOS 2'!$C$8:$C$629)</f>
        <v>#N/A</v>
      </c>
      <c r="D574" s="300">
        <v>32983</v>
      </c>
      <c r="E574" s="300">
        <v>45586</v>
      </c>
      <c r="F574" s="299" t="s">
        <v>768</v>
      </c>
      <c r="G574" s="299" t="s">
        <v>4527</v>
      </c>
      <c r="H574" s="301">
        <v>1</v>
      </c>
      <c r="I574" s="299" t="s">
        <v>6164</v>
      </c>
      <c r="J574" s="299" t="s">
        <v>6164</v>
      </c>
      <c r="K574" s="299" t="s">
        <v>6165</v>
      </c>
      <c r="L574" s="299" t="s">
        <v>4607</v>
      </c>
      <c r="M574" s="299" t="s">
        <v>90</v>
      </c>
      <c r="N574" s="299" t="s">
        <v>211</v>
      </c>
      <c r="O574" s="299" t="s">
        <v>196</v>
      </c>
    </row>
    <row r="575" spans="1:15" ht="12.95" customHeight="1" x14ac:dyDescent="0.2">
      <c r="A575" s="306">
        <v>1143981059</v>
      </c>
      <c r="B575" s="299" t="s">
        <v>406</v>
      </c>
      <c r="C575" s="299" t="str">
        <f>+_xlfn.XLOOKUP(A575,'ACTIVOS 2'!$B$8:$B$629,'ACTIVOS 2'!$C$8:$C$629)</f>
        <v>SABOGAL CARVAJAL SANDRO ESTEBAN</v>
      </c>
      <c r="D575" s="300">
        <v>35207</v>
      </c>
      <c r="E575" s="300">
        <v>44760</v>
      </c>
      <c r="F575" s="299" t="s">
        <v>763</v>
      </c>
      <c r="G575" s="299" t="s">
        <v>4555</v>
      </c>
      <c r="H575" s="301">
        <v>1</v>
      </c>
      <c r="I575" s="299" t="s">
        <v>6406</v>
      </c>
      <c r="J575" s="299" t="s">
        <v>6407</v>
      </c>
      <c r="K575" s="299" t="s">
        <v>6408</v>
      </c>
      <c r="L575" s="299" t="s">
        <v>6409</v>
      </c>
      <c r="M575" s="299" t="s">
        <v>366</v>
      </c>
      <c r="N575" s="299" t="s">
        <v>367</v>
      </c>
      <c r="O575" s="299" t="s">
        <v>368</v>
      </c>
    </row>
    <row r="576" spans="1:15" ht="12.95" customHeight="1" x14ac:dyDescent="0.2">
      <c r="A576" s="306">
        <v>1085918354</v>
      </c>
      <c r="B576" s="299" t="s">
        <v>1347</v>
      </c>
      <c r="C576" s="299" t="str">
        <f>+_xlfn.XLOOKUP(A576,'ACTIVOS 2'!$B$8:$B$629,'ACTIVOS 2'!$C$8:$C$629)</f>
        <v>SALAZAR BASTIDAS SANDRA PAOLA</v>
      </c>
      <c r="D576" s="300">
        <v>32991</v>
      </c>
      <c r="E576" s="300">
        <v>41736</v>
      </c>
      <c r="F576" s="299" t="s">
        <v>768</v>
      </c>
      <c r="G576" s="299" t="s">
        <v>1348</v>
      </c>
      <c r="H576" s="301">
        <v>1</v>
      </c>
      <c r="I576" s="299" t="s">
        <v>5791</v>
      </c>
      <c r="J576" s="299" t="s">
        <v>5791</v>
      </c>
      <c r="K576" s="299" t="s">
        <v>5792</v>
      </c>
      <c r="L576" s="299" t="s">
        <v>4607</v>
      </c>
      <c r="M576" s="299" t="s">
        <v>90</v>
      </c>
      <c r="N576" s="299" t="s">
        <v>1131</v>
      </c>
      <c r="O576" s="299" t="s">
        <v>196</v>
      </c>
    </row>
    <row r="577" spans="1:15" ht="12.95" customHeight="1" x14ac:dyDescent="0.2">
      <c r="A577" s="306">
        <v>1144027635</v>
      </c>
      <c r="B577" s="299" t="s">
        <v>423</v>
      </c>
      <c r="C577" s="299" t="str">
        <f>+_xlfn.XLOOKUP(A577,'ACTIVOS 2'!$B$8:$B$629,'ACTIVOS 2'!$C$8:$C$629)</f>
        <v>SALAZAR TORRES DANIEL ALBERTO</v>
      </c>
      <c r="D577" s="300">
        <v>32580</v>
      </c>
      <c r="E577" s="300">
        <v>43040</v>
      </c>
      <c r="F577" s="299" t="s">
        <v>763</v>
      </c>
      <c r="G577" s="299" t="s">
        <v>424</v>
      </c>
      <c r="H577" s="301">
        <v>1</v>
      </c>
      <c r="I577" s="299" t="s">
        <v>6432</v>
      </c>
      <c r="J577" s="299" t="s">
        <v>6433</v>
      </c>
      <c r="K577" s="299" t="s">
        <v>6434</v>
      </c>
      <c r="L577" s="299" t="s">
        <v>6435</v>
      </c>
      <c r="M577" s="299" t="s">
        <v>366</v>
      </c>
      <c r="N577" s="299" t="s">
        <v>416</v>
      </c>
      <c r="O577" s="299" t="s">
        <v>368</v>
      </c>
    </row>
    <row r="578" spans="1:15" ht="12.95" customHeight="1" x14ac:dyDescent="0.2">
      <c r="A578" s="306">
        <v>1143936330</v>
      </c>
      <c r="B578" s="299" t="s">
        <v>1090</v>
      </c>
      <c r="C578" s="299" t="str">
        <f>+_xlfn.XLOOKUP(A578,'ACTIVOS 2'!$B$8:$B$629,'ACTIVOS 2'!$C$8:$C$629)</f>
        <v>SAMBONI QUIJANO MARYELI</v>
      </c>
      <c r="D578" s="300">
        <v>33233</v>
      </c>
      <c r="E578" s="300">
        <v>43143</v>
      </c>
      <c r="F578" s="299" t="s">
        <v>768</v>
      </c>
      <c r="G578" s="299" t="s">
        <v>1091</v>
      </c>
      <c r="H578" s="301">
        <v>1</v>
      </c>
      <c r="I578" s="299" t="s">
        <v>5415</v>
      </c>
      <c r="J578" s="299" t="s">
        <v>5415</v>
      </c>
      <c r="K578" s="299" t="s">
        <v>5416</v>
      </c>
      <c r="L578" s="299" t="s">
        <v>4607</v>
      </c>
      <c r="M578" s="299" t="s">
        <v>90</v>
      </c>
      <c r="N578" s="299" t="s">
        <v>1017</v>
      </c>
      <c r="O578" s="299" t="s">
        <v>196</v>
      </c>
    </row>
    <row r="579" spans="1:15" ht="12.95" customHeight="1" x14ac:dyDescent="0.2">
      <c r="A579" s="306">
        <v>1118306623</v>
      </c>
      <c r="B579" s="299" t="s">
        <v>799</v>
      </c>
      <c r="C579" s="299" t="str">
        <f>+_xlfn.XLOOKUP(A579,'ACTIVOS 2'!$B$8:$B$629,'ACTIVOS 2'!$C$8:$C$629)</f>
        <v>SANCHEZ CARDONA DIANA MARCELA</v>
      </c>
      <c r="D579" s="300">
        <v>35243</v>
      </c>
      <c r="E579" s="300">
        <v>44743</v>
      </c>
      <c r="F579" s="299" t="s">
        <v>768</v>
      </c>
      <c r="G579" s="299" t="s">
        <v>4302</v>
      </c>
      <c r="H579" s="301">
        <v>1</v>
      </c>
      <c r="I579" s="299" t="s">
        <v>4679</v>
      </c>
      <c r="J579" s="299" t="s">
        <v>4680</v>
      </c>
      <c r="K579" s="299" t="s">
        <v>4681</v>
      </c>
      <c r="L579" s="299" t="s">
        <v>4682</v>
      </c>
      <c r="M579" s="299" t="s">
        <v>19</v>
      </c>
      <c r="N579" s="299" t="s">
        <v>785</v>
      </c>
      <c r="O579" s="299" t="s">
        <v>24</v>
      </c>
    </row>
    <row r="580" spans="1:15" ht="12.95" customHeight="1" x14ac:dyDescent="0.2">
      <c r="A580" s="306">
        <v>1116251756</v>
      </c>
      <c r="B580" s="299" t="s">
        <v>284</v>
      </c>
      <c r="C580" s="299" t="str">
        <f>+_xlfn.XLOOKUP(A580,'ACTIVOS 2'!$B$8:$B$629,'ACTIVOS 2'!$C$8:$C$629)</f>
        <v>SANCHEZ CHIQUITO TANIA LORENA</v>
      </c>
      <c r="D580" s="300">
        <v>33473</v>
      </c>
      <c r="E580" s="300">
        <v>43224</v>
      </c>
      <c r="F580" s="299" t="s">
        <v>768</v>
      </c>
      <c r="G580" s="299" t="s">
        <v>285</v>
      </c>
      <c r="H580" s="301">
        <v>1</v>
      </c>
      <c r="I580" s="299" t="s">
        <v>6166</v>
      </c>
      <c r="J580" s="299" t="s">
        <v>6167</v>
      </c>
      <c r="K580" s="299" t="s">
        <v>6168</v>
      </c>
      <c r="L580" s="299" t="s">
        <v>6169</v>
      </c>
      <c r="M580" s="299" t="s">
        <v>90</v>
      </c>
      <c r="N580" s="299" t="s">
        <v>211</v>
      </c>
      <c r="O580" s="299" t="s">
        <v>196</v>
      </c>
    </row>
    <row r="581" spans="1:15" ht="12.95" customHeight="1" x14ac:dyDescent="0.2">
      <c r="A581" s="306">
        <v>66997168</v>
      </c>
      <c r="B581" s="299" t="s">
        <v>1349</v>
      </c>
      <c r="C581" s="299" t="str">
        <f>+_xlfn.XLOOKUP(A581,'ACTIVOS 2'!$B$8:$B$629,'ACTIVOS 2'!$C$8:$C$629)</f>
        <v>SANCHEZ ESCUE SANDRA MILENA</v>
      </c>
      <c r="D581" s="300">
        <v>28312</v>
      </c>
      <c r="E581" s="300">
        <v>44427</v>
      </c>
      <c r="F581" s="299" t="s">
        <v>768</v>
      </c>
      <c r="G581" s="299" t="s">
        <v>4483</v>
      </c>
      <c r="H581" s="301">
        <v>1</v>
      </c>
      <c r="I581" s="299" t="s">
        <v>5793</v>
      </c>
      <c r="J581" s="299" t="s">
        <v>5794</v>
      </c>
      <c r="K581" s="299" t="s">
        <v>5795</v>
      </c>
      <c r="L581" s="299" t="s">
        <v>4607</v>
      </c>
      <c r="M581" s="299" t="s">
        <v>90</v>
      </c>
      <c r="N581" s="299" t="s">
        <v>1131</v>
      </c>
      <c r="O581" s="299" t="s">
        <v>196</v>
      </c>
    </row>
    <row r="582" spans="1:15" ht="12.95" customHeight="1" x14ac:dyDescent="0.2">
      <c r="A582" s="306">
        <v>1144208033</v>
      </c>
      <c r="B582" s="299" t="s">
        <v>286</v>
      </c>
      <c r="C582" s="299" t="str">
        <f>+_xlfn.XLOOKUP(A582,'ACTIVOS 2'!$B$8:$B$629,'ACTIVOS 2'!$C$8:$C$629)</f>
        <v>SANCHEZ GAVIRIA LAURA ISABELLA</v>
      </c>
      <c r="D582" s="300">
        <v>35922</v>
      </c>
      <c r="E582" s="300">
        <v>45173</v>
      </c>
      <c r="F582" s="299" t="s">
        <v>768</v>
      </c>
      <c r="G582" s="299" t="s">
        <v>287</v>
      </c>
      <c r="H582" s="301">
        <v>1</v>
      </c>
      <c r="I582" s="299" t="s">
        <v>6170</v>
      </c>
      <c r="J582" s="299" t="s">
        <v>6170</v>
      </c>
      <c r="K582" s="299" t="s">
        <v>6171</v>
      </c>
      <c r="L582" s="299" t="s">
        <v>4607</v>
      </c>
      <c r="M582" s="299" t="s">
        <v>90</v>
      </c>
      <c r="N582" s="299" t="s">
        <v>211</v>
      </c>
      <c r="O582" s="299" t="s">
        <v>196</v>
      </c>
    </row>
    <row r="583" spans="1:15" ht="12.95" customHeight="1" x14ac:dyDescent="0.2">
      <c r="A583" s="306">
        <v>67038967</v>
      </c>
      <c r="B583" s="299" t="s">
        <v>341</v>
      </c>
      <c r="C583" s="299" t="str">
        <f>+_xlfn.XLOOKUP(A583,'ACTIVOS 2'!$B$8:$B$629,'ACTIVOS 2'!$C$8:$C$629)</f>
        <v>SANCHEZ GUTIERREZ ANGEL</v>
      </c>
      <c r="D583" s="300">
        <v>31309</v>
      </c>
      <c r="E583" s="300">
        <v>41535</v>
      </c>
      <c r="F583" s="299" t="s">
        <v>763</v>
      </c>
      <c r="G583" s="299" t="s">
        <v>342</v>
      </c>
      <c r="H583" s="301">
        <v>1</v>
      </c>
      <c r="I583" s="299" t="s">
        <v>6285</v>
      </c>
      <c r="J583" s="299" t="s">
        <v>6286</v>
      </c>
      <c r="K583" s="299" t="s">
        <v>6287</v>
      </c>
      <c r="L583" s="299" t="s">
        <v>6288</v>
      </c>
      <c r="M583" s="299" t="s">
        <v>90</v>
      </c>
      <c r="N583" s="299" t="s">
        <v>331</v>
      </c>
      <c r="O583" s="299" t="s">
        <v>92</v>
      </c>
    </row>
    <row r="584" spans="1:15" ht="12.95" customHeight="1" x14ac:dyDescent="0.2">
      <c r="A584" s="306">
        <v>1112476508</v>
      </c>
      <c r="B584" s="299" t="s">
        <v>146</v>
      </c>
      <c r="C584" s="299" t="str">
        <f>+_xlfn.XLOOKUP(A584,'ACTIVOS 2'!$B$8:$B$629,'ACTIVOS 2'!$C$8:$C$629)</f>
        <v>SANCHEZ JIMENEZ HERNAN DARIO</v>
      </c>
      <c r="D584" s="300">
        <v>33836</v>
      </c>
      <c r="E584" s="300">
        <v>42851</v>
      </c>
      <c r="F584" s="299" t="s">
        <v>763</v>
      </c>
      <c r="G584" s="299" t="s">
        <v>147</v>
      </c>
      <c r="H584" s="301">
        <v>1</v>
      </c>
      <c r="I584" s="299" t="s">
        <v>5237</v>
      </c>
      <c r="J584" s="299" t="s">
        <v>5238</v>
      </c>
      <c r="K584" s="299" t="s">
        <v>5239</v>
      </c>
      <c r="L584" s="299" t="s">
        <v>5240</v>
      </c>
      <c r="M584" s="299" t="s">
        <v>90</v>
      </c>
      <c r="N584" s="299" t="s">
        <v>91</v>
      </c>
      <c r="O584" s="299" t="s">
        <v>92</v>
      </c>
    </row>
    <row r="585" spans="1:15" ht="12.95" customHeight="1" x14ac:dyDescent="0.2">
      <c r="A585" s="306">
        <v>66879673</v>
      </c>
      <c r="B585" s="299" t="s">
        <v>288</v>
      </c>
      <c r="C585" s="299" t="str">
        <f>+_xlfn.XLOOKUP(A585,'ACTIVOS 2'!$B$8:$B$629,'ACTIVOS 2'!$C$8:$C$629)</f>
        <v>SANCHEZ ORJUELA NORMA CONSTANZA</v>
      </c>
      <c r="D585" s="300">
        <v>28451</v>
      </c>
      <c r="E585" s="300">
        <v>45173</v>
      </c>
      <c r="F585" s="299" t="s">
        <v>768</v>
      </c>
      <c r="G585" s="299" t="s">
        <v>289</v>
      </c>
      <c r="H585" s="301">
        <v>1</v>
      </c>
      <c r="I585" s="299" t="s">
        <v>6172</v>
      </c>
      <c r="J585" s="299" t="s">
        <v>6172</v>
      </c>
      <c r="K585" s="299" t="s">
        <v>6173</v>
      </c>
      <c r="L585" s="299" t="s">
        <v>4607</v>
      </c>
      <c r="M585" s="299" t="s">
        <v>90</v>
      </c>
      <c r="N585" s="299" t="s">
        <v>211</v>
      </c>
      <c r="O585" s="299" t="s">
        <v>196</v>
      </c>
    </row>
    <row r="586" spans="1:15" ht="12.95" customHeight="1" x14ac:dyDescent="0.2">
      <c r="A586" s="306">
        <v>38877560</v>
      </c>
      <c r="B586" s="299" t="s">
        <v>1625</v>
      </c>
      <c r="C586" s="299" t="str">
        <f>+_xlfn.XLOOKUP(A586,'ACTIVOS 2'!$B$8:$B$629,'ACTIVOS 2'!$C$8:$C$629)</f>
        <v>SANCHEZ PABON MARIA PAULA</v>
      </c>
      <c r="D586" s="300">
        <v>27517</v>
      </c>
      <c r="E586" s="300">
        <v>45481</v>
      </c>
      <c r="F586" s="299" t="s">
        <v>768</v>
      </c>
      <c r="G586" s="299" t="s">
        <v>1626</v>
      </c>
      <c r="H586" s="301">
        <v>1</v>
      </c>
      <c r="I586" s="299" t="s">
        <v>6566</v>
      </c>
      <c r="J586" s="299" t="s">
        <v>6566</v>
      </c>
      <c r="K586" s="299" t="s">
        <v>6567</v>
      </c>
      <c r="L586" s="299" t="s">
        <v>4607</v>
      </c>
      <c r="M586" s="299" t="s">
        <v>1627</v>
      </c>
      <c r="N586" s="299" t="s">
        <v>1628</v>
      </c>
      <c r="O586" s="299" t="s">
        <v>1629</v>
      </c>
    </row>
    <row r="587" spans="1:15" ht="12.95" customHeight="1" x14ac:dyDescent="0.2">
      <c r="A587" s="306">
        <v>31569075</v>
      </c>
      <c r="B587" s="299" t="s">
        <v>1350</v>
      </c>
      <c r="C587" s="299" t="e">
        <f>+_xlfn.XLOOKUP(A587,'ACTIVOS 2'!$B$8:$B$629,'ACTIVOS 2'!$C$8:$C$629)</f>
        <v>#N/A</v>
      </c>
      <c r="D587" s="300">
        <v>29345</v>
      </c>
      <c r="E587" s="300">
        <v>44418</v>
      </c>
      <c r="F587" s="299" t="s">
        <v>768</v>
      </c>
      <c r="G587" s="299" t="s">
        <v>4484</v>
      </c>
      <c r="H587" s="301">
        <v>1</v>
      </c>
      <c r="I587" s="299" t="s">
        <v>5796</v>
      </c>
      <c r="J587" s="299" t="s">
        <v>5796</v>
      </c>
      <c r="K587" s="299" t="s">
        <v>5797</v>
      </c>
      <c r="L587" s="299" t="s">
        <v>4607</v>
      </c>
      <c r="M587" s="299" t="s">
        <v>90</v>
      </c>
      <c r="N587" s="299" t="s">
        <v>1131</v>
      </c>
      <c r="O587" s="299" t="s">
        <v>196</v>
      </c>
    </row>
    <row r="588" spans="1:15" ht="12.95" customHeight="1" x14ac:dyDescent="0.2">
      <c r="A588" s="306">
        <v>1007734786</v>
      </c>
      <c r="B588" s="299" t="s">
        <v>1351</v>
      </c>
      <c r="C588" s="299" t="str">
        <f>+_xlfn.XLOOKUP(A588,'ACTIVOS 2'!$B$8:$B$629,'ACTIVOS 2'!$C$8:$C$629)</f>
        <v>SANDOVAL BARRETO TATIANA MARCELA</v>
      </c>
      <c r="D588" s="300">
        <v>36938</v>
      </c>
      <c r="E588" s="300">
        <v>44977</v>
      </c>
      <c r="F588" s="299" t="s">
        <v>768</v>
      </c>
      <c r="G588" s="299" t="s">
        <v>4485</v>
      </c>
      <c r="H588" s="301">
        <v>1</v>
      </c>
      <c r="I588" s="299" t="s">
        <v>5798</v>
      </c>
      <c r="J588" s="299" t="s">
        <v>5798</v>
      </c>
      <c r="K588" s="299" t="s">
        <v>5799</v>
      </c>
      <c r="L588" s="299" t="s">
        <v>4607</v>
      </c>
      <c r="M588" s="299" t="s">
        <v>90</v>
      </c>
      <c r="N588" s="299" t="s">
        <v>1131</v>
      </c>
      <c r="O588" s="299" t="s">
        <v>196</v>
      </c>
    </row>
    <row r="589" spans="1:15" ht="12.95" customHeight="1" x14ac:dyDescent="0.2">
      <c r="A589" s="306">
        <v>1107097892</v>
      </c>
      <c r="B589" s="299" t="s">
        <v>1352</v>
      </c>
      <c r="C589" s="299" t="e">
        <f>+_xlfn.XLOOKUP(A589,'ACTIVOS 2'!$B$8:$B$629,'ACTIVOS 2'!$C$8:$C$629)</f>
        <v>#N/A</v>
      </c>
      <c r="D589" s="300">
        <v>35173</v>
      </c>
      <c r="E589" s="300">
        <v>45062</v>
      </c>
      <c r="F589" s="299" t="s">
        <v>768</v>
      </c>
      <c r="G589" s="299" t="s">
        <v>1353</v>
      </c>
      <c r="H589" s="301">
        <v>1</v>
      </c>
      <c r="I589" s="299" t="s">
        <v>5800</v>
      </c>
      <c r="J589" s="299" t="s">
        <v>5800</v>
      </c>
      <c r="K589" s="299" t="s">
        <v>5801</v>
      </c>
      <c r="L589" s="299" t="s">
        <v>4607</v>
      </c>
      <c r="M589" s="299" t="s">
        <v>90</v>
      </c>
      <c r="N589" s="299" t="s">
        <v>1131</v>
      </c>
      <c r="O589" s="299" t="s">
        <v>196</v>
      </c>
    </row>
    <row r="590" spans="1:15" ht="12.95" customHeight="1" x14ac:dyDescent="0.2">
      <c r="A590" s="306">
        <v>16936472</v>
      </c>
      <c r="B590" s="299" t="s">
        <v>1113</v>
      </c>
      <c r="C590" s="299" t="str">
        <f>+_xlfn.XLOOKUP(A590,'ACTIVOS 2'!$B$8:$B$629,'ACTIVOS 2'!$C$8:$C$629)</f>
        <v>SANDOVAL SUAREZ EDWAR ROBINSON</v>
      </c>
      <c r="D590" s="300">
        <v>29954</v>
      </c>
      <c r="E590" s="300">
        <v>43636</v>
      </c>
      <c r="F590" s="299" t="s">
        <v>763</v>
      </c>
      <c r="G590" s="299" t="s">
        <v>4416</v>
      </c>
      <c r="H590" s="301">
        <v>1</v>
      </c>
      <c r="I590" s="299" t="s">
        <v>5454</v>
      </c>
      <c r="J590" s="299" t="s">
        <v>5455</v>
      </c>
      <c r="K590" s="299" t="s">
        <v>5456</v>
      </c>
      <c r="L590" s="299" t="s">
        <v>5457</v>
      </c>
      <c r="M590" s="299" t="s">
        <v>90</v>
      </c>
      <c r="N590" s="299" t="s">
        <v>1109</v>
      </c>
      <c r="O590" s="299" t="s">
        <v>92</v>
      </c>
    </row>
    <row r="591" spans="1:15" ht="12.95" customHeight="1" x14ac:dyDescent="0.2">
      <c r="A591" s="306">
        <v>1005744813</v>
      </c>
      <c r="B591" s="299" t="s">
        <v>1354</v>
      </c>
      <c r="C591" s="299" t="e">
        <f>+_xlfn.XLOOKUP(A591,'ACTIVOS 2'!$B$8:$B$629,'ACTIVOS 2'!$C$8:$C$629)</f>
        <v>#N/A</v>
      </c>
      <c r="D591" s="300">
        <v>34749</v>
      </c>
      <c r="E591" s="300">
        <v>44463</v>
      </c>
      <c r="F591" s="299" t="s">
        <v>768</v>
      </c>
      <c r="G591" s="299" t="s">
        <v>4486</v>
      </c>
      <c r="H591" s="301">
        <v>1</v>
      </c>
      <c r="I591" s="299" t="s">
        <v>5802</v>
      </c>
      <c r="J591" s="299" t="s">
        <v>5802</v>
      </c>
      <c r="K591" s="299" t="s">
        <v>5803</v>
      </c>
      <c r="L591" s="299" t="s">
        <v>4607</v>
      </c>
      <c r="M591" s="299" t="s">
        <v>90</v>
      </c>
      <c r="N591" s="299" t="s">
        <v>1131</v>
      </c>
      <c r="O591" s="299" t="s">
        <v>196</v>
      </c>
    </row>
    <row r="592" spans="1:15" ht="12.95" customHeight="1" x14ac:dyDescent="0.2">
      <c r="A592" s="306">
        <v>67030501</v>
      </c>
      <c r="B592" s="299" t="s">
        <v>1092</v>
      </c>
      <c r="C592" s="299" t="e">
        <f>+_xlfn.XLOOKUP(A592,'ACTIVOS 2'!$B$8:$B$629,'ACTIVOS 2'!$C$8:$C$629)</f>
        <v>#N/A</v>
      </c>
      <c r="D592" s="300">
        <v>30703</v>
      </c>
      <c r="E592" s="300">
        <v>44251</v>
      </c>
      <c r="F592" s="299" t="s">
        <v>768</v>
      </c>
      <c r="G592" s="299" t="s">
        <v>1093</v>
      </c>
      <c r="H592" s="301">
        <v>1</v>
      </c>
      <c r="I592" s="299" t="s">
        <v>5417</v>
      </c>
      <c r="J592" s="299" t="s">
        <v>5417</v>
      </c>
      <c r="K592" s="299" t="s">
        <v>5418</v>
      </c>
      <c r="L592" s="299" t="s">
        <v>4607</v>
      </c>
      <c r="M592" s="299" t="s">
        <v>90</v>
      </c>
      <c r="N592" s="299" t="s">
        <v>1017</v>
      </c>
      <c r="O592" s="299" t="s">
        <v>196</v>
      </c>
    </row>
    <row r="593" spans="1:15" ht="12.95" customHeight="1" x14ac:dyDescent="0.2">
      <c r="A593" s="306">
        <v>1112779368</v>
      </c>
      <c r="B593" s="299" t="s">
        <v>1604</v>
      </c>
      <c r="C593" s="299" t="str">
        <f>+_xlfn.XLOOKUP(A593,'ACTIVOS 2'!$B$8:$B$629,'ACTIVOS 2'!$C$8:$C$629)</f>
        <v>SANTIBAÐEZ ALZATE DIEGO ALEJANDRO</v>
      </c>
      <c r="D593" s="300">
        <v>34095</v>
      </c>
      <c r="E593" s="300">
        <v>45428</v>
      </c>
      <c r="F593" s="299" t="s">
        <v>763</v>
      </c>
      <c r="G593" s="299" t="s">
        <v>1605</v>
      </c>
      <c r="H593" s="301">
        <v>1</v>
      </c>
      <c r="I593" s="299" t="s">
        <v>6540</v>
      </c>
      <c r="J593" s="299" t="s">
        <v>6541</v>
      </c>
      <c r="K593" s="299" t="s">
        <v>6542</v>
      </c>
      <c r="L593" s="299" t="s">
        <v>4607</v>
      </c>
      <c r="M593" s="299" t="s">
        <v>427</v>
      </c>
      <c r="N593" s="299" t="s">
        <v>434</v>
      </c>
      <c r="O593" s="299" t="s">
        <v>427</v>
      </c>
    </row>
    <row r="594" spans="1:15" ht="12.95" customHeight="1" x14ac:dyDescent="0.2">
      <c r="A594" s="306">
        <v>6550126</v>
      </c>
      <c r="B594" s="299" t="s">
        <v>290</v>
      </c>
      <c r="C594" s="299" t="str">
        <f>+_xlfn.XLOOKUP(A594,'ACTIVOS 2'!$B$8:$B$629,'ACTIVOS 2'!$C$8:$C$629)</f>
        <v>SARRIA ZULUAGA ROBIN ANDRES</v>
      </c>
      <c r="D594" s="300">
        <v>31173</v>
      </c>
      <c r="E594" s="300">
        <v>45155</v>
      </c>
      <c r="F594" s="299" t="s">
        <v>763</v>
      </c>
      <c r="G594" s="299" t="s">
        <v>291</v>
      </c>
      <c r="H594" s="301">
        <v>1</v>
      </c>
      <c r="I594" s="299" t="s">
        <v>6174</v>
      </c>
      <c r="J594" s="299" t="s">
        <v>6174</v>
      </c>
      <c r="K594" s="299" t="s">
        <v>6175</v>
      </c>
      <c r="L594" s="299" t="s">
        <v>4607</v>
      </c>
      <c r="M594" s="299" t="s">
        <v>90</v>
      </c>
      <c r="N594" s="299" t="s">
        <v>211</v>
      </c>
      <c r="O594" s="299" t="s">
        <v>196</v>
      </c>
    </row>
    <row r="595" spans="1:15" ht="12.95" customHeight="1" x14ac:dyDescent="0.2">
      <c r="A595" s="306">
        <v>1130655961</v>
      </c>
      <c r="B595" s="299" t="s">
        <v>1533</v>
      </c>
      <c r="C595" s="299" t="str">
        <f>+_xlfn.XLOOKUP(A595,'ACTIVOS 2'!$B$8:$B$629,'ACTIVOS 2'!$C$8:$C$629)</f>
        <v>SEGURA SALAZAR SERGIO ALEXANDER</v>
      </c>
      <c r="D595" s="300">
        <v>32133</v>
      </c>
      <c r="E595" s="300">
        <v>41913</v>
      </c>
      <c r="F595" s="299" t="s">
        <v>763</v>
      </c>
      <c r="G595" s="299" t="s">
        <v>1534</v>
      </c>
      <c r="H595" s="301">
        <v>1</v>
      </c>
      <c r="I595" s="299" t="s">
        <v>6316</v>
      </c>
      <c r="J595" s="299" t="s">
        <v>6317</v>
      </c>
      <c r="K595" s="299" t="s">
        <v>6318</v>
      </c>
      <c r="L595" s="299" t="s">
        <v>6319</v>
      </c>
      <c r="M595" s="299" t="s">
        <v>366</v>
      </c>
      <c r="N595" s="299" t="s">
        <v>1535</v>
      </c>
      <c r="O595" s="299" t="s">
        <v>368</v>
      </c>
    </row>
    <row r="596" spans="1:15" ht="12.95" customHeight="1" x14ac:dyDescent="0.2">
      <c r="A596" s="306">
        <v>1002193116</v>
      </c>
      <c r="B596" s="299" t="s">
        <v>1511</v>
      </c>
      <c r="C596" s="299" t="str">
        <f>+_xlfn.XLOOKUP(A596,'ACTIVOS 2'!$B$8:$B$629,'ACTIVOS 2'!$C$8:$C$629)</f>
        <v>SEKAYIMA PALACIOS JESUS DAVID</v>
      </c>
      <c r="D596" s="300">
        <v>36848</v>
      </c>
      <c r="E596" s="300">
        <v>45649</v>
      </c>
      <c r="F596" s="299" t="s">
        <v>763</v>
      </c>
      <c r="G596" s="299" t="s">
        <v>1512</v>
      </c>
      <c r="H596" s="301">
        <v>1</v>
      </c>
      <c r="I596" s="299" t="s">
        <v>6176</v>
      </c>
      <c r="J596" s="299" t="s">
        <v>6176</v>
      </c>
      <c r="K596" s="299" t="s">
        <v>6177</v>
      </c>
      <c r="L596" s="299" t="s">
        <v>4607</v>
      </c>
      <c r="M596" s="299" t="s">
        <v>90</v>
      </c>
      <c r="N596" s="299" t="s">
        <v>211</v>
      </c>
      <c r="O596" s="299" t="s">
        <v>196</v>
      </c>
    </row>
    <row r="597" spans="1:15" ht="12.95" customHeight="1" x14ac:dyDescent="0.2">
      <c r="A597" s="306">
        <v>29113706</v>
      </c>
      <c r="B597" s="299" t="s">
        <v>1355</v>
      </c>
      <c r="C597" s="299" t="str">
        <f>+_xlfn.XLOOKUP(A597,'ACTIVOS 2'!$B$8:$B$629,'ACTIVOS 2'!$C$8:$C$629)</f>
        <v>SERNA CORDOBA MARIA ASUNCION</v>
      </c>
      <c r="D597" s="300">
        <v>28364</v>
      </c>
      <c r="E597" s="300">
        <v>44419</v>
      </c>
      <c r="F597" s="299" t="s">
        <v>768</v>
      </c>
      <c r="G597" s="299" t="s">
        <v>4487</v>
      </c>
      <c r="H597" s="301">
        <v>1</v>
      </c>
      <c r="I597" s="299" t="s">
        <v>5804</v>
      </c>
      <c r="J597" s="299" t="s">
        <v>5804</v>
      </c>
      <c r="K597" s="299" t="s">
        <v>5805</v>
      </c>
      <c r="L597" s="299" t="s">
        <v>4607</v>
      </c>
      <c r="M597" s="299" t="s">
        <v>90</v>
      </c>
      <c r="N597" s="299" t="s">
        <v>1131</v>
      </c>
      <c r="O597" s="299" t="s">
        <v>196</v>
      </c>
    </row>
    <row r="598" spans="1:15" ht="12.95" customHeight="1" x14ac:dyDescent="0.2">
      <c r="A598" s="306">
        <v>1143866328</v>
      </c>
      <c r="B598" s="299" t="s">
        <v>888</v>
      </c>
      <c r="C598" s="299" t="str">
        <f>+_xlfn.XLOOKUP(A598,'ACTIVOS 2'!$B$8:$B$629,'ACTIVOS 2'!$C$8:$C$629)</f>
        <v>SERRATO SANCHEZ NORA ALEXANDRA</v>
      </c>
      <c r="D598" s="300">
        <v>35187</v>
      </c>
      <c r="E598" s="300">
        <v>42390</v>
      </c>
      <c r="F598" s="299" t="s">
        <v>768</v>
      </c>
      <c r="G598" s="299" t="s">
        <v>889</v>
      </c>
      <c r="H598" s="301">
        <v>1</v>
      </c>
      <c r="I598" s="299" t="s">
        <v>4896</v>
      </c>
      <c r="J598" s="299" t="s">
        <v>4897</v>
      </c>
      <c r="K598" s="299" t="s">
        <v>4898</v>
      </c>
      <c r="L598" s="299" t="s">
        <v>4899</v>
      </c>
      <c r="M598" s="299" t="s">
        <v>83</v>
      </c>
      <c r="N598" s="299" t="s">
        <v>880</v>
      </c>
      <c r="O598" s="299" t="s">
        <v>881</v>
      </c>
    </row>
    <row r="599" spans="1:15" ht="12.95" customHeight="1" x14ac:dyDescent="0.2">
      <c r="A599" s="306">
        <v>1144054360</v>
      </c>
      <c r="B599" s="299" t="s">
        <v>1630</v>
      </c>
      <c r="C599" s="299" t="str">
        <f>+_xlfn.XLOOKUP(A599,'ACTIVOS 2'!$B$8:$B$629,'ACTIVOS 2'!$C$8:$C$629)</f>
        <v>SILVA CHARRY MARIA ALEJANDRA</v>
      </c>
      <c r="D599" s="300">
        <v>33810</v>
      </c>
      <c r="E599" s="300">
        <v>45481</v>
      </c>
      <c r="F599" s="299" t="s">
        <v>768</v>
      </c>
      <c r="G599" s="299" t="s">
        <v>1631</v>
      </c>
      <c r="H599" s="301">
        <v>1</v>
      </c>
      <c r="I599" s="299" t="s">
        <v>6568</v>
      </c>
      <c r="J599" s="299" t="s">
        <v>6569</v>
      </c>
      <c r="K599" s="299" t="s">
        <v>6570</v>
      </c>
      <c r="L599" s="299" t="s">
        <v>6571</v>
      </c>
      <c r="M599" s="299" t="s">
        <v>1627</v>
      </c>
      <c r="N599" s="299" t="s">
        <v>1632</v>
      </c>
      <c r="O599" s="299" t="s">
        <v>1629</v>
      </c>
    </row>
    <row r="600" spans="1:15" ht="12.95" customHeight="1" x14ac:dyDescent="0.2">
      <c r="A600" s="306">
        <v>1004607684</v>
      </c>
      <c r="B600" s="299" t="s">
        <v>292</v>
      </c>
      <c r="C600" s="299" t="str">
        <f>+_xlfn.XLOOKUP(A600,'ACTIVOS 2'!$B$8:$B$629,'ACTIVOS 2'!$C$8:$C$629)</f>
        <v>SINISTERRA CORTES MARIA ALEJANDRA</v>
      </c>
      <c r="D600" s="300">
        <v>35344</v>
      </c>
      <c r="E600" s="300">
        <v>45516</v>
      </c>
      <c r="F600" s="299" t="s">
        <v>768</v>
      </c>
      <c r="G600" s="299" t="s">
        <v>293</v>
      </c>
      <c r="H600" s="301">
        <v>1</v>
      </c>
      <c r="I600" s="299" t="s">
        <v>6178</v>
      </c>
      <c r="J600" s="299" t="s">
        <v>6178</v>
      </c>
      <c r="K600" s="299" t="s">
        <v>6179</v>
      </c>
      <c r="L600" s="299" t="s">
        <v>4607</v>
      </c>
      <c r="M600" s="299" t="s">
        <v>90</v>
      </c>
      <c r="N600" s="299" t="s">
        <v>211</v>
      </c>
      <c r="O600" s="299" t="s">
        <v>196</v>
      </c>
    </row>
    <row r="601" spans="1:15" ht="12.95" customHeight="1" x14ac:dyDescent="0.2">
      <c r="A601" s="306">
        <v>1059448479</v>
      </c>
      <c r="B601" s="299" t="s">
        <v>1094</v>
      </c>
      <c r="C601" s="299" t="str">
        <f>+_xlfn.XLOOKUP(A601,'ACTIVOS 2'!$B$8:$B$629,'ACTIVOS 2'!$C$8:$C$629)</f>
        <v>SINISTERRA HINESTROZA KATY LORENA</v>
      </c>
      <c r="D601" s="300">
        <v>34044</v>
      </c>
      <c r="E601" s="300">
        <v>43224</v>
      </c>
      <c r="F601" s="299" t="s">
        <v>768</v>
      </c>
      <c r="G601" s="299" t="s">
        <v>1095</v>
      </c>
      <c r="H601" s="301">
        <v>1</v>
      </c>
      <c r="I601" s="299" t="s">
        <v>5419</v>
      </c>
      <c r="J601" s="299" t="s">
        <v>5419</v>
      </c>
      <c r="K601" s="299" t="s">
        <v>5420</v>
      </c>
      <c r="L601" s="299" t="s">
        <v>4607</v>
      </c>
      <c r="M601" s="299" t="s">
        <v>90</v>
      </c>
      <c r="N601" s="299" t="s">
        <v>1017</v>
      </c>
      <c r="O601" s="299" t="s">
        <v>196</v>
      </c>
    </row>
    <row r="602" spans="1:15" ht="12.95" customHeight="1" x14ac:dyDescent="0.2">
      <c r="A602" s="306">
        <v>1111659067</v>
      </c>
      <c r="B602" s="299" t="s">
        <v>988</v>
      </c>
      <c r="C602" s="299" t="str">
        <f>+_xlfn.XLOOKUP(A602,'ACTIVOS 2'!$B$8:$B$629,'ACTIVOS 2'!$C$8:$C$629)</f>
        <v>SINISTERRA RIASCOS MELISSA</v>
      </c>
      <c r="D602" s="300">
        <v>36923</v>
      </c>
      <c r="E602" s="300">
        <v>45621</v>
      </c>
      <c r="F602" s="299" t="s">
        <v>768</v>
      </c>
      <c r="G602" s="299" t="s">
        <v>989</v>
      </c>
      <c r="H602" s="301">
        <v>1</v>
      </c>
      <c r="I602" s="299" t="s">
        <v>5099</v>
      </c>
      <c r="J602" s="299" t="s">
        <v>5099</v>
      </c>
      <c r="K602" s="299" t="s">
        <v>5100</v>
      </c>
      <c r="L602" s="299" t="s">
        <v>4607</v>
      </c>
      <c r="M602" s="299" t="s">
        <v>83</v>
      </c>
      <c r="N602" s="299" t="s">
        <v>859</v>
      </c>
      <c r="O602" s="299" t="s">
        <v>85</v>
      </c>
    </row>
    <row r="603" spans="1:15" ht="12.95" customHeight="1" x14ac:dyDescent="0.2">
      <c r="A603" s="306">
        <v>1007828774</v>
      </c>
      <c r="B603" s="299" t="s">
        <v>412</v>
      </c>
      <c r="C603" s="299" t="str">
        <f>+_xlfn.XLOOKUP(A603,'ACTIVOS 2'!$B$8:$B$629,'ACTIVOS 2'!$C$8:$C$629)</f>
        <v>SOLANO ESTRADA EDWARD ALEXANDER</v>
      </c>
      <c r="D603" s="300">
        <v>33293</v>
      </c>
      <c r="E603" s="300">
        <v>44844</v>
      </c>
      <c r="F603" s="299" t="s">
        <v>763</v>
      </c>
      <c r="G603" s="299" t="s">
        <v>413</v>
      </c>
      <c r="H603" s="301">
        <v>1</v>
      </c>
      <c r="I603" s="299" t="s">
        <v>6418</v>
      </c>
      <c r="J603" s="299" t="s">
        <v>6419</v>
      </c>
      <c r="K603" s="299" t="s">
        <v>6420</v>
      </c>
      <c r="L603" s="299" t="s">
        <v>6421</v>
      </c>
      <c r="M603" s="299" t="s">
        <v>366</v>
      </c>
      <c r="N603" s="299" t="s">
        <v>410</v>
      </c>
      <c r="O603" s="299" t="s">
        <v>368</v>
      </c>
    </row>
    <row r="604" spans="1:15" ht="12.95" customHeight="1" x14ac:dyDescent="0.2">
      <c r="A604" s="306">
        <v>1061816016</v>
      </c>
      <c r="B604" s="299" t="s">
        <v>1114</v>
      </c>
      <c r="C604" s="299" t="str">
        <f>+_xlfn.XLOOKUP(A604,'ACTIVOS 2'!$B$8:$B$629,'ACTIVOS 2'!$C$8:$C$629)</f>
        <v>SOLARTE GARCIA CAREN DAYANA</v>
      </c>
      <c r="D604" s="300">
        <v>36211</v>
      </c>
      <c r="E604" s="300">
        <v>45094</v>
      </c>
      <c r="F604" s="299" t="s">
        <v>768</v>
      </c>
      <c r="G604" s="299" t="s">
        <v>1115</v>
      </c>
      <c r="H604" s="301">
        <v>1</v>
      </c>
      <c r="I604" s="299" t="s">
        <v>5458</v>
      </c>
      <c r="J604" s="299" t="s">
        <v>5458</v>
      </c>
      <c r="K604" s="299" t="s">
        <v>5459</v>
      </c>
      <c r="L604" s="299" t="s">
        <v>4607</v>
      </c>
      <c r="M604" s="299" t="s">
        <v>90</v>
      </c>
      <c r="N604" s="299" t="s">
        <v>1109</v>
      </c>
      <c r="O604" s="299" t="s">
        <v>92</v>
      </c>
    </row>
    <row r="605" spans="1:15" ht="12.95" customHeight="1" x14ac:dyDescent="0.2">
      <c r="A605" s="306">
        <v>1005968424</v>
      </c>
      <c r="B605" s="299" t="s">
        <v>363</v>
      </c>
      <c r="C605" s="299" t="str">
        <f>+_xlfn.XLOOKUP(A605,'ACTIVOS 2'!$B$8:$B$629,'ACTIVOS 2'!$C$8:$C$629)</f>
        <v>SOLIS AYALA JUAN SEBASTIAN</v>
      </c>
      <c r="D605" s="300">
        <v>37890</v>
      </c>
      <c r="E605" s="300">
        <v>44713</v>
      </c>
      <c r="F605" s="299" t="s">
        <v>763</v>
      </c>
      <c r="G605" s="299" t="s">
        <v>4542</v>
      </c>
      <c r="H605" s="301">
        <v>1</v>
      </c>
      <c r="I605" s="299" t="s">
        <v>6300</v>
      </c>
      <c r="J605" s="299" t="s">
        <v>6301</v>
      </c>
      <c r="K605" s="299" t="s">
        <v>6302</v>
      </c>
      <c r="L605" s="299" t="s">
        <v>6303</v>
      </c>
      <c r="M605" s="299" t="s">
        <v>90</v>
      </c>
      <c r="N605" s="299" t="s">
        <v>360</v>
      </c>
      <c r="O605" s="299" t="s">
        <v>196</v>
      </c>
    </row>
    <row r="606" spans="1:15" ht="12.95" customHeight="1" x14ac:dyDescent="0.2">
      <c r="A606" s="306">
        <v>38469750</v>
      </c>
      <c r="B606" s="299" t="s">
        <v>1096</v>
      </c>
      <c r="C606" s="299" t="e">
        <f>+_xlfn.XLOOKUP(A606,'ACTIVOS 2'!$B$8:$B$629,'ACTIVOS 2'!$C$8:$C$629)</f>
        <v>#N/A</v>
      </c>
      <c r="D606" s="300">
        <v>29092</v>
      </c>
      <c r="E606" s="300">
        <v>43892</v>
      </c>
      <c r="F606" s="299" t="s">
        <v>768</v>
      </c>
      <c r="G606" s="299" t="s">
        <v>1097</v>
      </c>
      <c r="H606" s="301">
        <v>1</v>
      </c>
      <c r="I606" s="299" t="s">
        <v>5421</v>
      </c>
      <c r="J606" s="299" t="s">
        <v>5422</v>
      </c>
      <c r="K606" s="299" t="s">
        <v>5423</v>
      </c>
      <c r="L606" s="299" t="s">
        <v>5424</v>
      </c>
      <c r="M606" s="299" t="s">
        <v>90</v>
      </c>
      <c r="N606" s="299" t="s">
        <v>1017</v>
      </c>
      <c r="O606" s="299" t="s">
        <v>196</v>
      </c>
    </row>
    <row r="607" spans="1:15" ht="12.95" customHeight="1" x14ac:dyDescent="0.2">
      <c r="A607" s="306">
        <v>1143842083</v>
      </c>
      <c r="B607" s="299" t="s">
        <v>1356</v>
      </c>
      <c r="C607" s="299" t="str">
        <f>+_xlfn.XLOOKUP(A607,'ACTIVOS 2'!$B$8:$B$629,'ACTIVOS 2'!$C$8:$C$629)</f>
        <v>SUAREZ CANOVAS KATTHERIN JOHANNA</v>
      </c>
      <c r="D607" s="300">
        <v>33681</v>
      </c>
      <c r="E607" s="300">
        <v>45100</v>
      </c>
      <c r="F607" s="299" t="s">
        <v>768</v>
      </c>
      <c r="G607" s="299" t="s">
        <v>1357</v>
      </c>
      <c r="H607" s="301">
        <v>1</v>
      </c>
      <c r="I607" s="299" t="s">
        <v>5806</v>
      </c>
      <c r="J607" s="299" t="s">
        <v>5806</v>
      </c>
      <c r="K607" s="299" t="s">
        <v>5807</v>
      </c>
      <c r="L607" s="299" t="s">
        <v>4607</v>
      </c>
      <c r="M607" s="299" t="s">
        <v>90</v>
      </c>
      <c r="N607" s="299" t="s">
        <v>1131</v>
      </c>
      <c r="O607" s="299" t="s">
        <v>196</v>
      </c>
    </row>
    <row r="608" spans="1:15" ht="12.95" customHeight="1" x14ac:dyDescent="0.2">
      <c r="A608" s="306">
        <v>1130584623</v>
      </c>
      <c r="B608" s="299" t="s">
        <v>407</v>
      </c>
      <c r="C608" s="299" t="str">
        <f>+_xlfn.XLOOKUP(A608,'ACTIVOS 2'!$B$8:$B$629,'ACTIVOS 2'!$C$8:$C$629)</f>
        <v>TABARES SANCHEZ CRISTIAN DAVID</v>
      </c>
      <c r="D608" s="300">
        <v>31707</v>
      </c>
      <c r="E608" s="300">
        <v>45489</v>
      </c>
      <c r="F608" s="299" t="s">
        <v>763</v>
      </c>
      <c r="G608" s="299" t="s">
        <v>408</v>
      </c>
      <c r="H608" s="301">
        <v>1</v>
      </c>
      <c r="I608" s="299" t="s">
        <v>6410</v>
      </c>
      <c r="J608" s="299" t="s">
        <v>6410</v>
      </c>
      <c r="K608" s="299" t="s">
        <v>6411</v>
      </c>
      <c r="L608" s="299" t="s">
        <v>4607</v>
      </c>
      <c r="M608" s="299" t="s">
        <v>366</v>
      </c>
      <c r="N608" s="299" t="s">
        <v>367</v>
      </c>
      <c r="O608" s="299" t="s">
        <v>368</v>
      </c>
    </row>
    <row r="609" spans="1:15" ht="12.95" customHeight="1" x14ac:dyDescent="0.2">
      <c r="A609" s="306">
        <v>1006053489</v>
      </c>
      <c r="B609" s="299" t="s">
        <v>1358</v>
      </c>
      <c r="C609" s="299" t="str">
        <f>+_xlfn.XLOOKUP(A609,'ACTIVOS 2'!$B$8:$B$629,'ACTIVOS 2'!$C$8:$C$629)</f>
        <v>TABORDA DIOSA DANNA VALENTINA</v>
      </c>
      <c r="D609" s="300">
        <v>36940</v>
      </c>
      <c r="E609" s="300">
        <v>45086</v>
      </c>
      <c r="F609" s="299" t="s">
        <v>768</v>
      </c>
      <c r="G609" s="299" t="s">
        <v>1359</v>
      </c>
      <c r="H609" s="301">
        <v>1</v>
      </c>
      <c r="I609" s="299" t="s">
        <v>5808</v>
      </c>
      <c r="J609" s="299" t="s">
        <v>5808</v>
      </c>
      <c r="K609" s="299" t="s">
        <v>5809</v>
      </c>
      <c r="L609" s="299" t="s">
        <v>4607</v>
      </c>
      <c r="M609" s="299" t="s">
        <v>90</v>
      </c>
      <c r="N609" s="299" t="s">
        <v>1131</v>
      </c>
      <c r="O609" s="299" t="s">
        <v>196</v>
      </c>
    </row>
    <row r="610" spans="1:15" ht="12.95" customHeight="1" x14ac:dyDescent="0.2">
      <c r="A610" s="306">
        <v>1144080796</v>
      </c>
      <c r="B610" s="299" t="s">
        <v>148</v>
      </c>
      <c r="C610" s="299" t="str">
        <f>+_xlfn.XLOOKUP(A610,'ACTIVOS 2'!$B$8:$B$629,'ACTIVOS 2'!$C$8:$C$629)</f>
        <v>TALAGA CIFUENTES YEIMY CAROLINA</v>
      </c>
      <c r="D610" s="300">
        <v>34875</v>
      </c>
      <c r="E610" s="300">
        <v>45524</v>
      </c>
      <c r="F610" s="299" t="s">
        <v>768</v>
      </c>
      <c r="G610" s="299" t="s">
        <v>4386</v>
      </c>
      <c r="H610" s="301">
        <v>1</v>
      </c>
      <c r="I610" s="299" t="s">
        <v>5245</v>
      </c>
      <c r="J610" s="299" t="s">
        <v>5246</v>
      </c>
      <c r="K610" s="299" t="s">
        <v>5247</v>
      </c>
      <c r="L610" s="299" t="s">
        <v>5248</v>
      </c>
      <c r="M610" s="299" t="s">
        <v>90</v>
      </c>
      <c r="N610" s="299" t="s">
        <v>91</v>
      </c>
      <c r="O610" s="299" t="s">
        <v>92</v>
      </c>
    </row>
    <row r="611" spans="1:15" ht="12.95" customHeight="1" x14ac:dyDescent="0.2">
      <c r="A611" s="306">
        <v>1144211767</v>
      </c>
      <c r="B611" s="299" t="s">
        <v>1360</v>
      </c>
      <c r="C611" s="299" t="str">
        <f>+_xlfn.XLOOKUP(A611,'ACTIVOS 2'!$B$8:$B$629,'ACTIVOS 2'!$C$8:$C$629)</f>
        <v>TAMAYO MARTINEZ PAOLA ANDREA</v>
      </c>
      <c r="D611" s="300">
        <v>36380</v>
      </c>
      <c r="E611" s="300">
        <v>45062</v>
      </c>
      <c r="F611" s="299" t="s">
        <v>768</v>
      </c>
      <c r="G611" s="299" t="s">
        <v>1361</v>
      </c>
      <c r="H611" s="301">
        <v>1</v>
      </c>
      <c r="I611" s="299" t="s">
        <v>5810</v>
      </c>
      <c r="J611" s="299" t="s">
        <v>5810</v>
      </c>
      <c r="K611" s="299" t="s">
        <v>5811</v>
      </c>
      <c r="L611" s="299" t="s">
        <v>4607</v>
      </c>
      <c r="M611" s="299" t="s">
        <v>90</v>
      </c>
      <c r="N611" s="299" t="s">
        <v>1131</v>
      </c>
      <c r="O611" s="299" t="s">
        <v>196</v>
      </c>
    </row>
    <row r="612" spans="1:15" ht="12.95" customHeight="1" x14ac:dyDescent="0.2">
      <c r="A612" s="306">
        <v>1113534968</v>
      </c>
      <c r="B612" s="299" t="s">
        <v>149</v>
      </c>
      <c r="C612" s="299" t="e">
        <f>+_xlfn.XLOOKUP(A612,'ACTIVOS 2'!$B$8:$B$629,'ACTIVOS 2'!$C$8:$C$629)</f>
        <v>#N/A</v>
      </c>
      <c r="D612" s="300">
        <v>35240</v>
      </c>
      <c r="E612" s="300">
        <v>45006</v>
      </c>
      <c r="F612" s="299" t="s">
        <v>763</v>
      </c>
      <c r="G612" s="299" t="s">
        <v>150</v>
      </c>
      <c r="H612" s="301">
        <v>1</v>
      </c>
      <c r="I612" s="299" t="s">
        <v>5249</v>
      </c>
      <c r="J612" s="299" t="s">
        <v>5249</v>
      </c>
      <c r="K612" s="299" t="s">
        <v>5250</v>
      </c>
      <c r="L612" s="299" t="s">
        <v>4607</v>
      </c>
      <c r="M612" s="299" t="s">
        <v>90</v>
      </c>
      <c r="N612" s="299" t="s">
        <v>91</v>
      </c>
      <c r="O612" s="299" t="s">
        <v>92</v>
      </c>
    </row>
    <row r="613" spans="1:15" ht="12.95" customHeight="1" x14ac:dyDescent="0.2">
      <c r="A613" s="306">
        <v>1063809116</v>
      </c>
      <c r="B613" s="299" t="s">
        <v>1362</v>
      </c>
      <c r="C613" s="299" t="str">
        <f>+_xlfn.XLOOKUP(A613,'ACTIVOS 2'!$B$8:$B$629,'ACTIVOS 2'!$C$8:$C$629)</f>
        <v>TAQUEZ POLINDARA ELCY JOJHANA</v>
      </c>
      <c r="D613" s="300">
        <v>32587</v>
      </c>
      <c r="E613" s="300">
        <v>44418</v>
      </c>
      <c r="F613" s="299" t="s">
        <v>768</v>
      </c>
      <c r="G613" s="299" t="s">
        <v>4488</v>
      </c>
      <c r="H613" s="301">
        <v>1</v>
      </c>
      <c r="I613" s="299" t="s">
        <v>5812</v>
      </c>
      <c r="J613" s="299" t="s">
        <v>5812</v>
      </c>
      <c r="K613" s="299" t="s">
        <v>5813</v>
      </c>
      <c r="L613" s="299" t="s">
        <v>4607</v>
      </c>
      <c r="M613" s="299" t="s">
        <v>90</v>
      </c>
      <c r="N613" s="299" t="s">
        <v>1131</v>
      </c>
      <c r="O613" s="299" t="s">
        <v>196</v>
      </c>
    </row>
    <row r="614" spans="1:15" ht="12.95" customHeight="1" x14ac:dyDescent="0.2">
      <c r="A614" s="306">
        <v>29583556</v>
      </c>
      <c r="B614" s="299" t="s">
        <v>1363</v>
      </c>
      <c r="C614" s="299" t="e">
        <f>+_xlfn.XLOOKUP(A614,'ACTIVOS 2'!$B$8:$B$629,'ACTIVOS 2'!$C$8:$C$629)</f>
        <v>#N/A</v>
      </c>
      <c r="D614" s="300">
        <v>30362</v>
      </c>
      <c r="E614" s="300">
        <v>44427</v>
      </c>
      <c r="F614" s="299" t="s">
        <v>768</v>
      </c>
      <c r="G614" s="299" t="s">
        <v>1364</v>
      </c>
      <c r="H614" s="301">
        <v>1</v>
      </c>
      <c r="I614" s="299" t="s">
        <v>5814</v>
      </c>
      <c r="J614" s="299" t="s">
        <v>5814</v>
      </c>
      <c r="K614" s="299" t="s">
        <v>5815</v>
      </c>
      <c r="L614" s="299" t="s">
        <v>4607</v>
      </c>
      <c r="M614" s="299" t="s">
        <v>90</v>
      </c>
      <c r="N614" s="299" t="s">
        <v>1131</v>
      </c>
      <c r="O614" s="299" t="s">
        <v>196</v>
      </c>
    </row>
    <row r="615" spans="1:15" ht="12.95" customHeight="1" x14ac:dyDescent="0.2">
      <c r="A615" s="306">
        <v>66861299</v>
      </c>
      <c r="B615" s="299" t="s">
        <v>1365</v>
      </c>
      <c r="C615" s="299" t="str">
        <f>+_xlfn.XLOOKUP(A615,'ACTIVOS 2'!$B$8:$B$629,'ACTIVOS 2'!$C$8:$C$629)</f>
        <v>TERRANOVA LUZ DARI JACIBY</v>
      </c>
      <c r="D615" s="300">
        <v>26835</v>
      </c>
      <c r="E615" s="300">
        <v>44673</v>
      </c>
      <c r="F615" s="299" t="s">
        <v>768</v>
      </c>
      <c r="G615" s="299" t="s">
        <v>4489</v>
      </c>
      <c r="H615" s="301">
        <v>1</v>
      </c>
      <c r="I615" s="299" t="s">
        <v>5816</v>
      </c>
      <c r="J615" s="299" t="s">
        <v>5817</v>
      </c>
      <c r="K615" s="299" t="s">
        <v>5818</v>
      </c>
      <c r="L615" s="299" t="s">
        <v>5819</v>
      </c>
      <c r="M615" s="299" t="s">
        <v>90</v>
      </c>
      <c r="N615" s="299" t="s">
        <v>1131</v>
      </c>
      <c r="O615" s="299" t="s">
        <v>196</v>
      </c>
    </row>
    <row r="616" spans="1:15" ht="12.95" customHeight="1" x14ac:dyDescent="0.2">
      <c r="A616" s="306">
        <v>1144136939</v>
      </c>
      <c r="B616" s="299" t="s">
        <v>86</v>
      </c>
      <c r="C616" s="299" t="str">
        <f>+_xlfn.XLOOKUP(A616,'ACTIVOS 2'!$B$8:$B$629,'ACTIVOS 2'!$C$8:$C$629)</f>
        <v>TORO ORTIZ ALFREDO</v>
      </c>
      <c r="D616" s="300">
        <v>32977</v>
      </c>
      <c r="E616" s="300">
        <v>45131</v>
      </c>
      <c r="F616" s="299" t="s">
        <v>763</v>
      </c>
      <c r="G616" s="299" t="s">
        <v>87</v>
      </c>
      <c r="H616" s="301">
        <v>1</v>
      </c>
      <c r="I616" s="299" t="s">
        <v>5043</v>
      </c>
      <c r="J616" s="299" t="s">
        <v>5044</v>
      </c>
      <c r="K616" s="299" t="s">
        <v>5045</v>
      </c>
      <c r="L616" s="299" t="s">
        <v>4607</v>
      </c>
      <c r="M616" s="299" t="s">
        <v>83</v>
      </c>
      <c r="N616" s="299" t="s">
        <v>84</v>
      </c>
      <c r="O616" s="299" t="s">
        <v>85</v>
      </c>
    </row>
    <row r="617" spans="1:15" ht="12.95" customHeight="1" x14ac:dyDescent="0.2">
      <c r="A617" s="306">
        <v>31309280</v>
      </c>
      <c r="B617" s="299" t="s">
        <v>959</v>
      </c>
      <c r="C617" s="299" t="str">
        <f>+_xlfn.XLOOKUP(A617,'ACTIVOS 2'!$B$8:$B$629,'ACTIVOS 2'!$C$8:$C$629)</f>
        <v>TORO ORTIZ DIANA LORENA</v>
      </c>
      <c r="D617" s="300">
        <v>31098</v>
      </c>
      <c r="E617" s="300">
        <v>40742</v>
      </c>
      <c r="F617" s="299" t="s">
        <v>768</v>
      </c>
      <c r="G617" s="299" t="s">
        <v>4357</v>
      </c>
      <c r="H617" s="301">
        <v>1</v>
      </c>
      <c r="I617" s="299" t="s">
        <v>5051</v>
      </c>
      <c r="J617" s="299" t="s">
        <v>5052</v>
      </c>
      <c r="K617" s="299" t="s">
        <v>5053</v>
      </c>
      <c r="L617" s="299" t="s">
        <v>4607</v>
      </c>
      <c r="M617" s="299" t="s">
        <v>83</v>
      </c>
      <c r="N617" s="299" t="s">
        <v>960</v>
      </c>
      <c r="O617" s="299" t="s">
        <v>881</v>
      </c>
    </row>
    <row r="618" spans="1:15" ht="12.95" customHeight="1" x14ac:dyDescent="0.2">
      <c r="A618" s="306">
        <v>1107089947</v>
      </c>
      <c r="B618" s="299" t="s">
        <v>1513</v>
      </c>
      <c r="C618" s="299" t="str">
        <f>+_xlfn.XLOOKUP(A618,'ACTIVOS 2'!$B$8:$B$629,'ACTIVOS 2'!$C$8:$C$629)</f>
        <v>TORO PARRA CARLOS ARTURO</v>
      </c>
      <c r="D618" s="300">
        <v>34927</v>
      </c>
      <c r="E618" s="300">
        <v>45649</v>
      </c>
      <c r="F618" s="299" t="s">
        <v>763</v>
      </c>
      <c r="G618" s="299" t="s">
        <v>1514</v>
      </c>
      <c r="H618" s="301">
        <v>1</v>
      </c>
      <c r="I618" s="299" t="s">
        <v>6210</v>
      </c>
      <c r="J618" s="299" t="s">
        <v>6210</v>
      </c>
      <c r="K618" s="299" t="s">
        <v>6211</v>
      </c>
      <c r="L618" s="299" t="s">
        <v>4607</v>
      </c>
      <c r="M618" s="299" t="s">
        <v>90</v>
      </c>
      <c r="N618" s="299" t="s">
        <v>309</v>
      </c>
      <c r="O618" s="299" t="s">
        <v>196</v>
      </c>
    </row>
    <row r="619" spans="1:15" ht="12.95" customHeight="1" x14ac:dyDescent="0.2">
      <c r="A619" s="306">
        <v>1107515584</v>
      </c>
      <c r="B619" s="299" t="s">
        <v>1366</v>
      </c>
      <c r="C619" s="299" t="str">
        <f>+_xlfn.XLOOKUP(A619,'ACTIVOS 2'!$B$8:$B$629,'ACTIVOS 2'!$C$8:$C$629)</f>
        <v>TORRES ABONIA ESTEFANNI</v>
      </c>
      <c r="D619" s="300">
        <v>35756</v>
      </c>
      <c r="E619" s="300">
        <v>45086</v>
      </c>
      <c r="F619" s="299" t="s">
        <v>768</v>
      </c>
      <c r="G619" s="299" t="s">
        <v>1367</v>
      </c>
      <c r="H619" s="301">
        <v>1</v>
      </c>
      <c r="I619" s="299" t="s">
        <v>5820</v>
      </c>
      <c r="J619" s="299" t="s">
        <v>5820</v>
      </c>
      <c r="K619" s="299" t="s">
        <v>5821</v>
      </c>
      <c r="L619" s="299" t="s">
        <v>4607</v>
      </c>
      <c r="M619" s="299" t="s">
        <v>90</v>
      </c>
      <c r="N619" s="299" t="s">
        <v>1131</v>
      </c>
      <c r="O619" s="299" t="s">
        <v>196</v>
      </c>
    </row>
    <row r="620" spans="1:15" ht="12.95" customHeight="1" x14ac:dyDescent="0.2">
      <c r="A620" s="306">
        <v>6228383</v>
      </c>
      <c r="B620" s="299" t="s">
        <v>55</v>
      </c>
      <c r="C620" s="299" t="str">
        <f>+_xlfn.XLOOKUP(A620,'ACTIVOS 2'!$B$8:$B$629,'ACTIVOS 2'!$C$8:$C$629)</f>
        <v>TORRES CASTILLO JHOVANY</v>
      </c>
      <c r="D620" s="300">
        <v>29481</v>
      </c>
      <c r="E620" s="300">
        <v>42821</v>
      </c>
      <c r="F620" s="299" t="s">
        <v>763</v>
      </c>
      <c r="G620" s="299" t="s">
        <v>56</v>
      </c>
      <c r="H620" s="301">
        <v>1</v>
      </c>
      <c r="I620" s="299" t="s">
        <v>4751</v>
      </c>
      <c r="J620" s="299" t="s">
        <v>4751</v>
      </c>
      <c r="K620" s="299" t="s">
        <v>4752</v>
      </c>
      <c r="L620" s="299" t="s">
        <v>4753</v>
      </c>
      <c r="M620" s="299" t="s">
        <v>19</v>
      </c>
      <c r="N620" s="299" t="s">
        <v>29</v>
      </c>
      <c r="O620" s="299" t="s">
        <v>24</v>
      </c>
    </row>
    <row r="621" spans="1:15" ht="12.95" customHeight="1" x14ac:dyDescent="0.2">
      <c r="A621" s="306">
        <v>1107507170</v>
      </c>
      <c r="B621" s="299" t="s">
        <v>1368</v>
      </c>
      <c r="C621" s="299" t="e">
        <f>+_xlfn.XLOOKUP(A621,'ACTIVOS 2'!$B$8:$B$629,'ACTIVOS 2'!$C$8:$C$629)</f>
        <v>#N/A</v>
      </c>
      <c r="D621" s="300">
        <v>35462</v>
      </c>
      <c r="E621" s="300">
        <v>45124</v>
      </c>
      <c r="F621" s="299" t="s">
        <v>768</v>
      </c>
      <c r="G621" s="299" t="s">
        <v>1369</v>
      </c>
      <c r="H621" s="301">
        <v>1</v>
      </c>
      <c r="I621" s="299" t="s">
        <v>5822</v>
      </c>
      <c r="J621" s="299" t="s">
        <v>5520</v>
      </c>
      <c r="K621" s="299" t="s">
        <v>5823</v>
      </c>
      <c r="L621" s="299" t="s">
        <v>4607</v>
      </c>
      <c r="M621" s="299" t="s">
        <v>90</v>
      </c>
      <c r="N621" s="299" t="s">
        <v>1131</v>
      </c>
      <c r="O621" s="299" t="s">
        <v>196</v>
      </c>
    </row>
    <row r="622" spans="1:15" ht="12.95" customHeight="1" x14ac:dyDescent="0.2">
      <c r="A622" s="306">
        <v>1111777493</v>
      </c>
      <c r="B622" s="299" t="s">
        <v>1370</v>
      </c>
      <c r="C622" s="299" t="str">
        <f>+_xlfn.XLOOKUP(A622,'ACTIVOS 2'!$B$8:$B$629,'ACTIVOS 2'!$C$8:$C$629)</f>
        <v>TORRES GUERRERO MARIBEL</v>
      </c>
      <c r="D622" s="300">
        <v>33133</v>
      </c>
      <c r="E622" s="300">
        <v>45026</v>
      </c>
      <c r="F622" s="299" t="s">
        <v>768</v>
      </c>
      <c r="G622" s="299" t="s">
        <v>4490</v>
      </c>
      <c r="H622" s="301">
        <v>1</v>
      </c>
      <c r="I622" s="299" t="s">
        <v>5824</v>
      </c>
      <c r="J622" s="299" t="s">
        <v>5824</v>
      </c>
      <c r="K622" s="299" t="s">
        <v>5825</v>
      </c>
      <c r="L622" s="299" t="s">
        <v>4607</v>
      </c>
      <c r="M622" s="299" t="s">
        <v>90</v>
      </c>
      <c r="N622" s="299" t="s">
        <v>1131</v>
      </c>
      <c r="O622" s="299" t="s">
        <v>196</v>
      </c>
    </row>
    <row r="623" spans="1:15" ht="12.95" customHeight="1" x14ac:dyDescent="0.2">
      <c r="A623" s="306">
        <v>4883086</v>
      </c>
      <c r="B623" s="299" t="s">
        <v>811</v>
      </c>
      <c r="C623" s="299" t="str">
        <f>+_xlfn.XLOOKUP(A623,'ACTIVOS 2'!$B$8:$B$629,'ACTIVOS 2'!$C$8:$C$629)</f>
        <v>TORRES MEJIA CARLOS</v>
      </c>
      <c r="D623" s="300">
        <v>24327</v>
      </c>
      <c r="E623" s="300">
        <v>42128</v>
      </c>
      <c r="F623" s="299" t="s">
        <v>763</v>
      </c>
      <c r="G623" s="299" t="s">
        <v>812</v>
      </c>
      <c r="H623" s="301">
        <v>1</v>
      </c>
      <c r="I623" s="299" t="s">
        <v>4699</v>
      </c>
      <c r="J623" s="299" t="s">
        <v>4699</v>
      </c>
      <c r="K623" s="299" t="s">
        <v>4700</v>
      </c>
      <c r="L623" s="299" t="s">
        <v>4701</v>
      </c>
      <c r="M623" s="299" t="s">
        <v>19</v>
      </c>
      <c r="N623" s="299" t="s">
        <v>810</v>
      </c>
      <c r="O623" s="299" t="s">
        <v>21</v>
      </c>
    </row>
    <row r="624" spans="1:15" ht="12.95" customHeight="1" x14ac:dyDescent="0.2">
      <c r="A624" s="306">
        <v>67017902</v>
      </c>
      <c r="B624" s="299" t="s">
        <v>1098</v>
      </c>
      <c r="C624" s="299" t="e">
        <f>+_xlfn.XLOOKUP(A624,'ACTIVOS 2'!$B$8:$B$629,'ACTIVOS 2'!$C$8:$C$629)</f>
        <v>#N/A</v>
      </c>
      <c r="D624" s="300">
        <v>27484</v>
      </c>
      <c r="E624" s="300">
        <v>43207</v>
      </c>
      <c r="F624" s="299" t="s">
        <v>768</v>
      </c>
      <c r="G624" s="299" t="s">
        <v>1099</v>
      </c>
      <c r="H624" s="301">
        <v>1</v>
      </c>
      <c r="I624" s="299" t="s">
        <v>5425</v>
      </c>
      <c r="J624" s="299" t="s">
        <v>5426</v>
      </c>
      <c r="K624" s="299" t="s">
        <v>5427</v>
      </c>
      <c r="L624" s="299" t="s">
        <v>5428</v>
      </c>
      <c r="M624" s="299" t="s">
        <v>90</v>
      </c>
      <c r="N624" s="299" t="s">
        <v>1017</v>
      </c>
      <c r="O624" s="299" t="s">
        <v>196</v>
      </c>
    </row>
    <row r="625" spans="1:15" ht="12.95" customHeight="1" x14ac:dyDescent="0.2">
      <c r="A625" s="306">
        <v>1114878861</v>
      </c>
      <c r="B625" s="299" t="s">
        <v>151</v>
      </c>
      <c r="C625" s="299" t="str">
        <f>+_xlfn.XLOOKUP(A625,'ACTIVOS 2'!$B$8:$B$629,'ACTIVOS 2'!$C$8:$C$629)</f>
        <v>TORRES ROA JUAN MANUEL</v>
      </c>
      <c r="D625" s="300">
        <v>32269</v>
      </c>
      <c r="E625" s="300">
        <v>44728</v>
      </c>
      <c r="F625" s="299" t="s">
        <v>763</v>
      </c>
      <c r="G625" s="299" t="s">
        <v>4387</v>
      </c>
      <c r="H625" s="301">
        <v>1</v>
      </c>
      <c r="I625" s="299" t="s">
        <v>5251</v>
      </c>
      <c r="J625" s="299" t="s">
        <v>5252</v>
      </c>
      <c r="K625" s="299" t="s">
        <v>5253</v>
      </c>
      <c r="L625" s="299" t="s">
        <v>5254</v>
      </c>
      <c r="M625" s="299" t="s">
        <v>90</v>
      </c>
      <c r="N625" s="299" t="s">
        <v>91</v>
      </c>
      <c r="O625" s="299" t="s">
        <v>92</v>
      </c>
    </row>
    <row r="626" spans="1:15" ht="12.95" customHeight="1" x14ac:dyDescent="0.2">
      <c r="A626" s="306">
        <v>16771703</v>
      </c>
      <c r="B626" s="299" t="s">
        <v>294</v>
      </c>
      <c r="C626" s="299" t="str">
        <f>+_xlfn.XLOOKUP(A626,'ACTIVOS 2'!$B$8:$B$629,'ACTIVOS 2'!$C$8:$C$629)</f>
        <v>TORRES SALAZAR HARVINS HERNAN</v>
      </c>
      <c r="D626" s="300">
        <v>25482</v>
      </c>
      <c r="E626" s="300">
        <v>43318</v>
      </c>
      <c r="F626" s="299" t="s">
        <v>763</v>
      </c>
      <c r="G626" s="299" t="s">
        <v>295</v>
      </c>
      <c r="H626" s="301">
        <v>1</v>
      </c>
      <c r="I626" s="299" t="s">
        <v>6180</v>
      </c>
      <c r="J626" s="299" t="s">
        <v>6180</v>
      </c>
      <c r="K626" s="299" t="s">
        <v>6181</v>
      </c>
      <c r="L626" s="299" t="s">
        <v>6182</v>
      </c>
      <c r="M626" s="299" t="s">
        <v>90</v>
      </c>
      <c r="N626" s="299" t="s">
        <v>211</v>
      </c>
      <c r="O626" s="299" t="s">
        <v>196</v>
      </c>
    </row>
    <row r="627" spans="1:15" ht="12.95" customHeight="1" x14ac:dyDescent="0.2">
      <c r="A627" s="306">
        <v>1144203703</v>
      </c>
      <c r="B627" s="299" t="s">
        <v>152</v>
      </c>
      <c r="C627" s="299" t="str">
        <f>+_xlfn.XLOOKUP(A627,'ACTIVOS 2'!$B$8:$B$629,'ACTIVOS 2'!$C$8:$C$629)</f>
        <v>TORRES VERA BRAJHAN</v>
      </c>
      <c r="D627" s="300">
        <v>35728</v>
      </c>
      <c r="E627" s="300">
        <v>43657</v>
      </c>
      <c r="F627" s="299" t="s">
        <v>763</v>
      </c>
      <c r="G627" s="299" t="s">
        <v>153</v>
      </c>
      <c r="H627" s="301">
        <v>1</v>
      </c>
      <c r="I627" s="299" t="s">
        <v>5255</v>
      </c>
      <c r="J627" s="299" t="s">
        <v>5256</v>
      </c>
      <c r="K627" s="299" t="s">
        <v>5257</v>
      </c>
      <c r="L627" s="299" t="s">
        <v>5258</v>
      </c>
      <c r="M627" s="299" t="s">
        <v>90</v>
      </c>
      <c r="N627" s="299" t="s">
        <v>91</v>
      </c>
      <c r="O627" s="299" t="s">
        <v>92</v>
      </c>
    </row>
    <row r="628" spans="1:15" ht="12.95" customHeight="1" x14ac:dyDescent="0.2">
      <c r="A628" s="306">
        <v>31309082</v>
      </c>
      <c r="B628" s="299" t="s">
        <v>1371</v>
      </c>
      <c r="C628" s="299" t="e">
        <f>+_xlfn.XLOOKUP(A628,'ACTIVOS 2'!$B$8:$B$629,'ACTIVOS 2'!$C$8:$C$629)</f>
        <v>#N/A</v>
      </c>
      <c r="D628" s="300">
        <v>30865</v>
      </c>
      <c r="E628" s="300">
        <v>45131</v>
      </c>
      <c r="F628" s="299" t="s">
        <v>768</v>
      </c>
      <c r="G628" s="299" t="s">
        <v>1372</v>
      </c>
      <c r="H628" s="301">
        <v>1</v>
      </c>
      <c r="I628" s="299" t="s">
        <v>5826</v>
      </c>
      <c r="J628" s="299" t="s">
        <v>5827</v>
      </c>
      <c r="K628" s="299" t="s">
        <v>5828</v>
      </c>
      <c r="L628" s="299" t="s">
        <v>4607</v>
      </c>
      <c r="M628" s="299" t="s">
        <v>90</v>
      </c>
      <c r="N628" s="299" t="s">
        <v>1131</v>
      </c>
      <c r="O628" s="299" t="s">
        <v>196</v>
      </c>
    </row>
    <row r="629" spans="1:15" ht="12.95" customHeight="1" x14ac:dyDescent="0.2">
      <c r="A629" s="306">
        <v>79470650</v>
      </c>
      <c r="B629" s="299" t="s">
        <v>800</v>
      </c>
      <c r="C629" s="299" t="str">
        <f>+_xlfn.XLOOKUP(A629,'ACTIVOS 2'!$B$8:$B$629,'ACTIVOS 2'!$C$8:$C$629)</f>
        <v>TOVAR URENA JORGE ANTONIO</v>
      </c>
      <c r="D629" s="300">
        <v>24886</v>
      </c>
      <c r="E629" s="300">
        <v>39995</v>
      </c>
      <c r="F629" s="299" t="s">
        <v>763</v>
      </c>
      <c r="G629" s="299" t="s">
        <v>4303</v>
      </c>
      <c r="H629" s="301">
        <v>1</v>
      </c>
      <c r="I629" s="299" t="s">
        <v>4683</v>
      </c>
      <c r="J629" s="299" t="s">
        <v>4684</v>
      </c>
      <c r="K629" s="299" t="s">
        <v>4685</v>
      </c>
      <c r="L629" s="299" t="s">
        <v>4686</v>
      </c>
      <c r="M629" s="299" t="s">
        <v>19</v>
      </c>
      <c r="N629" s="299" t="s">
        <v>785</v>
      </c>
      <c r="O629" s="299" t="s">
        <v>24</v>
      </c>
    </row>
    <row r="630" spans="1:15" ht="12.95" customHeight="1" x14ac:dyDescent="0.2">
      <c r="A630" s="306">
        <v>1144205180</v>
      </c>
      <c r="B630" s="299" t="s">
        <v>1424</v>
      </c>
      <c r="C630" s="299" t="str">
        <f>+_xlfn.XLOOKUP(A630,'ACTIVOS 2'!$B$8:$B$629,'ACTIVOS 2'!$C$8:$C$629)</f>
        <v>TRIANA VARGAS KAREN VERONICA</v>
      </c>
      <c r="D630" s="300">
        <v>35850</v>
      </c>
      <c r="E630" s="300">
        <v>43525</v>
      </c>
      <c r="F630" s="299" t="s">
        <v>768</v>
      </c>
      <c r="G630" s="299" t="s">
        <v>4506</v>
      </c>
      <c r="H630" s="301">
        <v>1</v>
      </c>
      <c r="I630" s="299" t="s">
        <v>5922</v>
      </c>
      <c r="J630" s="299" t="s">
        <v>5923</v>
      </c>
      <c r="K630" s="299" t="s">
        <v>5924</v>
      </c>
      <c r="L630" s="299" t="s">
        <v>5925</v>
      </c>
      <c r="M630" s="299" t="s">
        <v>90</v>
      </c>
      <c r="N630" s="299" t="s">
        <v>1423</v>
      </c>
      <c r="O630" s="299" t="s">
        <v>159</v>
      </c>
    </row>
    <row r="631" spans="1:15" ht="12.95" customHeight="1" x14ac:dyDescent="0.2">
      <c r="A631" s="306">
        <v>1113694926</v>
      </c>
      <c r="B631" s="299" t="s">
        <v>1373</v>
      </c>
      <c r="C631" s="299" t="str">
        <f>+_xlfn.XLOOKUP(A631,'ACTIVOS 2'!$B$8:$B$629,'ACTIVOS 2'!$C$8:$C$629)</f>
        <v>TRIVINO RIVERA INGRID ALEJANDRA</v>
      </c>
      <c r="D631" s="300">
        <v>36167</v>
      </c>
      <c r="E631" s="300">
        <v>44420</v>
      </c>
      <c r="F631" s="299" t="s">
        <v>768</v>
      </c>
      <c r="G631" s="299" t="s">
        <v>4491</v>
      </c>
      <c r="H631" s="301">
        <v>1</v>
      </c>
      <c r="I631" s="299" t="s">
        <v>5829</v>
      </c>
      <c r="J631" s="299" t="s">
        <v>5829</v>
      </c>
      <c r="K631" s="299" t="s">
        <v>5830</v>
      </c>
      <c r="L631" s="299" t="s">
        <v>4607</v>
      </c>
      <c r="M631" s="299" t="s">
        <v>90</v>
      </c>
      <c r="N631" s="299" t="s">
        <v>1131</v>
      </c>
      <c r="O631" s="299" t="s">
        <v>196</v>
      </c>
    </row>
    <row r="632" spans="1:15" ht="12.95" customHeight="1" x14ac:dyDescent="0.2">
      <c r="A632" s="306">
        <v>6343691</v>
      </c>
      <c r="B632" s="299" t="s">
        <v>1583</v>
      </c>
      <c r="C632" s="299" t="str">
        <f>+_xlfn.XLOOKUP(A632,'ACTIVOS 2'!$B$8:$B$629,'ACTIVOS 2'!$C$8:$C$629)</f>
        <v>TROCHEZ IZQUIERDO CRISTIAN DAVID</v>
      </c>
      <c r="D632" s="300">
        <v>30772</v>
      </c>
      <c r="E632" s="300">
        <v>40266</v>
      </c>
      <c r="F632" s="299" t="s">
        <v>763</v>
      </c>
      <c r="G632" s="299" t="s">
        <v>4565</v>
      </c>
      <c r="H632" s="301">
        <v>1</v>
      </c>
      <c r="I632" s="299" t="s">
        <v>6492</v>
      </c>
      <c r="J632" s="299" t="s">
        <v>6493</v>
      </c>
      <c r="K632" s="299" t="s">
        <v>6494</v>
      </c>
      <c r="L632" s="299" t="s">
        <v>6495</v>
      </c>
      <c r="M632" s="299" t="s">
        <v>366</v>
      </c>
      <c r="N632" s="299" t="s">
        <v>1574</v>
      </c>
      <c r="O632" s="299" t="s">
        <v>368</v>
      </c>
    </row>
    <row r="633" spans="1:15" ht="12.95" customHeight="1" x14ac:dyDescent="0.2">
      <c r="A633" s="306">
        <v>1105361672</v>
      </c>
      <c r="B633" s="299" t="s">
        <v>1492</v>
      </c>
      <c r="C633" s="299" t="str">
        <f>+_xlfn.XLOOKUP(A633,'ACTIVOS 2'!$B$8:$B$629,'ACTIVOS 2'!$C$8:$C$629)</f>
        <v>TRONCOSO PATINO ALEXANDER</v>
      </c>
      <c r="D633" s="300">
        <v>38231</v>
      </c>
      <c r="E633" s="300">
        <v>45629</v>
      </c>
      <c r="F633" s="299" t="s">
        <v>763</v>
      </c>
      <c r="G633" s="299" t="s">
        <v>4515</v>
      </c>
      <c r="H633" s="301">
        <v>1</v>
      </c>
      <c r="I633" s="299" t="s">
        <v>6006</v>
      </c>
      <c r="J633" s="299" t="s">
        <v>6006</v>
      </c>
      <c r="K633" s="299" t="s">
        <v>6007</v>
      </c>
      <c r="L633" s="299" t="s">
        <v>6008</v>
      </c>
      <c r="M633" s="299" t="s">
        <v>90</v>
      </c>
      <c r="N633" s="299" t="s">
        <v>1473</v>
      </c>
      <c r="O633" s="299" t="s">
        <v>159</v>
      </c>
    </row>
    <row r="634" spans="1:15" ht="12.95" customHeight="1" x14ac:dyDescent="0.2">
      <c r="A634" s="306">
        <v>1193083872</v>
      </c>
      <c r="B634" s="299" t="s">
        <v>1402</v>
      </c>
      <c r="C634" s="299" t="str">
        <f>+_xlfn.XLOOKUP(A634,'ACTIVOS 2'!$B$8:$B$629,'ACTIVOS 2'!$C$8:$C$629)</f>
        <v>URIBE CHIVATA ASTRID JULIETA</v>
      </c>
      <c r="D634" s="300">
        <v>37465</v>
      </c>
      <c r="E634" s="300">
        <v>45187</v>
      </c>
      <c r="F634" s="299" t="s">
        <v>768</v>
      </c>
      <c r="G634" s="299" t="s">
        <v>1403</v>
      </c>
      <c r="H634" s="301">
        <v>1</v>
      </c>
      <c r="I634" s="299" t="s">
        <v>5877</v>
      </c>
      <c r="J634" s="299" t="s">
        <v>5877</v>
      </c>
      <c r="K634" s="299" t="s">
        <v>5878</v>
      </c>
      <c r="L634" s="299" t="s">
        <v>4607</v>
      </c>
      <c r="M634" s="299" t="s">
        <v>90</v>
      </c>
      <c r="N634" s="299" t="s">
        <v>1397</v>
      </c>
      <c r="O634" s="299" t="s">
        <v>92</v>
      </c>
    </row>
    <row r="635" spans="1:15" ht="12.95" customHeight="1" x14ac:dyDescent="0.2">
      <c r="A635" s="306">
        <v>94515492</v>
      </c>
      <c r="B635" s="299" t="s">
        <v>296</v>
      </c>
      <c r="C635" s="299" t="str">
        <f>+_xlfn.XLOOKUP(A635,'ACTIVOS 2'!$B$8:$B$629,'ACTIVOS 2'!$C$8:$C$629)</f>
        <v>URREA BONILLA YIMY ORLANDO</v>
      </c>
      <c r="D635" s="300">
        <v>28489</v>
      </c>
      <c r="E635" s="300">
        <v>41688</v>
      </c>
      <c r="F635" s="299" t="s">
        <v>763</v>
      </c>
      <c r="G635" s="299" t="s">
        <v>297</v>
      </c>
      <c r="H635" s="301">
        <v>1</v>
      </c>
      <c r="I635" s="299" t="s">
        <v>6183</v>
      </c>
      <c r="J635" s="299" t="s">
        <v>6184</v>
      </c>
      <c r="K635" s="299" t="s">
        <v>6185</v>
      </c>
      <c r="L635" s="299" t="s">
        <v>6186</v>
      </c>
      <c r="M635" s="299" t="s">
        <v>90</v>
      </c>
      <c r="N635" s="299" t="s">
        <v>211</v>
      </c>
      <c r="O635" s="299" t="s">
        <v>196</v>
      </c>
    </row>
    <row r="636" spans="1:15" ht="12.95" customHeight="1" x14ac:dyDescent="0.2">
      <c r="A636" s="306">
        <v>1144128380</v>
      </c>
      <c r="B636" s="299" t="s">
        <v>1404</v>
      </c>
      <c r="C636" s="299" t="str">
        <f>+_xlfn.XLOOKUP(A636,'ACTIVOS 2'!$B$8:$B$629,'ACTIVOS 2'!$C$8:$C$629)</f>
        <v>URREA POMEO  ALVARO JAVIER</v>
      </c>
      <c r="D636" s="300">
        <v>32723</v>
      </c>
      <c r="E636" s="300">
        <v>45516</v>
      </c>
      <c r="F636" s="299" t="s">
        <v>763</v>
      </c>
      <c r="G636" s="299" t="s">
        <v>1405</v>
      </c>
      <c r="H636" s="301">
        <v>1</v>
      </c>
      <c r="I636" s="299" t="s">
        <v>5879</v>
      </c>
      <c r="J636" s="299" t="s">
        <v>5880</v>
      </c>
      <c r="K636" s="299" t="s">
        <v>5881</v>
      </c>
      <c r="L636" s="299" t="s">
        <v>4607</v>
      </c>
      <c r="M636" s="299" t="s">
        <v>90</v>
      </c>
      <c r="N636" s="299" t="s">
        <v>1397</v>
      </c>
      <c r="O636" s="299" t="s">
        <v>92</v>
      </c>
    </row>
    <row r="637" spans="1:15" ht="12.95" customHeight="1" x14ac:dyDescent="0.2">
      <c r="A637" s="306">
        <v>1144037959</v>
      </c>
      <c r="B637" s="299" t="s">
        <v>1374</v>
      </c>
      <c r="C637" s="299" t="str">
        <f>+_xlfn.XLOOKUP(A637,'ACTIVOS 2'!$B$8:$B$629,'ACTIVOS 2'!$C$8:$C$629)</f>
        <v>URUENA HERNANDEZ LAURA MILENA</v>
      </c>
      <c r="D637" s="300">
        <v>32883</v>
      </c>
      <c r="E637" s="300">
        <v>45062</v>
      </c>
      <c r="F637" s="299" t="s">
        <v>768</v>
      </c>
      <c r="G637" s="299" t="s">
        <v>1375</v>
      </c>
      <c r="H637" s="301">
        <v>1</v>
      </c>
      <c r="I637" s="299" t="s">
        <v>5831</v>
      </c>
      <c r="J637" s="299" t="s">
        <v>5831</v>
      </c>
      <c r="K637" s="299" t="s">
        <v>5832</v>
      </c>
      <c r="L637" s="299" t="s">
        <v>4607</v>
      </c>
      <c r="M637" s="299" t="s">
        <v>90</v>
      </c>
      <c r="N637" s="299" t="s">
        <v>1131</v>
      </c>
      <c r="O637" s="299" t="s">
        <v>196</v>
      </c>
    </row>
    <row r="638" spans="1:15" ht="12.95" customHeight="1" x14ac:dyDescent="0.2">
      <c r="A638" s="306">
        <v>38289647</v>
      </c>
      <c r="B638" s="299" t="s">
        <v>1376</v>
      </c>
      <c r="C638" s="299" t="str">
        <f>+_xlfn.XLOOKUP(A638,'ACTIVOS 2'!$B$8:$B$629,'ACTIVOS 2'!$C$8:$C$629)</f>
        <v>URUENA HERNANDEZ NIDIA JOHANA</v>
      </c>
      <c r="D638" s="300">
        <v>29653</v>
      </c>
      <c r="E638" s="300">
        <v>45062</v>
      </c>
      <c r="F638" s="299" t="s">
        <v>768</v>
      </c>
      <c r="G638" s="299" t="s">
        <v>1377</v>
      </c>
      <c r="H638" s="301">
        <v>1</v>
      </c>
      <c r="I638" s="299" t="s">
        <v>5833</v>
      </c>
      <c r="J638" s="299" t="s">
        <v>5833</v>
      </c>
      <c r="K638" s="299" t="s">
        <v>5834</v>
      </c>
      <c r="L638" s="299"/>
      <c r="M638" s="299" t="s">
        <v>90</v>
      </c>
      <c r="N638" s="299" t="s">
        <v>1131</v>
      </c>
      <c r="O638" s="299" t="s">
        <v>196</v>
      </c>
    </row>
    <row r="639" spans="1:15" ht="12.95" customHeight="1" x14ac:dyDescent="0.2">
      <c r="A639" s="306">
        <v>16929993</v>
      </c>
      <c r="B639" s="299" t="s">
        <v>199</v>
      </c>
      <c r="C639" s="299" t="str">
        <f>+_xlfn.XLOOKUP(A639,'ACTIVOS 2'!$B$8:$B$629,'ACTIVOS 2'!$C$8:$C$629)</f>
        <v>URUENA ROSEMBERG</v>
      </c>
      <c r="D639" s="300">
        <v>29712</v>
      </c>
      <c r="E639" s="300">
        <v>45404</v>
      </c>
      <c r="F639" s="299" t="s">
        <v>763</v>
      </c>
      <c r="G639" s="299" t="s">
        <v>200</v>
      </c>
      <c r="H639" s="301">
        <v>1</v>
      </c>
      <c r="I639" s="299" t="s">
        <v>5911</v>
      </c>
      <c r="J639" s="299" t="s">
        <v>5911</v>
      </c>
      <c r="K639" s="299" t="s">
        <v>5912</v>
      </c>
      <c r="L639" s="299" t="s">
        <v>4607</v>
      </c>
      <c r="M639" s="299" t="s">
        <v>90</v>
      </c>
      <c r="N639" s="299" t="s">
        <v>201</v>
      </c>
      <c r="O639" s="299" t="s">
        <v>196</v>
      </c>
    </row>
    <row r="640" spans="1:15" ht="12.95" customHeight="1" x14ac:dyDescent="0.2">
      <c r="A640" s="306">
        <v>1144211385</v>
      </c>
      <c r="B640" s="299" t="s">
        <v>1004</v>
      </c>
      <c r="C640" s="299" t="str">
        <f>+_xlfn.XLOOKUP(A640,'ACTIVOS 2'!$B$8:$B$629,'ACTIVOS 2'!$C$8:$C$629)</f>
        <v>USUGA MUNOZ DANIELA</v>
      </c>
      <c r="D640" s="300">
        <v>36357</v>
      </c>
      <c r="E640" s="300">
        <v>44697</v>
      </c>
      <c r="F640" s="299" t="s">
        <v>768</v>
      </c>
      <c r="G640" s="299" t="s">
        <v>1005</v>
      </c>
      <c r="H640" s="301">
        <v>1</v>
      </c>
      <c r="I640" s="299" t="s">
        <v>6262</v>
      </c>
      <c r="J640" s="299" t="s">
        <v>6263</v>
      </c>
      <c r="K640" s="299" t="s">
        <v>6264</v>
      </c>
      <c r="L640" s="299" t="s">
        <v>6265</v>
      </c>
      <c r="M640" s="299" t="s">
        <v>90</v>
      </c>
      <c r="N640" s="299" t="s">
        <v>6266</v>
      </c>
      <c r="O640" s="299" t="s">
        <v>1007</v>
      </c>
    </row>
    <row r="641" spans="1:15" ht="12.95" customHeight="1" x14ac:dyDescent="0.2">
      <c r="A641" s="306">
        <v>1005869162</v>
      </c>
      <c r="B641" s="299" t="s">
        <v>25</v>
      </c>
      <c r="C641" s="299" t="str">
        <f>+_xlfn.XLOOKUP(A641,'ACTIVOS 2'!$B$8:$B$629,'ACTIVOS 2'!$C$8:$C$629)</f>
        <v>VALBUENA CASTILLO CRISTIAN DAVID</v>
      </c>
      <c r="D641" s="300">
        <v>32910</v>
      </c>
      <c r="E641" s="300">
        <v>43822</v>
      </c>
      <c r="F641" s="299" t="s">
        <v>763</v>
      </c>
      <c r="G641" s="299" t="s">
        <v>4291</v>
      </c>
      <c r="H641" s="301">
        <v>1</v>
      </c>
      <c r="I641" s="299" t="s">
        <v>4629</v>
      </c>
      <c r="J641" s="299" t="s">
        <v>4629</v>
      </c>
      <c r="K641" s="299" t="s">
        <v>4630</v>
      </c>
      <c r="L641" s="299" t="s">
        <v>4631</v>
      </c>
      <c r="M641" s="299" t="s">
        <v>19</v>
      </c>
      <c r="N641" s="299" t="s">
        <v>26</v>
      </c>
      <c r="O641" s="299" t="s">
        <v>24</v>
      </c>
    </row>
    <row r="642" spans="1:15" ht="12.95" customHeight="1" x14ac:dyDescent="0.2">
      <c r="A642" s="306">
        <v>38644655</v>
      </c>
      <c r="B642" s="299" t="s">
        <v>1378</v>
      </c>
      <c r="C642" s="299" t="e">
        <f>+_xlfn.XLOOKUP(A642,'ACTIVOS 2'!$B$8:$B$629,'ACTIVOS 2'!$C$8:$C$629)</f>
        <v>#N/A</v>
      </c>
      <c r="D642" s="300">
        <v>30647</v>
      </c>
      <c r="E642" s="300">
        <v>44509</v>
      </c>
      <c r="F642" s="299" t="s">
        <v>768</v>
      </c>
      <c r="G642" s="299" t="s">
        <v>4492</v>
      </c>
      <c r="H642" s="301">
        <v>1</v>
      </c>
      <c r="I642" s="299" t="s">
        <v>5835</v>
      </c>
      <c r="J642" s="299" t="s">
        <v>5836</v>
      </c>
      <c r="K642" s="299" t="s">
        <v>5837</v>
      </c>
      <c r="L642" s="299" t="s">
        <v>5838</v>
      </c>
      <c r="M642" s="299" t="s">
        <v>90</v>
      </c>
      <c r="N642" s="299" t="s">
        <v>1131</v>
      </c>
      <c r="O642" s="299" t="s">
        <v>196</v>
      </c>
    </row>
    <row r="643" spans="1:15" ht="12.95" customHeight="1" x14ac:dyDescent="0.2">
      <c r="A643" s="306">
        <v>1111541920</v>
      </c>
      <c r="B643" s="299" t="s">
        <v>1562</v>
      </c>
      <c r="C643" s="299" t="e">
        <f>+_xlfn.XLOOKUP(A643,'ACTIVOS 2'!$B$8:$B$629,'ACTIVOS 2'!$C$8:$C$629)</f>
        <v>#N/A</v>
      </c>
      <c r="D643" s="300">
        <v>38585</v>
      </c>
      <c r="E643" s="300">
        <v>45537</v>
      </c>
      <c r="F643" s="299" t="s">
        <v>763</v>
      </c>
      <c r="G643" s="299" t="s">
        <v>4559</v>
      </c>
      <c r="H643" s="301">
        <v>1</v>
      </c>
      <c r="I643" s="299" t="s">
        <v>6458</v>
      </c>
      <c r="J643" s="299" t="s">
        <v>6458</v>
      </c>
      <c r="K643" s="299" t="s">
        <v>6459</v>
      </c>
      <c r="L643" s="299" t="s">
        <v>4607</v>
      </c>
      <c r="M643" s="299" t="s">
        <v>366</v>
      </c>
      <c r="N643" s="299" t="s">
        <v>859</v>
      </c>
      <c r="O643" s="299" t="s">
        <v>368</v>
      </c>
    </row>
    <row r="644" spans="1:15" ht="12.95" customHeight="1" x14ac:dyDescent="0.2">
      <c r="A644" s="306">
        <v>1143947010</v>
      </c>
      <c r="B644" s="299" t="s">
        <v>298</v>
      </c>
      <c r="C644" s="299" t="str">
        <f>+_xlfn.XLOOKUP(A644,'ACTIVOS 2'!$B$8:$B$629,'ACTIVOS 2'!$C$8:$C$629)</f>
        <v>VALENCIA GOMEZ LAURA ESTHER</v>
      </c>
      <c r="D644" s="300">
        <v>33730</v>
      </c>
      <c r="E644" s="300">
        <v>45302</v>
      </c>
      <c r="F644" s="299" t="s">
        <v>768</v>
      </c>
      <c r="G644" s="299" t="s">
        <v>299</v>
      </c>
      <c r="H644" s="301">
        <v>1</v>
      </c>
      <c r="I644" s="299" t="s">
        <v>6187</v>
      </c>
      <c r="J644" s="299" t="s">
        <v>6188</v>
      </c>
      <c r="K644" s="299" t="s">
        <v>6189</v>
      </c>
      <c r="L644" s="299" t="s">
        <v>6190</v>
      </c>
      <c r="M644" s="299" t="s">
        <v>90</v>
      </c>
      <c r="N644" s="299" t="s">
        <v>211</v>
      </c>
      <c r="O644" s="299" t="s">
        <v>196</v>
      </c>
    </row>
    <row r="645" spans="1:15" ht="12.95" customHeight="1" x14ac:dyDescent="0.2">
      <c r="A645" s="306">
        <v>1114734751</v>
      </c>
      <c r="B645" s="299" t="s">
        <v>1379</v>
      </c>
      <c r="C645" s="299" t="e">
        <f>+_xlfn.XLOOKUP(A645,'ACTIVOS 2'!$B$8:$B$629,'ACTIVOS 2'!$C$8:$C$629)</f>
        <v>#N/A</v>
      </c>
      <c r="D645" s="300">
        <v>35222</v>
      </c>
      <c r="E645" s="300">
        <v>45086</v>
      </c>
      <c r="F645" s="299" t="s">
        <v>768</v>
      </c>
      <c r="G645" s="299" t="s">
        <v>1380</v>
      </c>
      <c r="H645" s="301">
        <v>1</v>
      </c>
      <c r="I645" s="299" t="s">
        <v>5839</v>
      </c>
      <c r="J645" s="299" t="s">
        <v>5839</v>
      </c>
      <c r="K645" s="299" t="s">
        <v>5840</v>
      </c>
      <c r="L645" s="299" t="s">
        <v>4607</v>
      </c>
      <c r="M645" s="299" t="s">
        <v>90</v>
      </c>
      <c r="N645" s="299" t="s">
        <v>1131</v>
      </c>
      <c r="O645" s="299" t="s">
        <v>196</v>
      </c>
    </row>
    <row r="646" spans="1:15" ht="12.95" customHeight="1" x14ac:dyDescent="0.2">
      <c r="A646" s="306">
        <v>1055837747</v>
      </c>
      <c r="B646" s="299" t="s">
        <v>1381</v>
      </c>
      <c r="C646" s="299" t="str">
        <f>+_xlfn.XLOOKUP(A646,'ACTIVOS 2'!$B$8:$B$629,'ACTIVOS 2'!$C$8:$C$629)</f>
        <v>VALENCIA LONDONO LEIDY CAROLINA</v>
      </c>
      <c r="D646" s="300">
        <v>35829</v>
      </c>
      <c r="E646" s="300">
        <v>44463</v>
      </c>
      <c r="F646" s="299" t="s">
        <v>768</v>
      </c>
      <c r="G646" s="299" t="s">
        <v>4493</v>
      </c>
      <c r="H646" s="301">
        <v>1</v>
      </c>
      <c r="I646" s="299" t="s">
        <v>5841</v>
      </c>
      <c r="J646" s="299" t="s">
        <v>5841</v>
      </c>
      <c r="K646" s="299" t="s">
        <v>5842</v>
      </c>
      <c r="L646" s="299" t="s">
        <v>4607</v>
      </c>
      <c r="M646" s="299" t="s">
        <v>90</v>
      </c>
      <c r="N646" s="299" t="s">
        <v>1131</v>
      </c>
      <c r="O646" s="299" t="s">
        <v>196</v>
      </c>
    </row>
    <row r="647" spans="1:15" ht="12.95" customHeight="1" x14ac:dyDescent="0.2">
      <c r="A647" s="306">
        <v>1151939397</v>
      </c>
      <c r="B647" s="299" t="s">
        <v>1642</v>
      </c>
      <c r="C647" s="299" t="str">
        <f>+_xlfn.XLOOKUP(A647,'ACTIVOS 2'!$B$8:$B$629,'ACTIVOS 2'!$C$8:$C$629)</f>
        <v>VALENCIA SANCHEZ MARIA ALEXANDRA</v>
      </c>
      <c r="D647" s="300">
        <v>33312</v>
      </c>
      <c r="E647" s="300">
        <v>45447</v>
      </c>
      <c r="F647" s="299" t="s">
        <v>768</v>
      </c>
      <c r="G647" s="299" t="s">
        <v>1643</v>
      </c>
      <c r="H647" s="301">
        <v>1</v>
      </c>
      <c r="I647" s="299" t="s">
        <v>6582</v>
      </c>
      <c r="J647" s="299" t="s">
        <v>6582</v>
      </c>
      <c r="K647" s="299" t="s">
        <v>6583</v>
      </c>
      <c r="L647" s="299" t="s">
        <v>4607</v>
      </c>
      <c r="M647" s="299" t="s">
        <v>1644</v>
      </c>
      <c r="N647" s="299" t="s">
        <v>1645</v>
      </c>
      <c r="O647" s="299" t="s">
        <v>1646</v>
      </c>
    </row>
    <row r="648" spans="1:15" ht="12.95" customHeight="1" x14ac:dyDescent="0.2">
      <c r="A648" s="306">
        <v>1062288032</v>
      </c>
      <c r="B648" s="299" t="s">
        <v>957</v>
      </c>
      <c r="C648" s="299" t="str">
        <f>+_xlfn.XLOOKUP(A648,'ACTIVOS 2'!$B$8:$B$629,'ACTIVOS 2'!$C$8:$C$629)</f>
        <v>VALENCIA UZURIAGA YEISON ANDRES</v>
      </c>
      <c r="D648" s="300">
        <v>32447</v>
      </c>
      <c r="E648" s="300">
        <v>45078</v>
      </c>
      <c r="F648" s="299" t="s">
        <v>763</v>
      </c>
      <c r="G648" s="299" t="s">
        <v>958</v>
      </c>
      <c r="H648" s="301">
        <v>1</v>
      </c>
      <c r="I648" s="299" t="s">
        <v>5049</v>
      </c>
      <c r="J648" s="299" t="s">
        <v>5049</v>
      </c>
      <c r="K648" s="299" t="s">
        <v>5050</v>
      </c>
      <c r="L648" s="299" t="s">
        <v>4607</v>
      </c>
      <c r="M648" s="299" t="s">
        <v>83</v>
      </c>
      <c r="N648" s="299" t="s">
        <v>956</v>
      </c>
      <c r="O648" s="299" t="s">
        <v>878</v>
      </c>
    </row>
    <row r="649" spans="1:15" ht="12.95" customHeight="1" x14ac:dyDescent="0.2">
      <c r="A649" s="306">
        <v>1130638012</v>
      </c>
      <c r="B649" s="299" t="s">
        <v>1382</v>
      </c>
      <c r="C649" s="299" t="str">
        <f>+_xlfn.XLOOKUP(A649,'ACTIVOS 2'!$B$8:$B$629,'ACTIVOS 2'!$C$8:$C$629)</f>
        <v>VALENCIANO GARCIA SARA LUCIA</v>
      </c>
      <c r="D649" s="300">
        <v>32257</v>
      </c>
      <c r="E649" s="300">
        <v>44418</v>
      </c>
      <c r="F649" s="299" t="s">
        <v>768</v>
      </c>
      <c r="G649" s="299" t="s">
        <v>4494</v>
      </c>
      <c r="H649" s="301">
        <v>1</v>
      </c>
      <c r="I649" s="299" t="s">
        <v>5843</v>
      </c>
      <c r="J649" s="299" t="s">
        <v>5843</v>
      </c>
      <c r="K649" s="299" t="s">
        <v>5844</v>
      </c>
      <c r="L649" s="299" t="s">
        <v>4607</v>
      </c>
      <c r="M649" s="299" t="s">
        <v>90</v>
      </c>
      <c r="N649" s="299" t="s">
        <v>1131</v>
      </c>
      <c r="O649" s="299" t="s">
        <v>196</v>
      </c>
    </row>
    <row r="650" spans="1:15" ht="12.95" customHeight="1" x14ac:dyDescent="0.2">
      <c r="A650" s="306">
        <v>1004537667</v>
      </c>
      <c r="B650" s="299" t="s">
        <v>300</v>
      </c>
      <c r="C650" s="299" t="str">
        <f>+_xlfn.XLOOKUP(A650,'ACTIVOS 2'!$B$8:$B$629,'ACTIVOS 2'!$C$8:$C$629)</f>
        <v>VALLECILLA SEVILLANO KIMVERLIS</v>
      </c>
      <c r="D650" s="300">
        <v>34135</v>
      </c>
      <c r="E650" s="300">
        <v>44418</v>
      </c>
      <c r="F650" s="299" t="s">
        <v>768</v>
      </c>
      <c r="G650" s="299" t="s">
        <v>301</v>
      </c>
      <c r="H650" s="301">
        <v>1</v>
      </c>
      <c r="I650" s="299" t="s">
        <v>6191</v>
      </c>
      <c r="J650" s="299" t="s">
        <v>6192</v>
      </c>
      <c r="K650" s="299" t="s">
        <v>6193</v>
      </c>
      <c r="L650" s="299" t="s">
        <v>4607</v>
      </c>
      <c r="M650" s="299" t="s">
        <v>90</v>
      </c>
      <c r="N650" s="299" t="s">
        <v>211</v>
      </c>
      <c r="O650" s="299" t="s">
        <v>196</v>
      </c>
    </row>
    <row r="651" spans="1:15" ht="12.95" customHeight="1" x14ac:dyDescent="0.2">
      <c r="A651" s="306">
        <v>66836344</v>
      </c>
      <c r="B651" s="299" t="s">
        <v>1116</v>
      </c>
      <c r="C651" s="299" t="str">
        <f>+_xlfn.XLOOKUP(A651,'ACTIVOS 2'!$B$8:$B$629,'ACTIVOS 2'!$C$8:$C$629)</f>
        <v>VALLEJO CORDOBA MARIA JAZMIN</v>
      </c>
      <c r="D651" s="300">
        <v>26244</v>
      </c>
      <c r="E651" s="300">
        <v>45406</v>
      </c>
      <c r="F651" s="299" t="s">
        <v>768</v>
      </c>
      <c r="G651" s="299" t="s">
        <v>1117</v>
      </c>
      <c r="H651" s="301">
        <v>1</v>
      </c>
      <c r="I651" s="299" t="s">
        <v>5460</v>
      </c>
      <c r="J651" s="299" t="s">
        <v>5461</v>
      </c>
      <c r="K651" s="299" t="s">
        <v>5462</v>
      </c>
      <c r="L651" s="299" t="s">
        <v>5463</v>
      </c>
      <c r="M651" s="299" t="s">
        <v>90</v>
      </c>
      <c r="N651" s="299" t="s">
        <v>1109</v>
      </c>
      <c r="O651" s="299" t="s">
        <v>92</v>
      </c>
    </row>
    <row r="652" spans="1:15" ht="12.95" customHeight="1" x14ac:dyDescent="0.2">
      <c r="A652" s="306">
        <v>14590599</v>
      </c>
      <c r="B652" s="299" t="s">
        <v>765</v>
      </c>
      <c r="C652" s="299" t="str">
        <f>+_xlfn.XLOOKUP(A652,'ACTIVOS 2'!$B$8:$B$629,'ACTIVOS 2'!$C$8:$C$629)</f>
        <v>VALLEJO ROMERO RONALD</v>
      </c>
      <c r="D652" s="300">
        <v>30183</v>
      </c>
      <c r="E652" s="300">
        <v>41184</v>
      </c>
      <c r="F652" s="299" t="s">
        <v>763</v>
      </c>
      <c r="G652" s="299" t="s">
        <v>4288</v>
      </c>
      <c r="H652" s="301">
        <v>1</v>
      </c>
      <c r="I652" s="299" t="s">
        <v>4611</v>
      </c>
      <c r="J652" s="299" t="s">
        <v>4612</v>
      </c>
      <c r="K652" s="299" t="s">
        <v>4613</v>
      </c>
      <c r="L652" s="299" t="s">
        <v>4614</v>
      </c>
      <c r="M652" s="299" t="s">
        <v>19</v>
      </c>
      <c r="N652" s="299" t="s">
        <v>766</v>
      </c>
      <c r="O652" s="299" t="s">
        <v>24</v>
      </c>
    </row>
    <row r="653" spans="1:15" ht="12.95" customHeight="1" x14ac:dyDescent="0.2">
      <c r="A653" s="306">
        <v>1112225496</v>
      </c>
      <c r="B653" s="299" t="s">
        <v>1493</v>
      </c>
      <c r="C653" s="299" t="str">
        <f>+_xlfn.XLOOKUP(A653,'ACTIVOS 2'!$B$8:$B$629,'ACTIVOS 2'!$C$8:$C$629)</f>
        <v>VANEGAS ERAZO SANDRA PATRICIA</v>
      </c>
      <c r="D653" s="300">
        <v>33567</v>
      </c>
      <c r="E653" s="300">
        <v>45208</v>
      </c>
      <c r="F653" s="299" t="s">
        <v>768</v>
      </c>
      <c r="G653" s="299" t="s">
        <v>1494</v>
      </c>
      <c r="H653" s="301">
        <v>1</v>
      </c>
      <c r="I653" s="299" t="s">
        <v>6009</v>
      </c>
      <c r="J653" s="299" t="s">
        <v>6009</v>
      </c>
      <c r="K653" s="299" t="s">
        <v>6010</v>
      </c>
      <c r="L653" s="299" t="s">
        <v>4607</v>
      </c>
      <c r="M653" s="299" t="s">
        <v>90</v>
      </c>
      <c r="N653" s="299" t="s">
        <v>1473</v>
      </c>
      <c r="O653" s="299" t="s">
        <v>159</v>
      </c>
    </row>
    <row r="654" spans="1:15" ht="12.95" customHeight="1" x14ac:dyDescent="0.2">
      <c r="A654" s="306">
        <v>1151940386</v>
      </c>
      <c r="B654" s="299" t="s">
        <v>356</v>
      </c>
      <c r="C654" s="299" t="str">
        <f>+_xlfn.XLOOKUP(A654,'ACTIVOS 2'!$B$8:$B$629,'ACTIVOS 2'!$C$8:$C$629)</f>
        <v>VANEGAS SANTOFINIO HAWER STEVEN</v>
      </c>
      <c r="D654" s="300">
        <v>33397</v>
      </c>
      <c r="E654" s="300">
        <v>43350</v>
      </c>
      <c r="F654" s="299" t="s">
        <v>763</v>
      </c>
      <c r="G654" s="299" t="s">
        <v>4541</v>
      </c>
      <c r="H654" s="301">
        <v>1</v>
      </c>
      <c r="I654" s="299" t="s">
        <v>6295</v>
      </c>
      <c r="J654" s="299" t="s">
        <v>6295</v>
      </c>
      <c r="K654" s="299" t="s">
        <v>6296</v>
      </c>
      <c r="L654" s="299" t="s">
        <v>6297</v>
      </c>
      <c r="M654" s="299" t="s">
        <v>90</v>
      </c>
      <c r="N654" s="299" t="s">
        <v>357</v>
      </c>
      <c r="O654" s="299" t="s">
        <v>92</v>
      </c>
    </row>
    <row r="655" spans="1:15" ht="12.95" customHeight="1" x14ac:dyDescent="0.2">
      <c r="A655" s="306">
        <v>1143857521</v>
      </c>
      <c r="B655" s="299" t="s">
        <v>154</v>
      </c>
      <c r="C655" s="299" t="str">
        <f>+_xlfn.XLOOKUP(A655,'ACTIVOS 2'!$B$8:$B$629,'ACTIVOS 2'!$C$8:$C$629)</f>
        <v>VARGAS CORTES LUIS ANTONIO</v>
      </c>
      <c r="D655" s="300">
        <v>34654</v>
      </c>
      <c r="E655" s="300">
        <v>44186</v>
      </c>
      <c r="F655" s="299" t="s">
        <v>763</v>
      </c>
      <c r="G655" s="299" t="s">
        <v>155</v>
      </c>
      <c r="H655" s="301">
        <v>1</v>
      </c>
      <c r="I655" s="299" t="s">
        <v>5259</v>
      </c>
      <c r="J655" s="299" t="s">
        <v>5259</v>
      </c>
      <c r="K655" s="299" t="s">
        <v>5260</v>
      </c>
      <c r="L655" s="299" t="s">
        <v>5261</v>
      </c>
      <c r="M655" s="299" t="s">
        <v>90</v>
      </c>
      <c r="N655" s="299" t="s">
        <v>91</v>
      </c>
      <c r="O655" s="299" t="s">
        <v>92</v>
      </c>
    </row>
    <row r="656" spans="1:15" ht="12.95" customHeight="1" x14ac:dyDescent="0.2">
      <c r="A656" s="306">
        <v>67008018</v>
      </c>
      <c r="B656" s="299" t="s">
        <v>824</v>
      </c>
      <c r="C656" s="299" t="str">
        <f>+_xlfn.XLOOKUP(A656,'ACTIVOS 2'!$B$8:$B$629,'ACTIVOS 2'!$C$8:$C$629)</f>
        <v>VARGAS CUERVO MILENA</v>
      </c>
      <c r="D656" s="300">
        <v>28091</v>
      </c>
      <c r="E656" s="300">
        <v>40634</v>
      </c>
      <c r="F656" s="299" t="s">
        <v>768</v>
      </c>
      <c r="G656" s="299" t="s">
        <v>4312</v>
      </c>
      <c r="H656" s="301">
        <v>1</v>
      </c>
      <c r="I656" s="299" t="s">
        <v>4771</v>
      </c>
      <c r="J656" s="299" t="s">
        <v>4772</v>
      </c>
      <c r="K656" s="299" t="s">
        <v>4773</v>
      </c>
      <c r="L656" s="299" t="s">
        <v>4774</v>
      </c>
      <c r="M656" s="299" t="s">
        <v>19</v>
      </c>
      <c r="N656" s="299" t="s">
        <v>816</v>
      </c>
      <c r="O656" s="299" t="s">
        <v>21</v>
      </c>
    </row>
    <row r="657" spans="1:15" ht="12.95" customHeight="1" x14ac:dyDescent="0.2">
      <c r="A657" s="306">
        <v>1105362359</v>
      </c>
      <c r="B657" s="299" t="s">
        <v>1553</v>
      </c>
      <c r="C657" s="299" t="str">
        <f>+_xlfn.XLOOKUP(A657,'ACTIVOS 2'!$B$8:$B$629,'ACTIVOS 2'!$C$8:$C$629)</f>
        <v>VARGAS GOMEZ JUAN DAVID</v>
      </c>
      <c r="D657" s="300">
        <v>38295</v>
      </c>
      <c r="E657" s="300">
        <v>45581</v>
      </c>
      <c r="F657" s="299" t="s">
        <v>763</v>
      </c>
      <c r="G657" s="299" t="s">
        <v>1554</v>
      </c>
      <c r="H657" s="301">
        <v>1</v>
      </c>
      <c r="I657" s="299" t="s">
        <v>6448</v>
      </c>
      <c r="J657" s="299" t="s">
        <v>6448</v>
      </c>
      <c r="K657" s="299" t="s">
        <v>6449</v>
      </c>
      <c r="L657" s="299" t="s">
        <v>4607</v>
      </c>
      <c r="M657" s="299" t="s">
        <v>366</v>
      </c>
      <c r="N657" s="299" t="s">
        <v>1546</v>
      </c>
      <c r="O657" s="299" t="s">
        <v>1541</v>
      </c>
    </row>
    <row r="658" spans="1:15" ht="12.95" customHeight="1" x14ac:dyDescent="0.2">
      <c r="A658" s="306">
        <v>1114208395</v>
      </c>
      <c r="B658" s="299" t="s">
        <v>1100</v>
      </c>
      <c r="C658" s="299" t="str">
        <f>+_xlfn.XLOOKUP(A658,'ACTIVOS 2'!$B$8:$B$629,'ACTIVOS 2'!$C$8:$C$629)</f>
        <v>VARGAS LOPEZ VANESSA ASTRID</v>
      </c>
      <c r="D658" s="300">
        <v>31672</v>
      </c>
      <c r="E658" s="300">
        <v>43608</v>
      </c>
      <c r="F658" s="299" t="s">
        <v>768</v>
      </c>
      <c r="G658" s="299" t="s">
        <v>4411</v>
      </c>
      <c r="H658" s="301">
        <v>1</v>
      </c>
      <c r="I658" s="299" t="s">
        <v>5429</v>
      </c>
      <c r="J658" s="299" t="s">
        <v>5429</v>
      </c>
      <c r="K658" s="299" t="s">
        <v>5430</v>
      </c>
      <c r="L658" s="299" t="s">
        <v>4607</v>
      </c>
      <c r="M658" s="299" t="s">
        <v>90</v>
      </c>
      <c r="N658" s="299" t="s">
        <v>1017</v>
      </c>
      <c r="O658" s="299" t="s">
        <v>196</v>
      </c>
    </row>
    <row r="659" spans="1:15" ht="12.95" customHeight="1" x14ac:dyDescent="0.2">
      <c r="A659" s="306">
        <v>1144078734</v>
      </c>
      <c r="B659" s="299" t="s">
        <v>156</v>
      </c>
      <c r="C659" s="299" t="str">
        <f>+_xlfn.XLOOKUP(A659,'ACTIVOS 2'!$B$8:$B$629,'ACTIVOS 2'!$C$8:$C$629)</f>
        <v>VARGAS MAJIN ERIK JOHAN</v>
      </c>
      <c r="D659" s="300">
        <v>34754</v>
      </c>
      <c r="E659" s="300">
        <v>44697</v>
      </c>
      <c r="F659" s="299" t="s">
        <v>763</v>
      </c>
      <c r="G659" s="299" t="s">
        <v>157</v>
      </c>
      <c r="H659" s="301">
        <v>1</v>
      </c>
      <c r="I659" s="299" t="s">
        <v>5262</v>
      </c>
      <c r="J659" s="299" t="s">
        <v>5263</v>
      </c>
      <c r="K659" s="299" t="s">
        <v>5264</v>
      </c>
      <c r="L659" s="299" t="s">
        <v>5265</v>
      </c>
      <c r="M659" s="299" t="s">
        <v>90</v>
      </c>
      <c r="N659" s="299" t="s">
        <v>91</v>
      </c>
      <c r="O659" s="299" t="s">
        <v>92</v>
      </c>
    </row>
    <row r="660" spans="1:15" ht="12.95" customHeight="1" x14ac:dyDescent="0.2">
      <c r="A660" s="306">
        <v>1114728623</v>
      </c>
      <c r="B660" s="299" t="s">
        <v>1383</v>
      </c>
      <c r="C660" s="299" t="str">
        <f>+_xlfn.XLOOKUP(A660,'ACTIVOS 2'!$B$8:$B$629,'ACTIVOS 2'!$C$8:$C$629)</f>
        <v>VARGAS QUINTERO ADRIANA LORENA</v>
      </c>
      <c r="D660" s="300">
        <v>32469</v>
      </c>
      <c r="E660" s="300">
        <v>44470</v>
      </c>
      <c r="F660" s="299" t="s">
        <v>768</v>
      </c>
      <c r="G660" s="299" t="s">
        <v>4495</v>
      </c>
      <c r="H660" s="301">
        <v>1</v>
      </c>
      <c r="I660" s="299" t="s">
        <v>5845</v>
      </c>
      <c r="J660" s="299" t="s">
        <v>5845</v>
      </c>
      <c r="K660" s="299" t="s">
        <v>5846</v>
      </c>
      <c r="L660" s="299" t="s">
        <v>4607</v>
      </c>
      <c r="M660" s="299" t="s">
        <v>90</v>
      </c>
      <c r="N660" s="299" t="s">
        <v>1131</v>
      </c>
      <c r="O660" s="299" t="s">
        <v>196</v>
      </c>
    </row>
    <row r="661" spans="1:15" ht="12.95" customHeight="1" x14ac:dyDescent="0.2">
      <c r="A661" s="306">
        <v>1110045753</v>
      </c>
      <c r="B661" s="299" t="s">
        <v>1458</v>
      </c>
      <c r="C661" s="299" t="str">
        <f>+_xlfn.XLOOKUP(A661,'ACTIVOS 2'!$B$8:$B$629,'ACTIVOS 2'!$C$8:$C$629)</f>
        <v>VARGAS RUBIO SOFIA</v>
      </c>
      <c r="D661" s="300">
        <v>39650</v>
      </c>
      <c r="E661" s="300">
        <v>45601</v>
      </c>
      <c r="F661" s="299" t="s">
        <v>768</v>
      </c>
      <c r="G661" s="299" t="s">
        <v>1459</v>
      </c>
      <c r="H661" s="301">
        <v>1</v>
      </c>
      <c r="I661" s="299" t="s">
        <v>5968</v>
      </c>
      <c r="J661" s="299" t="s">
        <v>5968</v>
      </c>
      <c r="K661" s="299" t="s">
        <v>5969</v>
      </c>
      <c r="L661" s="299" t="s">
        <v>4607</v>
      </c>
      <c r="M661" s="299" t="s">
        <v>90</v>
      </c>
      <c r="N661" s="299" t="s">
        <v>859</v>
      </c>
      <c r="O661" s="299" t="s">
        <v>159</v>
      </c>
    </row>
    <row r="662" spans="1:15" ht="12.95" customHeight="1" x14ac:dyDescent="0.2">
      <c r="A662" s="306">
        <v>1110289507</v>
      </c>
      <c r="B662" s="299" t="s">
        <v>1495</v>
      </c>
      <c r="C662" s="299" t="str">
        <f>+_xlfn.XLOOKUP(A662,'ACTIVOS 2'!$B$8:$B$629,'ACTIVOS 2'!$C$8:$C$629)</f>
        <v>VARGAS SANCHEZ DIANA MARCELA</v>
      </c>
      <c r="D662" s="300">
        <v>38417</v>
      </c>
      <c r="E662" s="300">
        <v>45642</v>
      </c>
      <c r="F662" s="299" t="s">
        <v>768</v>
      </c>
      <c r="G662" s="299" t="s">
        <v>1496</v>
      </c>
      <c r="H662" s="301">
        <v>1</v>
      </c>
      <c r="I662" s="299" t="s">
        <v>6011</v>
      </c>
      <c r="J662" s="299" t="s">
        <v>6011</v>
      </c>
      <c r="K662" s="299" t="s">
        <v>6012</v>
      </c>
      <c r="L662" s="299" t="s">
        <v>4607</v>
      </c>
      <c r="M662" s="299" t="s">
        <v>90</v>
      </c>
      <c r="N662" s="299" t="s">
        <v>1473</v>
      </c>
      <c r="O662" s="299" t="s">
        <v>159</v>
      </c>
    </row>
    <row r="663" spans="1:15" ht="12.95" customHeight="1" x14ac:dyDescent="0.2">
      <c r="A663" s="306">
        <v>29361968</v>
      </c>
      <c r="B663" s="299" t="s">
        <v>1101</v>
      </c>
      <c r="C663" s="299" t="e">
        <f>+_xlfn.XLOOKUP(A663,'ACTIVOS 2'!$B$8:$B$629,'ACTIVOS 2'!$C$8:$C$629)</f>
        <v>#N/A</v>
      </c>
      <c r="D663" s="300">
        <v>30366</v>
      </c>
      <c r="E663" s="300">
        <v>43207</v>
      </c>
      <c r="F663" s="299" t="s">
        <v>768</v>
      </c>
      <c r="G663" s="299" t="s">
        <v>1102</v>
      </c>
      <c r="H663" s="301">
        <v>1</v>
      </c>
      <c r="I663" s="299" t="s">
        <v>5431</v>
      </c>
      <c r="J663" s="299" t="s">
        <v>5431</v>
      </c>
      <c r="K663" s="299" t="s">
        <v>5432</v>
      </c>
      <c r="L663" s="299" t="s">
        <v>4607</v>
      </c>
      <c r="M663" s="299" t="s">
        <v>90</v>
      </c>
      <c r="N663" s="299" t="s">
        <v>1017</v>
      </c>
      <c r="O663" s="299" t="s">
        <v>196</v>
      </c>
    </row>
    <row r="664" spans="1:15" ht="12.95" customHeight="1" x14ac:dyDescent="0.2">
      <c r="A664" s="306">
        <v>38461931</v>
      </c>
      <c r="B664" s="299" t="s">
        <v>1384</v>
      </c>
      <c r="C664" s="299" t="str">
        <f>+_xlfn.XLOOKUP(A664,'ACTIVOS 2'!$B$8:$B$629,'ACTIVOS 2'!$C$8:$C$629)</f>
        <v>VASQUEZ TAFUR BLANCA AMPARO</v>
      </c>
      <c r="D664" s="300">
        <v>29821</v>
      </c>
      <c r="E664" s="300">
        <v>44509</v>
      </c>
      <c r="F664" s="299" t="s">
        <v>768</v>
      </c>
      <c r="G664" s="299" t="s">
        <v>4496</v>
      </c>
      <c r="H664" s="301">
        <v>1</v>
      </c>
      <c r="I664" s="299" t="s">
        <v>5847</v>
      </c>
      <c r="J664" s="299" t="s">
        <v>5848</v>
      </c>
      <c r="K664" s="299" t="s">
        <v>5849</v>
      </c>
      <c r="L664" s="299" t="s">
        <v>5850</v>
      </c>
      <c r="M664" s="299" t="s">
        <v>90</v>
      </c>
      <c r="N664" s="299" t="s">
        <v>1131</v>
      </c>
      <c r="O664" s="299" t="s">
        <v>196</v>
      </c>
    </row>
    <row r="665" spans="1:15" ht="12.95" customHeight="1" x14ac:dyDescent="0.2">
      <c r="A665" s="306">
        <v>1114873900</v>
      </c>
      <c r="B665" s="299" t="s">
        <v>158</v>
      </c>
      <c r="C665" s="299" t="str">
        <f>+_xlfn.XLOOKUP(A665,'ACTIVOS 2'!$B$8:$B$629,'ACTIVOS 2'!$C$8:$C$629)</f>
        <v>VASQUEZ TENORIO EDISON ALEJANDRO</v>
      </c>
      <c r="D665" s="300">
        <v>37373</v>
      </c>
      <c r="E665" s="300">
        <v>45629</v>
      </c>
      <c r="F665" s="299" t="s">
        <v>763</v>
      </c>
      <c r="G665" s="299" t="s">
        <v>5266</v>
      </c>
      <c r="H665" s="301">
        <v>1</v>
      </c>
      <c r="I665" s="299" t="s">
        <v>5267</v>
      </c>
      <c r="J665" s="299" t="s">
        <v>5267</v>
      </c>
      <c r="K665" s="299" t="s">
        <v>5268</v>
      </c>
      <c r="L665" s="299" t="s">
        <v>4607</v>
      </c>
      <c r="M665" s="299" t="s">
        <v>90</v>
      </c>
      <c r="N665" s="299" t="s">
        <v>91</v>
      </c>
      <c r="O665" s="299" t="s">
        <v>159</v>
      </c>
    </row>
    <row r="666" spans="1:15" ht="12.95" customHeight="1" x14ac:dyDescent="0.2">
      <c r="A666" s="306">
        <v>16915103</v>
      </c>
      <c r="B666" s="299" t="s">
        <v>1462</v>
      </c>
      <c r="C666" s="299" t="str">
        <f>+_xlfn.XLOOKUP(A666,'ACTIVOS 2'!$B$8:$B$629,'ACTIVOS 2'!$C$8:$C$629)</f>
        <v>VELASCO EVER DAVID</v>
      </c>
      <c r="D666" s="300">
        <v>29520</v>
      </c>
      <c r="E666" s="300">
        <v>45447</v>
      </c>
      <c r="F666" s="299" t="s">
        <v>763</v>
      </c>
      <c r="G666" s="299" t="s">
        <v>1463</v>
      </c>
      <c r="H666" s="301">
        <v>1</v>
      </c>
      <c r="I666" s="299" t="s">
        <v>5972</v>
      </c>
      <c r="J666" s="299" t="s">
        <v>5972</v>
      </c>
      <c r="K666" s="299" t="s">
        <v>5973</v>
      </c>
      <c r="L666" s="299" t="s">
        <v>4607</v>
      </c>
      <c r="M666" s="299" t="s">
        <v>90</v>
      </c>
      <c r="N666" s="299" t="s">
        <v>1464</v>
      </c>
      <c r="O666" s="299" t="s">
        <v>1007</v>
      </c>
    </row>
    <row r="667" spans="1:15" ht="12.95" customHeight="1" x14ac:dyDescent="0.2">
      <c r="A667" s="306">
        <v>66916550</v>
      </c>
      <c r="B667" s="299" t="s">
        <v>894</v>
      </c>
      <c r="C667" s="299" t="str">
        <f>+_xlfn.XLOOKUP(A667,'ACTIVOS 2'!$B$8:$B$629,'ACTIVOS 2'!$C$8:$C$629)</f>
        <v>VELASQUEZ ROJAS MARILU</v>
      </c>
      <c r="D667" s="300">
        <v>27307</v>
      </c>
      <c r="E667" s="300">
        <v>39315</v>
      </c>
      <c r="F667" s="299" t="s">
        <v>768</v>
      </c>
      <c r="G667" s="299" t="s">
        <v>4330</v>
      </c>
      <c r="H667" s="301">
        <v>1</v>
      </c>
      <c r="I667" s="299" t="s">
        <v>4907</v>
      </c>
      <c r="J667" s="299" t="s">
        <v>4907</v>
      </c>
      <c r="K667" s="299" t="s">
        <v>4908</v>
      </c>
      <c r="L667" s="299" t="s">
        <v>4909</v>
      </c>
      <c r="M667" s="299" t="s">
        <v>83</v>
      </c>
      <c r="N667" s="299" t="s">
        <v>893</v>
      </c>
      <c r="O667" s="299" t="s">
        <v>85</v>
      </c>
    </row>
    <row r="668" spans="1:15" ht="12.95" customHeight="1" x14ac:dyDescent="0.2">
      <c r="A668" s="306">
        <v>1144175605</v>
      </c>
      <c r="B668" s="299" t="s">
        <v>1385</v>
      </c>
      <c r="C668" s="299" t="e">
        <f>+_xlfn.XLOOKUP(A668,'ACTIVOS 2'!$B$8:$B$629,'ACTIVOS 2'!$C$8:$C$629)</f>
        <v>#N/A</v>
      </c>
      <c r="D668" s="300">
        <v>34387</v>
      </c>
      <c r="E668" s="300">
        <v>45100</v>
      </c>
      <c r="F668" s="299" t="s">
        <v>768</v>
      </c>
      <c r="G668" s="299" t="s">
        <v>1386</v>
      </c>
      <c r="H668" s="301">
        <v>1</v>
      </c>
      <c r="I668" s="299" t="s">
        <v>5851</v>
      </c>
      <c r="J668" s="299" t="s">
        <v>5851</v>
      </c>
      <c r="K668" s="299" t="s">
        <v>5852</v>
      </c>
      <c r="L668" s="299" t="s">
        <v>4607</v>
      </c>
      <c r="M668" s="299" t="s">
        <v>90</v>
      </c>
      <c r="N668" s="299" t="s">
        <v>1131</v>
      </c>
      <c r="O668" s="299" t="s">
        <v>196</v>
      </c>
    </row>
    <row r="669" spans="1:15" ht="12.95" customHeight="1" x14ac:dyDescent="0.2">
      <c r="A669" s="306">
        <v>1143936460</v>
      </c>
      <c r="B669" s="299" t="s">
        <v>1387</v>
      </c>
      <c r="C669" s="299" t="str">
        <f>+_xlfn.XLOOKUP(A669,'ACTIVOS 2'!$B$8:$B$629,'ACTIVOS 2'!$C$8:$C$629)</f>
        <v>VELEZ DELGADO ANA MARIA</v>
      </c>
      <c r="D669" s="300">
        <v>33064</v>
      </c>
      <c r="E669" s="300">
        <v>45154</v>
      </c>
      <c r="F669" s="299" t="s">
        <v>768</v>
      </c>
      <c r="G669" s="299" t="s">
        <v>1388</v>
      </c>
      <c r="H669" s="301">
        <v>1</v>
      </c>
      <c r="I669" s="299" t="s">
        <v>5853</v>
      </c>
      <c r="J669" s="299" t="s">
        <v>5853</v>
      </c>
      <c r="K669" s="299" t="s">
        <v>5854</v>
      </c>
      <c r="L669" s="299" t="s">
        <v>4607</v>
      </c>
      <c r="M669" s="299" t="s">
        <v>90</v>
      </c>
      <c r="N669" s="299" t="s">
        <v>1131</v>
      </c>
      <c r="O669" s="299" t="s">
        <v>196</v>
      </c>
    </row>
    <row r="670" spans="1:15" ht="12.95" customHeight="1" x14ac:dyDescent="0.2">
      <c r="A670" s="306">
        <v>1144196072</v>
      </c>
      <c r="B670" s="299" t="s">
        <v>804</v>
      </c>
      <c r="C670" s="299" t="str">
        <f>+_xlfn.XLOOKUP(A670,'ACTIVOS 2'!$B$8:$B$629,'ACTIVOS 2'!$C$8:$C$629)</f>
        <v>VELEZ GUTIERREZ YESID</v>
      </c>
      <c r="D670" s="300">
        <v>35262</v>
      </c>
      <c r="E670" s="300">
        <v>44533</v>
      </c>
      <c r="F670" s="299" t="s">
        <v>763</v>
      </c>
      <c r="G670" s="299" t="s">
        <v>805</v>
      </c>
      <c r="H670" s="301">
        <v>1</v>
      </c>
      <c r="I670" s="299" t="s">
        <v>4689</v>
      </c>
      <c r="J670" s="299" t="s">
        <v>4690</v>
      </c>
      <c r="K670" s="299" t="s">
        <v>4691</v>
      </c>
      <c r="L670" s="299" t="s">
        <v>4692</v>
      </c>
      <c r="M670" s="299" t="s">
        <v>19</v>
      </c>
      <c r="N670" s="299" t="s">
        <v>803</v>
      </c>
      <c r="O670" s="299" t="s">
        <v>24</v>
      </c>
    </row>
    <row r="671" spans="1:15" ht="12.95" customHeight="1" x14ac:dyDescent="0.2">
      <c r="A671" s="306">
        <v>1055831942</v>
      </c>
      <c r="B671" s="299" t="s">
        <v>1103</v>
      </c>
      <c r="C671" s="299" t="e">
        <f>+_xlfn.XLOOKUP(A671,'ACTIVOS 2'!$B$8:$B$629,'ACTIVOS 2'!$C$8:$C$629)</f>
        <v>#N/A</v>
      </c>
      <c r="D671" s="300">
        <v>32169</v>
      </c>
      <c r="E671" s="300">
        <v>41591</v>
      </c>
      <c r="F671" s="299" t="s">
        <v>768</v>
      </c>
      <c r="G671" s="299" t="s">
        <v>1104</v>
      </c>
      <c r="H671" s="301">
        <v>1</v>
      </c>
      <c r="I671" s="299" t="s">
        <v>5433</v>
      </c>
      <c r="J671" s="299" t="s">
        <v>5433</v>
      </c>
      <c r="K671" s="299" t="s">
        <v>5434</v>
      </c>
      <c r="L671" s="299" t="s">
        <v>4607</v>
      </c>
      <c r="M671" s="299" t="s">
        <v>90</v>
      </c>
      <c r="N671" s="299" t="s">
        <v>1017</v>
      </c>
      <c r="O671" s="299" t="s">
        <v>196</v>
      </c>
    </row>
    <row r="672" spans="1:15" ht="12.95" customHeight="1" x14ac:dyDescent="0.2">
      <c r="A672" s="306">
        <v>1144072679</v>
      </c>
      <c r="B672" s="299" t="s">
        <v>806</v>
      </c>
      <c r="C672" s="299" t="str">
        <f>+_xlfn.XLOOKUP(A672,'ACTIVOS 2'!$B$8:$B$629,'ACTIVOS 2'!$C$8:$C$629)</f>
        <v>VERGARA CHOCUE JESSICA LORENA</v>
      </c>
      <c r="D672" s="300">
        <v>34314</v>
      </c>
      <c r="E672" s="300">
        <v>45439</v>
      </c>
      <c r="F672" s="299" t="s">
        <v>768</v>
      </c>
      <c r="G672" s="299" t="s">
        <v>807</v>
      </c>
      <c r="H672" s="301">
        <v>1</v>
      </c>
      <c r="I672" s="299" t="s">
        <v>4693</v>
      </c>
      <c r="J672" s="299" t="s">
        <v>4693</v>
      </c>
      <c r="K672" s="299" t="s">
        <v>4694</v>
      </c>
      <c r="L672" s="299" t="s">
        <v>4607</v>
      </c>
      <c r="M672" s="299" t="s">
        <v>19</v>
      </c>
      <c r="N672" s="299" t="s">
        <v>803</v>
      </c>
      <c r="O672" s="299" t="s">
        <v>24</v>
      </c>
    </row>
    <row r="673" spans="1:15" ht="12.95" customHeight="1" x14ac:dyDescent="0.2">
      <c r="A673" s="306">
        <v>1144045590</v>
      </c>
      <c r="B673" s="299" t="s">
        <v>890</v>
      </c>
      <c r="C673" s="299" t="str">
        <f>+_xlfn.XLOOKUP(A673,'ACTIVOS 2'!$B$8:$B$629,'ACTIVOS 2'!$C$8:$C$629)</f>
        <v>VERGARA RIVERA LEYDY JOHANNA</v>
      </c>
      <c r="D673" s="300">
        <v>33436</v>
      </c>
      <c r="E673" s="300">
        <v>43896</v>
      </c>
      <c r="F673" s="299" t="s">
        <v>768</v>
      </c>
      <c r="G673" s="299" t="s">
        <v>891</v>
      </c>
      <c r="H673" s="301">
        <v>1</v>
      </c>
      <c r="I673" s="299" t="s">
        <v>4900</v>
      </c>
      <c r="J673" s="299" t="s">
        <v>4901</v>
      </c>
      <c r="K673" s="299" t="s">
        <v>4902</v>
      </c>
      <c r="L673" s="299" t="s">
        <v>4903</v>
      </c>
      <c r="M673" s="299" t="s">
        <v>83</v>
      </c>
      <c r="N673" s="299" t="s">
        <v>880</v>
      </c>
      <c r="O673" s="299" t="s">
        <v>881</v>
      </c>
    </row>
    <row r="674" spans="1:15" ht="12.95" customHeight="1" x14ac:dyDescent="0.2">
      <c r="A674" s="306">
        <v>1144190231</v>
      </c>
      <c r="B674" s="299" t="s">
        <v>160</v>
      </c>
      <c r="C674" s="299" t="str">
        <f>+_xlfn.XLOOKUP(A674,'ACTIVOS 2'!$B$8:$B$629,'ACTIVOS 2'!$C$8:$C$629)</f>
        <v>VICTORIA VALDES HECTOR EDUARDO</v>
      </c>
      <c r="D674" s="300">
        <v>35003</v>
      </c>
      <c r="E674" s="300">
        <v>45173</v>
      </c>
      <c r="F674" s="299" t="s">
        <v>763</v>
      </c>
      <c r="G674" s="299" t="s">
        <v>161</v>
      </c>
      <c r="H674" s="301">
        <v>1</v>
      </c>
      <c r="I674" s="299" t="s">
        <v>5269</v>
      </c>
      <c r="J674" s="299" t="s">
        <v>5269</v>
      </c>
      <c r="K674" s="299" t="s">
        <v>5270</v>
      </c>
      <c r="L674" s="299" t="s">
        <v>4607</v>
      </c>
      <c r="M674" s="299" t="s">
        <v>90</v>
      </c>
      <c r="N674" s="299" t="s">
        <v>91</v>
      </c>
      <c r="O674" s="299" t="s">
        <v>92</v>
      </c>
    </row>
    <row r="675" spans="1:15" ht="12.95" customHeight="1" x14ac:dyDescent="0.2">
      <c r="A675" s="306">
        <v>1144206938</v>
      </c>
      <c r="B675" s="299" t="s">
        <v>1389</v>
      </c>
      <c r="C675" s="299" t="str">
        <f>+_xlfn.XLOOKUP(A675,'ACTIVOS 2'!$B$8:$B$629,'ACTIVOS 2'!$C$8:$C$629)</f>
        <v>VIDAL ARIAS ANGIE VALENTINA</v>
      </c>
      <c r="D675" s="300">
        <v>35992</v>
      </c>
      <c r="E675" s="300">
        <v>45124</v>
      </c>
      <c r="F675" s="299" t="s">
        <v>768</v>
      </c>
      <c r="G675" s="299" t="s">
        <v>1390</v>
      </c>
      <c r="H675" s="301">
        <v>1</v>
      </c>
      <c r="I675" s="299" t="s">
        <v>5855</v>
      </c>
      <c r="J675" s="299" t="s">
        <v>5855</v>
      </c>
      <c r="K675" s="299" t="s">
        <v>5856</v>
      </c>
      <c r="L675" s="299" t="s">
        <v>4607</v>
      </c>
      <c r="M675" s="299" t="s">
        <v>90</v>
      </c>
      <c r="N675" s="299" t="s">
        <v>1131</v>
      </c>
      <c r="O675" s="299" t="s">
        <v>196</v>
      </c>
    </row>
    <row r="676" spans="1:15" ht="12.95" customHeight="1" x14ac:dyDescent="0.2">
      <c r="A676" s="306">
        <v>1030637610</v>
      </c>
      <c r="B676" s="299" t="s">
        <v>1105</v>
      </c>
      <c r="C676" s="299" t="str">
        <f>+_xlfn.XLOOKUP(A676,'ACTIVOS 2'!$B$8:$B$629,'ACTIVOS 2'!$C$8:$C$629)</f>
        <v>VIDAL BARONA MAIRA ALEJANDRA</v>
      </c>
      <c r="D676" s="300">
        <v>34368</v>
      </c>
      <c r="E676" s="300">
        <v>44246</v>
      </c>
      <c r="F676" s="299" t="s">
        <v>768</v>
      </c>
      <c r="G676" s="299" t="s">
        <v>1106</v>
      </c>
      <c r="H676" s="301">
        <v>1</v>
      </c>
      <c r="I676" s="299" t="s">
        <v>5435</v>
      </c>
      <c r="J676" s="299" t="s">
        <v>5435</v>
      </c>
      <c r="K676" s="299" t="s">
        <v>5436</v>
      </c>
      <c r="L676" s="299" t="s">
        <v>4607</v>
      </c>
      <c r="M676" s="299" t="s">
        <v>90</v>
      </c>
      <c r="N676" s="299" t="s">
        <v>1017</v>
      </c>
      <c r="O676" s="299" t="s">
        <v>196</v>
      </c>
    </row>
    <row r="677" spans="1:15" ht="12.95" customHeight="1" x14ac:dyDescent="0.2">
      <c r="A677" s="306">
        <v>14639038</v>
      </c>
      <c r="B677" s="299" t="s">
        <v>62</v>
      </c>
      <c r="C677" s="299" t="str">
        <f>+_xlfn.XLOOKUP(A677,'ACTIVOS 2'!$B$8:$B$629,'ACTIVOS 2'!$C$8:$C$629)</f>
        <v>VILA SARRIA ALBERTO JAVIER</v>
      </c>
      <c r="D677" s="300">
        <v>31090</v>
      </c>
      <c r="E677" s="300">
        <v>39426</v>
      </c>
      <c r="F677" s="299" t="s">
        <v>763</v>
      </c>
      <c r="G677" s="299" t="s">
        <v>4318</v>
      </c>
      <c r="H677" s="301">
        <v>1</v>
      </c>
      <c r="I677" s="299" t="s">
        <v>4800</v>
      </c>
      <c r="J677" s="299" t="s">
        <v>4801</v>
      </c>
      <c r="K677" s="299" t="s">
        <v>4802</v>
      </c>
      <c r="L677" s="299" t="s">
        <v>4607</v>
      </c>
      <c r="M677" s="299" t="s">
        <v>19</v>
      </c>
      <c r="N677" s="299" t="s">
        <v>63</v>
      </c>
      <c r="O677" s="299" t="s">
        <v>24</v>
      </c>
    </row>
    <row r="678" spans="1:15" ht="12.95" customHeight="1" x14ac:dyDescent="0.2">
      <c r="A678" s="306">
        <v>1112482561</v>
      </c>
      <c r="B678" s="299" t="s">
        <v>302</v>
      </c>
      <c r="C678" s="299" t="str">
        <f>+_xlfn.XLOOKUP(A678,'ACTIVOS 2'!$B$8:$B$629,'ACTIVOS 2'!$C$8:$C$629)</f>
        <v>VILLOTA CAMARGO CAMILO</v>
      </c>
      <c r="D678" s="300">
        <v>34582</v>
      </c>
      <c r="E678" s="300">
        <v>45509</v>
      </c>
      <c r="F678" s="299" t="s">
        <v>763</v>
      </c>
      <c r="G678" s="299" t="s">
        <v>303</v>
      </c>
      <c r="H678" s="301">
        <v>1</v>
      </c>
      <c r="I678" s="299" t="s">
        <v>6194</v>
      </c>
      <c r="J678" s="299" t="s">
        <v>6195</v>
      </c>
      <c r="K678" s="299" t="s">
        <v>6196</v>
      </c>
      <c r="L678" s="299" t="s">
        <v>6197</v>
      </c>
      <c r="M678" s="299" t="s">
        <v>90</v>
      </c>
      <c r="N678" s="299" t="s">
        <v>211</v>
      </c>
      <c r="O678" s="299" t="s">
        <v>196</v>
      </c>
    </row>
    <row r="679" spans="1:15" ht="12.95" customHeight="1" x14ac:dyDescent="0.2">
      <c r="A679" s="306">
        <v>1113689490</v>
      </c>
      <c r="B679" s="299" t="s">
        <v>1633</v>
      </c>
      <c r="C679" s="299" t="str">
        <f>+_xlfn.XLOOKUP(A679,'ACTIVOS 2'!$B$8:$B$629,'ACTIVOS 2'!$C$8:$C$629)</f>
        <v>VILLOTA LONDONO YERALDY</v>
      </c>
      <c r="D679" s="300">
        <v>35810</v>
      </c>
      <c r="E679" s="300">
        <v>45173</v>
      </c>
      <c r="F679" s="299" t="s">
        <v>768</v>
      </c>
      <c r="G679" s="299" t="s">
        <v>1634</v>
      </c>
      <c r="H679" s="301">
        <v>1</v>
      </c>
      <c r="I679" s="299" t="s">
        <v>6572</v>
      </c>
      <c r="J679" s="299" t="s">
        <v>6572</v>
      </c>
      <c r="K679" s="299" t="s">
        <v>6573</v>
      </c>
      <c r="L679" s="299" t="s">
        <v>4607</v>
      </c>
      <c r="M679" s="299" t="s">
        <v>1627</v>
      </c>
      <c r="N679" s="299" t="s">
        <v>1632</v>
      </c>
      <c r="O679" s="299" t="s">
        <v>1629</v>
      </c>
    </row>
    <row r="680" spans="1:15" ht="12.95" customHeight="1" x14ac:dyDescent="0.2">
      <c r="A680" s="306">
        <v>1151953038</v>
      </c>
      <c r="B680" s="299" t="s">
        <v>1515</v>
      </c>
      <c r="C680" s="299" t="str">
        <f>+_xlfn.XLOOKUP(A680,'ACTIVOS 2'!$B$8:$B$629,'ACTIVOS 2'!$C$8:$C$629)</f>
        <v>VILLOTA MAYOR EDWARD ESTEBAN</v>
      </c>
      <c r="D680" s="300">
        <v>34435</v>
      </c>
      <c r="E680" s="300">
        <v>45505</v>
      </c>
      <c r="F680" s="299" t="s">
        <v>763</v>
      </c>
      <c r="G680" s="299" t="s">
        <v>1516</v>
      </c>
      <c r="H680" s="301">
        <v>1</v>
      </c>
      <c r="I680" s="299" t="s">
        <v>6212</v>
      </c>
      <c r="J680" s="299" t="s">
        <v>6212</v>
      </c>
      <c r="K680" s="299" t="s">
        <v>6213</v>
      </c>
      <c r="L680" s="299" t="s">
        <v>4607</v>
      </c>
      <c r="M680" s="299" t="s">
        <v>90</v>
      </c>
      <c r="N680" s="299" t="s">
        <v>1517</v>
      </c>
      <c r="O680" s="299" t="s">
        <v>1007</v>
      </c>
    </row>
    <row r="681" spans="1:15" ht="12.95" customHeight="1" x14ac:dyDescent="0.2">
      <c r="A681" s="306">
        <v>1130649441</v>
      </c>
      <c r="B681" s="299" t="s">
        <v>18</v>
      </c>
      <c r="C681" s="299" t="str">
        <f>+_xlfn.XLOOKUP(A681,'ACTIVOS 2'!$B$8:$B$629,'ACTIVOS 2'!$C$8:$C$629)</f>
        <v>VIVEROS TELLEZ EDWARD ANDRES</v>
      </c>
      <c r="D681" s="300">
        <v>31721</v>
      </c>
      <c r="E681" s="300">
        <v>43881</v>
      </c>
      <c r="F681" s="299" t="s">
        <v>763</v>
      </c>
      <c r="G681" s="299" t="s">
        <v>4286</v>
      </c>
      <c r="H681" s="301">
        <v>1</v>
      </c>
      <c r="I681" s="299" t="s">
        <v>4605</v>
      </c>
      <c r="J681" s="299" t="s">
        <v>4605</v>
      </c>
      <c r="K681" s="299" t="s">
        <v>4606</v>
      </c>
      <c r="L681" s="299" t="s">
        <v>4607</v>
      </c>
      <c r="M681" s="299" t="s">
        <v>19</v>
      </c>
      <c r="N681" s="299" t="s">
        <v>20</v>
      </c>
      <c r="O681" s="299" t="s">
        <v>21</v>
      </c>
    </row>
    <row r="682" spans="1:15" ht="12.95" customHeight="1" x14ac:dyDescent="0.2">
      <c r="A682" s="306">
        <v>76333065</v>
      </c>
      <c r="B682" s="299" t="s">
        <v>304</v>
      </c>
      <c r="C682" s="299" t="e">
        <f>+_xlfn.XLOOKUP(A682,'ACTIVOS 2'!$B$8:$B$629,'ACTIVOS 2'!$C$8:$C$629)</f>
        <v>#N/A</v>
      </c>
      <c r="D682" s="300">
        <v>28843</v>
      </c>
      <c r="E682" s="300">
        <v>45162</v>
      </c>
      <c r="F682" s="299" t="s">
        <v>763</v>
      </c>
      <c r="G682" s="299" t="s">
        <v>305</v>
      </c>
      <c r="H682" s="301">
        <v>1</v>
      </c>
      <c r="I682" s="299" t="s">
        <v>6198</v>
      </c>
      <c r="J682" s="299" t="s">
        <v>6198</v>
      </c>
      <c r="K682" s="299" t="s">
        <v>6199</v>
      </c>
      <c r="L682" s="299" t="s">
        <v>4607</v>
      </c>
      <c r="M682" s="299" t="s">
        <v>90</v>
      </c>
      <c r="N682" s="299" t="s">
        <v>211</v>
      </c>
      <c r="O682" s="299" t="s">
        <v>196</v>
      </c>
    </row>
    <row r="683" spans="1:15" ht="12.95" customHeight="1" x14ac:dyDescent="0.2">
      <c r="A683" s="306">
        <v>1053874883</v>
      </c>
      <c r="B683" s="299" t="s">
        <v>1391</v>
      </c>
      <c r="C683" s="299" t="e">
        <f>+_xlfn.XLOOKUP(A683,'ACTIVOS 2'!$B$8:$B$629,'ACTIVOS 2'!$C$8:$C$629)</f>
        <v>#N/A</v>
      </c>
      <c r="D683" s="300">
        <v>36004</v>
      </c>
      <c r="E683" s="300">
        <v>44489</v>
      </c>
      <c r="F683" s="299" t="s">
        <v>763</v>
      </c>
      <c r="G683" s="299" t="s">
        <v>4497</v>
      </c>
      <c r="H683" s="301">
        <v>1</v>
      </c>
      <c r="I683" s="299" t="s">
        <v>5857</v>
      </c>
      <c r="J683" s="299" t="s">
        <v>5857</v>
      </c>
      <c r="K683" s="299" t="s">
        <v>5858</v>
      </c>
      <c r="L683" s="299" t="s">
        <v>4607</v>
      </c>
      <c r="M683" s="299" t="s">
        <v>90</v>
      </c>
      <c r="N683" s="299" t="s">
        <v>1131</v>
      </c>
      <c r="O683" s="299" t="s">
        <v>196</v>
      </c>
    </row>
    <row r="684" spans="1:15" ht="12.95" customHeight="1" x14ac:dyDescent="0.2">
      <c r="A684" s="306">
        <v>1107102399</v>
      </c>
      <c r="B684" s="299" t="s">
        <v>1590</v>
      </c>
      <c r="C684" s="299" t="str">
        <f>+_xlfn.XLOOKUP(A684,'ACTIVOS 2'!$B$8:$B$629,'ACTIVOS 2'!$C$8:$C$629)</f>
        <v>ZAMBRANO MONTOYA OSCAR ANDRES</v>
      </c>
      <c r="D684" s="300">
        <v>35338</v>
      </c>
      <c r="E684" s="300">
        <v>43759</v>
      </c>
      <c r="F684" s="299" t="s">
        <v>763</v>
      </c>
      <c r="G684" s="299" t="s">
        <v>1591</v>
      </c>
      <c r="H684" s="301">
        <v>1</v>
      </c>
      <c r="I684" s="299" t="s">
        <v>6508</v>
      </c>
      <c r="J684" s="299" t="s">
        <v>6509</v>
      </c>
      <c r="K684" s="299" t="s">
        <v>6510</v>
      </c>
      <c r="L684" s="299" t="s">
        <v>6511</v>
      </c>
      <c r="M684" s="299" t="s">
        <v>366</v>
      </c>
      <c r="N684" s="299" t="s">
        <v>1588</v>
      </c>
      <c r="O684" s="299" t="s">
        <v>368</v>
      </c>
    </row>
    <row r="685" spans="1:15" ht="12.95" customHeight="1" x14ac:dyDescent="0.2">
      <c r="A685" s="306">
        <v>1130640699</v>
      </c>
      <c r="B685" s="299" t="s">
        <v>306</v>
      </c>
      <c r="C685" s="299" t="str">
        <f>+_xlfn.XLOOKUP(A685,'ACTIVOS 2'!$B$8:$B$629,'ACTIVOS 2'!$C$8:$C$629)</f>
        <v>ZAPATA CALDERON SERGIO STEVEN</v>
      </c>
      <c r="D685" s="300">
        <v>32385</v>
      </c>
      <c r="E685" s="300">
        <v>45406</v>
      </c>
      <c r="F685" s="299" t="s">
        <v>763</v>
      </c>
      <c r="G685" s="299" t="s">
        <v>4528</v>
      </c>
      <c r="H685" s="301">
        <v>1</v>
      </c>
      <c r="I685" s="299" t="s">
        <v>6200</v>
      </c>
      <c r="J685" s="299" t="s">
        <v>6200</v>
      </c>
      <c r="K685" s="299" t="s">
        <v>6201</v>
      </c>
      <c r="L685" s="299" t="s">
        <v>4607</v>
      </c>
      <c r="M685" s="299" t="s">
        <v>90</v>
      </c>
      <c r="N685" s="299" t="s">
        <v>211</v>
      </c>
      <c r="O685" s="299" t="s">
        <v>196</v>
      </c>
    </row>
    <row r="686" spans="1:15" ht="12.95" customHeight="1" x14ac:dyDescent="0.2">
      <c r="A686" s="306">
        <v>6098150</v>
      </c>
      <c r="B686" s="299" t="s">
        <v>162</v>
      </c>
      <c r="C686" s="299" t="str">
        <f>+_xlfn.XLOOKUP(A686,'ACTIVOS 2'!$B$8:$B$629,'ACTIVOS 2'!$C$8:$C$629)</f>
        <v>ZEA GALVEZ DIEGO FERNANDO</v>
      </c>
      <c r="D686" s="300">
        <v>28789</v>
      </c>
      <c r="E686" s="300">
        <v>39995</v>
      </c>
      <c r="F686" s="299" t="s">
        <v>763</v>
      </c>
      <c r="G686" s="299" t="s">
        <v>4388</v>
      </c>
      <c r="H686" s="301">
        <v>1</v>
      </c>
      <c r="I686" s="299" t="s">
        <v>5271</v>
      </c>
      <c r="J686" s="299" t="s">
        <v>5271</v>
      </c>
      <c r="K686" s="299" t="s">
        <v>5272</v>
      </c>
      <c r="L686" s="299" t="s">
        <v>5273</v>
      </c>
      <c r="M686" s="299" t="s">
        <v>90</v>
      </c>
      <c r="N686" s="299" t="s">
        <v>91</v>
      </c>
      <c r="O686" s="299" t="s">
        <v>92</v>
      </c>
    </row>
    <row r="687" spans="1:15" ht="12.95" customHeight="1" x14ac:dyDescent="0.2">
      <c r="A687" s="306">
        <v>1109671237</v>
      </c>
      <c r="B687" s="299" t="s">
        <v>1460</v>
      </c>
      <c r="C687" s="299" t="str">
        <f>+_xlfn.XLOOKUP(A687,'ACTIVOS 2'!$B$8:$B$629,'ACTIVOS 2'!$C$8:$C$629)</f>
        <v>ZORNOSA GALLO SAMANTHA</v>
      </c>
      <c r="D687" s="300">
        <v>39815</v>
      </c>
      <c r="E687" s="300">
        <v>45544</v>
      </c>
      <c r="F687" s="299" t="s">
        <v>768</v>
      </c>
      <c r="G687" s="299" t="s">
        <v>1461</v>
      </c>
      <c r="H687" s="301">
        <v>1</v>
      </c>
      <c r="I687" s="299" t="s">
        <v>5970</v>
      </c>
      <c r="J687" s="299" t="s">
        <v>5970</v>
      </c>
      <c r="K687" s="299" t="s">
        <v>5971</v>
      </c>
      <c r="L687" s="299" t="s">
        <v>4607</v>
      </c>
      <c r="M687" s="299" t="s">
        <v>90</v>
      </c>
      <c r="N687" s="299" t="s">
        <v>859</v>
      </c>
      <c r="O687" s="299" t="s">
        <v>159</v>
      </c>
    </row>
    <row r="688" spans="1:15" ht="12.95" customHeight="1" x14ac:dyDescent="0.2">
      <c r="A688" s="306">
        <v>66976305</v>
      </c>
      <c r="B688" s="299" t="s">
        <v>1392</v>
      </c>
      <c r="C688" s="299" t="str">
        <f>+_xlfn.XLOOKUP(A688,'ACTIVOS 2'!$B$8:$B$629,'ACTIVOS 2'!$C$8:$C$629)</f>
        <v>ZUNIGA GALINDO MIRLEY</v>
      </c>
      <c r="D688" s="300">
        <v>27973</v>
      </c>
      <c r="E688" s="300">
        <v>44455</v>
      </c>
      <c r="F688" s="299" t="s">
        <v>768</v>
      </c>
      <c r="G688" s="299" t="s">
        <v>1393</v>
      </c>
      <c r="H688" s="301">
        <v>1</v>
      </c>
      <c r="I688" s="299" t="s">
        <v>5859</v>
      </c>
      <c r="J688" s="299" t="s">
        <v>5860</v>
      </c>
      <c r="K688" s="299" t="s">
        <v>5861</v>
      </c>
      <c r="L688" s="299" t="s">
        <v>4607</v>
      </c>
      <c r="M688" s="299" t="s">
        <v>90</v>
      </c>
      <c r="N688" s="299" t="s">
        <v>1131</v>
      </c>
      <c r="O688" s="299" t="s">
        <v>196</v>
      </c>
    </row>
    <row r="689" spans="1:15" ht="12.95" customHeight="1" x14ac:dyDescent="0.2">
      <c r="A689" s="306">
        <v>1089798363</v>
      </c>
      <c r="B689" s="299" t="s">
        <v>1394</v>
      </c>
      <c r="C689" s="299" t="str">
        <f>+_xlfn.XLOOKUP(A689,'ACTIVOS 2'!$B$8:$B$629,'ACTIVOS 2'!$C$8:$C$629)</f>
        <v>ZUNIGA MAYORGA JOHANA</v>
      </c>
      <c r="D689" s="300">
        <v>32222</v>
      </c>
      <c r="E689" s="300">
        <v>44509</v>
      </c>
      <c r="F689" s="299" t="s">
        <v>768</v>
      </c>
      <c r="G689" s="299" t="s">
        <v>4498</v>
      </c>
      <c r="H689" s="301">
        <v>1</v>
      </c>
      <c r="I689" s="299" t="s">
        <v>5862</v>
      </c>
      <c r="J689" s="299" t="s">
        <v>5862</v>
      </c>
      <c r="K689" s="299" t="s">
        <v>5863</v>
      </c>
      <c r="L689" s="299" t="s">
        <v>4607</v>
      </c>
      <c r="M689" s="299" t="s">
        <v>90</v>
      </c>
      <c r="N689" s="299" t="s">
        <v>1131</v>
      </c>
      <c r="O689" s="299" t="s">
        <v>196</v>
      </c>
    </row>
    <row r="690" spans="1:15" ht="12.95" customHeight="1" x14ac:dyDescent="0.2">
      <c r="A690" s="306">
        <v>14839664</v>
      </c>
      <c r="B690" s="299" t="s">
        <v>163</v>
      </c>
      <c r="C690" s="299" t="str">
        <f>+_xlfn.XLOOKUP(A690,'ACTIVOS 2'!$B$8:$B$629,'ACTIVOS 2'!$C$8:$C$629)</f>
        <v>ZUNIGA RAMIREZ RAFAEL</v>
      </c>
      <c r="D690" s="300">
        <v>29522</v>
      </c>
      <c r="E690" s="300">
        <v>43224</v>
      </c>
      <c r="F690" s="299" t="s">
        <v>763</v>
      </c>
      <c r="G690" s="299" t="s">
        <v>164</v>
      </c>
      <c r="H690" s="301">
        <v>1</v>
      </c>
      <c r="I690" s="299" t="s">
        <v>5274</v>
      </c>
      <c r="J690" s="299" t="s">
        <v>5274</v>
      </c>
      <c r="K690" s="299" t="s">
        <v>5275</v>
      </c>
      <c r="L690" s="299" t="s">
        <v>5276</v>
      </c>
      <c r="M690" s="299" t="s">
        <v>90</v>
      </c>
      <c r="N690" s="299" t="s">
        <v>91</v>
      </c>
      <c r="O690" s="299" t="s">
        <v>92</v>
      </c>
    </row>
    <row r="691" spans="1:15" ht="12.95" customHeight="1" x14ac:dyDescent="0.2">
      <c r="A691" s="306">
        <v>1109188304</v>
      </c>
      <c r="B691" s="299" t="s">
        <v>4868</v>
      </c>
      <c r="C691" s="299" t="str">
        <f>+_xlfn.XLOOKUP(A691,'ACTIVOS 2'!$B$8:$B$629,'ACTIVOS 2'!$C$8:$C$629)</f>
        <v>ROJAS YALANDA STEFANIA</v>
      </c>
      <c r="D691" s="300">
        <v>39168</v>
      </c>
      <c r="E691" s="300">
        <v>45664</v>
      </c>
      <c r="F691" s="299" t="s">
        <v>768</v>
      </c>
      <c r="G691" s="299" t="s">
        <v>4869</v>
      </c>
      <c r="H691" s="301">
        <v>1</v>
      </c>
      <c r="I691" s="299" t="s">
        <v>4870</v>
      </c>
      <c r="J691" s="299" t="s">
        <v>4870</v>
      </c>
      <c r="K691" s="299" t="s">
        <v>4871</v>
      </c>
      <c r="L691" s="299" t="s">
        <v>4607</v>
      </c>
      <c r="M691" s="299" t="s">
        <v>19</v>
      </c>
      <c r="N691" s="299" t="s">
        <v>859</v>
      </c>
      <c r="O691" s="299" t="s">
        <v>24</v>
      </c>
    </row>
    <row r="692" spans="1:15" ht="12.95" customHeight="1" x14ac:dyDescent="0.2">
      <c r="A692" s="306">
        <v>1006166424</v>
      </c>
      <c r="B692" s="299" t="s">
        <v>5087</v>
      </c>
      <c r="C692" s="299" t="str">
        <f>+_xlfn.XLOOKUP(A692,'ACTIVOS 2'!$B$8:$B$629,'ACTIVOS 2'!$C$8:$C$629)</f>
        <v>PERDOMO COLINA LINA MARCELA</v>
      </c>
      <c r="D692" s="300">
        <v>36567</v>
      </c>
      <c r="E692" s="300">
        <v>45664</v>
      </c>
      <c r="F692" s="299" t="s">
        <v>768</v>
      </c>
      <c r="G692" s="299" t="s">
        <v>5088</v>
      </c>
      <c r="H692" s="301">
        <v>1</v>
      </c>
      <c r="I692" s="299" t="s">
        <v>5089</v>
      </c>
      <c r="J692" s="299" t="s">
        <v>5089</v>
      </c>
      <c r="K692" s="299" t="s">
        <v>5090</v>
      </c>
      <c r="L692" s="299" t="s">
        <v>4607</v>
      </c>
      <c r="M692" s="299" t="s">
        <v>83</v>
      </c>
      <c r="N692" s="299" t="s">
        <v>973</v>
      </c>
      <c r="O692" s="299" t="s">
        <v>881</v>
      </c>
    </row>
    <row r="693" spans="1:15" ht="12.95" customHeight="1" x14ac:dyDescent="0.2">
      <c r="A693" s="306">
        <v>1130653561</v>
      </c>
      <c r="B693" s="299" t="s">
        <v>6064</v>
      </c>
      <c r="C693" s="299" t="e">
        <f>+_xlfn.XLOOKUP(A693,'ACTIVOS 2'!$B$8:$B$629,'ACTIVOS 2'!$C$8:$C$629)</f>
        <v>#N/A</v>
      </c>
      <c r="D693" s="300">
        <v>31983</v>
      </c>
      <c r="E693" s="300">
        <v>45664</v>
      </c>
      <c r="F693" s="299" t="s">
        <v>763</v>
      </c>
      <c r="G693" s="299" t="s">
        <v>6065</v>
      </c>
      <c r="H693" s="301">
        <v>1</v>
      </c>
      <c r="I693" s="299" t="s">
        <v>6066</v>
      </c>
      <c r="J693" s="299" t="s">
        <v>6066</v>
      </c>
      <c r="K693" s="299" t="s">
        <v>6067</v>
      </c>
      <c r="L693" s="299" t="s">
        <v>4607</v>
      </c>
      <c r="M693" s="299" t="s">
        <v>90</v>
      </c>
      <c r="N693" s="299" t="s">
        <v>211</v>
      </c>
      <c r="O693" s="299" t="s">
        <v>196</v>
      </c>
    </row>
    <row r="694" spans="1:15" ht="12.95" customHeight="1" x14ac:dyDescent="0.2">
      <c r="A694" s="306">
        <v>38464490</v>
      </c>
      <c r="B694" s="299" t="s">
        <v>6070</v>
      </c>
      <c r="C694" s="299" t="e">
        <f>+_xlfn.XLOOKUP(A694,'ACTIVOS 2'!$B$8:$B$629,'ACTIVOS 2'!$C$8:$C$629)</f>
        <v>#N/A</v>
      </c>
      <c r="D694" s="300">
        <v>29792</v>
      </c>
      <c r="E694" s="300">
        <v>45664</v>
      </c>
      <c r="F694" s="299" t="s">
        <v>768</v>
      </c>
      <c r="G694" s="299" t="s">
        <v>6071</v>
      </c>
      <c r="H694" s="301">
        <v>1</v>
      </c>
      <c r="I694" s="299" t="s">
        <v>5004</v>
      </c>
      <c r="J694" s="299" t="s">
        <v>5004</v>
      </c>
      <c r="K694" s="299" t="s">
        <v>6072</v>
      </c>
      <c r="L694" s="299" t="s">
        <v>4607</v>
      </c>
      <c r="M694" s="299" t="s">
        <v>90</v>
      </c>
      <c r="N694" s="299" t="s">
        <v>211</v>
      </c>
      <c r="O694" s="299" t="s">
        <v>196</v>
      </c>
    </row>
    <row r="695" spans="1:15" ht="12.95" customHeight="1" x14ac:dyDescent="0.2">
      <c r="A695" s="306">
        <v>1144162912</v>
      </c>
      <c r="B695" s="299" t="s">
        <v>6075</v>
      </c>
      <c r="C695" s="299" t="str">
        <f>+_xlfn.XLOOKUP(A695,'ACTIVOS 2'!$B$8:$B$629,'ACTIVOS 2'!$C$8:$C$629)</f>
        <v>ESCOBAR ESCOBAR LUIS ALBERTO</v>
      </c>
      <c r="D695" s="300">
        <v>33890</v>
      </c>
      <c r="E695" s="300">
        <v>45664</v>
      </c>
      <c r="F695" s="299" t="s">
        <v>763</v>
      </c>
      <c r="G695" s="299" t="s">
        <v>6076</v>
      </c>
      <c r="H695" s="301">
        <v>1</v>
      </c>
      <c r="I695" s="299" t="s">
        <v>6077</v>
      </c>
      <c r="J695" s="299" t="s">
        <v>6077</v>
      </c>
      <c r="K695" s="299" t="s">
        <v>6078</v>
      </c>
      <c r="L695" s="299" t="s">
        <v>4607</v>
      </c>
      <c r="M695" s="299" t="s">
        <v>90</v>
      </c>
      <c r="N695" s="299" t="s">
        <v>211</v>
      </c>
      <c r="O695" s="299" t="s">
        <v>196</v>
      </c>
    </row>
    <row r="696" spans="1:15" ht="12.95" customHeight="1" x14ac:dyDescent="0.2">
      <c r="A696" s="306">
        <v>1054547894</v>
      </c>
      <c r="B696" s="299" t="s">
        <v>4859</v>
      </c>
      <c r="C696" s="299" t="str">
        <f>+_xlfn.XLOOKUP(A696,'ACTIVOS 2'!$B$8:$B$629,'ACTIVOS 2'!$C$8:$C$629)</f>
        <v>MORALES GOMEZ JULIAN</v>
      </c>
      <c r="D696" s="300">
        <v>39062</v>
      </c>
      <c r="E696" s="300">
        <v>45673</v>
      </c>
      <c r="F696" s="299" t="s">
        <v>763</v>
      </c>
      <c r="G696" s="299" t="s">
        <v>4860</v>
      </c>
      <c r="H696" s="301">
        <v>1</v>
      </c>
      <c r="I696" s="299" t="s">
        <v>4861</v>
      </c>
      <c r="J696" s="299" t="s">
        <v>4861</v>
      </c>
      <c r="K696" s="299" t="s">
        <v>4862</v>
      </c>
      <c r="L696" s="299" t="s">
        <v>4607</v>
      </c>
      <c r="M696" s="299" t="s">
        <v>19</v>
      </c>
      <c r="N696" s="299" t="s">
        <v>859</v>
      </c>
      <c r="O696" s="299" t="s">
        <v>24</v>
      </c>
    </row>
    <row r="697" spans="1:15" ht="12.95" customHeight="1" x14ac:dyDescent="0.2">
      <c r="A697" s="306">
        <v>1144138033</v>
      </c>
      <c r="B697" s="299" t="s">
        <v>5868</v>
      </c>
      <c r="C697" s="299" t="str">
        <f>+_xlfn.XLOOKUP(A697,'ACTIVOS 2'!$B$8:$B$629,'ACTIVOS 2'!$C$8:$C$629)</f>
        <v>CARVAJAL PATINOá DAISURY KATHERINE</v>
      </c>
      <c r="D697" s="300">
        <v>32990</v>
      </c>
      <c r="E697" s="300">
        <v>45673</v>
      </c>
      <c r="F697" s="299" t="s">
        <v>768</v>
      </c>
      <c r="G697" s="299" t="s">
        <v>5869</v>
      </c>
      <c r="H697" s="301">
        <v>1</v>
      </c>
      <c r="I697" s="299" t="s">
        <v>5870</v>
      </c>
      <c r="J697" s="299" t="s">
        <v>5870</v>
      </c>
      <c r="K697" s="299" t="s">
        <v>5871</v>
      </c>
      <c r="L697" s="299" t="s">
        <v>4607</v>
      </c>
      <c r="M697" s="299" t="s">
        <v>90</v>
      </c>
      <c r="N697" s="299" t="s">
        <v>1397</v>
      </c>
      <c r="O697" s="299" t="s">
        <v>92</v>
      </c>
    </row>
    <row r="698" spans="1:15" ht="12.95" customHeight="1" x14ac:dyDescent="0.2">
      <c r="A698" s="306">
        <v>1107524295</v>
      </c>
      <c r="B698" s="299" t="s">
        <v>6113</v>
      </c>
      <c r="C698" s="299" t="str">
        <f>+_xlfn.XLOOKUP(A698,'ACTIVOS 2'!$B$8:$B$629,'ACTIVOS 2'!$C$8:$C$629)</f>
        <v>LOPERA TORRES GABRIELA</v>
      </c>
      <c r="D698" s="300">
        <v>36233</v>
      </c>
      <c r="E698" s="300">
        <v>45673</v>
      </c>
      <c r="F698" s="299" t="s">
        <v>768</v>
      </c>
      <c r="G698" s="299" t="s">
        <v>6114</v>
      </c>
      <c r="H698" s="301">
        <v>1</v>
      </c>
      <c r="I698" s="299" t="s">
        <v>6115</v>
      </c>
      <c r="J698" s="299" t="s">
        <v>6115</v>
      </c>
      <c r="K698" s="299" t="s">
        <v>6116</v>
      </c>
      <c r="L698" s="299" t="s">
        <v>4607</v>
      </c>
      <c r="M698" s="299" t="s">
        <v>90</v>
      </c>
      <c r="N698" s="299" t="s">
        <v>211</v>
      </c>
      <c r="O698" s="299" t="s">
        <v>196</v>
      </c>
    </row>
    <row r="699" spans="1:15" ht="12.95" customHeight="1" x14ac:dyDescent="0.2">
      <c r="A699" s="306">
        <v>1060587765</v>
      </c>
      <c r="B699" s="299" t="s">
        <v>5133</v>
      </c>
      <c r="C699" s="299" t="str">
        <f>+_xlfn.XLOOKUP(A699,'ACTIVOS 2'!$B$8:$B$629,'ACTIVOS 2'!$C$8:$C$629)</f>
        <v>ASTAIZA ESPINOSA RONALD</v>
      </c>
      <c r="D699" s="300">
        <v>32007</v>
      </c>
      <c r="E699" s="300">
        <v>45677</v>
      </c>
      <c r="F699" s="299" t="s">
        <v>763</v>
      </c>
      <c r="G699" s="299" t="s">
        <v>5134</v>
      </c>
      <c r="H699" s="301">
        <v>1</v>
      </c>
      <c r="I699" s="299" t="s">
        <v>5135</v>
      </c>
      <c r="J699" s="299" t="s">
        <v>5135</v>
      </c>
      <c r="K699" s="299" t="s">
        <v>5136</v>
      </c>
      <c r="L699" s="299" t="s">
        <v>4607</v>
      </c>
      <c r="M699" s="299" t="s">
        <v>90</v>
      </c>
      <c r="N699" s="299" t="s">
        <v>91</v>
      </c>
      <c r="O699" s="299" t="s">
        <v>92</v>
      </c>
    </row>
    <row r="700" spans="1:15" ht="12.95" customHeight="1" x14ac:dyDescent="0.2">
      <c r="A700" s="306">
        <v>1092525345</v>
      </c>
      <c r="B700" s="299" t="s">
        <v>5937</v>
      </c>
      <c r="C700" s="299" t="str">
        <f>+_xlfn.XLOOKUP(A700,'ACTIVOS 2'!$B$8:$B$629,'ACTIVOS 2'!$C$8:$C$629)</f>
        <v>CONTRERAS ORTIZ HEILEN KATHIUSCA</v>
      </c>
      <c r="D700" s="300">
        <v>38119</v>
      </c>
      <c r="E700" s="300">
        <v>45677</v>
      </c>
      <c r="F700" s="299" t="s">
        <v>768</v>
      </c>
      <c r="G700" s="299" t="s">
        <v>5938</v>
      </c>
      <c r="H700" s="301">
        <v>1</v>
      </c>
      <c r="I700" s="299" t="s">
        <v>5939</v>
      </c>
      <c r="J700" s="299" t="s">
        <v>5939</v>
      </c>
      <c r="K700" s="299" t="s">
        <v>5940</v>
      </c>
      <c r="L700" s="299" t="s">
        <v>4607</v>
      </c>
      <c r="M700" s="299" t="s">
        <v>90</v>
      </c>
      <c r="N700" s="299" t="s">
        <v>859</v>
      </c>
      <c r="O700" s="299" t="s">
        <v>159</v>
      </c>
    </row>
    <row r="701" spans="1:15" ht="12.95" customHeight="1" x14ac:dyDescent="0.2">
      <c r="A701" s="306">
        <v>1193082218</v>
      </c>
      <c r="B701" s="299" t="s">
        <v>6060</v>
      </c>
      <c r="C701" s="299" t="str">
        <f>+_xlfn.XLOOKUP(A701,'ACTIVOS 2'!$B$8:$B$629,'ACTIVOS 2'!$C$8:$C$629)</f>
        <v>CATANO JARAMILLO ESTIVEN ANDREY</v>
      </c>
      <c r="D701" s="300">
        <v>37452</v>
      </c>
      <c r="E701" s="300">
        <v>45677</v>
      </c>
      <c r="F701" s="299" t="s">
        <v>763</v>
      </c>
      <c r="G701" s="299" t="s">
        <v>6061</v>
      </c>
      <c r="H701" s="301">
        <v>1</v>
      </c>
      <c r="I701" s="299" t="s">
        <v>6062</v>
      </c>
      <c r="J701" s="299" t="s">
        <v>6062</v>
      </c>
      <c r="K701" s="299" t="s">
        <v>6063</v>
      </c>
      <c r="L701" s="299" t="s">
        <v>4607</v>
      </c>
      <c r="M701" s="299" t="s">
        <v>90</v>
      </c>
      <c r="N701" s="299" t="s">
        <v>211</v>
      </c>
      <c r="O701" s="299" t="s">
        <v>196</v>
      </c>
    </row>
    <row r="702" spans="1:15" ht="12.95" customHeight="1" x14ac:dyDescent="0.2">
      <c r="A702" s="306">
        <v>1060991048</v>
      </c>
      <c r="B702" s="299" t="s">
        <v>4872</v>
      </c>
      <c r="C702" s="299" t="str">
        <f>+_xlfn.XLOOKUP(A702,'ACTIVOS 2'!$B$8:$B$629,'ACTIVOS 2'!$C$8:$C$629)</f>
        <v>ZUNIGA MOSQUERA YULIETH PATRICIA</v>
      </c>
      <c r="D702" s="300">
        <v>35257</v>
      </c>
      <c r="E702" s="300">
        <v>45691</v>
      </c>
      <c r="F702" s="299" t="s">
        <v>768</v>
      </c>
      <c r="G702" s="299" t="s">
        <v>4873</v>
      </c>
      <c r="H702" s="301">
        <v>1</v>
      </c>
      <c r="I702" s="299" t="s">
        <v>4874</v>
      </c>
      <c r="J702" s="299" t="s">
        <v>4874</v>
      </c>
      <c r="K702" s="299" t="s">
        <v>4875</v>
      </c>
      <c r="L702" s="299" t="s">
        <v>4607</v>
      </c>
      <c r="M702" s="299" t="s">
        <v>19</v>
      </c>
      <c r="N702" s="299" t="s">
        <v>859</v>
      </c>
      <c r="O702" s="299" t="s">
        <v>24</v>
      </c>
    </row>
    <row r="703" spans="1:15" ht="12.95" customHeight="1" x14ac:dyDescent="0.2">
      <c r="A703" s="306">
        <v>1081512229</v>
      </c>
      <c r="B703" s="299" t="s">
        <v>5882</v>
      </c>
      <c r="C703" s="299" t="str">
        <f>+_xlfn.XLOOKUP(A703,'ACTIVOS 2'!$B$8:$B$629,'ACTIVOS 2'!$C$8:$C$629)</f>
        <v>VARON SUAREZ JUANA VALENTINA</v>
      </c>
      <c r="D703" s="300">
        <v>38085</v>
      </c>
      <c r="E703" s="300">
        <v>45691</v>
      </c>
      <c r="F703" s="299" t="s">
        <v>768</v>
      </c>
      <c r="G703" s="299" t="s">
        <v>5883</v>
      </c>
      <c r="H703" s="301">
        <v>1</v>
      </c>
      <c r="I703" s="299" t="s">
        <v>5884</v>
      </c>
      <c r="J703" s="299" t="s">
        <v>5884</v>
      </c>
      <c r="K703" s="299" t="s">
        <v>5885</v>
      </c>
      <c r="L703" s="299" t="s">
        <v>4607</v>
      </c>
      <c r="M703" s="299" t="s">
        <v>90</v>
      </c>
      <c r="N703" s="299" t="s">
        <v>1397</v>
      </c>
      <c r="O703" s="299" t="s">
        <v>92</v>
      </c>
    </row>
    <row r="704" spans="1:15" ht="12.95" customHeight="1" x14ac:dyDescent="0.2">
      <c r="A704" s="306">
        <v>1006106209</v>
      </c>
      <c r="B704" s="299" t="s">
        <v>6052</v>
      </c>
      <c r="C704" s="299" t="e">
        <f>+_xlfn.XLOOKUP(A704,'ACTIVOS 2'!$B$8:$B$629,'ACTIVOS 2'!$C$8:$C$629)</f>
        <v>#N/A</v>
      </c>
      <c r="D704" s="300">
        <v>36585</v>
      </c>
      <c r="E704" s="300">
        <v>45691</v>
      </c>
      <c r="F704" s="299" t="s">
        <v>763</v>
      </c>
      <c r="G704" s="299" t="s">
        <v>6053</v>
      </c>
      <c r="H704" s="301">
        <v>1</v>
      </c>
      <c r="I704" s="299" t="s">
        <v>6054</v>
      </c>
      <c r="J704" s="299" t="s">
        <v>6054</v>
      </c>
      <c r="K704" s="299" t="s">
        <v>6055</v>
      </c>
      <c r="L704" s="299" t="s">
        <v>4607</v>
      </c>
      <c r="M704" s="299" t="s">
        <v>90</v>
      </c>
      <c r="N704" s="299" t="s">
        <v>211</v>
      </c>
      <c r="O704" s="299" t="s">
        <v>196</v>
      </c>
    </row>
    <row r="705" spans="1:15" ht="12.95" customHeight="1" x14ac:dyDescent="0.2">
      <c r="A705" s="306">
        <v>1143964924</v>
      </c>
      <c r="B705" s="299" t="s">
        <v>6123</v>
      </c>
      <c r="C705" s="299" t="str">
        <f>+_xlfn.XLOOKUP(A705,'ACTIVOS 2'!$B$8:$B$629,'ACTIVOS 2'!$C$8:$C$629)</f>
        <v>MATEUS MUNOZ MICHEL FERNANDO</v>
      </c>
      <c r="D705" s="300">
        <v>34467</v>
      </c>
      <c r="E705" s="300">
        <v>45691</v>
      </c>
      <c r="F705" s="299" t="s">
        <v>763</v>
      </c>
      <c r="G705" s="299" t="s">
        <v>6124</v>
      </c>
      <c r="H705" s="301">
        <v>1</v>
      </c>
      <c r="I705" s="299" t="s">
        <v>6125</v>
      </c>
      <c r="J705" s="299" t="s">
        <v>6125</v>
      </c>
      <c r="K705" s="299" t="s">
        <v>6126</v>
      </c>
      <c r="L705" s="299" t="s">
        <v>4607</v>
      </c>
      <c r="M705" s="299" t="s">
        <v>90</v>
      </c>
      <c r="N705" s="299" t="s">
        <v>211</v>
      </c>
      <c r="O705" s="299" t="s">
        <v>196</v>
      </c>
    </row>
    <row r="706" spans="1:15" ht="12.95" customHeight="1" x14ac:dyDescent="0.2">
      <c r="A706" s="306">
        <v>14590600</v>
      </c>
      <c r="B706" s="299" t="s">
        <v>4780</v>
      </c>
      <c r="C706" s="299" t="e">
        <f>+_xlfn.XLOOKUP(A706,'ACTIVOS 2'!$B$8:$B$629,'ACTIVOS 2'!$C$8:$C$629)</f>
        <v>#N/A</v>
      </c>
      <c r="D706" s="300">
        <v>30174</v>
      </c>
      <c r="E706" s="300">
        <v>45698</v>
      </c>
      <c r="F706" s="299" t="s">
        <v>763</v>
      </c>
      <c r="G706" s="299" t="s">
        <v>4781</v>
      </c>
      <c r="H706" s="301">
        <v>1</v>
      </c>
      <c r="I706" s="299" t="s">
        <v>4782</v>
      </c>
      <c r="J706" s="299" t="s">
        <v>4782</v>
      </c>
      <c r="K706" s="299" t="s">
        <v>4783</v>
      </c>
      <c r="L706" s="299" t="s">
        <v>4607</v>
      </c>
      <c r="M706" s="299" t="s">
        <v>19</v>
      </c>
      <c r="N706" s="299" t="s">
        <v>827</v>
      </c>
      <c r="O706" s="299" t="s">
        <v>24</v>
      </c>
    </row>
    <row r="707" spans="1:15" ht="12.95" customHeight="1" x14ac:dyDescent="0.2">
      <c r="A707" s="306">
        <v>1111659179</v>
      </c>
      <c r="B707" s="299" t="s">
        <v>5241</v>
      </c>
      <c r="C707" s="299" t="str">
        <f>+_xlfn.XLOOKUP(A707,'ACTIVOS 2'!$B$8:$B$629,'ACTIVOS 2'!$C$8:$C$629)</f>
        <v>SILVA VARON JEFFRY STIWAR</v>
      </c>
      <c r="D707" s="300">
        <v>38059</v>
      </c>
      <c r="E707" s="300">
        <v>45698</v>
      </c>
      <c r="F707" s="299" t="s">
        <v>763</v>
      </c>
      <c r="G707" s="299" t="s">
        <v>5242</v>
      </c>
      <c r="H707" s="301">
        <v>1</v>
      </c>
      <c r="I707" s="299" t="s">
        <v>5243</v>
      </c>
      <c r="J707" s="299" t="s">
        <v>5243</v>
      </c>
      <c r="K707" s="299" t="s">
        <v>5244</v>
      </c>
      <c r="L707" s="299" t="s">
        <v>4607</v>
      </c>
      <c r="M707" s="299" t="s">
        <v>90</v>
      </c>
      <c r="N707" s="299" t="s">
        <v>91</v>
      </c>
      <c r="O707" s="299" t="s">
        <v>92</v>
      </c>
    </row>
    <row r="708" spans="1:15" ht="12.95" customHeight="1" x14ac:dyDescent="0.2">
      <c r="A708" s="306">
        <v>1112879043</v>
      </c>
      <c r="B708" s="299" t="s">
        <v>6597</v>
      </c>
      <c r="C708" s="299" t="str">
        <f>+_xlfn.XLOOKUP(A708,'ACTIVOS 2'!$B$8:$B$629,'ACTIVOS 2'!$C$8:$C$629)</f>
        <v>ORDONEZ ESCOBAR ADRIANA MARIA</v>
      </c>
      <c r="D708" s="300">
        <v>32116</v>
      </c>
      <c r="E708" s="300">
        <v>45698</v>
      </c>
      <c r="F708" s="299" t="s">
        <v>768</v>
      </c>
      <c r="G708" s="299" t="s">
        <v>6598</v>
      </c>
      <c r="H708" s="301">
        <v>1</v>
      </c>
      <c r="I708" s="299" t="s">
        <v>6599</v>
      </c>
      <c r="J708" s="299" t="s">
        <v>6599</v>
      </c>
      <c r="K708" s="299" t="s">
        <v>6600</v>
      </c>
      <c r="L708" s="299" t="s">
        <v>4607</v>
      </c>
      <c r="M708" s="299" t="s">
        <v>1644</v>
      </c>
      <c r="N708" s="299" t="s">
        <v>1658</v>
      </c>
      <c r="O708" s="299" t="s">
        <v>1646</v>
      </c>
    </row>
  </sheetData>
  <autoFilter ref="A1:O708" xr:uid="{DF1D7BFF-200D-452F-87BF-1566A5DA80C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C28C2-E6B2-44D5-BB49-CF4458850AF0}">
  <dimension ref="A1:J697"/>
  <sheetViews>
    <sheetView workbookViewId="0"/>
  </sheetViews>
  <sheetFormatPr baseColWidth="10" defaultColWidth="13" defaultRowHeight="11.25" x14ac:dyDescent="0.2"/>
  <cols>
    <col min="1" max="1" width="12.5703125" style="280" bestFit="1" customWidth="1"/>
    <col min="2" max="2" width="47.140625" style="280" bestFit="1" customWidth="1"/>
    <col min="3" max="3" width="47.140625" style="280" customWidth="1"/>
    <col min="4" max="4" width="13.5703125" style="280" bestFit="1" customWidth="1"/>
    <col min="5" max="5" width="13.7109375" style="280" bestFit="1" customWidth="1"/>
    <col min="6" max="6" width="11.7109375" style="280" bestFit="1" customWidth="1"/>
    <col min="7" max="7" width="40.85546875" style="280" bestFit="1" customWidth="1"/>
    <col min="8" max="8" width="22.140625" style="280" bestFit="1" customWidth="1"/>
    <col min="9" max="9" width="60.28515625" style="280" bestFit="1" customWidth="1"/>
    <col min="10" max="10" width="29.85546875" style="280" bestFit="1" customWidth="1"/>
    <col min="11" max="16384" width="13" style="280"/>
  </cols>
  <sheetData>
    <row r="1" spans="1:10" s="322" customFormat="1" x14ac:dyDescent="0.2">
      <c r="A1" s="320" t="s">
        <v>0</v>
      </c>
      <c r="B1" s="320" t="s">
        <v>1</v>
      </c>
      <c r="C1" s="315" t="s">
        <v>4577</v>
      </c>
      <c r="D1" s="321" t="s">
        <v>4280</v>
      </c>
      <c r="E1" s="321" t="s">
        <v>4281</v>
      </c>
      <c r="F1" s="320" t="s">
        <v>4282</v>
      </c>
      <c r="G1" s="320" t="s">
        <v>2</v>
      </c>
      <c r="H1" s="320" t="s">
        <v>4283</v>
      </c>
      <c r="I1" s="320" t="s">
        <v>4284</v>
      </c>
      <c r="J1" s="320" t="s">
        <v>4285</v>
      </c>
    </row>
    <row r="2" spans="1:10" x14ac:dyDescent="0.2">
      <c r="A2" s="317">
        <v>66853440</v>
      </c>
      <c r="B2" s="318" t="s">
        <v>767</v>
      </c>
      <c r="C2" s="299" t="str">
        <f>+_xlfn.XLOOKUP(A2,'ACTIVOS 2'!$B$10:$B$646,'ACTIVOS 2'!$C$10:$C$646)</f>
        <v>GUERRERO OLARTE MARTHA LUCIA</v>
      </c>
      <c r="D2" s="319">
        <v>26753</v>
      </c>
      <c r="E2" s="319">
        <v>36161</v>
      </c>
      <c r="F2" s="318" t="s">
        <v>768</v>
      </c>
      <c r="G2" s="318" t="s">
        <v>4289</v>
      </c>
      <c r="H2" s="318" t="s">
        <v>19</v>
      </c>
      <c r="I2" s="318" t="s">
        <v>769</v>
      </c>
      <c r="J2" s="318" t="s">
        <v>770</v>
      </c>
    </row>
    <row r="3" spans="1:10" x14ac:dyDescent="0.2">
      <c r="A3" s="317">
        <v>66887025</v>
      </c>
      <c r="B3" s="318" t="s">
        <v>790</v>
      </c>
      <c r="C3" s="299" t="str">
        <f>+_xlfn.XLOOKUP(A3,'ACTIVOS 2'!$B$10:$B$646,'ACTIVOS 2'!$C$10:$C$646)</f>
        <v>BURBANO GOMEZ MARIA MERCEDES</v>
      </c>
      <c r="D3" s="319">
        <v>26509</v>
      </c>
      <c r="E3" s="319">
        <v>38749</v>
      </c>
      <c r="F3" s="318" t="s">
        <v>768</v>
      </c>
      <c r="G3" s="318" t="s">
        <v>4295</v>
      </c>
      <c r="H3" s="318" t="s">
        <v>19</v>
      </c>
      <c r="I3" s="318" t="s">
        <v>785</v>
      </c>
      <c r="J3" s="318" t="s">
        <v>24</v>
      </c>
    </row>
    <row r="4" spans="1:10" x14ac:dyDescent="0.2">
      <c r="A4" s="317">
        <v>31403465</v>
      </c>
      <c r="B4" s="318" t="s">
        <v>793</v>
      </c>
      <c r="C4" s="299" t="str">
        <f>+_xlfn.XLOOKUP(A4,'ACTIVOS 2'!$B$10:$B$646,'ACTIVOS 2'!$C$10:$C$646)</f>
        <v>DELGADO CASTILLO MARIA IVON</v>
      </c>
      <c r="D4" s="319">
        <v>21595</v>
      </c>
      <c r="E4" s="319">
        <v>38873</v>
      </c>
      <c r="F4" s="318" t="s">
        <v>768</v>
      </c>
      <c r="G4" s="318" t="s">
        <v>4296</v>
      </c>
      <c r="H4" s="318" t="s">
        <v>19</v>
      </c>
      <c r="I4" s="318" t="s">
        <v>785</v>
      </c>
      <c r="J4" s="318" t="s">
        <v>24</v>
      </c>
    </row>
    <row r="5" spans="1:10" x14ac:dyDescent="0.2">
      <c r="A5" s="317">
        <v>66865265</v>
      </c>
      <c r="B5" s="318" t="s">
        <v>777</v>
      </c>
      <c r="C5" s="299" t="str">
        <f>+_xlfn.XLOOKUP(A5,'ACTIVOS 2'!$B$10:$B$646,'ACTIVOS 2'!$C$10:$C$646)</f>
        <v>GARCIA ESCOBAR MARTHA CECILIA</v>
      </c>
      <c r="D5" s="319">
        <v>26982</v>
      </c>
      <c r="E5" s="319">
        <v>38875</v>
      </c>
      <c r="F5" s="318" t="s">
        <v>768</v>
      </c>
      <c r="G5" s="318" t="s">
        <v>4292</v>
      </c>
      <c r="H5" s="318" t="s">
        <v>19</v>
      </c>
      <c r="I5" s="318" t="s">
        <v>778</v>
      </c>
      <c r="J5" s="318" t="s">
        <v>770</v>
      </c>
    </row>
    <row r="6" spans="1:10" x14ac:dyDescent="0.2">
      <c r="A6" s="317">
        <v>31322860</v>
      </c>
      <c r="B6" s="318" t="s">
        <v>796</v>
      </c>
      <c r="C6" s="299" t="str">
        <f>+_xlfn.XLOOKUP(A6,'ACTIVOS 2'!$B$10:$B$646,'ACTIVOS 2'!$C$10:$C$646)</f>
        <v>LONDONO TRUJILLO MARIA ISABEL</v>
      </c>
      <c r="D6" s="319">
        <v>30352</v>
      </c>
      <c r="E6" s="319">
        <v>38875</v>
      </c>
      <c r="F6" s="318" t="s">
        <v>768</v>
      </c>
      <c r="G6" s="318" t="s">
        <v>4299</v>
      </c>
      <c r="H6" s="318" t="s">
        <v>19</v>
      </c>
      <c r="I6" s="318" t="s">
        <v>785</v>
      </c>
      <c r="J6" s="318" t="s">
        <v>24</v>
      </c>
    </row>
    <row r="7" spans="1:10" x14ac:dyDescent="0.2">
      <c r="A7" s="317">
        <v>34371927</v>
      </c>
      <c r="B7" s="318" t="s">
        <v>797</v>
      </c>
      <c r="C7" s="299" t="str">
        <f>+_xlfn.XLOOKUP(A7,'ACTIVOS 2'!$B$10:$B$646,'ACTIVOS 2'!$C$10:$C$646)</f>
        <v>MAMIAN PIAMBA MARIA LUCY</v>
      </c>
      <c r="D7" s="319">
        <v>27047</v>
      </c>
      <c r="E7" s="319">
        <v>38876</v>
      </c>
      <c r="F7" s="318" t="s">
        <v>768</v>
      </c>
      <c r="G7" s="318" t="s">
        <v>4300</v>
      </c>
      <c r="H7" s="318" t="s">
        <v>19</v>
      </c>
      <c r="I7" s="318" t="s">
        <v>785</v>
      </c>
      <c r="J7" s="318" t="s">
        <v>24</v>
      </c>
    </row>
    <row r="8" spans="1:10" x14ac:dyDescent="0.2">
      <c r="A8" s="317">
        <v>39640928</v>
      </c>
      <c r="B8" s="318" t="s">
        <v>795</v>
      </c>
      <c r="C8" s="299" t="str">
        <f>+_xlfn.XLOOKUP(A8,'ACTIVOS 2'!$B$10:$B$646,'ACTIVOS 2'!$C$10:$C$646)</f>
        <v>GALVEZ GARCIA STELLA</v>
      </c>
      <c r="D8" s="319">
        <v>23082</v>
      </c>
      <c r="E8" s="319">
        <v>38884</v>
      </c>
      <c r="F8" s="318" t="s">
        <v>768</v>
      </c>
      <c r="G8" s="318" t="s">
        <v>4298</v>
      </c>
      <c r="H8" s="318" t="s">
        <v>19</v>
      </c>
      <c r="I8" s="318" t="s">
        <v>785</v>
      </c>
      <c r="J8" s="318" t="s">
        <v>24</v>
      </c>
    </row>
    <row r="9" spans="1:10" x14ac:dyDescent="0.2">
      <c r="A9" s="317">
        <v>24762401</v>
      </c>
      <c r="B9" s="318" t="s">
        <v>798</v>
      </c>
      <c r="C9" s="299" t="str">
        <f>+_xlfn.XLOOKUP(A9,'ACTIVOS 2'!$B$10:$B$646,'ACTIVOS 2'!$C$10:$C$646)</f>
        <v>PATINO BETANCUR LUDIVIA</v>
      </c>
      <c r="D9" s="319">
        <v>21529</v>
      </c>
      <c r="E9" s="319">
        <v>38975</v>
      </c>
      <c r="F9" s="318" t="s">
        <v>768</v>
      </c>
      <c r="G9" s="318" t="s">
        <v>4301</v>
      </c>
      <c r="H9" s="318" t="s">
        <v>19</v>
      </c>
      <c r="I9" s="318" t="s">
        <v>785</v>
      </c>
      <c r="J9" s="318" t="s">
        <v>24</v>
      </c>
    </row>
    <row r="10" spans="1:10" x14ac:dyDescent="0.2">
      <c r="A10" s="317">
        <v>38568999</v>
      </c>
      <c r="B10" s="318" t="s">
        <v>847</v>
      </c>
      <c r="C10" s="299" t="str">
        <f>+_xlfn.XLOOKUP(A10,'ACTIVOS 2'!$B$10:$B$646,'ACTIVOS 2'!$C$10:$C$646)</f>
        <v>GIRON BENAVIDEZ LUZ KARIME</v>
      </c>
      <c r="D10" s="319">
        <v>30066</v>
      </c>
      <c r="E10" s="319">
        <v>39084</v>
      </c>
      <c r="F10" s="318" t="s">
        <v>768</v>
      </c>
      <c r="G10" s="318" t="s">
        <v>4320</v>
      </c>
      <c r="H10" s="318" t="s">
        <v>19</v>
      </c>
      <c r="I10" s="318" t="s">
        <v>4823</v>
      </c>
      <c r="J10" s="318" t="s">
        <v>770</v>
      </c>
    </row>
    <row r="11" spans="1:10" x14ac:dyDescent="0.2">
      <c r="A11" s="317">
        <v>31323662</v>
      </c>
      <c r="B11" s="318" t="s">
        <v>781</v>
      </c>
      <c r="C11" s="299" t="str">
        <f>+_xlfn.XLOOKUP(A11,'ACTIVOS 2'!$B$10:$B$646,'ACTIVOS 2'!$C$10:$C$646)</f>
        <v>RENGIFO LONDONO YURI LORENA</v>
      </c>
      <c r="D11" s="319">
        <v>30561</v>
      </c>
      <c r="E11" s="319">
        <v>39139</v>
      </c>
      <c r="F11" s="318" t="s">
        <v>768</v>
      </c>
      <c r="G11" s="318" t="s">
        <v>4293</v>
      </c>
      <c r="H11" s="318" t="s">
        <v>19</v>
      </c>
      <c r="I11" s="318" t="s">
        <v>769</v>
      </c>
      <c r="J11" s="318" t="s">
        <v>770</v>
      </c>
    </row>
    <row r="12" spans="1:10" x14ac:dyDescent="0.2">
      <c r="A12" s="317">
        <v>66834944</v>
      </c>
      <c r="B12" s="318" t="s">
        <v>846</v>
      </c>
      <c r="C12" s="299" t="str">
        <f>+_xlfn.XLOOKUP(A12,'ACTIVOS 2'!$B$10:$B$646,'ACTIVOS 2'!$C$10:$C$646)</f>
        <v>QUINONES VIERA MIRIAM ELISA</v>
      </c>
      <c r="D12" s="319">
        <v>26342</v>
      </c>
      <c r="E12" s="319">
        <v>39203</v>
      </c>
      <c r="F12" s="318" t="s">
        <v>768</v>
      </c>
      <c r="G12" s="318" t="s">
        <v>4319</v>
      </c>
      <c r="H12" s="318" t="s">
        <v>19</v>
      </c>
      <c r="I12" s="318" t="s">
        <v>843</v>
      </c>
      <c r="J12" s="318" t="s">
        <v>24</v>
      </c>
    </row>
    <row r="13" spans="1:10" x14ac:dyDescent="0.2">
      <c r="A13" s="317">
        <v>31904470</v>
      </c>
      <c r="B13" s="318" t="s">
        <v>794</v>
      </c>
      <c r="C13" s="299" t="str">
        <f>+_xlfn.XLOOKUP(A13,'ACTIVOS 2'!$B$10:$B$646,'ACTIVOS 2'!$C$10:$C$646)</f>
        <v>ESCOBAR CORDOBA FRELIDA</v>
      </c>
      <c r="D13" s="319">
        <v>23071</v>
      </c>
      <c r="E13" s="319">
        <v>39371</v>
      </c>
      <c r="F13" s="318" t="s">
        <v>768</v>
      </c>
      <c r="G13" s="318" t="s">
        <v>4297</v>
      </c>
      <c r="H13" s="318" t="s">
        <v>19</v>
      </c>
      <c r="I13" s="318" t="s">
        <v>785</v>
      </c>
      <c r="J13" s="318" t="s">
        <v>24</v>
      </c>
    </row>
    <row r="14" spans="1:10" x14ac:dyDescent="0.2">
      <c r="A14" s="317">
        <v>14639038</v>
      </c>
      <c r="B14" s="318" t="s">
        <v>62</v>
      </c>
      <c r="C14" s="299" t="str">
        <f>+_xlfn.XLOOKUP(A14,'ACTIVOS 2'!$B$10:$B$646,'ACTIVOS 2'!$C$10:$C$646)</f>
        <v>VILA SARRIA ALBERTO JAVIER</v>
      </c>
      <c r="D14" s="319">
        <v>31090</v>
      </c>
      <c r="E14" s="319">
        <v>39426</v>
      </c>
      <c r="F14" s="318" t="s">
        <v>763</v>
      </c>
      <c r="G14" s="318" t="s">
        <v>4318</v>
      </c>
      <c r="H14" s="318" t="s">
        <v>19</v>
      </c>
      <c r="I14" s="318" t="s">
        <v>63</v>
      </c>
      <c r="J14" s="318" t="s">
        <v>24</v>
      </c>
    </row>
    <row r="15" spans="1:10" x14ac:dyDescent="0.2">
      <c r="A15" s="317">
        <v>1118284356</v>
      </c>
      <c r="B15" s="318" t="s">
        <v>852</v>
      </c>
      <c r="C15" s="299" t="str">
        <f>+_xlfn.XLOOKUP(A15,'ACTIVOS 2'!$B$10:$B$646,'ACTIVOS 2'!$C$10:$C$646)</f>
        <v>CARDONA HERNANDEZ IVAN FELIPE</v>
      </c>
      <c r="D15" s="319">
        <v>31122</v>
      </c>
      <c r="E15" s="319">
        <v>39479</v>
      </c>
      <c r="F15" s="318" t="s">
        <v>763</v>
      </c>
      <c r="G15" s="318" t="s">
        <v>4323</v>
      </c>
      <c r="H15" s="318" t="s">
        <v>19</v>
      </c>
      <c r="I15" s="318" t="s">
        <v>853</v>
      </c>
      <c r="J15" s="318" t="s">
        <v>770</v>
      </c>
    </row>
    <row r="16" spans="1:10" x14ac:dyDescent="0.2">
      <c r="A16" s="317">
        <v>16865476</v>
      </c>
      <c r="B16" s="318" t="s">
        <v>815</v>
      </c>
      <c r="C16" s="299" t="str">
        <f>+_xlfn.XLOOKUP(A16,'ACTIVOS 2'!$B$10:$B$646,'ACTIVOS 2'!$C$10:$C$646)</f>
        <v>IDROBO GRISALES JOSE WBEIMAR</v>
      </c>
      <c r="D16" s="319">
        <v>29864</v>
      </c>
      <c r="E16" s="319">
        <v>39742</v>
      </c>
      <c r="F16" s="318" t="s">
        <v>763</v>
      </c>
      <c r="G16" s="318" t="s">
        <v>4310</v>
      </c>
      <c r="H16" s="318" t="s">
        <v>19</v>
      </c>
      <c r="I16" s="318" t="s">
        <v>816</v>
      </c>
      <c r="J16" s="318" t="s">
        <v>21</v>
      </c>
    </row>
    <row r="17" spans="1:10" x14ac:dyDescent="0.2">
      <c r="A17" s="317">
        <v>79470650</v>
      </c>
      <c r="B17" s="318" t="s">
        <v>800</v>
      </c>
      <c r="C17" s="299" t="str">
        <f>+_xlfn.XLOOKUP(A17,'ACTIVOS 2'!$B$10:$B$646,'ACTIVOS 2'!$C$10:$C$646)</f>
        <v>TOVAR URENA JORGE ANTONIO</v>
      </c>
      <c r="D17" s="319">
        <v>24886</v>
      </c>
      <c r="E17" s="319">
        <v>39995</v>
      </c>
      <c r="F17" s="318" t="s">
        <v>763</v>
      </c>
      <c r="G17" s="318" t="s">
        <v>4303</v>
      </c>
      <c r="H17" s="318" t="s">
        <v>19</v>
      </c>
      <c r="I17" s="318" t="s">
        <v>785</v>
      </c>
      <c r="J17" s="318" t="s">
        <v>24</v>
      </c>
    </row>
    <row r="18" spans="1:10" x14ac:dyDescent="0.2">
      <c r="A18" s="317">
        <v>94323208</v>
      </c>
      <c r="B18" s="318" t="s">
        <v>813</v>
      </c>
      <c r="C18" s="299" t="str">
        <f>+_xlfn.XLOOKUP(A18,'ACTIVOS 2'!$B$10:$B$646,'ACTIVOS 2'!$C$10:$C$646)</f>
        <v>PINZA ANDRADE LEDER ALDEMAR</v>
      </c>
      <c r="D18" s="319">
        <v>27613</v>
      </c>
      <c r="E18" s="319">
        <v>40192</v>
      </c>
      <c r="F18" s="318" t="s">
        <v>763</v>
      </c>
      <c r="G18" s="318" t="s">
        <v>4309</v>
      </c>
      <c r="H18" s="318" t="s">
        <v>19</v>
      </c>
      <c r="I18" s="318" t="s">
        <v>814</v>
      </c>
      <c r="J18" s="318" t="s">
        <v>24</v>
      </c>
    </row>
    <row r="19" spans="1:10" x14ac:dyDescent="0.2">
      <c r="A19" s="317">
        <v>94073441</v>
      </c>
      <c r="B19" s="318" t="s">
        <v>22</v>
      </c>
      <c r="C19" s="299" t="str">
        <f>+_xlfn.XLOOKUP(A19,'ACTIVOS 2'!$B$10:$B$646,'ACTIVOS 2'!$C$10:$C$646)</f>
        <v>MOSQUERA VIVEROS CARLOS ALBERTO</v>
      </c>
      <c r="D19" s="319">
        <v>29911</v>
      </c>
      <c r="E19" s="319">
        <v>40366</v>
      </c>
      <c r="F19" s="318" t="s">
        <v>763</v>
      </c>
      <c r="G19" s="318" t="s">
        <v>4287</v>
      </c>
      <c r="H19" s="318" t="s">
        <v>19</v>
      </c>
      <c r="I19" s="318" t="s">
        <v>23</v>
      </c>
      <c r="J19" s="318" t="s">
        <v>24</v>
      </c>
    </row>
    <row r="20" spans="1:10" x14ac:dyDescent="0.2">
      <c r="A20" s="317">
        <v>94491935</v>
      </c>
      <c r="B20" s="318" t="s">
        <v>57</v>
      </c>
      <c r="C20" s="299" t="str">
        <f>+_xlfn.XLOOKUP(A20,'ACTIVOS 2'!$B$10:$B$646,'ACTIVOS 2'!$C$10:$C$646)</f>
        <v>PANTOJA ESCOBAR JOHN EDUARDO</v>
      </c>
      <c r="D20" s="319">
        <v>28108</v>
      </c>
      <c r="E20" s="319">
        <v>40366</v>
      </c>
      <c r="F20" s="318" t="s">
        <v>763</v>
      </c>
      <c r="G20" s="318" t="s">
        <v>58</v>
      </c>
      <c r="H20" s="318" t="s">
        <v>19</v>
      </c>
      <c r="I20" s="318" t="s">
        <v>59</v>
      </c>
      <c r="J20" s="318" t="s">
        <v>24</v>
      </c>
    </row>
    <row r="21" spans="1:10" x14ac:dyDescent="0.2">
      <c r="A21" s="317">
        <v>14638563</v>
      </c>
      <c r="B21" s="318" t="s">
        <v>49</v>
      </c>
      <c r="C21" s="299" t="str">
        <f>+_xlfn.XLOOKUP(A21,'ACTIVOS 2'!$B$10:$B$646,'ACTIVOS 2'!$C$10:$C$646)</f>
        <v>PEREZ PENA PAUL EDWIN</v>
      </c>
      <c r="D21" s="319">
        <v>30964</v>
      </c>
      <c r="E21" s="319">
        <v>40452</v>
      </c>
      <c r="F21" s="318" t="s">
        <v>763</v>
      </c>
      <c r="G21" s="318" t="s">
        <v>4307</v>
      </c>
      <c r="H21" s="318" t="s">
        <v>19</v>
      </c>
      <c r="I21" s="318" t="s">
        <v>29</v>
      </c>
      <c r="J21" s="318" t="s">
        <v>24</v>
      </c>
    </row>
    <row r="22" spans="1:10" x14ac:dyDescent="0.2">
      <c r="A22" s="317">
        <v>9816018</v>
      </c>
      <c r="B22" s="318" t="s">
        <v>817</v>
      </c>
      <c r="C22" s="299" t="str">
        <f>+_xlfn.XLOOKUP(A22,'ACTIVOS 2'!$B$10:$B$646,'ACTIVOS 2'!$C$10:$C$646)</f>
        <v>LOPEZ TORO HECTOR JAIME</v>
      </c>
      <c r="D22" s="319">
        <v>25423</v>
      </c>
      <c r="E22" s="319">
        <v>40634</v>
      </c>
      <c r="F22" s="318" t="s">
        <v>763</v>
      </c>
      <c r="G22" s="318" t="s">
        <v>4311</v>
      </c>
      <c r="H22" s="318" t="s">
        <v>19</v>
      </c>
      <c r="I22" s="318" t="s">
        <v>816</v>
      </c>
      <c r="J22" s="318" t="s">
        <v>21</v>
      </c>
    </row>
    <row r="23" spans="1:10" x14ac:dyDescent="0.2">
      <c r="A23" s="317">
        <v>67008018</v>
      </c>
      <c r="B23" s="318" t="s">
        <v>824</v>
      </c>
      <c r="C23" s="299" t="str">
        <f>+_xlfn.XLOOKUP(A23,'ACTIVOS 2'!$B$10:$B$646,'ACTIVOS 2'!$C$10:$C$646)</f>
        <v>VARGAS CUERVO MILENA</v>
      </c>
      <c r="D23" s="319">
        <v>28091</v>
      </c>
      <c r="E23" s="319">
        <v>40634</v>
      </c>
      <c r="F23" s="318" t="s">
        <v>768</v>
      </c>
      <c r="G23" s="318" t="s">
        <v>4312</v>
      </c>
      <c r="H23" s="318" t="s">
        <v>19</v>
      </c>
      <c r="I23" s="318" t="s">
        <v>816</v>
      </c>
      <c r="J23" s="318" t="s">
        <v>21</v>
      </c>
    </row>
    <row r="24" spans="1:10" x14ac:dyDescent="0.2">
      <c r="A24" s="317">
        <v>79405029</v>
      </c>
      <c r="B24" s="318" t="s">
        <v>41</v>
      </c>
      <c r="C24" s="299" t="str">
        <f>+_xlfn.XLOOKUP(A24,'ACTIVOS 2'!$B$10:$B$646,'ACTIVOS 2'!$C$10:$C$646)</f>
        <v>GOMEZ GOMEZ GIOVANNY</v>
      </c>
      <c r="D24" s="319">
        <v>24496</v>
      </c>
      <c r="E24" s="319">
        <v>40686</v>
      </c>
      <c r="F24" s="318" t="s">
        <v>763</v>
      </c>
      <c r="G24" s="318" t="s">
        <v>4305</v>
      </c>
      <c r="H24" s="318" t="s">
        <v>19</v>
      </c>
      <c r="I24" s="318" t="s">
        <v>29</v>
      </c>
      <c r="J24" s="318" t="s">
        <v>24</v>
      </c>
    </row>
    <row r="25" spans="1:10" x14ac:dyDescent="0.2">
      <c r="A25" s="317">
        <v>1118289579</v>
      </c>
      <c r="B25" s="318" t="s">
        <v>34</v>
      </c>
      <c r="C25" s="299" t="str">
        <f>+_xlfn.XLOOKUP(A25,'ACTIVOS 2'!$B$10:$B$646,'ACTIVOS 2'!$C$10:$C$646)</f>
        <v>AYALA MORENO JHOJAN STIVEN</v>
      </c>
      <c r="D25" s="319">
        <v>32216</v>
      </c>
      <c r="E25" s="319">
        <v>40759</v>
      </c>
      <c r="F25" s="318" t="s">
        <v>763</v>
      </c>
      <c r="G25" s="318" t="s">
        <v>4304</v>
      </c>
      <c r="H25" s="318" t="s">
        <v>19</v>
      </c>
      <c r="I25" s="318" t="s">
        <v>29</v>
      </c>
      <c r="J25" s="318" t="s">
        <v>24</v>
      </c>
    </row>
    <row r="26" spans="1:10" x14ac:dyDescent="0.2">
      <c r="A26" s="317">
        <v>1143837079</v>
      </c>
      <c r="B26" s="318" t="s">
        <v>771</v>
      </c>
      <c r="C26" s="299" t="str">
        <f>+_xlfn.XLOOKUP(A26,'ACTIVOS 2'!$B$10:$B$646,'ACTIVOS 2'!$C$10:$C$646)</f>
        <v>MONTERO ARTEAGA JENNY TATIANA</v>
      </c>
      <c r="D26" s="319">
        <v>33314</v>
      </c>
      <c r="E26" s="319">
        <v>40990</v>
      </c>
      <c r="F26" s="318" t="s">
        <v>768</v>
      </c>
      <c r="G26" s="318" t="s">
        <v>4290</v>
      </c>
      <c r="H26" s="318" t="s">
        <v>19</v>
      </c>
      <c r="I26" s="318" t="s">
        <v>772</v>
      </c>
      <c r="J26" s="318" t="s">
        <v>24</v>
      </c>
    </row>
    <row r="27" spans="1:10" x14ac:dyDescent="0.2">
      <c r="A27" s="317">
        <v>66975349</v>
      </c>
      <c r="B27" s="318" t="s">
        <v>782</v>
      </c>
      <c r="C27" s="299" t="str">
        <f>+_xlfn.XLOOKUP(A27,'ACTIVOS 2'!$B$10:$B$646,'ACTIVOS 2'!$C$10:$C$646)</f>
        <v>RODRIGUEZ CAICEDO SANDRA JIMENA</v>
      </c>
      <c r="D27" s="319">
        <v>27630</v>
      </c>
      <c r="E27" s="319">
        <v>41157</v>
      </c>
      <c r="F27" s="318" t="s">
        <v>768</v>
      </c>
      <c r="G27" s="318" t="s">
        <v>4294</v>
      </c>
      <c r="H27" s="318" t="s">
        <v>19</v>
      </c>
      <c r="I27" s="318" t="s">
        <v>778</v>
      </c>
      <c r="J27" s="318" t="s">
        <v>770</v>
      </c>
    </row>
    <row r="28" spans="1:10" x14ac:dyDescent="0.2">
      <c r="A28" s="317">
        <v>14590599</v>
      </c>
      <c r="B28" s="318" t="s">
        <v>765</v>
      </c>
      <c r="C28" s="299" t="str">
        <f>+_xlfn.XLOOKUP(A28,'ACTIVOS 2'!$B$10:$B$646,'ACTIVOS 2'!$C$10:$C$646)</f>
        <v>VALLEJO ROMERO RONALD</v>
      </c>
      <c r="D28" s="319">
        <v>30183</v>
      </c>
      <c r="E28" s="319">
        <v>41184</v>
      </c>
      <c r="F28" s="318" t="s">
        <v>763</v>
      </c>
      <c r="G28" s="318" t="s">
        <v>4288</v>
      </c>
      <c r="H28" s="318" t="s">
        <v>19</v>
      </c>
      <c r="I28" s="318" t="s">
        <v>766</v>
      </c>
      <c r="J28" s="318" t="s">
        <v>24</v>
      </c>
    </row>
    <row r="29" spans="1:10" x14ac:dyDescent="0.2">
      <c r="A29" s="317">
        <v>1130664394</v>
      </c>
      <c r="B29" s="318" t="s">
        <v>779</v>
      </c>
      <c r="C29" s="299" t="str">
        <f>+_xlfn.XLOOKUP(A29,'ACTIVOS 2'!$B$10:$B$646,'ACTIVOS 2'!$C$10:$C$646)</f>
        <v>POLINDARA KATERINE</v>
      </c>
      <c r="D29" s="319">
        <v>31089</v>
      </c>
      <c r="E29" s="319">
        <v>41642</v>
      </c>
      <c r="F29" s="318" t="s">
        <v>768</v>
      </c>
      <c r="G29" s="318" t="s">
        <v>780</v>
      </c>
      <c r="H29" s="318" t="s">
        <v>19</v>
      </c>
      <c r="I29" s="318" t="s">
        <v>778</v>
      </c>
      <c r="J29" s="318" t="s">
        <v>770</v>
      </c>
    </row>
    <row r="30" spans="1:10" x14ac:dyDescent="0.2">
      <c r="A30" s="317">
        <v>1114812714</v>
      </c>
      <c r="B30" s="318" t="s">
        <v>35</v>
      </c>
      <c r="C30" s="299" t="str">
        <f>+_xlfn.XLOOKUP(A30,'ACTIVOS 2'!$B$10:$B$646,'ACTIVOS 2'!$C$10:$C$646)</f>
        <v>CAMILO JOHN FERNANDO</v>
      </c>
      <c r="D30" s="319">
        <v>31031</v>
      </c>
      <c r="E30" s="319">
        <v>41660</v>
      </c>
      <c r="F30" s="318" t="s">
        <v>763</v>
      </c>
      <c r="G30" s="318" t="s">
        <v>36</v>
      </c>
      <c r="H30" s="318" t="s">
        <v>19</v>
      </c>
      <c r="I30" s="318" t="s">
        <v>29</v>
      </c>
      <c r="J30" s="318" t="s">
        <v>24</v>
      </c>
    </row>
    <row r="31" spans="1:10" x14ac:dyDescent="0.2">
      <c r="A31" s="317">
        <v>16375818</v>
      </c>
      <c r="B31" s="318" t="s">
        <v>822</v>
      </c>
      <c r="C31" s="299" t="str">
        <f>+_xlfn.XLOOKUP(A31,'ACTIVOS 2'!$B$10:$B$646,'ACTIVOS 2'!$C$10:$C$646)</f>
        <v>RIOS GALLO JOSE MANUEL</v>
      </c>
      <c r="D31" s="319">
        <v>30849</v>
      </c>
      <c r="E31" s="319">
        <v>41754</v>
      </c>
      <c r="F31" s="318" t="s">
        <v>763</v>
      </c>
      <c r="G31" s="318" t="s">
        <v>823</v>
      </c>
      <c r="H31" s="318" t="s">
        <v>19</v>
      </c>
      <c r="I31" s="318" t="s">
        <v>816</v>
      </c>
      <c r="J31" s="318" t="s">
        <v>21</v>
      </c>
    </row>
    <row r="32" spans="1:10" x14ac:dyDescent="0.2">
      <c r="A32" s="317">
        <v>14473576</v>
      </c>
      <c r="B32" s="318" t="s">
        <v>44</v>
      </c>
      <c r="C32" s="299" t="str">
        <f>+_xlfn.XLOOKUP(A32,'ACTIVOS 2'!$B$10:$B$646,'ACTIVOS 2'!$C$10:$C$646)</f>
        <v>MOSQUERA ARROYO ULBER</v>
      </c>
      <c r="D32" s="319">
        <v>29759</v>
      </c>
      <c r="E32" s="319">
        <v>41885</v>
      </c>
      <c r="F32" s="318" t="s">
        <v>763</v>
      </c>
      <c r="G32" s="318" t="s">
        <v>45</v>
      </c>
      <c r="H32" s="318" t="s">
        <v>19</v>
      </c>
      <c r="I32" s="318" t="s">
        <v>29</v>
      </c>
      <c r="J32" s="318" t="s">
        <v>24</v>
      </c>
    </row>
    <row r="33" spans="1:10" x14ac:dyDescent="0.2">
      <c r="A33" s="317">
        <v>94394639</v>
      </c>
      <c r="B33" s="318" t="s">
        <v>71</v>
      </c>
      <c r="C33" s="299" t="str">
        <f>+_xlfn.XLOOKUP(A33,'ACTIVOS 2'!$B$10:$B$646,'ACTIVOS 2'!$C$10:$C$646)</f>
        <v>MONCAYO SEPULVEDA MAURICIO ANDRES</v>
      </c>
      <c r="D33" s="319">
        <v>28469</v>
      </c>
      <c r="E33" s="319">
        <v>41977</v>
      </c>
      <c r="F33" s="318" t="s">
        <v>763</v>
      </c>
      <c r="G33" s="318" t="s">
        <v>72</v>
      </c>
      <c r="H33" s="318" t="s">
        <v>19</v>
      </c>
      <c r="I33" s="318" t="s">
        <v>73</v>
      </c>
      <c r="J33" s="318" t="s">
        <v>21</v>
      </c>
    </row>
    <row r="34" spans="1:10" x14ac:dyDescent="0.2">
      <c r="A34" s="317">
        <v>6097813</v>
      </c>
      <c r="B34" s="318" t="s">
        <v>54</v>
      </c>
      <c r="C34" s="299" t="str">
        <f>+_xlfn.XLOOKUP(A34,'ACTIVOS 2'!$B$10:$B$646,'ACTIVOS 2'!$C$10:$C$646)</f>
        <v>RESTREPO VICTORIA ANDREI FERNANDO</v>
      </c>
      <c r="D34" s="319">
        <v>28705</v>
      </c>
      <c r="E34" s="319">
        <v>42024</v>
      </c>
      <c r="F34" s="318" t="s">
        <v>763</v>
      </c>
      <c r="G34" s="318" t="s">
        <v>4308</v>
      </c>
      <c r="H34" s="318" t="s">
        <v>19</v>
      </c>
      <c r="I34" s="318" t="s">
        <v>29</v>
      </c>
      <c r="J34" s="318" t="s">
        <v>24</v>
      </c>
    </row>
    <row r="35" spans="1:10" x14ac:dyDescent="0.2">
      <c r="A35" s="317">
        <v>1130646766</v>
      </c>
      <c r="B35" s="318" t="s">
        <v>37</v>
      </c>
      <c r="C35" s="299" t="str">
        <f>+_xlfn.XLOOKUP(A35,'ACTIVOS 2'!$B$10:$B$646,'ACTIVOS 2'!$C$10:$C$646)</f>
        <v>GAMBOA GOMEZ LUIS CARLOS</v>
      </c>
      <c r="D35" s="319">
        <v>30766</v>
      </c>
      <c r="E35" s="319">
        <v>42040</v>
      </c>
      <c r="F35" s="318" t="s">
        <v>763</v>
      </c>
      <c r="G35" s="318" t="s">
        <v>38</v>
      </c>
      <c r="H35" s="318" t="s">
        <v>19</v>
      </c>
      <c r="I35" s="318" t="s">
        <v>29</v>
      </c>
      <c r="J35" s="318" t="s">
        <v>24</v>
      </c>
    </row>
    <row r="36" spans="1:10" x14ac:dyDescent="0.2">
      <c r="A36" s="317">
        <v>4883086</v>
      </c>
      <c r="B36" s="318" t="s">
        <v>811</v>
      </c>
      <c r="C36" s="299" t="str">
        <f>+_xlfn.XLOOKUP(A36,'ACTIVOS 2'!$B$10:$B$646,'ACTIVOS 2'!$C$10:$C$646)</f>
        <v>TORRES MEJIA CARLOS</v>
      </c>
      <c r="D36" s="319">
        <v>24327</v>
      </c>
      <c r="E36" s="319">
        <v>42128</v>
      </c>
      <c r="F36" s="318" t="s">
        <v>763</v>
      </c>
      <c r="G36" s="318" t="s">
        <v>812</v>
      </c>
      <c r="H36" s="318" t="s">
        <v>19</v>
      </c>
      <c r="I36" s="318" t="s">
        <v>810</v>
      </c>
      <c r="J36" s="318" t="s">
        <v>21</v>
      </c>
    </row>
    <row r="37" spans="1:10" x14ac:dyDescent="0.2">
      <c r="A37" s="317">
        <v>31308740</v>
      </c>
      <c r="B37" s="318" t="s">
        <v>844</v>
      </c>
      <c r="C37" s="299" t="str">
        <f>+_xlfn.XLOOKUP(A37,'ACTIVOS 2'!$B$10:$B$646,'ACTIVOS 2'!$C$10:$C$646)</f>
        <v>LABRADA CORTES YUDY ANDREA</v>
      </c>
      <c r="D37" s="319">
        <v>30982</v>
      </c>
      <c r="E37" s="319">
        <v>42500</v>
      </c>
      <c r="F37" s="318" t="s">
        <v>768</v>
      </c>
      <c r="G37" s="318" t="s">
        <v>845</v>
      </c>
      <c r="H37" s="318" t="s">
        <v>19</v>
      </c>
      <c r="I37" s="318" t="s">
        <v>843</v>
      </c>
      <c r="J37" s="318" t="s">
        <v>24</v>
      </c>
    </row>
    <row r="38" spans="1:10" x14ac:dyDescent="0.2">
      <c r="A38" s="317">
        <v>29106748</v>
      </c>
      <c r="B38" s="318" t="s">
        <v>841</v>
      </c>
      <c r="C38" s="299" t="str">
        <f>+_xlfn.XLOOKUP(A38,'ACTIVOS 2'!$B$10:$B$646,'ACTIVOS 2'!$C$10:$C$646)</f>
        <v>ARRECHEA MOSQUERA CARMEN SEIDAD</v>
      </c>
      <c r="D38" s="319">
        <v>28687</v>
      </c>
      <c r="E38" s="319">
        <v>42537</v>
      </c>
      <c r="F38" s="318" t="s">
        <v>768</v>
      </c>
      <c r="G38" s="318" t="s">
        <v>842</v>
      </c>
      <c r="H38" s="318" t="s">
        <v>19</v>
      </c>
      <c r="I38" s="318" t="s">
        <v>843</v>
      </c>
      <c r="J38" s="318" t="s">
        <v>24</v>
      </c>
    </row>
    <row r="39" spans="1:10" x14ac:dyDescent="0.2">
      <c r="A39" s="317">
        <v>1143935371</v>
      </c>
      <c r="B39" s="318" t="s">
        <v>46</v>
      </c>
      <c r="C39" s="299" t="str">
        <f>+_xlfn.XLOOKUP(A39,'ACTIVOS 2'!$B$10:$B$646,'ACTIVOS 2'!$C$10:$C$646)</f>
        <v>MURILLO ANGULO WILSON ERASMO</v>
      </c>
      <c r="D39" s="319">
        <v>33191</v>
      </c>
      <c r="E39" s="319">
        <v>42811</v>
      </c>
      <c r="F39" s="318" t="s">
        <v>763</v>
      </c>
      <c r="G39" s="318" t="s">
        <v>47</v>
      </c>
      <c r="H39" s="318" t="s">
        <v>19</v>
      </c>
      <c r="I39" s="318" t="s">
        <v>29</v>
      </c>
      <c r="J39" s="318" t="s">
        <v>24</v>
      </c>
    </row>
    <row r="40" spans="1:10" x14ac:dyDescent="0.2">
      <c r="A40" s="317">
        <v>16797984</v>
      </c>
      <c r="B40" s="318" t="s">
        <v>30</v>
      </c>
      <c r="C40" s="299" t="str">
        <f>+_xlfn.XLOOKUP(A40,'ACTIVOS 2'!$B$10:$B$646,'ACTIVOS 2'!$C$10:$C$646)</f>
        <v>ARIAS   DIEGO ALEJANDRO</v>
      </c>
      <c r="D40" s="319">
        <v>26291</v>
      </c>
      <c r="E40" s="319">
        <v>42816</v>
      </c>
      <c r="F40" s="318" t="s">
        <v>763</v>
      </c>
      <c r="G40" s="318" t="s">
        <v>31</v>
      </c>
      <c r="H40" s="318" t="s">
        <v>19</v>
      </c>
      <c r="I40" s="318" t="s">
        <v>29</v>
      </c>
      <c r="J40" s="318" t="s">
        <v>24</v>
      </c>
    </row>
    <row r="41" spans="1:10" x14ac:dyDescent="0.2">
      <c r="A41" s="317">
        <v>6228383</v>
      </c>
      <c r="B41" s="318" t="s">
        <v>55</v>
      </c>
      <c r="C41" s="299" t="str">
        <f>+_xlfn.XLOOKUP(A41,'ACTIVOS 2'!$B$10:$B$646,'ACTIVOS 2'!$C$10:$C$646)</f>
        <v>TORRES CASTILLO JHOVANY</v>
      </c>
      <c r="D41" s="319">
        <v>29481</v>
      </c>
      <c r="E41" s="319">
        <v>42821</v>
      </c>
      <c r="F41" s="318" t="s">
        <v>763</v>
      </c>
      <c r="G41" s="318" t="s">
        <v>56</v>
      </c>
      <c r="H41" s="318" t="s">
        <v>19</v>
      </c>
      <c r="I41" s="318" t="s">
        <v>29</v>
      </c>
      <c r="J41" s="318" t="s">
        <v>24</v>
      </c>
    </row>
    <row r="42" spans="1:10" x14ac:dyDescent="0.2">
      <c r="A42" s="317">
        <v>1113662241</v>
      </c>
      <c r="B42" s="318" t="s">
        <v>773</v>
      </c>
      <c r="C42" s="299" t="str">
        <f>+_xlfn.XLOOKUP(A42,'ACTIVOS 2'!$B$10:$B$646,'ACTIVOS 2'!$C$10:$C$646)</f>
        <v>QUIROZ CARDENAS ANDREA NATALY</v>
      </c>
      <c r="D42" s="319">
        <v>34105</v>
      </c>
      <c r="E42" s="319">
        <v>42934</v>
      </c>
      <c r="F42" s="318" t="s">
        <v>768</v>
      </c>
      <c r="G42" s="318" t="s">
        <v>774</v>
      </c>
      <c r="H42" s="318" t="s">
        <v>19</v>
      </c>
      <c r="I42" s="318" t="s">
        <v>775</v>
      </c>
      <c r="J42" s="318" t="s">
        <v>776</v>
      </c>
    </row>
    <row r="43" spans="1:10" x14ac:dyDescent="0.2">
      <c r="A43" s="317">
        <v>1144127451</v>
      </c>
      <c r="B43" s="318" t="s">
        <v>50</v>
      </c>
      <c r="C43" s="299" t="str">
        <f>+_xlfn.XLOOKUP(A43,'ACTIVOS 2'!$B$10:$B$646,'ACTIVOS 2'!$C$10:$C$646)</f>
        <v>RAMIREZ CASTRO LUIS FERNANDO</v>
      </c>
      <c r="D43" s="319">
        <v>32680</v>
      </c>
      <c r="E43" s="319">
        <v>42964</v>
      </c>
      <c r="F43" s="318" t="s">
        <v>763</v>
      </c>
      <c r="G43" s="318" t="s">
        <v>51</v>
      </c>
      <c r="H43" s="318" t="s">
        <v>19</v>
      </c>
      <c r="I43" s="318" t="s">
        <v>29</v>
      </c>
      <c r="J43" s="318" t="s">
        <v>24</v>
      </c>
    </row>
    <row r="44" spans="1:10" x14ac:dyDescent="0.2">
      <c r="A44" s="317">
        <v>1081395628</v>
      </c>
      <c r="B44" s="318" t="s">
        <v>39</v>
      </c>
      <c r="C44" s="299" t="str">
        <f>+_xlfn.XLOOKUP(A44,'ACTIVOS 2'!$B$10:$B$646,'ACTIVOS 2'!$C$10:$C$646)</f>
        <v>GARCES ARCOS JOSE DELIO</v>
      </c>
      <c r="D44" s="319">
        <v>30873</v>
      </c>
      <c r="E44" s="319">
        <v>43032</v>
      </c>
      <c r="F44" s="318" t="s">
        <v>763</v>
      </c>
      <c r="G44" s="318" t="s">
        <v>40</v>
      </c>
      <c r="H44" s="318" t="s">
        <v>19</v>
      </c>
      <c r="I44" s="318" t="s">
        <v>29</v>
      </c>
      <c r="J44" s="318" t="s">
        <v>24</v>
      </c>
    </row>
    <row r="45" spans="1:10" x14ac:dyDescent="0.2">
      <c r="A45" s="317">
        <v>1112878767</v>
      </c>
      <c r="B45" s="318" t="s">
        <v>820</v>
      </c>
      <c r="C45" s="299" t="str">
        <f>+_xlfn.XLOOKUP(A45,'ACTIVOS 2'!$B$10:$B$646,'ACTIVOS 2'!$C$10:$C$646)</f>
        <v>MARIN RAMIREZ ANDRES</v>
      </c>
      <c r="D45" s="319">
        <v>31920</v>
      </c>
      <c r="E45" s="319">
        <v>43150</v>
      </c>
      <c r="F45" s="318" t="s">
        <v>763</v>
      </c>
      <c r="G45" s="318" t="s">
        <v>821</v>
      </c>
      <c r="H45" s="318" t="s">
        <v>19</v>
      </c>
      <c r="I45" s="318" t="s">
        <v>816</v>
      </c>
      <c r="J45" s="318" t="s">
        <v>21</v>
      </c>
    </row>
    <row r="46" spans="1:10" x14ac:dyDescent="0.2">
      <c r="A46" s="317">
        <v>16843161</v>
      </c>
      <c r="B46" s="318" t="s">
        <v>808</v>
      </c>
      <c r="C46" s="299" t="str">
        <f>+_xlfn.XLOOKUP(A46,'ACTIVOS 2'!$B$10:$B$646,'ACTIVOS 2'!$C$10:$C$646)</f>
        <v>RODRIGUEZ OSPINA IVAN ANDRES</v>
      </c>
      <c r="D46" s="319">
        <v>29863</v>
      </c>
      <c r="E46" s="319">
        <v>43306</v>
      </c>
      <c r="F46" s="318" t="s">
        <v>763</v>
      </c>
      <c r="G46" s="318" t="s">
        <v>809</v>
      </c>
      <c r="H46" s="318" t="s">
        <v>19</v>
      </c>
      <c r="I46" s="318" t="s">
        <v>810</v>
      </c>
      <c r="J46" s="318" t="s">
        <v>21</v>
      </c>
    </row>
    <row r="47" spans="1:10" x14ac:dyDescent="0.2">
      <c r="A47" s="317">
        <v>94489734</v>
      </c>
      <c r="B47" s="318" t="s">
        <v>48</v>
      </c>
      <c r="C47" s="299" t="str">
        <f>+_xlfn.XLOOKUP(A47,'ACTIVOS 2'!$B$10:$B$646,'ACTIVOS 2'!$C$10:$C$646)</f>
        <v>NANEZ CARDONA ALEXANDER</v>
      </c>
      <c r="D47" s="319">
        <v>27876</v>
      </c>
      <c r="E47" s="319">
        <v>43535</v>
      </c>
      <c r="F47" s="318" t="s">
        <v>763</v>
      </c>
      <c r="G47" s="318" t="s">
        <v>4306</v>
      </c>
      <c r="H47" s="318" t="s">
        <v>19</v>
      </c>
      <c r="I47" s="318" t="s">
        <v>29</v>
      </c>
      <c r="J47" s="318" t="s">
        <v>24</v>
      </c>
    </row>
    <row r="48" spans="1:10" x14ac:dyDescent="0.2">
      <c r="A48" s="317">
        <v>1005869162</v>
      </c>
      <c r="B48" s="318" t="s">
        <v>25</v>
      </c>
      <c r="C48" s="299" t="str">
        <f>+_xlfn.XLOOKUP(A48,'ACTIVOS 2'!$B$10:$B$646,'ACTIVOS 2'!$C$10:$C$646)</f>
        <v>VALBUENA CASTILLO CRISTIAN DAVID</v>
      </c>
      <c r="D48" s="319">
        <v>32910</v>
      </c>
      <c r="E48" s="319">
        <v>43822</v>
      </c>
      <c r="F48" s="318" t="s">
        <v>763</v>
      </c>
      <c r="G48" s="318" t="s">
        <v>4291</v>
      </c>
      <c r="H48" s="318" t="s">
        <v>19</v>
      </c>
      <c r="I48" s="318" t="s">
        <v>26</v>
      </c>
      <c r="J48" s="318" t="s">
        <v>24</v>
      </c>
    </row>
    <row r="49" spans="1:10" x14ac:dyDescent="0.2">
      <c r="A49" s="317">
        <v>38641786</v>
      </c>
      <c r="B49" s="318" t="s">
        <v>854</v>
      </c>
      <c r="C49" s="299" t="str">
        <f>+_xlfn.XLOOKUP(A49,'ACTIVOS 2'!$B$10:$B$646,'ACTIVOS 2'!$C$10:$C$646)</f>
        <v>GUERRA PELAEZ SANDRA LIZETH</v>
      </c>
      <c r="D49" s="319">
        <v>30732</v>
      </c>
      <c r="E49" s="319">
        <v>43864</v>
      </c>
      <c r="F49" s="318" t="s">
        <v>768</v>
      </c>
      <c r="G49" s="318" t="s">
        <v>4324</v>
      </c>
      <c r="H49" s="318" t="s">
        <v>19</v>
      </c>
      <c r="I49" s="318" t="s">
        <v>855</v>
      </c>
      <c r="J49" s="318" t="s">
        <v>70</v>
      </c>
    </row>
    <row r="50" spans="1:10" x14ac:dyDescent="0.2">
      <c r="A50" s="317">
        <v>1130649441</v>
      </c>
      <c r="B50" s="318" t="s">
        <v>18</v>
      </c>
      <c r="C50" s="299" t="str">
        <f>+_xlfn.XLOOKUP(A50,'ACTIVOS 2'!$B$10:$B$646,'ACTIVOS 2'!$C$10:$C$646)</f>
        <v>VIVEROS TELLEZ EDWARD ANDRES</v>
      </c>
      <c r="D50" s="319">
        <v>31721</v>
      </c>
      <c r="E50" s="319">
        <v>43881</v>
      </c>
      <c r="F50" s="318" t="s">
        <v>763</v>
      </c>
      <c r="G50" s="318" t="s">
        <v>4286</v>
      </c>
      <c r="H50" s="318" t="s">
        <v>19</v>
      </c>
      <c r="I50" s="318" t="s">
        <v>20</v>
      </c>
      <c r="J50" s="318" t="s">
        <v>21</v>
      </c>
    </row>
    <row r="51" spans="1:10" x14ac:dyDescent="0.2">
      <c r="A51" s="317">
        <v>16926534</v>
      </c>
      <c r="B51" s="318" t="s">
        <v>27</v>
      </c>
      <c r="C51" s="299" t="str">
        <f>+_xlfn.XLOOKUP(A51,'ACTIVOS 2'!$B$10:$B$646,'ACTIVOS 2'!$C$10:$C$646)</f>
        <v>ANGULO ANGEL FERNANDO</v>
      </c>
      <c r="D51" s="319">
        <v>29457</v>
      </c>
      <c r="E51" s="319">
        <v>44175</v>
      </c>
      <c r="F51" s="318" t="s">
        <v>763</v>
      </c>
      <c r="G51" s="318" t="s">
        <v>28</v>
      </c>
      <c r="H51" s="318" t="s">
        <v>19</v>
      </c>
      <c r="I51" s="318" t="s">
        <v>29</v>
      </c>
      <c r="J51" s="318" t="s">
        <v>24</v>
      </c>
    </row>
    <row r="52" spans="1:10" x14ac:dyDescent="0.2">
      <c r="A52" s="317">
        <v>29110929</v>
      </c>
      <c r="B52" s="318" t="s">
        <v>838</v>
      </c>
      <c r="C52" s="299" t="str">
        <f>+_xlfn.XLOOKUP(A52,'ACTIVOS 2'!$B$10:$B$646,'ACTIVOS 2'!$C$10:$C$646)</f>
        <v>ANGULO HERNANDEZ ELIANA KATHERINE</v>
      </c>
      <c r="D52" s="319">
        <v>28865</v>
      </c>
      <c r="E52" s="319">
        <v>44238</v>
      </c>
      <c r="F52" s="318" t="s">
        <v>768</v>
      </c>
      <c r="G52" s="318" t="s">
        <v>839</v>
      </c>
      <c r="H52" s="318" t="s">
        <v>19</v>
      </c>
      <c r="I52" s="318" t="s">
        <v>840</v>
      </c>
      <c r="J52" s="318" t="s">
        <v>24</v>
      </c>
    </row>
    <row r="53" spans="1:10" x14ac:dyDescent="0.2">
      <c r="A53" s="317">
        <v>1114732207</v>
      </c>
      <c r="B53" s="318" t="s">
        <v>1489</v>
      </c>
      <c r="C53" s="299" t="str">
        <f>+_xlfn.XLOOKUP(A53,'ACTIVOS 2'!$B$10:$B$646,'ACTIVOS 2'!$C$10:$C$646)</f>
        <v>MORENO ACEVEDO YURY ANDREA</v>
      </c>
      <c r="D53" s="319">
        <v>33916</v>
      </c>
      <c r="E53" s="319">
        <v>44246</v>
      </c>
      <c r="F53" s="318" t="s">
        <v>768</v>
      </c>
      <c r="G53" s="318" t="s">
        <v>4514</v>
      </c>
      <c r="H53" s="318" t="s">
        <v>19</v>
      </c>
      <c r="I53" s="318" t="s">
        <v>778</v>
      </c>
      <c r="J53" s="318" t="s">
        <v>770</v>
      </c>
    </row>
    <row r="54" spans="1:10" x14ac:dyDescent="0.2">
      <c r="A54" s="317">
        <v>1113695657</v>
      </c>
      <c r="B54" s="318" t="s">
        <v>829</v>
      </c>
      <c r="C54" s="299" t="str">
        <f>+_xlfn.XLOOKUP(A54,'ACTIVOS 2'!$B$10:$B$646,'ACTIVOS 2'!$C$10:$C$646)</f>
        <v>CATANO LOPEZ JULIAN DAVID</v>
      </c>
      <c r="D54" s="319">
        <v>36170</v>
      </c>
      <c r="E54" s="319">
        <v>44383</v>
      </c>
      <c r="F54" s="318" t="s">
        <v>763</v>
      </c>
      <c r="G54" s="318" t="s">
        <v>4314</v>
      </c>
      <c r="H54" s="318" t="s">
        <v>19</v>
      </c>
      <c r="I54" s="318" t="s">
        <v>830</v>
      </c>
      <c r="J54" s="318" t="s">
        <v>776</v>
      </c>
    </row>
    <row r="55" spans="1:10" x14ac:dyDescent="0.2">
      <c r="A55" s="317">
        <v>1144196072</v>
      </c>
      <c r="B55" s="318" t="s">
        <v>804</v>
      </c>
      <c r="C55" s="299" t="str">
        <f>+_xlfn.XLOOKUP(A55,'ACTIVOS 2'!$B$10:$B$646,'ACTIVOS 2'!$C$10:$C$646)</f>
        <v>VELEZ GUTIERREZ YESID</v>
      </c>
      <c r="D55" s="319">
        <v>35262</v>
      </c>
      <c r="E55" s="319">
        <v>44533</v>
      </c>
      <c r="F55" s="318" t="s">
        <v>763</v>
      </c>
      <c r="G55" s="318" t="s">
        <v>805</v>
      </c>
      <c r="H55" s="318" t="s">
        <v>19</v>
      </c>
      <c r="I55" s="318" t="s">
        <v>803</v>
      </c>
      <c r="J55" s="318" t="s">
        <v>24</v>
      </c>
    </row>
    <row r="56" spans="1:10" x14ac:dyDescent="0.2">
      <c r="A56" s="317">
        <v>1107068953</v>
      </c>
      <c r="B56" s="318" t="s">
        <v>75</v>
      </c>
      <c r="C56" s="299" t="str">
        <f>+_xlfn.XLOOKUP(A56,'ACTIVOS 2'!$B$10:$B$646,'ACTIVOS 2'!$C$10:$C$646)</f>
        <v>CORTES JUAN CAMILO</v>
      </c>
      <c r="D56" s="319">
        <v>33602</v>
      </c>
      <c r="E56" s="319">
        <v>44676</v>
      </c>
      <c r="F56" s="318" t="s">
        <v>763</v>
      </c>
      <c r="G56" s="318" t="s">
        <v>4325</v>
      </c>
      <c r="H56" s="318" t="s">
        <v>19</v>
      </c>
      <c r="I56" s="318" t="s">
        <v>76</v>
      </c>
      <c r="J56" s="318" t="s">
        <v>70</v>
      </c>
    </row>
    <row r="57" spans="1:10" x14ac:dyDescent="0.2">
      <c r="A57" s="317">
        <v>1075599777</v>
      </c>
      <c r="B57" s="318" t="s">
        <v>786</v>
      </c>
      <c r="C57" s="299" t="str">
        <f>+_xlfn.XLOOKUP(A57,'ACTIVOS 2'!$B$10:$B$646,'ACTIVOS 2'!$C$10:$C$646)</f>
        <v>ANDRADE PERDOMO MARIA NELCY</v>
      </c>
      <c r="D57" s="319">
        <v>33899</v>
      </c>
      <c r="E57" s="319">
        <v>44686</v>
      </c>
      <c r="F57" s="318" t="s">
        <v>768</v>
      </c>
      <c r="G57" s="318" t="s">
        <v>787</v>
      </c>
      <c r="H57" s="318" t="s">
        <v>19</v>
      </c>
      <c r="I57" s="318" t="s">
        <v>785</v>
      </c>
      <c r="J57" s="318" t="s">
        <v>24</v>
      </c>
    </row>
    <row r="58" spans="1:10" x14ac:dyDescent="0.2">
      <c r="A58" s="317">
        <v>1118306623</v>
      </c>
      <c r="B58" s="318" t="s">
        <v>799</v>
      </c>
      <c r="C58" s="299" t="str">
        <f>+_xlfn.XLOOKUP(A58,'ACTIVOS 2'!$B$10:$B$646,'ACTIVOS 2'!$C$10:$C$646)</f>
        <v>SANCHEZ CARDONA DIANA MARCELA</v>
      </c>
      <c r="D58" s="319">
        <v>35243</v>
      </c>
      <c r="E58" s="319">
        <v>44743</v>
      </c>
      <c r="F58" s="318" t="s">
        <v>768</v>
      </c>
      <c r="G58" s="318" t="s">
        <v>4302</v>
      </c>
      <c r="H58" s="318" t="s">
        <v>19</v>
      </c>
      <c r="I58" s="318" t="s">
        <v>785</v>
      </c>
      <c r="J58" s="318" t="s">
        <v>24</v>
      </c>
    </row>
    <row r="59" spans="1:10" x14ac:dyDescent="0.2">
      <c r="A59" s="317">
        <v>94530023</v>
      </c>
      <c r="B59" s="318" t="s">
        <v>74</v>
      </c>
      <c r="C59" s="299" t="str">
        <f>+_xlfn.XLOOKUP(A59,'ACTIVOS 2'!$B$10:$B$646,'ACTIVOS 2'!$C$10:$C$646)</f>
        <v>MUNOZ BOBADILLA DIEGO FABIAN</v>
      </c>
      <c r="D59" s="319">
        <v>28847</v>
      </c>
      <c r="E59" s="319">
        <v>44760</v>
      </c>
      <c r="F59" s="318" t="s">
        <v>763</v>
      </c>
      <c r="G59" s="318" t="s">
        <v>4322</v>
      </c>
      <c r="H59" s="318" t="s">
        <v>19</v>
      </c>
      <c r="I59" s="318" t="s">
        <v>73</v>
      </c>
      <c r="J59" s="318" t="s">
        <v>21</v>
      </c>
    </row>
    <row r="60" spans="1:10" x14ac:dyDescent="0.2">
      <c r="A60" s="317">
        <v>13275139</v>
      </c>
      <c r="B60" s="318" t="s">
        <v>60</v>
      </c>
      <c r="C60" s="299" t="str">
        <f>+_xlfn.XLOOKUP(A60,'ACTIVOS 2'!$B$10:$B$646,'ACTIVOS 2'!$C$10:$C$646)</f>
        <v>MENA CARRENO BERNABE</v>
      </c>
      <c r="D60" s="319">
        <v>31014</v>
      </c>
      <c r="E60" s="319">
        <v>44866</v>
      </c>
      <c r="F60" s="318" t="s">
        <v>763</v>
      </c>
      <c r="G60" s="318" t="s">
        <v>4317</v>
      </c>
      <c r="H60" s="318" t="s">
        <v>19</v>
      </c>
      <c r="I60" s="318" t="s">
        <v>61</v>
      </c>
      <c r="J60" s="318" t="s">
        <v>21</v>
      </c>
    </row>
    <row r="61" spans="1:10" x14ac:dyDescent="0.2">
      <c r="A61" s="317">
        <v>1144134143</v>
      </c>
      <c r="B61" s="318" t="s">
        <v>67</v>
      </c>
      <c r="C61" s="299" t="str">
        <f>+_xlfn.XLOOKUP(A61,'ACTIVOS 2'!$B$10:$B$646,'ACTIVOS 2'!$C$10:$C$646)</f>
        <v>PENA PERALTA ANDRES MAURICIO</v>
      </c>
      <c r="D61" s="319">
        <v>32910</v>
      </c>
      <c r="E61" s="319">
        <v>44942</v>
      </c>
      <c r="F61" s="318" t="s">
        <v>763</v>
      </c>
      <c r="G61" s="318" t="s">
        <v>68</v>
      </c>
      <c r="H61" s="318" t="s">
        <v>19</v>
      </c>
      <c r="I61" s="318" t="s">
        <v>69</v>
      </c>
      <c r="J61" s="318" t="s">
        <v>70</v>
      </c>
    </row>
    <row r="62" spans="1:10" x14ac:dyDescent="0.2">
      <c r="A62" s="317">
        <v>1151941373</v>
      </c>
      <c r="B62" s="318" t="s">
        <v>833</v>
      </c>
      <c r="C62" s="299" t="str">
        <f>+_xlfn.XLOOKUP(A62,'ACTIVOS 2'!$B$10:$B$646,'ACTIVOS 2'!$C$10:$C$646)</f>
        <v>DIAZ VIVAS HEIDY BRIGITTE</v>
      </c>
      <c r="D62" s="319">
        <v>33397</v>
      </c>
      <c r="E62" s="319">
        <v>45040</v>
      </c>
      <c r="F62" s="318" t="s">
        <v>768</v>
      </c>
      <c r="G62" s="318" t="s">
        <v>4316</v>
      </c>
      <c r="H62" s="318" t="s">
        <v>19</v>
      </c>
      <c r="I62" s="318" t="s">
        <v>834</v>
      </c>
      <c r="J62" s="318" t="s">
        <v>24</v>
      </c>
    </row>
    <row r="63" spans="1:10" x14ac:dyDescent="0.2">
      <c r="A63" s="317">
        <v>1118297781</v>
      </c>
      <c r="B63" s="318" t="s">
        <v>835</v>
      </c>
      <c r="C63" s="299" t="str">
        <f>+_xlfn.XLOOKUP(A63,'ACTIVOS 2'!$B$10:$B$646,'ACTIVOS 2'!$C$10:$C$646)</f>
        <v>MOSQUERA PARADA MARIA JULIETH</v>
      </c>
      <c r="D63" s="319">
        <v>33663</v>
      </c>
      <c r="E63" s="319">
        <v>45086</v>
      </c>
      <c r="F63" s="318" t="s">
        <v>768</v>
      </c>
      <c r="G63" s="318" t="s">
        <v>836</v>
      </c>
      <c r="H63" s="318" t="s">
        <v>19</v>
      </c>
      <c r="I63" s="318" t="s">
        <v>837</v>
      </c>
      <c r="J63" s="318" t="s">
        <v>776</v>
      </c>
    </row>
    <row r="64" spans="1:10" x14ac:dyDescent="0.2">
      <c r="A64" s="317">
        <v>1006015965</v>
      </c>
      <c r="B64" s="318" t="s">
        <v>32</v>
      </c>
      <c r="C64" s="299" t="str">
        <f>+_xlfn.XLOOKUP(A64,'ACTIVOS 2'!$B$10:$B$646,'ACTIVOS 2'!$C$10:$C$646)</f>
        <v>ARIAS VIAFARA LUIS ESTEBAN</v>
      </c>
      <c r="D64" s="319">
        <v>37359</v>
      </c>
      <c r="E64" s="319">
        <v>45100</v>
      </c>
      <c r="F64" s="318" t="s">
        <v>763</v>
      </c>
      <c r="G64" s="318" t="s">
        <v>33</v>
      </c>
      <c r="H64" s="318" t="s">
        <v>19</v>
      </c>
      <c r="I64" s="318" t="s">
        <v>29</v>
      </c>
      <c r="J64" s="318" t="s">
        <v>24</v>
      </c>
    </row>
    <row r="65" spans="1:10" x14ac:dyDescent="0.2">
      <c r="A65" s="317">
        <v>16755188</v>
      </c>
      <c r="B65" s="318" t="s">
        <v>828</v>
      </c>
      <c r="C65" s="299" t="str">
        <f>+_xlfn.XLOOKUP(A65,'ACTIVOS 2'!$B$10:$B$646,'ACTIVOS 2'!$C$10:$C$646)</f>
        <v>MELO HENRY</v>
      </c>
      <c r="D65" s="319">
        <v>24592</v>
      </c>
      <c r="E65" s="319">
        <v>45124</v>
      </c>
      <c r="F65" s="318" t="s">
        <v>763</v>
      </c>
      <c r="G65" s="318" t="s">
        <v>4313</v>
      </c>
      <c r="H65" s="318" t="s">
        <v>19</v>
      </c>
      <c r="I65" s="318" t="s">
        <v>827</v>
      </c>
      <c r="J65" s="318" t="s">
        <v>24</v>
      </c>
    </row>
    <row r="66" spans="1:10" x14ac:dyDescent="0.2">
      <c r="A66" s="317">
        <v>1006169483</v>
      </c>
      <c r="B66" s="318" t="s">
        <v>52</v>
      </c>
      <c r="C66" s="299" t="str">
        <f>+_xlfn.XLOOKUP(A66,'ACTIVOS 2'!$B$10:$B$646,'ACTIVOS 2'!$C$10:$C$646)</f>
        <v>RESTREPO CASTILLO JOHAN DANIEL</v>
      </c>
      <c r="D66" s="319">
        <v>36540</v>
      </c>
      <c r="E66" s="319">
        <v>45162</v>
      </c>
      <c r="F66" s="318" t="s">
        <v>763</v>
      </c>
      <c r="G66" s="318" t="s">
        <v>53</v>
      </c>
      <c r="H66" s="318" t="s">
        <v>19</v>
      </c>
      <c r="I66" s="318" t="s">
        <v>29</v>
      </c>
      <c r="J66" s="318" t="s">
        <v>24</v>
      </c>
    </row>
    <row r="67" spans="1:10" x14ac:dyDescent="0.2">
      <c r="A67" s="317">
        <v>6163867</v>
      </c>
      <c r="B67" s="318" t="s">
        <v>791</v>
      </c>
      <c r="C67" s="299" t="str">
        <f>+_xlfn.XLOOKUP(A67,'ACTIVOS 2'!$B$10:$B$646,'ACTIVOS 2'!$C$10:$C$646)</f>
        <v>CUERO SAAVEDRA LEONARD ANDRES</v>
      </c>
      <c r="D67" s="319">
        <v>30747</v>
      </c>
      <c r="E67" s="319">
        <v>45194</v>
      </c>
      <c r="F67" s="318" t="s">
        <v>763</v>
      </c>
      <c r="G67" s="318" t="s">
        <v>792</v>
      </c>
      <c r="H67" s="318" t="s">
        <v>19</v>
      </c>
      <c r="I67" s="318" t="s">
        <v>785</v>
      </c>
      <c r="J67" s="318" t="s">
        <v>24</v>
      </c>
    </row>
    <row r="68" spans="1:10" x14ac:dyDescent="0.2">
      <c r="A68" s="317">
        <v>16535150</v>
      </c>
      <c r="B68" s="318" t="s">
        <v>783</v>
      </c>
      <c r="C68" s="299" t="str">
        <f>+_xlfn.XLOOKUP(A68,'ACTIVOS 2'!$B$10:$B$646,'ACTIVOS 2'!$C$10:$C$646)</f>
        <v>ALVAREZ HOYOS CRISTHIAN</v>
      </c>
      <c r="D68" s="319">
        <v>29827</v>
      </c>
      <c r="E68" s="319">
        <v>45231</v>
      </c>
      <c r="F68" s="318" t="s">
        <v>763</v>
      </c>
      <c r="G68" s="318" t="s">
        <v>784</v>
      </c>
      <c r="H68" s="318" t="s">
        <v>19</v>
      </c>
      <c r="I68" s="318" t="s">
        <v>785</v>
      </c>
      <c r="J68" s="318" t="s">
        <v>24</v>
      </c>
    </row>
    <row r="69" spans="1:10" x14ac:dyDescent="0.2">
      <c r="A69" s="317">
        <v>1087184947</v>
      </c>
      <c r="B69" s="318" t="s">
        <v>42</v>
      </c>
      <c r="C69" s="299" t="str">
        <f>+_xlfn.XLOOKUP(A69,'ACTIVOS 2'!$B$10:$B$646,'ACTIVOS 2'!$C$10:$C$646)</f>
        <v>MONTANO GONZALEZ MILINTON</v>
      </c>
      <c r="D69" s="319">
        <v>33058</v>
      </c>
      <c r="E69" s="319">
        <v>45231</v>
      </c>
      <c r="F69" s="318" t="s">
        <v>763</v>
      </c>
      <c r="G69" s="318" t="s">
        <v>43</v>
      </c>
      <c r="H69" s="318" t="s">
        <v>19</v>
      </c>
      <c r="I69" s="318" t="s">
        <v>29</v>
      </c>
      <c r="J69" s="318" t="s">
        <v>24</v>
      </c>
    </row>
    <row r="70" spans="1:10" x14ac:dyDescent="0.2">
      <c r="A70" s="317">
        <v>1234194865</v>
      </c>
      <c r="B70" s="318" t="s">
        <v>788</v>
      </c>
      <c r="C70" s="299" t="str">
        <f>+_xlfn.XLOOKUP(A70,'ACTIVOS 2'!$B$10:$B$646,'ACTIVOS 2'!$C$10:$C$646)</f>
        <v>BARONA PACHECO JOSE LUIS</v>
      </c>
      <c r="D70" s="319">
        <v>36182</v>
      </c>
      <c r="E70" s="319">
        <v>45313</v>
      </c>
      <c r="F70" s="318" t="s">
        <v>763</v>
      </c>
      <c r="G70" s="318" t="s">
        <v>789</v>
      </c>
      <c r="H70" s="318" t="s">
        <v>19</v>
      </c>
      <c r="I70" s="318" t="s">
        <v>785</v>
      </c>
      <c r="J70" s="318" t="s">
        <v>24</v>
      </c>
    </row>
    <row r="71" spans="1:10" x14ac:dyDescent="0.2">
      <c r="A71" s="317">
        <v>1143861779</v>
      </c>
      <c r="B71" s="318" t="s">
        <v>801</v>
      </c>
      <c r="C71" s="299" t="str">
        <f>+_xlfn.XLOOKUP(A71,'ACTIVOS 2'!$B$10:$B$646,'ACTIVOS 2'!$C$10:$C$646)</f>
        <v>ORREGO PINO ELKIN ANDRES</v>
      </c>
      <c r="D71" s="319">
        <v>34867</v>
      </c>
      <c r="E71" s="319">
        <v>45363</v>
      </c>
      <c r="F71" s="318" t="s">
        <v>763</v>
      </c>
      <c r="G71" s="318" t="s">
        <v>802</v>
      </c>
      <c r="H71" s="318" t="s">
        <v>19</v>
      </c>
      <c r="I71" s="318" t="s">
        <v>803</v>
      </c>
      <c r="J71" s="318" t="s">
        <v>24</v>
      </c>
    </row>
    <row r="72" spans="1:10" x14ac:dyDescent="0.2">
      <c r="A72" s="317">
        <v>1144072679</v>
      </c>
      <c r="B72" s="318" t="s">
        <v>806</v>
      </c>
      <c r="C72" s="299" t="str">
        <f>+_xlfn.XLOOKUP(A72,'ACTIVOS 2'!$B$10:$B$646,'ACTIVOS 2'!$C$10:$C$646)</f>
        <v>VERGARA CHOCUE JESSICA LORENA</v>
      </c>
      <c r="D72" s="319">
        <v>34314</v>
      </c>
      <c r="E72" s="319">
        <v>45439</v>
      </c>
      <c r="F72" s="318" t="s">
        <v>768</v>
      </c>
      <c r="G72" s="318" t="s">
        <v>807</v>
      </c>
      <c r="H72" s="318" t="s">
        <v>19</v>
      </c>
      <c r="I72" s="318" t="s">
        <v>803</v>
      </c>
      <c r="J72" s="318" t="s">
        <v>24</v>
      </c>
    </row>
    <row r="73" spans="1:10" x14ac:dyDescent="0.2">
      <c r="A73" s="317">
        <v>1006289058</v>
      </c>
      <c r="B73" s="318" t="s">
        <v>77</v>
      </c>
      <c r="C73" s="299" t="str">
        <f>+_xlfn.XLOOKUP(A73,'ACTIVOS 2'!$B$10:$B$646,'ACTIVOS 2'!$C$10:$C$646)</f>
        <v>APARICIO CADAVID MARIA ALEJANDRA</v>
      </c>
      <c r="D73" s="319">
        <v>36541</v>
      </c>
      <c r="E73" s="319">
        <v>45505</v>
      </c>
      <c r="F73" s="318" t="s">
        <v>768</v>
      </c>
      <c r="G73" s="318" t="s">
        <v>856</v>
      </c>
      <c r="H73" s="318" t="s">
        <v>19</v>
      </c>
      <c r="I73" s="318" t="s">
        <v>78</v>
      </c>
      <c r="J73" s="318" t="s">
        <v>70</v>
      </c>
    </row>
    <row r="74" spans="1:10" x14ac:dyDescent="0.2">
      <c r="A74" s="317">
        <v>1112102863</v>
      </c>
      <c r="B74" s="318" t="s">
        <v>848</v>
      </c>
      <c r="C74" s="299" t="str">
        <f>+_xlfn.XLOOKUP(A74,'ACTIVOS 2'!$B$10:$B$646,'ACTIVOS 2'!$C$10:$C$646)</f>
        <v>ESTUPIÐAN MONROY CARLOS FERNANDO</v>
      </c>
      <c r="D74" s="319">
        <v>33332</v>
      </c>
      <c r="E74" s="319">
        <v>45525</v>
      </c>
      <c r="F74" s="318" t="s">
        <v>763</v>
      </c>
      <c r="G74" s="318" t="s">
        <v>4321</v>
      </c>
      <c r="H74" s="318" t="s">
        <v>19</v>
      </c>
      <c r="I74" s="318" t="s">
        <v>849</v>
      </c>
      <c r="J74" s="318" t="s">
        <v>24</v>
      </c>
    </row>
    <row r="75" spans="1:10" x14ac:dyDescent="0.2">
      <c r="A75" s="317">
        <v>1110294638</v>
      </c>
      <c r="B75" s="318" t="s">
        <v>857</v>
      </c>
      <c r="C75" s="299" t="str">
        <f>+_xlfn.XLOOKUP(A75,'ACTIVOS 2'!$B$10:$B$646,'ACTIVOS 2'!$C$10:$C$646)</f>
        <v>ARCE SANCHEZ GELEN DAYAN</v>
      </c>
      <c r="D75" s="319">
        <v>39320</v>
      </c>
      <c r="E75" s="319">
        <v>45551</v>
      </c>
      <c r="F75" s="318" t="s">
        <v>768</v>
      </c>
      <c r="G75" s="318" t="s">
        <v>858</v>
      </c>
      <c r="H75" s="318" t="s">
        <v>19</v>
      </c>
      <c r="I75" s="318" t="s">
        <v>859</v>
      </c>
      <c r="J75" s="318" t="s">
        <v>24</v>
      </c>
    </row>
    <row r="76" spans="1:10" x14ac:dyDescent="0.2">
      <c r="A76" s="317">
        <v>1114899072</v>
      </c>
      <c r="B76" s="318" t="s">
        <v>831</v>
      </c>
      <c r="C76" s="299" t="str">
        <f>+_xlfn.XLOOKUP(A76,'ACTIVOS 2'!$B$10:$B$646,'ACTIVOS 2'!$C$10:$C$646)</f>
        <v>CARTAGENA DUQUE JOAN DAVID</v>
      </c>
      <c r="D76" s="319">
        <v>35925</v>
      </c>
      <c r="E76" s="319">
        <v>45586</v>
      </c>
      <c r="F76" s="318" t="s">
        <v>763</v>
      </c>
      <c r="G76" s="318" t="s">
        <v>4315</v>
      </c>
      <c r="H76" s="318" t="s">
        <v>19</v>
      </c>
      <c r="I76" s="318" t="s">
        <v>832</v>
      </c>
      <c r="J76" s="318" t="s">
        <v>776</v>
      </c>
    </row>
    <row r="77" spans="1:10" x14ac:dyDescent="0.2">
      <c r="A77" s="317">
        <v>1130624698</v>
      </c>
      <c r="B77" s="318" t="s">
        <v>64</v>
      </c>
      <c r="C77" s="299" t="str">
        <f>+_xlfn.XLOOKUP(A77,'ACTIVOS 2'!$B$10:$B$646,'ACTIVOS 2'!$C$10:$C$646)</f>
        <v>CAICEDO BUITRAGO GERMAN ENRIQUE</v>
      </c>
      <c r="D77" s="319">
        <v>31458</v>
      </c>
      <c r="E77" s="319">
        <v>45635</v>
      </c>
      <c r="F77" s="318" t="s">
        <v>763</v>
      </c>
      <c r="G77" s="318" t="s">
        <v>65</v>
      </c>
      <c r="H77" s="318" t="s">
        <v>19</v>
      </c>
      <c r="I77" s="318" t="s">
        <v>66</v>
      </c>
      <c r="J77" s="318" t="s">
        <v>21</v>
      </c>
    </row>
    <row r="78" spans="1:10" x14ac:dyDescent="0.2">
      <c r="A78" s="317">
        <v>1144195420</v>
      </c>
      <c r="B78" s="318" t="s">
        <v>6720</v>
      </c>
      <c r="C78" s="299" t="str">
        <f>+_xlfn.XLOOKUP(A78,'ACTIVOS 2'!$B$10:$B$646,'ACTIVOS 2'!$C$10:$C$646)</f>
        <v>MERA FLOREZ JONNY ALEXANDER</v>
      </c>
      <c r="D78" s="319">
        <v>35187</v>
      </c>
      <c r="E78" s="319">
        <v>45733</v>
      </c>
      <c r="F78" s="318" t="s">
        <v>763</v>
      </c>
      <c r="G78" s="318" t="s">
        <v>6721</v>
      </c>
      <c r="H78" s="318" t="s">
        <v>19</v>
      </c>
      <c r="I78" s="318" t="s">
        <v>816</v>
      </c>
      <c r="J78" s="318" t="s">
        <v>21</v>
      </c>
    </row>
    <row r="79" spans="1:10" x14ac:dyDescent="0.2">
      <c r="A79" s="317">
        <v>1106517775</v>
      </c>
      <c r="B79" s="318" t="s">
        <v>864</v>
      </c>
      <c r="C79" s="299" t="str">
        <f>+_xlfn.XLOOKUP(A79,'ACTIVOS 2'!$B$10:$B$646,'ACTIVOS 2'!$C$10:$C$646)</f>
        <v>GARNICA SANCHEZ LAURA VALENTINA</v>
      </c>
      <c r="D79" s="319">
        <v>39878</v>
      </c>
      <c r="E79" s="319">
        <v>45621</v>
      </c>
      <c r="F79" s="318" t="s">
        <v>768</v>
      </c>
      <c r="G79" s="318" t="s">
        <v>865</v>
      </c>
      <c r="H79" s="318" t="s">
        <v>19</v>
      </c>
      <c r="I79" s="318" t="s">
        <v>859</v>
      </c>
      <c r="J79" s="318" t="s">
        <v>24</v>
      </c>
    </row>
    <row r="80" spans="1:10" x14ac:dyDescent="0.2">
      <c r="A80" s="317">
        <v>1076822774</v>
      </c>
      <c r="B80" s="318" t="s">
        <v>6732</v>
      </c>
      <c r="C80" s="299" t="str">
        <f>+_xlfn.XLOOKUP(A80,'ACTIVOS 2'!$B$10:$B$646,'ACTIVOS 2'!$C$10:$C$646)</f>
        <v>IBARGUEN RAMIREZ EVERNIS</v>
      </c>
      <c r="D80" s="319">
        <v>34458</v>
      </c>
      <c r="E80" s="319">
        <v>45733</v>
      </c>
      <c r="F80" s="318" t="s">
        <v>768</v>
      </c>
      <c r="G80" s="318" t="s">
        <v>6733</v>
      </c>
      <c r="H80" s="318" t="s">
        <v>90</v>
      </c>
      <c r="I80" s="318" t="s">
        <v>1467</v>
      </c>
      <c r="J80" s="318" t="s">
        <v>196</v>
      </c>
    </row>
    <row r="81" spans="1:10" x14ac:dyDescent="0.2">
      <c r="A81" s="317">
        <v>1109666346</v>
      </c>
      <c r="B81" s="318" t="s">
        <v>866</v>
      </c>
      <c r="C81" s="299" t="e">
        <f>+_xlfn.XLOOKUP(A81,'ACTIVOS 2'!$B$10:$B$646,'ACTIVOS 2'!$C$10:$C$646)</f>
        <v>#N/A</v>
      </c>
      <c r="D81" s="319">
        <v>39048</v>
      </c>
      <c r="E81" s="319">
        <v>45642</v>
      </c>
      <c r="F81" s="318" t="s">
        <v>768</v>
      </c>
      <c r="G81" s="318" t="s">
        <v>867</v>
      </c>
      <c r="H81" s="318" t="s">
        <v>19</v>
      </c>
      <c r="I81" s="318" t="s">
        <v>859</v>
      </c>
      <c r="J81" s="318" t="s">
        <v>24</v>
      </c>
    </row>
    <row r="82" spans="1:10" x14ac:dyDescent="0.2">
      <c r="A82" s="317">
        <v>1054547894</v>
      </c>
      <c r="B82" s="318" t="s">
        <v>4859</v>
      </c>
      <c r="C82" s="299" t="str">
        <f>+_xlfn.XLOOKUP(A82,'ACTIVOS 2'!$B$10:$B$646,'ACTIVOS 2'!$C$10:$C$646)</f>
        <v>MORALES GOMEZ JULIAN</v>
      </c>
      <c r="D82" s="319">
        <v>39062</v>
      </c>
      <c r="E82" s="319">
        <v>45673</v>
      </c>
      <c r="F82" s="318" t="s">
        <v>763</v>
      </c>
      <c r="G82" s="318" t="s">
        <v>4860</v>
      </c>
      <c r="H82" s="318" t="s">
        <v>19</v>
      </c>
      <c r="I82" s="318" t="s">
        <v>859</v>
      </c>
      <c r="J82" s="318" t="s">
        <v>24</v>
      </c>
    </row>
    <row r="83" spans="1:10" x14ac:dyDescent="0.2">
      <c r="A83" s="317">
        <v>1108645085</v>
      </c>
      <c r="B83" s="318" t="s">
        <v>872</v>
      </c>
      <c r="C83" s="299" t="str">
        <f>+_xlfn.XLOOKUP(A83,'ACTIVOS 2'!$B$10:$B$646,'ACTIVOS 2'!$C$10:$C$646)</f>
        <v>ROJAS LAMPREA GABRIELA</v>
      </c>
      <c r="D83" s="319">
        <v>39894</v>
      </c>
      <c r="E83" s="319">
        <v>45476</v>
      </c>
      <c r="F83" s="318" t="s">
        <v>768</v>
      </c>
      <c r="G83" s="318" t="s">
        <v>873</v>
      </c>
      <c r="H83" s="318" t="s">
        <v>19</v>
      </c>
      <c r="I83" s="318" t="s">
        <v>859</v>
      </c>
      <c r="J83" s="318" t="s">
        <v>24</v>
      </c>
    </row>
    <row r="84" spans="1:10" x14ac:dyDescent="0.2">
      <c r="A84" s="317">
        <v>1109188304</v>
      </c>
      <c r="B84" s="318" t="s">
        <v>4868</v>
      </c>
      <c r="C84" s="299" t="str">
        <f>+_xlfn.XLOOKUP(A84,'ACTIVOS 2'!$B$10:$B$646,'ACTIVOS 2'!$C$10:$C$646)</f>
        <v>ROJAS YALANDA STEFANIA</v>
      </c>
      <c r="D84" s="319">
        <v>39168</v>
      </c>
      <c r="E84" s="319">
        <v>45664</v>
      </c>
      <c r="F84" s="318" t="s">
        <v>768</v>
      </c>
      <c r="G84" s="318" t="s">
        <v>4869</v>
      </c>
      <c r="H84" s="318" t="s">
        <v>19</v>
      </c>
      <c r="I84" s="318" t="s">
        <v>859</v>
      </c>
      <c r="J84" s="318" t="s">
        <v>24</v>
      </c>
    </row>
    <row r="85" spans="1:10" x14ac:dyDescent="0.2">
      <c r="A85" s="317">
        <v>1060991048</v>
      </c>
      <c r="B85" s="318" t="s">
        <v>4872</v>
      </c>
      <c r="C85" s="299" t="str">
        <f>+_xlfn.XLOOKUP(A85,'ACTIVOS 2'!$B$10:$B$646,'ACTIVOS 2'!$C$10:$C$646)</f>
        <v>ZUNIGA MOSQUERA YULIETH PATRICIA</v>
      </c>
      <c r="D85" s="319">
        <v>35257</v>
      </c>
      <c r="E85" s="319">
        <v>45691</v>
      </c>
      <c r="F85" s="318" t="s">
        <v>768</v>
      </c>
      <c r="G85" s="318" t="s">
        <v>4873</v>
      </c>
      <c r="H85" s="318" t="s">
        <v>19</v>
      </c>
      <c r="I85" s="318" t="s">
        <v>859</v>
      </c>
      <c r="J85" s="318" t="s">
        <v>24</v>
      </c>
    </row>
    <row r="86" spans="1:10" x14ac:dyDescent="0.2">
      <c r="A86" s="317">
        <v>1061767834</v>
      </c>
      <c r="B86" s="318" t="s">
        <v>79</v>
      </c>
      <c r="C86" s="299" t="str">
        <f>+_xlfn.XLOOKUP(A86,'ACTIVOS 2'!$B$10:$B$646,'ACTIVOS 2'!$C$10:$C$646)</f>
        <v>BURBANO HERNANDEZ BRAYAN ALBERTO</v>
      </c>
      <c r="D86" s="319">
        <v>34395</v>
      </c>
      <c r="E86" s="319">
        <v>45526</v>
      </c>
      <c r="F86" s="318" t="s">
        <v>763</v>
      </c>
      <c r="G86" s="318" t="s">
        <v>80</v>
      </c>
      <c r="H86" s="318" t="s">
        <v>19</v>
      </c>
      <c r="I86" s="318" t="s">
        <v>81</v>
      </c>
      <c r="J86" s="318" t="s">
        <v>70</v>
      </c>
    </row>
    <row r="87" spans="1:10" x14ac:dyDescent="0.2">
      <c r="A87" s="317">
        <v>38565901</v>
      </c>
      <c r="B87" s="318" t="s">
        <v>874</v>
      </c>
      <c r="C87" s="299" t="str">
        <f>+_xlfn.XLOOKUP(A87,'ACTIVOS 2'!$B$10:$B$646,'ACTIVOS 2'!$C$10:$C$646)</f>
        <v>AYALA OBANDO LORENA</v>
      </c>
      <c r="D87" s="319">
        <v>30106</v>
      </c>
      <c r="E87" s="319">
        <v>42114</v>
      </c>
      <c r="F87" s="318" t="s">
        <v>768</v>
      </c>
      <c r="G87" s="318" t="s">
        <v>4326</v>
      </c>
      <c r="H87" s="318" t="s">
        <v>19</v>
      </c>
      <c r="I87" s="318" t="s">
        <v>875</v>
      </c>
      <c r="J87" s="318" t="s">
        <v>776</v>
      </c>
    </row>
    <row r="88" spans="1:10" x14ac:dyDescent="0.2">
      <c r="A88" s="317">
        <v>52529715</v>
      </c>
      <c r="B88" s="318" t="s">
        <v>876</v>
      </c>
      <c r="C88" s="299" t="e">
        <f>+_xlfn.XLOOKUP(A88,'ACTIVOS 2'!$B$10:$B$646,'ACTIVOS 2'!$C$10:$C$646)</f>
        <v>#N/A</v>
      </c>
      <c r="D88" s="319">
        <v>29276</v>
      </c>
      <c r="E88" s="319">
        <v>44937</v>
      </c>
      <c r="F88" s="318" t="s">
        <v>768</v>
      </c>
      <c r="G88" s="318" t="s">
        <v>4327</v>
      </c>
      <c r="H88" s="318" t="s">
        <v>83</v>
      </c>
      <c r="I88" s="318" t="s">
        <v>877</v>
      </c>
      <c r="J88" s="318" t="s">
        <v>878</v>
      </c>
    </row>
    <row r="89" spans="1:10" x14ac:dyDescent="0.2">
      <c r="A89" s="317">
        <v>31320450</v>
      </c>
      <c r="B89" s="318" t="s">
        <v>879</v>
      </c>
      <c r="C89" s="299" t="str">
        <f>+_xlfn.XLOOKUP(A89,'ACTIVOS 2'!$B$10:$B$646,'ACTIVOS 2'!$C$10:$C$646)</f>
        <v>IBARRA QUINAYAS YOLIMA</v>
      </c>
      <c r="D89" s="319">
        <v>30413</v>
      </c>
      <c r="E89" s="319">
        <v>42691</v>
      </c>
      <c r="F89" s="318" t="s">
        <v>768</v>
      </c>
      <c r="G89" s="318" t="s">
        <v>4328</v>
      </c>
      <c r="H89" s="318" t="s">
        <v>83</v>
      </c>
      <c r="I89" s="318" t="s">
        <v>880</v>
      </c>
      <c r="J89" s="318" t="s">
        <v>881</v>
      </c>
    </row>
    <row r="90" spans="1:10" x14ac:dyDescent="0.2">
      <c r="A90" s="317">
        <v>1112301129</v>
      </c>
      <c r="B90" s="318" t="s">
        <v>882</v>
      </c>
      <c r="C90" s="299" t="str">
        <f>+_xlfn.XLOOKUP(A90,'ACTIVOS 2'!$B$10:$B$646,'ACTIVOS 2'!$C$10:$C$646)</f>
        <v>MURILLO VASCO KELYN JOHANNA</v>
      </c>
      <c r="D90" s="319">
        <v>33554</v>
      </c>
      <c r="E90" s="319">
        <v>45418</v>
      </c>
      <c r="F90" s="318" t="s">
        <v>768</v>
      </c>
      <c r="G90" s="318" t="s">
        <v>883</v>
      </c>
      <c r="H90" s="318" t="s">
        <v>83</v>
      </c>
      <c r="I90" s="318" t="s">
        <v>880</v>
      </c>
      <c r="J90" s="318" t="s">
        <v>881</v>
      </c>
    </row>
    <row r="91" spans="1:10" x14ac:dyDescent="0.2">
      <c r="A91" s="317">
        <v>1144196139</v>
      </c>
      <c r="B91" s="318" t="s">
        <v>884</v>
      </c>
      <c r="C91" s="299" t="str">
        <f>+_xlfn.XLOOKUP(A91,'ACTIVOS 2'!$B$10:$B$646,'ACTIVOS 2'!$C$10:$C$646)</f>
        <v>OCAMPO REINA JUAN DAVID</v>
      </c>
      <c r="D91" s="319">
        <v>35272</v>
      </c>
      <c r="E91" s="319">
        <v>45180</v>
      </c>
      <c r="F91" s="318" t="s">
        <v>763</v>
      </c>
      <c r="G91" s="318" t="s">
        <v>885</v>
      </c>
      <c r="H91" s="318" t="s">
        <v>83</v>
      </c>
      <c r="I91" s="318" t="s">
        <v>880</v>
      </c>
      <c r="J91" s="318" t="s">
        <v>881</v>
      </c>
    </row>
    <row r="92" spans="1:10" x14ac:dyDescent="0.2">
      <c r="A92" s="317">
        <v>1144049500</v>
      </c>
      <c r="B92" s="318" t="s">
        <v>886</v>
      </c>
      <c r="C92" s="299" t="str">
        <f>+_xlfn.XLOOKUP(A92,'ACTIVOS 2'!$B$10:$B$646,'ACTIVOS 2'!$C$10:$C$646)</f>
        <v>ORJUELA GARCIA JONNATHAN ANDRES</v>
      </c>
      <c r="D92" s="319">
        <v>33627</v>
      </c>
      <c r="E92" s="319">
        <v>45078</v>
      </c>
      <c r="F92" s="318" t="s">
        <v>763</v>
      </c>
      <c r="G92" s="318" t="s">
        <v>887</v>
      </c>
      <c r="H92" s="318" t="s">
        <v>83</v>
      </c>
      <c r="I92" s="318" t="s">
        <v>880</v>
      </c>
      <c r="J92" s="318" t="s">
        <v>881</v>
      </c>
    </row>
    <row r="93" spans="1:10" x14ac:dyDescent="0.2">
      <c r="A93" s="317">
        <v>1002859238</v>
      </c>
      <c r="B93" s="318" t="s">
        <v>979</v>
      </c>
      <c r="C93" s="299" t="str">
        <f>+_xlfn.XLOOKUP(A93,'ACTIVOS 2'!$B$10:$B$646,'ACTIVOS 2'!$C$10:$C$646)</f>
        <v>PARDO MONTENEGRO JAIDER</v>
      </c>
      <c r="D93" s="319">
        <v>36373</v>
      </c>
      <c r="E93" s="319">
        <v>45614</v>
      </c>
      <c r="F93" s="318" t="s">
        <v>763</v>
      </c>
      <c r="G93" s="318" t="s">
        <v>980</v>
      </c>
      <c r="H93" s="318" t="s">
        <v>83</v>
      </c>
      <c r="I93" s="318" t="s">
        <v>880</v>
      </c>
      <c r="J93" s="318" t="s">
        <v>881</v>
      </c>
    </row>
    <row r="94" spans="1:10" x14ac:dyDescent="0.2">
      <c r="A94" s="317">
        <v>1143866328</v>
      </c>
      <c r="B94" s="318" t="s">
        <v>888</v>
      </c>
      <c r="C94" s="299" t="str">
        <f>+_xlfn.XLOOKUP(A94,'ACTIVOS 2'!$B$10:$B$646,'ACTIVOS 2'!$C$10:$C$646)</f>
        <v>SERRATO SANCHEZ NORA ALEXANDRA</v>
      </c>
      <c r="D94" s="319">
        <v>35187</v>
      </c>
      <c r="E94" s="319">
        <v>42390</v>
      </c>
      <c r="F94" s="318" t="s">
        <v>768</v>
      </c>
      <c r="G94" s="318" t="s">
        <v>889</v>
      </c>
      <c r="H94" s="318" t="s">
        <v>83</v>
      </c>
      <c r="I94" s="318" t="s">
        <v>880</v>
      </c>
      <c r="J94" s="318" t="s">
        <v>881</v>
      </c>
    </row>
    <row r="95" spans="1:10" x14ac:dyDescent="0.2">
      <c r="A95" s="317">
        <v>1144045590</v>
      </c>
      <c r="B95" s="318" t="s">
        <v>890</v>
      </c>
      <c r="C95" s="299" t="str">
        <f>+_xlfn.XLOOKUP(A95,'ACTIVOS 2'!$B$10:$B$646,'ACTIVOS 2'!$C$10:$C$646)</f>
        <v>VERGARA RIVERA LEYDY JOHANNA</v>
      </c>
      <c r="D95" s="319">
        <v>33436</v>
      </c>
      <c r="E95" s="319">
        <v>43896</v>
      </c>
      <c r="F95" s="318" t="s">
        <v>768</v>
      </c>
      <c r="G95" s="318" t="s">
        <v>891</v>
      </c>
      <c r="H95" s="318" t="s">
        <v>83</v>
      </c>
      <c r="I95" s="318" t="s">
        <v>880</v>
      </c>
      <c r="J95" s="318" t="s">
        <v>881</v>
      </c>
    </row>
    <row r="96" spans="1:10" x14ac:dyDescent="0.2">
      <c r="A96" s="317">
        <v>29117295</v>
      </c>
      <c r="B96" s="318" t="s">
        <v>892</v>
      </c>
      <c r="C96" s="299" t="str">
        <f>+_xlfn.XLOOKUP(A96,'ACTIVOS 2'!$B$10:$B$646,'ACTIVOS 2'!$C$10:$C$646)</f>
        <v>MOLINA PIEDRAHITA ANGELICA MARIA</v>
      </c>
      <c r="D96" s="319">
        <v>28982</v>
      </c>
      <c r="E96" s="319">
        <v>38873</v>
      </c>
      <c r="F96" s="318" t="s">
        <v>768</v>
      </c>
      <c r="G96" s="318" t="s">
        <v>4329</v>
      </c>
      <c r="H96" s="318" t="s">
        <v>83</v>
      </c>
      <c r="I96" s="318" t="s">
        <v>893</v>
      </c>
      <c r="J96" s="318" t="s">
        <v>85</v>
      </c>
    </row>
    <row r="97" spans="1:10" x14ac:dyDescent="0.2">
      <c r="A97" s="317">
        <v>66916550</v>
      </c>
      <c r="B97" s="318" t="s">
        <v>894</v>
      </c>
      <c r="C97" s="299" t="str">
        <f>+_xlfn.XLOOKUP(A97,'ACTIVOS 2'!$B$10:$B$646,'ACTIVOS 2'!$C$10:$C$646)</f>
        <v>VELASQUEZ ROJAS MARILU</v>
      </c>
      <c r="D97" s="319">
        <v>27307</v>
      </c>
      <c r="E97" s="319">
        <v>39315</v>
      </c>
      <c r="F97" s="318" t="s">
        <v>768</v>
      </c>
      <c r="G97" s="318" t="s">
        <v>4330</v>
      </c>
      <c r="H97" s="318" t="s">
        <v>83</v>
      </c>
      <c r="I97" s="318" t="s">
        <v>893</v>
      </c>
      <c r="J97" s="318" t="s">
        <v>85</v>
      </c>
    </row>
    <row r="98" spans="1:10" x14ac:dyDescent="0.2">
      <c r="A98" s="317">
        <v>66839549</v>
      </c>
      <c r="B98" s="318" t="s">
        <v>895</v>
      </c>
      <c r="C98" s="299" t="str">
        <f>+_xlfn.XLOOKUP(A98,'ACTIVOS 2'!$B$10:$B$646,'ACTIVOS 2'!$C$10:$C$646)</f>
        <v>MARTINEZ VARELA NUBIA</v>
      </c>
      <c r="D98" s="319">
        <v>26042</v>
      </c>
      <c r="E98" s="319">
        <v>38874</v>
      </c>
      <c r="F98" s="318" t="s">
        <v>768</v>
      </c>
      <c r="G98" s="318" t="s">
        <v>4331</v>
      </c>
      <c r="H98" s="318" t="s">
        <v>83</v>
      </c>
      <c r="I98" s="318" t="s">
        <v>896</v>
      </c>
      <c r="J98" s="318" t="s">
        <v>878</v>
      </c>
    </row>
    <row r="99" spans="1:10" x14ac:dyDescent="0.2">
      <c r="A99" s="317">
        <v>38613399</v>
      </c>
      <c r="B99" s="318" t="s">
        <v>897</v>
      </c>
      <c r="C99" s="299" t="str">
        <f>+_xlfn.XLOOKUP(A99,'ACTIVOS 2'!$B$10:$B$646,'ACTIVOS 2'!$C$10:$C$646)</f>
        <v>ALVAREZ INDIRA</v>
      </c>
      <c r="D99" s="319">
        <v>30429</v>
      </c>
      <c r="E99" s="319">
        <v>42661</v>
      </c>
      <c r="F99" s="318" t="s">
        <v>768</v>
      </c>
      <c r="G99" s="318" t="s">
        <v>898</v>
      </c>
      <c r="H99" s="318" t="s">
        <v>83</v>
      </c>
      <c r="I99" s="318" t="s">
        <v>899</v>
      </c>
      <c r="J99" s="318" t="s">
        <v>85</v>
      </c>
    </row>
    <row r="100" spans="1:10" x14ac:dyDescent="0.2">
      <c r="A100" s="317">
        <v>29115536</v>
      </c>
      <c r="B100" s="318" t="s">
        <v>900</v>
      </c>
      <c r="C100" s="299" t="str">
        <f>+_xlfn.XLOOKUP(A100,'ACTIVOS 2'!$B$10:$B$646,'ACTIVOS 2'!$C$10:$C$646)</f>
        <v>ARIAS GONZALEZ LUZ ELENA</v>
      </c>
      <c r="D100" s="319">
        <v>29049</v>
      </c>
      <c r="E100" s="319">
        <v>42557</v>
      </c>
      <c r="F100" s="318" t="s">
        <v>768</v>
      </c>
      <c r="G100" s="318" t="s">
        <v>901</v>
      </c>
      <c r="H100" s="318" t="s">
        <v>83</v>
      </c>
      <c r="I100" s="318" t="s">
        <v>899</v>
      </c>
      <c r="J100" s="318" t="s">
        <v>85</v>
      </c>
    </row>
    <row r="101" spans="1:10" x14ac:dyDescent="0.2">
      <c r="A101" s="317">
        <v>1113523580</v>
      </c>
      <c r="B101" s="318" t="s">
        <v>902</v>
      </c>
      <c r="C101" s="299" t="str">
        <f>+_xlfn.XLOOKUP(A101,'ACTIVOS 2'!$B$10:$B$646,'ACTIVOS 2'!$C$10:$C$646)</f>
        <v>BELTRAN ROZO MAYERLIN</v>
      </c>
      <c r="D101" s="319">
        <v>33259</v>
      </c>
      <c r="E101" s="319">
        <v>43207</v>
      </c>
      <c r="F101" s="318" t="s">
        <v>768</v>
      </c>
      <c r="G101" s="318" t="s">
        <v>903</v>
      </c>
      <c r="H101" s="318" t="s">
        <v>83</v>
      </c>
      <c r="I101" s="318" t="s">
        <v>899</v>
      </c>
      <c r="J101" s="318" t="s">
        <v>85</v>
      </c>
    </row>
    <row r="102" spans="1:10" x14ac:dyDescent="0.2">
      <c r="A102" s="317">
        <v>66879134</v>
      </c>
      <c r="B102" s="318" t="s">
        <v>904</v>
      </c>
      <c r="C102" s="299" t="str">
        <f>+_xlfn.XLOOKUP(A102,'ACTIVOS 2'!$B$10:$B$646,'ACTIVOS 2'!$C$10:$C$646)</f>
        <v>BERMUDEZ MIRANDA ANA VEIVA</v>
      </c>
      <c r="D102" s="319">
        <v>27921</v>
      </c>
      <c r="E102" s="319">
        <v>38878</v>
      </c>
      <c r="F102" s="318" t="s">
        <v>768</v>
      </c>
      <c r="G102" s="318" t="s">
        <v>4332</v>
      </c>
      <c r="H102" s="318" t="s">
        <v>83</v>
      </c>
      <c r="I102" s="318" t="s">
        <v>899</v>
      </c>
      <c r="J102" s="318" t="s">
        <v>85</v>
      </c>
    </row>
    <row r="103" spans="1:10" x14ac:dyDescent="0.2">
      <c r="A103" s="317">
        <v>66916376</v>
      </c>
      <c r="B103" s="318" t="s">
        <v>906</v>
      </c>
      <c r="C103" s="299" t="str">
        <f>+_xlfn.XLOOKUP(A103,'ACTIVOS 2'!$B$10:$B$646,'ACTIVOS 2'!$C$10:$C$646)</f>
        <v>BOLANOS NAVARRO LILIANA</v>
      </c>
      <c r="D103" s="319">
        <v>25906</v>
      </c>
      <c r="E103" s="319">
        <v>38874</v>
      </c>
      <c r="F103" s="318" t="s">
        <v>768</v>
      </c>
      <c r="G103" s="318" t="s">
        <v>4334</v>
      </c>
      <c r="H103" s="318" t="s">
        <v>83</v>
      </c>
      <c r="I103" s="318" t="s">
        <v>899</v>
      </c>
      <c r="J103" s="318" t="s">
        <v>85</v>
      </c>
    </row>
    <row r="104" spans="1:10" x14ac:dyDescent="0.2">
      <c r="A104" s="317">
        <v>66905571</v>
      </c>
      <c r="B104" s="318" t="s">
        <v>907</v>
      </c>
      <c r="C104" s="299" t="str">
        <f>+_xlfn.XLOOKUP(A104,'ACTIVOS 2'!$B$10:$B$646,'ACTIVOS 2'!$C$10:$C$646)</f>
        <v>BOLIVAR CARDENAS NHORA ELENA</v>
      </c>
      <c r="D104" s="319">
        <v>27200</v>
      </c>
      <c r="E104" s="319">
        <v>38869</v>
      </c>
      <c r="F104" s="318" t="s">
        <v>768</v>
      </c>
      <c r="G104" s="318" t="s">
        <v>4335</v>
      </c>
      <c r="H104" s="318" t="s">
        <v>83</v>
      </c>
      <c r="I104" s="318" t="s">
        <v>899</v>
      </c>
      <c r="J104" s="318" t="s">
        <v>85</v>
      </c>
    </row>
    <row r="105" spans="1:10" x14ac:dyDescent="0.2">
      <c r="A105" s="317">
        <v>66993200</v>
      </c>
      <c r="B105" s="318" t="s">
        <v>908</v>
      </c>
      <c r="C105" s="299" t="str">
        <f>+_xlfn.XLOOKUP(A105,'ACTIVOS 2'!$B$10:$B$646,'ACTIVOS 2'!$C$10:$C$646)</f>
        <v>BRAVO AYDA LUZ</v>
      </c>
      <c r="D105" s="319">
        <v>27947</v>
      </c>
      <c r="E105" s="319">
        <v>42639</v>
      </c>
      <c r="F105" s="318" t="s">
        <v>768</v>
      </c>
      <c r="G105" s="318" t="s">
        <v>4336</v>
      </c>
      <c r="H105" s="318" t="s">
        <v>83</v>
      </c>
      <c r="I105" s="318" t="s">
        <v>899</v>
      </c>
      <c r="J105" s="318" t="s">
        <v>85</v>
      </c>
    </row>
    <row r="106" spans="1:10" x14ac:dyDescent="0.2">
      <c r="A106" s="317">
        <v>16756006</v>
      </c>
      <c r="B106" s="318" t="s">
        <v>909</v>
      </c>
      <c r="C106" s="299" t="str">
        <f>+_xlfn.XLOOKUP(A106,'ACTIVOS 2'!$B$10:$B$646,'ACTIVOS 2'!$C$10:$C$646)</f>
        <v>CARMONA GARCIA LUIS CARLOS</v>
      </c>
      <c r="D106" s="319">
        <v>24698</v>
      </c>
      <c r="E106" s="319">
        <v>36528</v>
      </c>
      <c r="F106" s="318" t="s">
        <v>763</v>
      </c>
      <c r="G106" s="318" t="s">
        <v>4337</v>
      </c>
      <c r="H106" s="318" t="s">
        <v>83</v>
      </c>
      <c r="I106" s="318" t="s">
        <v>899</v>
      </c>
      <c r="J106" s="318" t="s">
        <v>85</v>
      </c>
    </row>
    <row r="107" spans="1:10" x14ac:dyDescent="0.2">
      <c r="A107" s="317">
        <v>1144056036</v>
      </c>
      <c r="B107" s="318" t="s">
        <v>910</v>
      </c>
      <c r="C107" s="299" t="str">
        <f>+_xlfn.XLOOKUP(A107,'ACTIVOS 2'!$B$10:$B$646,'ACTIVOS 2'!$C$10:$C$646)</f>
        <v>CASTANO BOHORQUEZ HENRY JOHANY</v>
      </c>
      <c r="D107" s="319">
        <v>33895</v>
      </c>
      <c r="E107" s="319">
        <v>42929</v>
      </c>
      <c r="F107" s="318" t="s">
        <v>763</v>
      </c>
      <c r="G107" s="318" t="s">
        <v>911</v>
      </c>
      <c r="H107" s="318" t="s">
        <v>83</v>
      </c>
      <c r="I107" s="318" t="s">
        <v>899</v>
      </c>
      <c r="J107" s="318" t="s">
        <v>85</v>
      </c>
    </row>
    <row r="108" spans="1:10" x14ac:dyDescent="0.2">
      <c r="A108" s="317">
        <v>24815562</v>
      </c>
      <c r="B108" s="318" t="s">
        <v>912</v>
      </c>
      <c r="C108" s="299" t="str">
        <f>+_xlfn.XLOOKUP(A108,'ACTIVOS 2'!$B$10:$B$646,'ACTIVOS 2'!$C$10:$C$646)</f>
        <v>DIAZ VIVIANA PATRICIA</v>
      </c>
      <c r="D108" s="319">
        <v>30276</v>
      </c>
      <c r="E108" s="319">
        <v>40627</v>
      </c>
      <c r="F108" s="318" t="s">
        <v>768</v>
      </c>
      <c r="G108" s="318" t="s">
        <v>4338</v>
      </c>
      <c r="H108" s="318" t="s">
        <v>83</v>
      </c>
      <c r="I108" s="318" t="s">
        <v>899</v>
      </c>
      <c r="J108" s="318" t="s">
        <v>85</v>
      </c>
    </row>
    <row r="109" spans="1:10" x14ac:dyDescent="0.2">
      <c r="A109" s="317">
        <v>66978336</v>
      </c>
      <c r="B109" s="318" t="s">
        <v>913</v>
      </c>
      <c r="C109" s="299" t="str">
        <f>+_xlfn.XLOOKUP(A109,'ACTIVOS 2'!$B$10:$B$646,'ACTIVOS 2'!$C$10:$C$646)</f>
        <v>ECHEVERRI GIRALDO DIANA ALEXANDRA</v>
      </c>
      <c r="D109" s="319">
        <v>27945</v>
      </c>
      <c r="E109" s="319">
        <v>42254</v>
      </c>
      <c r="F109" s="318" t="s">
        <v>768</v>
      </c>
      <c r="G109" s="318" t="s">
        <v>914</v>
      </c>
      <c r="H109" s="318" t="s">
        <v>83</v>
      </c>
      <c r="I109" s="318" t="s">
        <v>899</v>
      </c>
      <c r="J109" s="318" t="s">
        <v>85</v>
      </c>
    </row>
    <row r="110" spans="1:10" x14ac:dyDescent="0.2">
      <c r="A110" s="317">
        <v>66880984</v>
      </c>
      <c r="B110" s="318" t="s">
        <v>916</v>
      </c>
      <c r="C110" s="299" t="str">
        <f>+_xlfn.XLOOKUP(A110,'ACTIVOS 2'!$B$10:$B$646,'ACTIVOS 2'!$C$10:$C$646)</f>
        <v>GOMEZ SOTO ANA MARIA</v>
      </c>
      <c r="D110" s="319">
        <v>26177</v>
      </c>
      <c r="E110" s="319">
        <v>38875</v>
      </c>
      <c r="F110" s="318" t="s">
        <v>768</v>
      </c>
      <c r="G110" s="318" t="s">
        <v>4339</v>
      </c>
      <c r="H110" s="318" t="s">
        <v>83</v>
      </c>
      <c r="I110" s="318" t="s">
        <v>899</v>
      </c>
      <c r="J110" s="318" t="s">
        <v>85</v>
      </c>
    </row>
    <row r="111" spans="1:10" x14ac:dyDescent="0.2">
      <c r="A111" s="317">
        <v>66926925</v>
      </c>
      <c r="B111" s="318" t="s">
        <v>917</v>
      </c>
      <c r="C111" s="299" t="str">
        <f>+_xlfn.XLOOKUP(A111,'ACTIVOS 2'!$B$10:$B$646,'ACTIVOS 2'!$C$10:$C$646)</f>
        <v>LEON ORTIZ ANGELA</v>
      </c>
      <c r="D111" s="319">
        <v>27401</v>
      </c>
      <c r="E111" s="319">
        <v>39995</v>
      </c>
      <c r="F111" s="318" t="s">
        <v>768</v>
      </c>
      <c r="G111" s="318" t="s">
        <v>4340</v>
      </c>
      <c r="H111" s="318" t="s">
        <v>83</v>
      </c>
      <c r="I111" s="318" t="s">
        <v>899</v>
      </c>
      <c r="J111" s="318" t="s">
        <v>85</v>
      </c>
    </row>
    <row r="112" spans="1:10" x14ac:dyDescent="0.2">
      <c r="A112" s="317">
        <v>38671428</v>
      </c>
      <c r="B112" s="318" t="s">
        <v>918</v>
      </c>
      <c r="C112" s="299" t="str">
        <f>+_xlfn.XLOOKUP(A112,'ACTIVOS 2'!$B$10:$B$646,'ACTIVOS 2'!$C$10:$C$646)</f>
        <v>LINARES ORTEGA LEIDY JOVANNA</v>
      </c>
      <c r="D112" s="319">
        <v>31052</v>
      </c>
      <c r="E112" s="319">
        <v>43143</v>
      </c>
      <c r="F112" s="318" t="s">
        <v>768</v>
      </c>
      <c r="G112" s="318" t="s">
        <v>919</v>
      </c>
      <c r="H112" s="318" t="s">
        <v>83</v>
      </c>
      <c r="I112" s="318" t="s">
        <v>899</v>
      </c>
      <c r="J112" s="318" t="s">
        <v>85</v>
      </c>
    </row>
    <row r="113" spans="1:10" x14ac:dyDescent="0.2">
      <c r="A113" s="317">
        <v>1130603122</v>
      </c>
      <c r="B113" s="318" t="s">
        <v>920</v>
      </c>
      <c r="C113" s="299" t="str">
        <f>+_xlfn.XLOOKUP(A113,'ACTIVOS 2'!$B$10:$B$646,'ACTIVOS 2'!$C$10:$C$646)</f>
        <v>LLANOS CASTRO KATHERINE</v>
      </c>
      <c r="D113" s="319">
        <v>32452</v>
      </c>
      <c r="E113" s="319">
        <v>43210</v>
      </c>
      <c r="F113" s="318" t="s">
        <v>768</v>
      </c>
      <c r="G113" s="318" t="s">
        <v>921</v>
      </c>
      <c r="H113" s="318" t="s">
        <v>83</v>
      </c>
      <c r="I113" s="318" t="s">
        <v>899</v>
      </c>
      <c r="J113" s="318" t="s">
        <v>85</v>
      </c>
    </row>
    <row r="114" spans="1:10" x14ac:dyDescent="0.2">
      <c r="A114" s="317">
        <v>43643642</v>
      </c>
      <c r="B114" s="318" t="s">
        <v>922</v>
      </c>
      <c r="C114" s="299" t="str">
        <f>+_xlfn.XLOOKUP(A114,'ACTIVOS 2'!$B$10:$B$646,'ACTIVOS 2'!$C$10:$C$646)</f>
        <v>LOPEZ CASTRILLON BLANCA ALICIA</v>
      </c>
      <c r="D114" s="319">
        <v>26296</v>
      </c>
      <c r="E114" s="319">
        <v>38873</v>
      </c>
      <c r="F114" s="318" t="s">
        <v>768</v>
      </c>
      <c r="G114" s="318" t="s">
        <v>4341</v>
      </c>
      <c r="H114" s="318" t="s">
        <v>83</v>
      </c>
      <c r="I114" s="318" t="s">
        <v>899</v>
      </c>
      <c r="J114" s="318" t="s">
        <v>85</v>
      </c>
    </row>
    <row r="115" spans="1:10" x14ac:dyDescent="0.2">
      <c r="A115" s="317">
        <v>16370054</v>
      </c>
      <c r="B115" s="318" t="s">
        <v>1065</v>
      </c>
      <c r="C115" s="299" t="str">
        <f>+_xlfn.XLOOKUP(A115,'ACTIVOS 2'!$B$10:$B$646,'ACTIVOS 2'!$C$10:$C$646)</f>
        <v>MARMOLEJO DE LA CRUZ WILMAR</v>
      </c>
      <c r="D115" s="319">
        <v>24467</v>
      </c>
      <c r="E115" s="319">
        <v>45017</v>
      </c>
      <c r="F115" s="318" t="s">
        <v>763</v>
      </c>
      <c r="G115" s="318" t="s">
        <v>4404</v>
      </c>
      <c r="H115" s="318" t="s">
        <v>83</v>
      </c>
      <c r="I115" s="318" t="s">
        <v>899</v>
      </c>
      <c r="J115" s="318" t="s">
        <v>85</v>
      </c>
    </row>
    <row r="116" spans="1:10" x14ac:dyDescent="0.2">
      <c r="A116" s="317">
        <v>66823484</v>
      </c>
      <c r="B116" s="318" t="s">
        <v>923</v>
      </c>
      <c r="C116" s="299" t="str">
        <f>+_xlfn.XLOOKUP(A116,'ACTIVOS 2'!$B$10:$B$646,'ACTIVOS 2'!$C$10:$C$646)</f>
        <v>MASMELA ESQUIVEL SANDRA MARIA</v>
      </c>
      <c r="D116" s="319">
        <v>25934</v>
      </c>
      <c r="E116" s="319">
        <v>38875</v>
      </c>
      <c r="F116" s="318" t="s">
        <v>768</v>
      </c>
      <c r="G116" s="318" t="s">
        <v>4342</v>
      </c>
      <c r="H116" s="318" t="s">
        <v>83</v>
      </c>
      <c r="I116" s="318" t="s">
        <v>899</v>
      </c>
      <c r="J116" s="318" t="s">
        <v>85</v>
      </c>
    </row>
    <row r="117" spans="1:10" x14ac:dyDescent="0.2">
      <c r="A117" s="317">
        <v>66839427</v>
      </c>
      <c r="B117" s="318" t="s">
        <v>924</v>
      </c>
      <c r="C117" s="299" t="str">
        <f>+_xlfn.XLOOKUP(A117,'ACTIVOS 2'!$B$10:$B$646,'ACTIVOS 2'!$C$10:$C$646)</f>
        <v>MERA AMALFI</v>
      </c>
      <c r="D117" s="319">
        <v>26241</v>
      </c>
      <c r="E117" s="319">
        <v>41325</v>
      </c>
      <c r="F117" s="318" t="s">
        <v>768</v>
      </c>
      <c r="G117" s="318" t="s">
        <v>4343</v>
      </c>
      <c r="H117" s="318" t="s">
        <v>83</v>
      </c>
      <c r="I117" s="318" t="s">
        <v>899</v>
      </c>
      <c r="J117" s="318" t="s">
        <v>85</v>
      </c>
    </row>
    <row r="118" spans="1:10" x14ac:dyDescent="0.2">
      <c r="A118" s="317">
        <v>1143994977</v>
      </c>
      <c r="B118" s="318" t="s">
        <v>925</v>
      </c>
      <c r="C118" s="299" t="str">
        <f>+_xlfn.XLOOKUP(A118,'ACTIVOS 2'!$B$10:$B$646,'ACTIVOS 2'!$C$10:$C$646)</f>
        <v>MIRANDA LUNA VALERIA</v>
      </c>
      <c r="D118" s="319">
        <v>36211</v>
      </c>
      <c r="E118" s="319">
        <v>43213</v>
      </c>
      <c r="F118" s="318" t="s">
        <v>768</v>
      </c>
      <c r="G118" s="318" t="s">
        <v>926</v>
      </c>
      <c r="H118" s="318" t="s">
        <v>83</v>
      </c>
      <c r="I118" s="318" t="s">
        <v>899</v>
      </c>
      <c r="J118" s="318" t="s">
        <v>85</v>
      </c>
    </row>
    <row r="119" spans="1:10" x14ac:dyDescent="0.2">
      <c r="A119" s="317">
        <v>38888878</v>
      </c>
      <c r="B119" s="318" t="s">
        <v>927</v>
      </c>
      <c r="C119" s="299" t="str">
        <f>+_xlfn.XLOOKUP(A119,'ACTIVOS 2'!$B$10:$B$646,'ACTIVOS 2'!$C$10:$C$646)</f>
        <v>MONTOYA DIANA LORENA</v>
      </c>
      <c r="D119" s="319">
        <v>29265</v>
      </c>
      <c r="E119" s="319">
        <v>39122</v>
      </c>
      <c r="F119" s="318" t="s">
        <v>768</v>
      </c>
      <c r="G119" s="318" t="s">
        <v>4344</v>
      </c>
      <c r="H119" s="318" t="s">
        <v>83</v>
      </c>
      <c r="I119" s="318" t="s">
        <v>899</v>
      </c>
      <c r="J119" s="318" t="s">
        <v>85</v>
      </c>
    </row>
    <row r="120" spans="1:10" x14ac:dyDescent="0.2">
      <c r="A120" s="317">
        <v>16799181</v>
      </c>
      <c r="B120" s="318" t="s">
        <v>930</v>
      </c>
      <c r="C120" s="299" t="str">
        <f>+_xlfn.XLOOKUP(A120,'ACTIVOS 2'!$B$10:$B$646,'ACTIVOS 2'!$C$10:$C$646)</f>
        <v>MORENO MILLAN EDUARD</v>
      </c>
      <c r="D120" s="319">
        <v>26144</v>
      </c>
      <c r="E120" s="319">
        <v>38875</v>
      </c>
      <c r="F120" s="318" t="s">
        <v>763</v>
      </c>
      <c r="G120" s="318" t="s">
        <v>4345</v>
      </c>
      <c r="H120" s="318" t="s">
        <v>83</v>
      </c>
      <c r="I120" s="318" t="s">
        <v>899</v>
      </c>
      <c r="J120" s="318" t="s">
        <v>85</v>
      </c>
    </row>
    <row r="121" spans="1:10" x14ac:dyDescent="0.2">
      <c r="A121" s="317">
        <v>66926647</v>
      </c>
      <c r="B121" s="318" t="s">
        <v>931</v>
      </c>
      <c r="C121" s="299" t="str">
        <f>+_xlfn.XLOOKUP(A121,'ACTIVOS 2'!$B$10:$B$646,'ACTIVOS 2'!$C$10:$C$646)</f>
        <v>OROZCO RIVERA ANDREA</v>
      </c>
      <c r="D121" s="319">
        <v>27267</v>
      </c>
      <c r="E121" s="319">
        <v>37681</v>
      </c>
      <c r="F121" s="318" t="s">
        <v>768</v>
      </c>
      <c r="G121" s="318" t="s">
        <v>4346</v>
      </c>
      <c r="H121" s="318" t="s">
        <v>83</v>
      </c>
      <c r="I121" s="318" t="s">
        <v>899</v>
      </c>
      <c r="J121" s="318" t="s">
        <v>85</v>
      </c>
    </row>
    <row r="122" spans="1:10" x14ac:dyDescent="0.2">
      <c r="A122" s="317">
        <v>31535842</v>
      </c>
      <c r="B122" s="318" t="s">
        <v>932</v>
      </c>
      <c r="C122" s="299" t="str">
        <f>+_xlfn.XLOOKUP(A122,'ACTIVOS 2'!$B$10:$B$646,'ACTIVOS 2'!$C$10:$C$646)</f>
        <v>PAREDES CORREA MARITZA</v>
      </c>
      <c r="D122" s="319">
        <v>27444</v>
      </c>
      <c r="E122" s="319">
        <v>38875</v>
      </c>
      <c r="F122" s="318" t="s">
        <v>768</v>
      </c>
      <c r="G122" s="318" t="s">
        <v>4347</v>
      </c>
      <c r="H122" s="318" t="s">
        <v>83</v>
      </c>
      <c r="I122" s="318" t="s">
        <v>899</v>
      </c>
      <c r="J122" s="318" t="s">
        <v>85</v>
      </c>
    </row>
    <row r="123" spans="1:10" x14ac:dyDescent="0.2">
      <c r="A123" s="317">
        <v>38553620</v>
      </c>
      <c r="B123" s="318" t="s">
        <v>935</v>
      </c>
      <c r="C123" s="299" t="str">
        <f>+_xlfn.XLOOKUP(A123,'ACTIVOS 2'!$B$10:$B$646,'ACTIVOS 2'!$C$10:$C$646)</f>
        <v>RODRIGUEZ ROJAS ARABANI</v>
      </c>
      <c r="D123" s="319">
        <v>29070</v>
      </c>
      <c r="E123" s="319">
        <v>39995</v>
      </c>
      <c r="F123" s="318" t="s">
        <v>768</v>
      </c>
      <c r="G123" s="318" t="s">
        <v>4348</v>
      </c>
      <c r="H123" s="318" t="s">
        <v>83</v>
      </c>
      <c r="I123" s="318" t="s">
        <v>899</v>
      </c>
      <c r="J123" s="318" t="s">
        <v>85</v>
      </c>
    </row>
    <row r="124" spans="1:10" x14ac:dyDescent="0.2">
      <c r="A124" s="317">
        <v>38289647</v>
      </c>
      <c r="B124" s="318" t="s">
        <v>1376</v>
      </c>
      <c r="C124" s="299" t="str">
        <f>+_xlfn.XLOOKUP(A124,'ACTIVOS 2'!$B$10:$B$646,'ACTIVOS 2'!$C$10:$C$646)</f>
        <v>URUENA HERNANDEZ NIDIA JOHANA</v>
      </c>
      <c r="D124" s="319">
        <v>29653</v>
      </c>
      <c r="E124" s="319">
        <v>45062</v>
      </c>
      <c r="F124" s="318" t="s">
        <v>768</v>
      </c>
      <c r="G124" s="318" t="s">
        <v>1377</v>
      </c>
      <c r="H124" s="318" t="s">
        <v>83</v>
      </c>
      <c r="I124" s="318" t="s">
        <v>899</v>
      </c>
      <c r="J124" s="318" t="s">
        <v>85</v>
      </c>
    </row>
    <row r="125" spans="1:10" x14ac:dyDescent="0.2">
      <c r="A125" s="317">
        <v>1114208395</v>
      </c>
      <c r="B125" s="318" t="s">
        <v>1100</v>
      </c>
      <c r="C125" s="299" t="str">
        <f>+_xlfn.XLOOKUP(A125,'ACTIVOS 2'!$B$10:$B$646,'ACTIVOS 2'!$C$10:$C$646)</f>
        <v>VARGAS LOPEZ VANESSA ASTRID</v>
      </c>
      <c r="D125" s="319">
        <v>31672</v>
      </c>
      <c r="E125" s="319">
        <v>43608</v>
      </c>
      <c r="F125" s="318" t="s">
        <v>768</v>
      </c>
      <c r="G125" s="318" t="s">
        <v>4411</v>
      </c>
      <c r="H125" s="318" t="s">
        <v>83</v>
      </c>
      <c r="I125" s="318" t="s">
        <v>899</v>
      </c>
      <c r="J125" s="318" t="s">
        <v>85</v>
      </c>
    </row>
    <row r="126" spans="1:10" x14ac:dyDescent="0.2">
      <c r="A126" s="317">
        <v>1004640368</v>
      </c>
      <c r="B126" s="318" t="s">
        <v>994</v>
      </c>
      <c r="C126" s="299" t="str">
        <f>+_xlfn.XLOOKUP(A126,'ACTIVOS 2'!$B$10:$B$646,'ACTIVOS 2'!$C$10:$C$646)</f>
        <v>ALVAREZ QUINONES DILSON JAIR</v>
      </c>
      <c r="D126" s="319">
        <v>37325</v>
      </c>
      <c r="E126" s="319">
        <v>45467</v>
      </c>
      <c r="F126" s="318" t="s">
        <v>763</v>
      </c>
      <c r="G126" s="318" t="s">
        <v>995</v>
      </c>
      <c r="H126" s="318" t="s">
        <v>83</v>
      </c>
      <c r="I126" s="318" t="s">
        <v>5002</v>
      </c>
      <c r="J126" s="318" t="s">
        <v>881</v>
      </c>
    </row>
    <row r="127" spans="1:10" x14ac:dyDescent="0.2">
      <c r="A127" s="317">
        <v>1107050834</v>
      </c>
      <c r="B127" s="318" t="s">
        <v>6644</v>
      </c>
      <c r="C127" s="299" t="str">
        <f>+_xlfn.XLOOKUP(A127,'ACTIVOS 2'!$B$10:$B$646,'ACTIVOS 2'!$C$10:$C$646)</f>
        <v>RIVAS AMARIS JULIO CESAR</v>
      </c>
      <c r="D127" s="319">
        <v>32077</v>
      </c>
      <c r="E127" s="319">
        <v>45712</v>
      </c>
      <c r="F127" s="318" t="s">
        <v>763</v>
      </c>
      <c r="G127" s="318" t="s">
        <v>6645</v>
      </c>
      <c r="H127" s="318" t="s">
        <v>83</v>
      </c>
      <c r="I127" s="318" t="s">
        <v>5002</v>
      </c>
      <c r="J127" s="318" t="s">
        <v>881</v>
      </c>
    </row>
    <row r="128" spans="1:10" x14ac:dyDescent="0.2">
      <c r="A128" s="317">
        <v>94536468</v>
      </c>
      <c r="B128" s="318" t="s">
        <v>936</v>
      </c>
      <c r="C128" s="299" t="str">
        <f>+_xlfn.XLOOKUP(A128,'ACTIVOS 2'!$B$10:$B$646,'ACTIVOS 2'!$C$10:$C$646)</f>
        <v>CABRERA MOLINA MAURICIO</v>
      </c>
      <c r="D128" s="319">
        <v>30780</v>
      </c>
      <c r="E128" s="319">
        <v>43201</v>
      </c>
      <c r="F128" s="318" t="s">
        <v>763</v>
      </c>
      <c r="G128" s="318" t="s">
        <v>937</v>
      </c>
      <c r="H128" s="318" t="s">
        <v>83</v>
      </c>
      <c r="I128" s="318" t="s">
        <v>938</v>
      </c>
      <c r="J128" s="318" t="s">
        <v>85</v>
      </c>
    </row>
    <row r="129" spans="1:10" x14ac:dyDescent="0.2">
      <c r="A129" s="317">
        <v>2518120</v>
      </c>
      <c r="B129" s="318" t="s">
        <v>948</v>
      </c>
      <c r="C129" s="299" t="str">
        <f>+_xlfn.XLOOKUP(A129,'ACTIVOS 2'!$B$10:$B$646,'ACTIVOS 2'!$C$10:$C$646)</f>
        <v>ANGEL PALACIO ARIEL</v>
      </c>
      <c r="D129" s="319">
        <v>24197</v>
      </c>
      <c r="E129" s="319">
        <v>39476</v>
      </c>
      <c r="F129" s="318" t="s">
        <v>763</v>
      </c>
      <c r="G129" s="318" t="s">
        <v>4352</v>
      </c>
      <c r="H129" s="318" t="s">
        <v>83</v>
      </c>
      <c r="I129" s="318" t="s">
        <v>5010</v>
      </c>
      <c r="J129" s="318" t="s">
        <v>85</v>
      </c>
    </row>
    <row r="130" spans="1:10" x14ac:dyDescent="0.2">
      <c r="A130" s="317">
        <v>16926982</v>
      </c>
      <c r="B130" s="318" t="s">
        <v>949</v>
      </c>
      <c r="C130" s="299" t="str">
        <f>+_xlfn.XLOOKUP(A130,'ACTIVOS 2'!$B$10:$B$646,'ACTIVOS 2'!$C$10:$C$646)</f>
        <v>HERRERA ZAMBRANO JOSE OMAR</v>
      </c>
      <c r="D130" s="319">
        <v>29695</v>
      </c>
      <c r="E130" s="319">
        <v>39938</v>
      </c>
      <c r="F130" s="318" t="s">
        <v>763</v>
      </c>
      <c r="G130" s="318" t="s">
        <v>4353</v>
      </c>
      <c r="H130" s="318" t="s">
        <v>83</v>
      </c>
      <c r="I130" s="318" t="s">
        <v>5010</v>
      </c>
      <c r="J130" s="318" t="s">
        <v>85</v>
      </c>
    </row>
    <row r="131" spans="1:10" x14ac:dyDescent="0.2">
      <c r="A131" s="317">
        <v>16708362</v>
      </c>
      <c r="B131" s="318" t="s">
        <v>950</v>
      </c>
      <c r="C131" s="299" t="str">
        <f>+_xlfn.XLOOKUP(A131,'ACTIVOS 2'!$B$10:$B$646,'ACTIVOS 2'!$C$10:$C$646)</f>
        <v>LEON JOSE ARLEDY</v>
      </c>
      <c r="D131" s="319">
        <v>23760</v>
      </c>
      <c r="E131" s="319">
        <v>39279</v>
      </c>
      <c r="F131" s="318" t="s">
        <v>763</v>
      </c>
      <c r="G131" s="318" t="s">
        <v>4354</v>
      </c>
      <c r="H131" s="318" t="s">
        <v>83</v>
      </c>
      <c r="I131" s="318" t="s">
        <v>5010</v>
      </c>
      <c r="J131" s="318" t="s">
        <v>85</v>
      </c>
    </row>
    <row r="132" spans="1:10" x14ac:dyDescent="0.2">
      <c r="A132" s="317">
        <v>30298978</v>
      </c>
      <c r="B132" s="318" t="s">
        <v>951</v>
      </c>
      <c r="C132" s="299" t="str">
        <f>+_xlfn.XLOOKUP(A132,'ACTIVOS 2'!$B$10:$B$646,'ACTIVOS 2'!$C$10:$C$646)</f>
        <v>LOAIZA LOPEZ GLORIA FAISULY</v>
      </c>
      <c r="D132" s="319">
        <v>24260</v>
      </c>
      <c r="E132" s="319">
        <v>39938</v>
      </c>
      <c r="F132" s="318" t="s">
        <v>768</v>
      </c>
      <c r="G132" s="318" t="s">
        <v>4355</v>
      </c>
      <c r="H132" s="318" t="s">
        <v>83</v>
      </c>
      <c r="I132" s="318" t="s">
        <v>5010</v>
      </c>
      <c r="J132" s="318" t="s">
        <v>85</v>
      </c>
    </row>
    <row r="133" spans="1:10" x14ac:dyDescent="0.2">
      <c r="A133" s="317">
        <v>16623677</v>
      </c>
      <c r="B133" s="318" t="s">
        <v>952</v>
      </c>
      <c r="C133" s="299" t="str">
        <f>+_xlfn.XLOOKUP(A133,'ACTIVOS 2'!$B$10:$B$646,'ACTIVOS 2'!$C$10:$C$646)</f>
        <v>LOPEZ MURILLO GERARDO</v>
      </c>
      <c r="D133" s="319">
        <v>21579</v>
      </c>
      <c r="E133" s="319">
        <v>40557</v>
      </c>
      <c r="F133" s="318" t="s">
        <v>763</v>
      </c>
      <c r="G133" s="318" t="s">
        <v>4356</v>
      </c>
      <c r="H133" s="318" t="s">
        <v>83</v>
      </c>
      <c r="I133" s="318" t="s">
        <v>5010</v>
      </c>
      <c r="J133" s="318" t="s">
        <v>85</v>
      </c>
    </row>
    <row r="134" spans="1:10" x14ac:dyDescent="0.2">
      <c r="A134" s="317">
        <v>67016439</v>
      </c>
      <c r="B134" s="318" t="s">
        <v>939</v>
      </c>
      <c r="C134" s="299" t="str">
        <f>+_xlfn.XLOOKUP(A134,'ACTIVOS 2'!$B$10:$B$646,'ACTIVOS 2'!$C$10:$C$646)</f>
        <v>MUTIS MUÐOZ DIANA CAROLINA</v>
      </c>
      <c r="D134" s="319">
        <v>28626</v>
      </c>
      <c r="E134" s="319">
        <v>38875</v>
      </c>
      <c r="F134" s="318" t="s">
        <v>768</v>
      </c>
      <c r="G134" s="318" t="s">
        <v>4349</v>
      </c>
      <c r="H134" s="318" t="s">
        <v>83</v>
      </c>
      <c r="I134" s="318" t="s">
        <v>940</v>
      </c>
      <c r="J134" s="318" t="s">
        <v>881</v>
      </c>
    </row>
    <row r="135" spans="1:10" x14ac:dyDescent="0.2">
      <c r="A135" s="317">
        <v>1006038150</v>
      </c>
      <c r="B135" s="318" t="s">
        <v>941</v>
      </c>
      <c r="C135" s="299" t="str">
        <f>+_xlfn.XLOOKUP(A135,'ACTIVOS 2'!$B$10:$B$646,'ACTIVOS 2'!$C$10:$C$646)</f>
        <v>CASTILLO CAICEDO NATHALIA</v>
      </c>
      <c r="D135" s="319">
        <v>36855</v>
      </c>
      <c r="E135" s="319">
        <v>44587</v>
      </c>
      <c r="F135" s="318" t="s">
        <v>768</v>
      </c>
      <c r="G135" s="318" t="s">
        <v>942</v>
      </c>
      <c r="H135" s="318" t="s">
        <v>83</v>
      </c>
      <c r="I135" s="318" t="s">
        <v>943</v>
      </c>
      <c r="J135" s="318" t="s">
        <v>85</v>
      </c>
    </row>
    <row r="136" spans="1:10" x14ac:dyDescent="0.2">
      <c r="A136" s="317">
        <v>31583367</v>
      </c>
      <c r="B136" s="318" t="s">
        <v>944</v>
      </c>
      <c r="C136" s="299" t="str">
        <f>+_xlfn.XLOOKUP(A136,'ACTIVOS 2'!$B$10:$B$646,'ACTIVOS 2'!$C$10:$C$646)</f>
        <v>LOPEZ VALENCIA NINI YOHANA</v>
      </c>
      <c r="D136" s="319">
        <v>29695</v>
      </c>
      <c r="E136" s="319">
        <v>39133</v>
      </c>
      <c r="F136" s="318" t="s">
        <v>768</v>
      </c>
      <c r="G136" s="318" t="s">
        <v>4350</v>
      </c>
      <c r="H136" s="318" t="s">
        <v>83</v>
      </c>
      <c r="I136" s="318" t="s">
        <v>943</v>
      </c>
      <c r="J136" s="318" t="s">
        <v>85</v>
      </c>
    </row>
    <row r="137" spans="1:10" x14ac:dyDescent="0.2">
      <c r="A137" s="317">
        <v>1023026154</v>
      </c>
      <c r="B137" s="318" t="s">
        <v>945</v>
      </c>
      <c r="C137" s="299" t="str">
        <f>+_xlfn.XLOOKUP(A137,'ACTIVOS 2'!$B$10:$B$646,'ACTIVOS 2'!$C$10:$C$646)</f>
        <v>RAMIREZ CHACON INGRID GINETH</v>
      </c>
      <c r="D137" s="319">
        <v>35728</v>
      </c>
      <c r="E137" s="319">
        <v>45187</v>
      </c>
      <c r="F137" s="318" t="s">
        <v>768</v>
      </c>
      <c r="G137" s="318" t="s">
        <v>946</v>
      </c>
      <c r="H137" s="318" t="s">
        <v>83</v>
      </c>
      <c r="I137" s="318" t="s">
        <v>943</v>
      </c>
      <c r="J137" s="318" t="s">
        <v>85</v>
      </c>
    </row>
    <row r="138" spans="1:10" x14ac:dyDescent="0.2">
      <c r="A138" s="317">
        <v>1117544333</v>
      </c>
      <c r="B138" s="318" t="s">
        <v>947</v>
      </c>
      <c r="C138" s="299" t="str">
        <f>+_xlfn.XLOOKUP(A138,'ACTIVOS 2'!$B$10:$B$646,'ACTIVOS 2'!$C$10:$C$646)</f>
        <v>RAMOS DIAZ DANY MARCELA</v>
      </c>
      <c r="D138" s="319">
        <v>35176</v>
      </c>
      <c r="E138" s="319">
        <v>43525</v>
      </c>
      <c r="F138" s="318" t="s">
        <v>768</v>
      </c>
      <c r="G138" s="318" t="s">
        <v>4351</v>
      </c>
      <c r="H138" s="318" t="s">
        <v>83</v>
      </c>
      <c r="I138" s="318" t="s">
        <v>943</v>
      </c>
      <c r="J138" s="318" t="s">
        <v>85</v>
      </c>
    </row>
    <row r="139" spans="1:10" x14ac:dyDescent="0.2">
      <c r="A139" s="317">
        <v>1144136939</v>
      </c>
      <c r="B139" s="318" t="s">
        <v>86</v>
      </c>
      <c r="C139" s="299" t="str">
        <f>+_xlfn.XLOOKUP(A139,'ACTIVOS 2'!$B$10:$B$646,'ACTIVOS 2'!$C$10:$C$646)</f>
        <v>TORO ORTIZ ALFREDO</v>
      </c>
      <c r="D139" s="319">
        <v>32977</v>
      </c>
      <c r="E139" s="319">
        <v>45131</v>
      </c>
      <c r="F139" s="318" t="s">
        <v>763</v>
      </c>
      <c r="G139" s="318" t="s">
        <v>87</v>
      </c>
      <c r="H139" s="318" t="s">
        <v>83</v>
      </c>
      <c r="I139" s="318" t="s">
        <v>84</v>
      </c>
      <c r="J139" s="318" t="s">
        <v>85</v>
      </c>
    </row>
    <row r="140" spans="1:10" x14ac:dyDescent="0.2">
      <c r="A140" s="317">
        <v>1114832127</v>
      </c>
      <c r="B140" s="318" t="s">
        <v>954</v>
      </c>
      <c r="C140" s="299" t="str">
        <f>+_xlfn.XLOOKUP(A140,'ACTIVOS 2'!$B$10:$B$646,'ACTIVOS 2'!$C$10:$C$646)</f>
        <v>LUNA TONGUINO PAOLA ANDREA</v>
      </c>
      <c r="D140" s="319">
        <v>34672</v>
      </c>
      <c r="E140" s="319">
        <v>44369</v>
      </c>
      <c r="F140" s="318" t="s">
        <v>768</v>
      </c>
      <c r="G140" s="318" t="s">
        <v>955</v>
      </c>
      <c r="H140" s="318" t="s">
        <v>83</v>
      </c>
      <c r="I140" s="318" t="s">
        <v>956</v>
      </c>
      <c r="J140" s="318" t="s">
        <v>878</v>
      </c>
    </row>
    <row r="141" spans="1:10" x14ac:dyDescent="0.2">
      <c r="A141" s="317">
        <v>1062288032</v>
      </c>
      <c r="B141" s="318" t="s">
        <v>957</v>
      </c>
      <c r="C141" s="299" t="str">
        <f>+_xlfn.XLOOKUP(A141,'ACTIVOS 2'!$B$10:$B$646,'ACTIVOS 2'!$C$10:$C$646)</f>
        <v>VALENCIA UZURIAGA YEISON ANDRES</v>
      </c>
      <c r="D141" s="319">
        <v>32447</v>
      </c>
      <c r="E141" s="319">
        <v>45078</v>
      </c>
      <c r="F141" s="318" t="s">
        <v>763</v>
      </c>
      <c r="G141" s="318" t="s">
        <v>958</v>
      </c>
      <c r="H141" s="318" t="s">
        <v>83</v>
      </c>
      <c r="I141" s="318" t="s">
        <v>956</v>
      </c>
      <c r="J141" s="318" t="s">
        <v>878</v>
      </c>
    </row>
    <row r="142" spans="1:10" x14ac:dyDescent="0.2">
      <c r="A142" s="317">
        <v>31309280</v>
      </c>
      <c r="B142" s="318" t="s">
        <v>959</v>
      </c>
      <c r="C142" s="299" t="str">
        <f>+_xlfn.XLOOKUP(A142,'ACTIVOS 2'!$B$10:$B$646,'ACTIVOS 2'!$C$10:$C$646)</f>
        <v>TORO ORTIZ DIANA LORENA</v>
      </c>
      <c r="D142" s="319">
        <v>31098</v>
      </c>
      <c r="E142" s="319">
        <v>40742</v>
      </c>
      <c r="F142" s="318" t="s">
        <v>768</v>
      </c>
      <c r="G142" s="318" t="s">
        <v>4357</v>
      </c>
      <c r="H142" s="318" t="s">
        <v>83</v>
      </c>
      <c r="I142" s="318" t="s">
        <v>960</v>
      </c>
      <c r="J142" s="318" t="s">
        <v>881</v>
      </c>
    </row>
    <row r="143" spans="1:10" x14ac:dyDescent="0.2">
      <c r="A143" s="317">
        <v>1113633385</v>
      </c>
      <c r="B143" s="318" t="s">
        <v>961</v>
      </c>
      <c r="C143" s="299" t="str">
        <f>+_xlfn.XLOOKUP(A143,'ACTIVOS 2'!$B$10:$B$646,'ACTIVOS 2'!$C$10:$C$646)</f>
        <v>GONZALEZ ARANGO MAIRA ALEJANDRA</v>
      </c>
      <c r="D143" s="319">
        <v>32261</v>
      </c>
      <c r="E143" s="319">
        <v>41148</v>
      </c>
      <c r="F143" s="318" t="s">
        <v>768</v>
      </c>
      <c r="G143" s="318" t="s">
        <v>4358</v>
      </c>
      <c r="H143" s="318" t="s">
        <v>83</v>
      </c>
      <c r="I143" s="318" t="s">
        <v>962</v>
      </c>
      <c r="J143" s="318" t="s">
        <v>881</v>
      </c>
    </row>
    <row r="144" spans="1:10" x14ac:dyDescent="0.2">
      <c r="A144" s="317">
        <v>38655781</v>
      </c>
      <c r="B144" s="318" t="s">
        <v>963</v>
      </c>
      <c r="C144" s="299" t="str">
        <f>+_xlfn.XLOOKUP(A144,'ACTIVOS 2'!$B$10:$B$646,'ACTIVOS 2'!$C$10:$C$646)</f>
        <v>HERNANDEZ RAMIREZ IDARLENY</v>
      </c>
      <c r="D144" s="319">
        <v>28338</v>
      </c>
      <c r="E144" s="319">
        <v>39571</v>
      </c>
      <c r="F144" s="318" t="s">
        <v>768</v>
      </c>
      <c r="G144" s="318" t="s">
        <v>4359</v>
      </c>
      <c r="H144" s="318" t="s">
        <v>83</v>
      </c>
      <c r="I144" s="318" t="s">
        <v>964</v>
      </c>
      <c r="J144" s="318" t="s">
        <v>85</v>
      </c>
    </row>
    <row r="145" spans="1:10" x14ac:dyDescent="0.2">
      <c r="A145" s="317">
        <v>59828457</v>
      </c>
      <c r="B145" s="318" t="s">
        <v>965</v>
      </c>
      <c r="C145" s="299" t="str">
        <f>+_xlfn.XLOOKUP(A145,'ACTIVOS 2'!$B$10:$B$646,'ACTIVOS 2'!$C$10:$C$646)</f>
        <v>BOLANOS GOMEZ DENIS ROSA</v>
      </c>
      <c r="D145" s="319">
        <v>27275</v>
      </c>
      <c r="E145" s="319">
        <v>39881</v>
      </c>
      <c r="F145" s="318" t="s">
        <v>768</v>
      </c>
      <c r="G145" s="318" t="s">
        <v>4360</v>
      </c>
      <c r="H145" s="318" t="s">
        <v>83</v>
      </c>
      <c r="I145" s="318" t="s">
        <v>966</v>
      </c>
      <c r="J145" s="318" t="s">
        <v>881</v>
      </c>
    </row>
    <row r="146" spans="1:10" x14ac:dyDescent="0.2">
      <c r="A146" s="317">
        <v>1130625371</v>
      </c>
      <c r="B146" s="318" t="s">
        <v>905</v>
      </c>
      <c r="C146" s="299" t="str">
        <f>+_xlfn.XLOOKUP(A146,'ACTIVOS 2'!$B$10:$B$646,'ACTIVOS 2'!$C$10:$C$646)</f>
        <v>BERMUDEZ PEREA MARIA TERESA</v>
      </c>
      <c r="D146" s="319">
        <v>31449</v>
      </c>
      <c r="E146" s="319">
        <v>40311</v>
      </c>
      <c r="F146" s="318" t="s">
        <v>768</v>
      </c>
      <c r="G146" s="318" t="s">
        <v>4333</v>
      </c>
      <c r="H146" s="318" t="s">
        <v>83</v>
      </c>
      <c r="I146" s="318" t="s">
        <v>968</v>
      </c>
      <c r="J146" s="318" t="s">
        <v>85</v>
      </c>
    </row>
    <row r="147" spans="1:10" x14ac:dyDescent="0.2">
      <c r="A147" s="317">
        <v>94381102</v>
      </c>
      <c r="B147" s="318" t="s">
        <v>967</v>
      </c>
      <c r="C147" s="299" t="str">
        <f>+_xlfn.XLOOKUP(A147,'ACTIVOS 2'!$B$10:$B$646,'ACTIVOS 2'!$C$10:$C$646)</f>
        <v>ESPINOSA ESCOBAR MARIO LLOFRED</v>
      </c>
      <c r="D147" s="319">
        <v>26727</v>
      </c>
      <c r="E147" s="319">
        <v>39692</v>
      </c>
      <c r="F147" s="318" t="s">
        <v>763</v>
      </c>
      <c r="G147" s="318" t="s">
        <v>4361</v>
      </c>
      <c r="H147" s="318" t="s">
        <v>83</v>
      </c>
      <c r="I147" s="318" t="s">
        <v>968</v>
      </c>
      <c r="J147" s="318" t="s">
        <v>85</v>
      </c>
    </row>
    <row r="148" spans="1:10" x14ac:dyDescent="0.2">
      <c r="A148" s="317">
        <v>29361739</v>
      </c>
      <c r="B148" s="318" t="s">
        <v>969</v>
      </c>
      <c r="C148" s="299" t="str">
        <f>+_xlfn.XLOOKUP(A148,'ACTIVOS 2'!$B$10:$B$646,'ACTIVOS 2'!$C$10:$C$646)</f>
        <v>GIRALDO SUAREZ MIRYAM ELCY</v>
      </c>
      <c r="D148" s="319">
        <v>30049</v>
      </c>
      <c r="E148" s="319">
        <v>39279</v>
      </c>
      <c r="F148" s="318" t="s">
        <v>768</v>
      </c>
      <c r="G148" s="318" t="s">
        <v>4362</v>
      </c>
      <c r="H148" s="318" t="s">
        <v>83</v>
      </c>
      <c r="I148" s="318" t="s">
        <v>968</v>
      </c>
      <c r="J148" s="318" t="s">
        <v>85</v>
      </c>
    </row>
    <row r="149" spans="1:10" x14ac:dyDescent="0.2">
      <c r="A149" s="317">
        <v>94472972</v>
      </c>
      <c r="B149" s="318" t="s">
        <v>970</v>
      </c>
      <c r="C149" s="299" t="str">
        <f>+_xlfn.XLOOKUP(A149,'ACTIVOS 2'!$B$10:$B$646,'ACTIVOS 2'!$C$10:$C$646)</f>
        <v>MEDINA GONZALEZ JULIO CESAR</v>
      </c>
      <c r="D149" s="319">
        <v>28517</v>
      </c>
      <c r="E149" s="319">
        <v>39111</v>
      </c>
      <c r="F149" s="318" t="s">
        <v>763</v>
      </c>
      <c r="G149" s="318" t="s">
        <v>4363</v>
      </c>
      <c r="H149" s="318" t="s">
        <v>83</v>
      </c>
      <c r="I149" s="318" t="s">
        <v>968</v>
      </c>
      <c r="J149" s="318" t="s">
        <v>85</v>
      </c>
    </row>
    <row r="150" spans="1:10" x14ac:dyDescent="0.2">
      <c r="A150" s="317">
        <v>1144025444</v>
      </c>
      <c r="B150" s="318" t="s">
        <v>933</v>
      </c>
      <c r="C150" s="299" t="str">
        <f>+_xlfn.XLOOKUP(A150,'ACTIVOS 2'!$B$10:$B$646,'ACTIVOS 2'!$C$10:$C$646)</f>
        <v>RINCON CIFUENTES CAROL JULIETH</v>
      </c>
      <c r="D150" s="319">
        <v>32652</v>
      </c>
      <c r="E150" s="319">
        <v>42401</v>
      </c>
      <c r="F150" s="318" t="s">
        <v>768</v>
      </c>
      <c r="G150" s="318" t="s">
        <v>934</v>
      </c>
      <c r="H150" s="318" t="s">
        <v>83</v>
      </c>
      <c r="I150" s="318" t="s">
        <v>968</v>
      </c>
      <c r="J150" s="318" t="s">
        <v>85</v>
      </c>
    </row>
    <row r="151" spans="1:10" x14ac:dyDescent="0.2">
      <c r="A151" s="317">
        <v>1003804381</v>
      </c>
      <c r="B151" s="318" t="s">
        <v>971</v>
      </c>
      <c r="C151" s="299" t="str">
        <f>+_xlfn.XLOOKUP(A151,'ACTIVOS 2'!$B$10:$B$646,'ACTIVOS 2'!$C$10:$C$646)</f>
        <v>BUITRAGO ALVAREZ EDWARD ANDRES</v>
      </c>
      <c r="D151" s="319">
        <v>37030</v>
      </c>
      <c r="E151" s="319">
        <v>45363</v>
      </c>
      <c r="F151" s="318" t="s">
        <v>763</v>
      </c>
      <c r="G151" s="318" t="s">
        <v>972</v>
      </c>
      <c r="H151" s="318" t="s">
        <v>83</v>
      </c>
      <c r="I151" s="318" t="s">
        <v>973</v>
      </c>
      <c r="J151" s="318" t="s">
        <v>881</v>
      </c>
    </row>
    <row r="152" spans="1:10" x14ac:dyDescent="0.2">
      <c r="A152" s="317">
        <v>1082690474</v>
      </c>
      <c r="B152" s="318" t="s">
        <v>974</v>
      </c>
      <c r="C152" s="299" t="str">
        <f>+_xlfn.XLOOKUP(A152,'ACTIVOS 2'!$B$10:$B$646,'ACTIVOS 2'!$C$10:$C$646)</f>
        <v>CABEZAS CABEZAS RODDY GUISSEPPI</v>
      </c>
      <c r="D152" s="319">
        <v>33566</v>
      </c>
      <c r="E152" s="319">
        <v>45404</v>
      </c>
      <c r="F152" s="318" t="s">
        <v>763</v>
      </c>
      <c r="G152" s="318" t="s">
        <v>975</v>
      </c>
      <c r="H152" s="318" t="s">
        <v>83</v>
      </c>
      <c r="I152" s="318" t="s">
        <v>973</v>
      </c>
      <c r="J152" s="318" t="s">
        <v>881</v>
      </c>
    </row>
    <row r="153" spans="1:10" x14ac:dyDescent="0.2">
      <c r="A153" s="317">
        <v>31307286</v>
      </c>
      <c r="B153" s="318" t="s">
        <v>976</v>
      </c>
      <c r="C153" s="299" t="str">
        <f>+_xlfn.XLOOKUP(A153,'ACTIVOS 2'!$B$10:$B$646,'ACTIVOS 2'!$C$10:$C$646)</f>
        <v>CASTANO VALLEJO VERONICA</v>
      </c>
      <c r="D153" s="319">
        <v>30925</v>
      </c>
      <c r="E153" s="319">
        <v>39762</v>
      </c>
      <c r="F153" s="318" t="s">
        <v>768</v>
      </c>
      <c r="G153" s="318" t="s">
        <v>4364</v>
      </c>
      <c r="H153" s="318" t="s">
        <v>83</v>
      </c>
      <c r="I153" s="318" t="s">
        <v>973</v>
      </c>
      <c r="J153" s="318" t="s">
        <v>881</v>
      </c>
    </row>
    <row r="154" spans="1:10" x14ac:dyDescent="0.2">
      <c r="A154" s="317">
        <v>1020103002</v>
      </c>
      <c r="B154" s="318" t="s">
        <v>977</v>
      </c>
      <c r="C154" s="299" t="str">
        <f>+_xlfn.XLOOKUP(A154,'ACTIVOS 2'!$B$10:$B$646,'ACTIVOS 2'!$C$10:$C$646)</f>
        <v>MOSQUERA POTES KATHERINE DAYANA</v>
      </c>
      <c r="D154" s="319">
        <v>38056</v>
      </c>
      <c r="E154" s="319">
        <v>45629</v>
      </c>
      <c r="F154" s="318" t="s">
        <v>768</v>
      </c>
      <c r="G154" s="318" t="s">
        <v>978</v>
      </c>
      <c r="H154" s="318" t="s">
        <v>83</v>
      </c>
      <c r="I154" s="318" t="s">
        <v>973</v>
      </c>
      <c r="J154" s="318" t="s">
        <v>881</v>
      </c>
    </row>
    <row r="155" spans="1:10" x14ac:dyDescent="0.2">
      <c r="A155" s="317">
        <v>1006166424</v>
      </c>
      <c r="B155" s="318" t="s">
        <v>5087</v>
      </c>
      <c r="C155" s="299" t="str">
        <f>+_xlfn.XLOOKUP(A155,'ACTIVOS 2'!$B$10:$B$646,'ACTIVOS 2'!$C$10:$C$646)</f>
        <v>PERDOMO COLINA LINA MARCELA</v>
      </c>
      <c r="D155" s="319">
        <v>36567</v>
      </c>
      <c r="E155" s="319">
        <v>45664</v>
      </c>
      <c r="F155" s="318" t="s">
        <v>768</v>
      </c>
      <c r="G155" s="318" t="s">
        <v>5088</v>
      </c>
      <c r="H155" s="318" t="s">
        <v>83</v>
      </c>
      <c r="I155" s="318" t="s">
        <v>973</v>
      </c>
      <c r="J155" s="318" t="s">
        <v>881</v>
      </c>
    </row>
    <row r="156" spans="1:10" x14ac:dyDescent="0.2">
      <c r="A156" s="317">
        <v>1006232354</v>
      </c>
      <c r="B156" s="318" t="s">
        <v>983</v>
      </c>
      <c r="C156" s="299" t="e">
        <f>+_xlfn.XLOOKUP(A156,'ACTIVOS 2'!$B$10:$B$646,'ACTIVOS 2'!$C$10:$C$646)</f>
        <v>#N/A</v>
      </c>
      <c r="D156" s="319">
        <v>37394</v>
      </c>
      <c r="E156" s="319">
        <v>45447</v>
      </c>
      <c r="F156" s="318" t="s">
        <v>768</v>
      </c>
      <c r="G156" s="318" t="s">
        <v>984</v>
      </c>
      <c r="H156" s="318" t="s">
        <v>83</v>
      </c>
      <c r="I156" s="318" t="s">
        <v>859</v>
      </c>
      <c r="J156" s="318" t="s">
        <v>881</v>
      </c>
    </row>
    <row r="157" spans="1:10" x14ac:dyDescent="0.2">
      <c r="A157" s="317">
        <v>1111548805</v>
      </c>
      <c r="B157" s="318" t="s">
        <v>985</v>
      </c>
      <c r="C157" s="299" t="str">
        <f>+_xlfn.XLOOKUP(A157,'ACTIVOS 2'!$B$10:$B$646,'ACTIVOS 2'!$C$10:$C$646)</f>
        <v>MUNOZ MEDINA JUAN DAVID</v>
      </c>
      <c r="D157" s="319">
        <v>39954</v>
      </c>
      <c r="E157" s="319">
        <v>45604</v>
      </c>
      <c r="F157" s="318" t="s">
        <v>763</v>
      </c>
      <c r="G157" s="318" t="s">
        <v>4365</v>
      </c>
      <c r="H157" s="318" t="s">
        <v>83</v>
      </c>
      <c r="I157" s="318" t="s">
        <v>859</v>
      </c>
      <c r="J157" s="318" t="s">
        <v>85</v>
      </c>
    </row>
    <row r="158" spans="1:10" x14ac:dyDescent="0.2">
      <c r="A158" s="317">
        <v>1002952246</v>
      </c>
      <c r="B158" s="318" t="s">
        <v>986</v>
      </c>
      <c r="C158" s="299" t="e">
        <f>+_xlfn.XLOOKUP(A158,'ACTIVOS 2'!$B$10:$B$646,'ACTIVOS 2'!$C$10:$C$646)</f>
        <v>#N/A</v>
      </c>
      <c r="D158" s="319">
        <v>37284</v>
      </c>
      <c r="E158" s="319">
        <v>45264</v>
      </c>
      <c r="F158" s="318" t="s">
        <v>768</v>
      </c>
      <c r="G158" s="318" t="s">
        <v>987</v>
      </c>
      <c r="H158" s="318" t="s">
        <v>83</v>
      </c>
      <c r="I158" s="318" t="s">
        <v>859</v>
      </c>
      <c r="J158" s="318" t="s">
        <v>881</v>
      </c>
    </row>
    <row r="159" spans="1:10" x14ac:dyDescent="0.2">
      <c r="A159" s="317">
        <v>1111659067</v>
      </c>
      <c r="B159" s="318" t="s">
        <v>988</v>
      </c>
      <c r="C159" s="299" t="str">
        <f>+_xlfn.XLOOKUP(A159,'ACTIVOS 2'!$B$10:$B$646,'ACTIVOS 2'!$C$10:$C$646)</f>
        <v>SINISTERRA RIASCOS MELISSA</v>
      </c>
      <c r="D159" s="319">
        <v>36923</v>
      </c>
      <c r="E159" s="319">
        <v>45621</v>
      </c>
      <c r="F159" s="318" t="s">
        <v>768</v>
      </c>
      <c r="G159" s="318" t="s">
        <v>989</v>
      </c>
      <c r="H159" s="318" t="s">
        <v>83</v>
      </c>
      <c r="I159" s="318" t="s">
        <v>859</v>
      </c>
      <c r="J159" s="318" t="s">
        <v>85</v>
      </c>
    </row>
    <row r="160" spans="1:10" x14ac:dyDescent="0.2">
      <c r="A160" s="317">
        <v>1143849922</v>
      </c>
      <c r="B160" s="318" t="s">
        <v>990</v>
      </c>
      <c r="C160" s="299" t="str">
        <f>+_xlfn.XLOOKUP(A160,'ACTIVOS 2'!$B$10:$B$646,'ACTIVOS 2'!$C$10:$C$646)</f>
        <v>GOMEZ RAMOS LINA MARCELA</v>
      </c>
      <c r="D160" s="319">
        <v>34230</v>
      </c>
      <c r="E160" s="319">
        <v>45078</v>
      </c>
      <c r="F160" s="318" t="s">
        <v>768</v>
      </c>
      <c r="G160" s="318" t="s">
        <v>4366</v>
      </c>
      <c r="H160" s="318" t="s">
        <v>83</v>
      </c>
      <c r="I160" s="318" t="s">
        <v>991</v>
      </c>
      <c r="J160" s="318" t="s">
        <v>881</v>
      </c>
    </row>
    <row r="161" spans="1:10" x14ac:dyDescent="0.2">
      <c r="A161" s="317">
        <v>66900077</v>
      </c>
      <c r="B161" s="318" t="s">
        <v>992</v>
      </c>
      <c r="C161" s="299" t="str">
        <f>+_xlfn.XLOOKUP(A161,'ACTIVOS 2'!$B$10:$B$646,'ACTIVOS 2'!$C$10:$C$646)</f>
        <v>PEREA GONZALEZ MARIA DEL PILAR</v>
      </c>
      <c r="D161" s="319">
        <v>27009</v>
      </c>
      <c r="E161" s="319">
        <v>38873</v>
      </c>
      <c r="F161" s="318" t="s">
        <v>768</v>
      </c>
      <c r="G161" s="318" t="s">
        <v>4367</v>
      </c>
      <c r="H161" s="318" t="s">
        <v>83</v>
      </c>
      <c r="I161" s="318" t="s">
        <v>993</v>
      </c>
      <c r="J161" s="318" t="s">
        <v>85</v>
      </c>
    </row>
    <row r="162" spans="1:10" x14ac:dyDescent="0.2">
      <c r="A162" s="317">
        <v>1114898351</v>
      </c>
      <c r="B162" s="318" t="s">
        <v>996</v>
      </c>
      <c r="C162" s="299" t="str">
        <f>+_xlfn.XLOOKUP(A162,'ACTIVOS 2'!$B$10:$B$646,'ACTIVOS 2'!$C$10:$C$646)</f>
        <v>RIVERA JULIAN BRAYAN STIVEN</v>
      </c>
      <c r="D162" s="319">
        <v>35775</v>
      </c>
      <c r="E162" s="319">
        <v>45026</v>
      </c>
      <c r="F162" s="318" t="s">
        <v>763</v>
      </c>
      <c r="G162" s="318" t="s">
        <v>997</v>
      </c>
      <c r="H162" s="318" t="s">
        <v>83</v>
      </c>
      <c r="I162" s="318" t="s">
        <v>998</v>
      </c>
      <c r="J162" s="318" t="s">
        <v>881</v>
      </c>
    </row>
    <row r="163" spans="1:10" x14ac:dyDescent="0.2">
      <c r="A163" s="317">
        <v>29510439</v>
      </c>
      <c r="B163" s="318" t="s">
        <v>999</v>
      </c>
      <c r="C163" s="299" t="str">
        <f>+_xlfn.XLOOKUP(A163,'ACTIVOS 2'!$B$10:$B$646,'ACTIVOS 2'!$C$10:$C$646)</f>
        <v>ANGULO ANGULO FLORICEL</v>
      </c>
      <c r="D163" s="319">
        <v>30929</v>
      </c>
      <c r="E163" s="319">
        <v>43654</v>
      </c>
      <c r="F163" s="318" t="s">
        <v>768</v>
      </c>
      <c r="G163" s="318" t="s">
        <v>1000</v>
      </c>
      <c r="H163" s="318" t="s">
        <v>90</v>
      </c>
      <c r="I163" s="318" t="s">
        <v>1001</v>
      </c>
      <c r="J163" s="318" t="s">
        <v>159</v>
      </c>
    </row>
    <row r="164" spans="1:10" x14ac:dyDescent="0.2">
      <c r="A164" s="317">
        <v>31714469</v>
      </c>
      <c r="B164" s="318" t="s">
        <v>1002</v>
      </c>
      <c r="C164" s="299" t="str">
        <f>+_xlfn.XLOOKUP(A164,'ACTIVOS 2'!$B$10:$B$646,'ACTIVOS 2'!$C$10:$C$646)</f>
        <v>COBO MURIEL SANDRA MILENA</v>
      </c>
      <c r="D164" s="319">
        <v>30609</v>
      </c>
      <c r="E164" s="319">
        <v>45026</v>
      </c>
      <c r="F164" s="318" t="s">
        <v>768</v>
      </c>
      <c r="G164" s="318" t="s">
        <v>1003</v>
      </c>
      <c r="H164" s="318" t="s">
        <v>90</v>
      </c>
      <c r="I164" s="318" t="s">
        <v>1001</v>
      </c>
      <c r="J164" s="318" t="s">
        <v>159</v>
      </c>
    </row>
    <row r="165" spans="1:10" x14ac:dyDescent="0.2">
      <c r="A165" s="317">
        <v>1130588900</v>
      </c>
      <c r="B165" s="318" t="s">
        <v>358</v>
      </c>
      <c r="C165" s="299" t="str">
        <f>+_xlfn.XLOOKUP(A165,'ACTIVOS 2'!$B$10:$B$646,'ACTIVOS 2'!$C$10:$C$646)</f>
        <v>BERMUDEZ VASQUEZ MARCO ANTONIO</v>
      </c>
      <c r="D165" s="319">
        <v>31725</v>
      </c>
      <c r="E165" s="319">
        <v>43314</v>
      </c>
      <c r="F165" s="318" t="s">
        <v>763</v>
      </c>
      <c r="G165" s="318" t="s">
        <v>359</v>
      </c>
      <c r="H165" s="318" t="s">
        <v>90</v>
      </c>
      <c r="I165" s="318" t="s">
        <v>1006</v>
      </c>
      <c r="J165" s="318" t="s">
        <v>6724</v>
      </c>
    </row>
    <row r="166" spans="1:10" x14ac:dyDescent="0.2">
      <c r="A166" s="317">
        <v>1107529744</v>
      </c>
      <c r="B166" s="318" t="s">
        <v>1518</v>
      </c>
      <c r="C166" s="299" t="str">
        <f>+_xlfn.XLOOKUP(A166,'ACTIVOS 2'!$B$10:$B$646,'ACTIVOS 2'!$C$10:$C$646)</f>
        <v>RIASCOS DUQUE ANGELICA VANESSA</v>
      </c>
      <c r="D166" s="319">
        <v>36461</v>
      </c>
      <c r="E166" s="319">
        <v>44774</v>
      </c>
      <c r="F166" s="318" t="s">
        <v>768</v>
      </c>
      <c r="G166" s="318" t="s">
        <v>1519</v>
      </c>
      <c r="H166" s="318" t="s">
        <v>90</v>
      </c>
      <c r="I166" s="318" t="s">
        <v>1006</v>
      </c>
      <c r="J166" s="318" t="s">
        <v>6724</v>
      </c>
    </row>
    <row r="167" spans="1:10" x14ac:dyDescent="0.2">
      <c r="A167" s="317">
        <v>1130668863</v>
      </c>
      <c r="B167" s="318" t="s">
        <v>1008</v>
      </c>
      <c r="C167" s="299" t="str">
        <f>+_xlfn.XLOOKUP(A167,'ACTIVOS 2'!$B$10:$B$646,'ACTIVOS 2'!$C$10:$C$646)</f>
        <v>ARIAS OSORIO EDUVINA</v>
      </c>
      <c r="D167" s="319">
        <v>31766</v>
      </c>
      <c r="E167" s="319">
        <v>45505</v>
      </c>
      <c r="F167" s="318" t="s">
        <v>768</v>
      </c>
      <c r="G167" s="318" t="s">
        <v>1009</v>
      </c>
      <c r="H167" s="318" t="s">
        <v>90</v>
      </c>
      <c r="I167" s="318" t="s">
        <v>1010</v>
      </c>
      <c r="J167" s="318" t="s">
        <v>92</v>
      </c>
    </row>
    <row r="168" spans="1:10" x14ac:dyDescent="0.2">
      <c r="A168" s="317">
        <v>16883616</v>
      </c>
      <c r="B168" s="318" t="s">
        <v>1011</v>
      </c>
      <c r="C168" s="299" t="str">
        <f>+_xlfn.XLOOKUP(A168,'ACTIVOS 2'!$B$10:$B$646,'ACTIVOS 2'!$C$10:$C$646)</f>
        <v>PATINO PANCHALO WILSON FABIAN</v>
      </c>
      <c r="D168" s="319">
        <v>23897</v>
      </c>
      <c r="E168" s="319">
        <v>39571</v>
      </c>
      <c r="F168" s="318" t="s">
        <v>763</v>
      </c>
      <c r="G168" s="318" t="s">
        <v>4368</v>
      </c>
      <c r="H168" s="318" t="s">
        <v>90</v>
      </c>
      <c r="I168" s="318" t="s">
        <v>1012</v>
      </c>
      <c r="J168" s="318" t="s">
        <v>6724</v>
      </c>
    </row>
    <row r="169" spans="1:10" x14ac:dyDescent="0.2">
      <c r="A169" s="317">
        <v>1151963026</v>
      </c>
      <c r="B169" s="318" t="s">
        <v>88</v>
      </c>
      <c r="C169" s="299" t="e">
        <f>+_xlfn.XLOOKUP(A169,'ACTIVOS 2'!$B$10:$B$646,'ACTIVOS 2'!$C$10:$C$646)</f>
        <v>#N/A</v>
      </c>
      <c r="D169" s="319">
        <v>35695</v>
      </c>
      <c r="E169" s="319">
        <v>45173</v>
      </c>
      <c r="F169" s="318" t="s">
        <v>763</v>
      </c>
      <c r="G169" s="318" t="s">
        <v>89</v>
      </c>
      <c r="H169" s="318" t="s">
        <v>90</v>
      </c>
      <c r="I169" s="318" t="s">
        <v>91</v>
      </c>
      <c r="J169" s="318" t="s">
        <v>92</v>
      </c>
    </row>
    <row r="170" spans="1:10" x14ac:dyDescent="0.2">
      <c r="A170" s="317">
        <v>1130645222</v>
      </c>
      <c r="B170" s="318" t="s">
        <v>93</v>
      </c>
      <c r="C170" s="299" t="str">
        <f>+_xlfn.XLOOKUP(A170,'ACTIVOS 2'!$B$10:$B$646,'ACTIVOS 2'!$C$10:$C$646)</f>
        <v>ARANGO CERON GIOVANNY JAVIER</v>
      </c>
      <c r="D170" s="319">
        <v>31539</v>
      </c>
      <c r="E170" s="319">
        <v>45572</v>
      </c>
      <c r="F170" s="318" t="s">
        <v>763</v>
      </c>
      <c r="G170" s="318" t="s">
        <v>94</v>
      </c>
      <c r="H170" s="318" t="s">
        <v>90</v>
      </c>
      <c r="I170" s="318" t="s">
        <v>91</v>
      </c>
      <c r="J170" s="318" t="s">
        <v>92</v>
      </c>
    </row>
    <row r="171" spans="1:10" x14ac:dyDescent="0.2">
      <c r="A171" s="317">
        <v>1060587765</v>
      </c>
      <c r="B171" s="318" t="s">
        <v>5133</v>
      </c>
      <c r="C171" s="299" t="str">
        <f>+_xlfn.XLOOKUP(A171,'ACTIVOS 2'!$B$10:$B$646,'ACTIVOS 2'!$C$10:$C$646)</f>
        <v>ASTAIZA ESPINOSA RONALD</v>
      </c>
      <c r="D171" s="319">
        <v>32007</v>
      </c>
      <c r="E171" s="319">
        <v>45677</v>
      </c>
      <c r="F171" s="318" t="s">
        <v>763</v>
      </c>
      <c r="G171" s="318" t="s">
        <v>6725</v>
      </c>
      <c r="H171" s="318" t="s">
        <v>90</v>
      </c>
      <c r="I171" s="318" t="s">
        <v>91</v>
      </c>
      <c r="J171" s="318" t="s">
        <v>92</v>
      </c>
    </row>
    <row r="172" spans="1:10" x14ac:dyDescent="0.2">
      <c r="A172" s="317">
        <v>16733826</v>
      </c>
      <c r="B172" s="318" t="s">
        <v>95</v>
      </c>
      <c r="C172" s="299" t="str">
        <f>+_xlfn.XLOOKUP(A172,'ACTIVOS 2'!$B$10:$B$646,'ACTIVOS 2'!$C$10:$C$646)</f>
        <v>BARCO CARDENAS RODRIGO</v>
      </c>
      <c r="D172" s="319">
        <v>24453</v>
      </c>
      <c r="E172" s="319">
        <v>39995</v>
      </c>
      <c r="F172" s="318" t="s">
        <v>763</v>
      </c>
      <c r="G172" s="318" t="s">
        <v>4369</v>
      </c>
      <c r="H172" s="318" t="s">
        <v>90</v>
      </c>
      <c r="I172" s="318" t="s">
        <v>91</v>
      </c>
      <c r="J172" s="318" t="s">
        <v>92</v>
      </c>
    </row>
    <row r="173" spans="1:10" x14ac:dyDescent="0.2">
      <c r="A173" s="317">
        <v>16750197</v>
      </c>
      <c r="B173" s="318" t="s">
        <v>98</v>
      </c>
      <c r="C173" s="299" t="str">
        <f>+_xlfn.XLOOKUP(A173,'ACTIVOS 2'!$B$10:$B$646,'ACTIVOS 2'!$C$10:$C$646)</f>
        <v>BUILES CAICEDO MARTIN EMILIO</v>
      </c>
      <c r="D173" s="319">
        <v>24869</v>
      </c>
      <c r="E173" s="319">
        <v>41778</v>
      </c>
      <c r="F173" s="318" t="s">
        <v>763</v>
      </c>
      <c r="G173" s="318" t="s">
        <v>99</v>
      </c>
      <c r="H173" s="318" t="s">
        <v>90</v>
      </c>
      <c r="I173" s="318" t="s">
        <v>91</v>
      </c>
      <c r="J173" s="318" t="s">
        <v>92</v>
      </c>
    </row>
    <row r="174" spans="1:10" x14ac:dyDescent="0.2">
      <c r="A174" s="317">
        <v>94525706</v>
      </c>
      <c r="B174" s="318" t="s">
        <v>100</v>
      </c>
      <c r="C174" s="299" t="str">
        <f>+_xlfn.XLOOKUP(A174,'ACTIVOS 2'!$B$10:$B$646,'ACTIVOS 2'!$C$10:$C$646)</f>
        <v>CAMACHO CASTILLO JHON JAIRO</v>
      </c>
      <c r="D174" s="319">
        <v>28844</v>
      </c>
      <c r="E174" s="319">
        <v>39476</v>
      </c>
      <c r="F174" s="318" t="s">
        <v>763</v>
      </c>
      <c r="G174" s="318" t="s">
        <v>4370</v>
      </c>
      <c r="H174" s="318" t="s">
        <v>90</v>
      </c>
      <c r="I174" s="318" t="s">
        <v>91</v>
      </c>
      <c r="J174" s="318" t="s">
        <v>92</v>
      </c>
    </row>
    <row r="175" spans="1:10" x14ac:dyDescent="0.2">
      <c r="A175" s="317">
        <v>1112477767</v>
      </c>
      <c r="B175" s="318" t="s">
        <v>102</v>
      </c>
      <c r="C175" s="299" t="str">
        <f>+_xlfn.XLOOKUP(A175,'ACTIVOS 2'!$B$10:$B$646,'ACTIVOS 2'!$C$10:$C$646)</f>
        <v>CARDONA TREJOS LIEZEL MARYURI</v>
      </c>
      <c r="D175" s="319">
        <v>33895</v>
      </c>
      <c r="E175" s="319">
        <v>45566</v>
      </c>
      <c r="F175" s="318" t="s">
        <v>768</v>
      </c>
      <c r="G175" s="318" t="s">
        <v>4372</v>
      </c>
      <c r="H175" s="318" t="s">
        <v>90</v>
      </c>
      <c r="I175" s="318" t="s">
        <v>91</v>
      </c>
      <c r="J175" s="318" t="s">
        <v>92</v>
      </c>
    </row>
    <row r="176" spans="1:10" x14ac:dyDescent="0.2">
      <c r="A176" s="317">
        <v>1114899300</v>
      </c>
      <c r="B176" s="318" t="s">
        <v>103</v>
      </c>
      <c r="C176" s="299" t="str">
        <f>+_xlfn.XLOOKUP(A176,'ACTIVOS 2'!$B$10:$B$646,'ACTIVOS 2'!$C$10:$C$646)</f>
        <v>CASTILLO YENNY DANIELA</v>
      </c>
      <c r="D176" s="319">
        <v>34946</v>
      </c>
      <c r="E176" s="319">
        <v>45124</v>
      </c>
      <c r="F176" s="318" t="s">
        <v>768</v>
      </c>
      <c r="G176" s="318" t="s">
        <v>104</v>
      </c>
      <c r="H176" s="318" t="s">
        <v>90</v>
      </c>
      <c r="I176" s="318" t="s">
        <v>91</v>
      </c>
      <c r="J176" s="318" t="s">
        <v>92</v>
      </c>
    </row>
    <row r="177" spans="1:10" x14ac:dyDescent="0.2">
      <c r="A177" s="317">
        <v>94493287</v>
      </c>
      <c r="B177" s="318" t="s">
        <v>105</v>
      </c>
      <c r="C177" s="299" t="str">
        <f>+_xlfn.XLOOKUP(A177,'ACTIVOS 2'!$B$10:$B$646,'ACTIVOS 2'!$C$10:$C$646)</f>
        <v>CASTRO CONCHA LUIS FERNANDO</v>
      </c>
      <c r="D177" s="319">
        <v>27997</v>
      </c>
      <c r="E177" s="319">
        <v>41821</v>
      </c>
      <c r="F177" s="318" t="s">
        <v>763</v>
      </c>
      <c r="G177" s="318" t="s">
        <v>106</v>
      </c>
      <c r="H177" s="318" t="s">
        <v>90</v>
      </c>
      <c r="I177" s="318" t="s">
        <v>91</v>
      </c>
      <c r="J177" s="318" t="s">
        <v>92</v>
      </c>
    </row>
    <row r="178" spans="1:10" x14ac:dyDescent="0.2">
      <c r="A178" s="317">
        <v>1193170379</v>
      </c>
      <c r="B178" s="318" t="s">
        <v>107</v>
      </c>
      <c r="C178" s="299" t="str">
        <f>+_xlfn.XLOOKUP(A178,'ACTIVOS 2'!$B$10:$B$646,'ACTIVOS 2'!$C$10:$C$646)</f>
        <v>CORTES CHARRIA JOSE LUIS</v>
      </c>
      <c r="D178" s="319">
        <v>36997</v>
      </c>
      <c r="E178" s="319">
        <v>45162</v>
      </c>
      <c r="F178" s="318" t="s">
        <v>763</v>
      </c>
      <c r="G178" s="318" t="s">
        <v>108</v>
      </c>
      <c r="H178" s="318" t="s">
        <v>90</v>
      </c>
      <c r="I178" s="318" t="s">
        <v>91</v>
      </c>
      <c r="J178" s="318" t="s">
        <v>92</v>
      </c>
    </row>
    <row r="179" spans="1:10" x14ac:dyDescent="0.2">
      <c r="A179" s="317">
        <v>1113531156</v>
      </c>
      <c r="B179" s="318" t="s">
        <v>109</v>
      </c>
      <c r="C179" s="299" t="str">
        <f>+_xlfn.XLOOKUP(A179,'ACTIVOS 2'!$B$10:$B$646,'ACTIVOS 2'!$C$10:$C$646)</f>
        <v>CUATIN LARRAHONDO CRISTHIAN FERNANDO</v>
      </c>
      <c r="D179" s="319">
        <v>34595</v>
      </c>
      <c r="E179" s="319">
        <v>44266</v>
      </c>
      <c r="F179" s="318" t="s">
        <v>763</v>
      </c>
      <c r="G179" s="318" t="s">
        <v>110</v>
      </c>
      <c r="H179" s="318" t="s">
        <v>90</v>
      </c>
      <c r="I179" s="318" t="s">
        <v>91</v>
      </c>
      <c r="J179" s="318" t="s">
        <v>92</v>
      </c>
    </row>
    <row r="180" spans="1:10" x14ac:dyDescent="0.2">
      <c r="A180" s="317">
        <v>65705929</v>
      </c>
      <c r="B180" s="318" t="s">
        <v>111</v>
      </c>
      <c r="C180" s="299" t="str">
        <f>+_xlfn.XLOOKUP(A180,'ACTIVOS 2'!$B$10:$B$646,'ACTIVOS 2'!$C$10:$C$646)</f>
        <v>GALINDO LUZ CARIME</v>
      </c>
      <c r="D180" s="319">
        <v>29145</v>
      </c>
      <c r="E180" s="319">
        <v>44068</v>
      </c>
      <c r="F180" s="318" t="s">
        <v>768</v>
      </c>
      <c r="G180" s="318" t="s">
        <v>4373</v>
      </c>
      <c r="H180" s="318" t="s">
        <v>90</v>
      </c>
      <c r="I180" s="318" t="s">
        <v>91</v>
      </c>
      <c r="J180" s="318" t="s">
        <v>92</v>
      </c>
    </row>
    <row r="181" spans="1:10" x14ac:dyDescent="0.2">
      <c r="A181" s="317">
        <v>1118289653</v>
      </c>
      <c r="B181" s="318" t="s">
        <v>112</v>
      </c>
      <c r="C181" s="299" t="str">
        <f>+_xlfn.XLOOKUP(A181,'ACTIVOS 2'!$B$10:$B$646,'ACTIVOS 2'!$C$10:$C$646)</f>
        <v>GIRALDO VARELA FREDDY ALEJANDRO</v>
      </c>
      <c r="D181" s="319">
        <v>32393</v>
      </c>
      <c r="E181" s="319">
        <v>44369</v>
      </c>
      <c r="F181" s="318" t="s">
        <v>763</v>
      </c>
      <c r="G181" s="318" t="s">
        <v>113</v>
      </c>
      <c r="H181" s="318" t="s">
        <v>90</v>
      </c>
      <c r="I181" s="318" t="s">
        <v>91</v>
      </c>
      <c r="J181" s="318" t="s">
        <v>92</v>
      </c>
    </row>
    <row r="182" spans="1:10" x14ac:dyDescent="0.2">
      <c r="A182" s="317">
        <v>16744628</v>
      </c>
      <c r="B182" s="318" t="s">
        <v>114</v>
      </c>
      <c r="C182" s="299" t="str">
        <f>+_xlfn.XLOOKUP(A182,'ACTIVOS 2'!$B$10:$B$646,'ACTIVOS 2'!$C$10:$C$646)</f>
        <v>HERNANDEZ CUELLAR ALVARO</v>
      </c>
      <c r="D182" s="319">
        <v>24788</v>
      </c>
      <c r="E182" s="319">
        <v>38875</v>
      </c>
      <c r="F182" s="318" t="s">
        <v>763</v>
      </c>
      <c r="G182" s="318" t="s">
        <v>4374</v>
      </c>
      <c r="H182" s="318" t="s">
        <v>90</v>
      </c>
      <c r="I182" s="318" t="s">
        <v>91</v>
      </c>
      <c r="J182" s="318" t="s">
        <v>92</v>
      </c>
    </row>
    <row r="183" spans="1:10" x14ac:dyDescent="0.2">
      <c r="A183" s="317">
        <v>16917763</v>
      </c>
      <c r="B183" s="318" t="s">
        <v>115</v>
      </c>
      <c r="C183" s="299" t="str">
        <f>+_xlfn.XLOOKUP(A183,'ACTIVOS 2'!$B$10:$B$646,'ACTIVOS 2'!$C$10:$C$646)</f>
        <v>LOPEZ ARANGO MARIO ALBERTO</v>
      </c>
      <c r="D183" s="319">
        <v>29512</v>
      </c>
      <c r="E183" s="319">
        <v>38899</v>
      </c>
      <c r="F183" s="318" t="s">
        <v>763</v>
      </c>
      <c r="G183" s="318" t="s">
        <v>4375</v>
      </c>
      <c r="H183" s="318" t="s">
        <v>90</v>
      </c>
      <c r="I183" s="318" t="s">
        <v>91</v>
      </c>
      <c r="J183" s="318" t="s">
        <v>92</v>
      </c>
    </row>
    <row r="184" spans="1:10" x14ac:dyDescent="0.2">
      <c r="A184" s="317">
        <v>1085281488</v>
      </c>
      <c r="B184" s="318" t="s">
        <v>118</v>
      </c>
      <c r="C184" s="299" t="str">
        <f>+_xlfn.XLOOKUP(A184,'ACTIVOS 2'!$B$10:$B$646,'ACTIVOS 2'!$C$10:$C$646)</f>
        <v>MAIGUAL ERASO DANNY YAIR</v>
      </c>
      <c r="D184" s="319">
        <v>32967</v>
      </c>
      <c r="E184" s="319">
        <v>45124</v>
      </c>
      <c r="F184" s="318" t="s">
        <v>763</v>
      </c>
      <c r="G184" s="318" t="s">
        <v>119</v>
      </c>
      <c r="H184" s="318" t="s">
        <v>90</v>
      </c>
      <c r="I184" s="318" t="s">
        <v>91</v>
      </c>
      <c r="J184" s="318" t="s">
        <v>92</v>
      </c>
    </row>
    <row r="185" spans="1:10" x14ac:dyDescent="0.2">
      <c r="A185" s="317">
        <v>94514840</v>
      </c>
      <c r="B185" s="318" t="s">
        <v>120</v>
      </c>
      <c r="C185" s="299" t="str">
        <f>+_xlfn.XLOOKUP(A185,'ACTIVOS 2'!$B$10:$B$646,'ACTIVOS 2'!$C$10:$C$646)</f>
        <v>MARTINEZ LOPEZ JAIRO ALONSO</v>
      </c>
      <c r="D185" s="319">
        <v>28526</v>
      </c>
      <c r="E185" s="319">
        <v>39412</v>
      </c>
      <c r="F185" s="318" t="s">
        <v>763</v>
      </c>
      <c r="G185" s="318" t="s">
        <v>4377</v>
      </c>
      <c r="H185" s="318" t="s">
        <v>90</v>
      </c>
      <c r="I185" s="318" t="s">
        <v>91</v>
      </c>
      <c r="J185" s="318" t="s">
        <v>92</v>
      </c>
    </row>
    <row r="186" spans="1:10" x14ac:dyDescent="0.2">
      <c r="A186" s="317">
        <v>1143974781</v>
      </c>
      <c r="B186" s="318" t="s">
        <v>121</v>
      </c>
      <c r="C186" s="299" t="e">
        <f>+_xlfn.XLOOKUP(A186,'ACTIVOS 2'!$B$10:$B$646,'ACTIVOS 2'!$C$10:$C$646)</f>
        <v>#N/A</v>
      </c>
      <c r="D186" s="319">
        <v>34910</v>
      </c>
      <c r="E186" s="319">
        <v>45026</v>
      </c>
      <c r="F186" s="318" t="s">
        <v>763</v>
      </c>
      <c r="G186" s="318" t="s">
        <v>122</v>
      </c>
      <c r="H186" s="318" t="s">
        <v>90</v>
      </c>
      <c r="I186" s="318" t="s">
        <v>91</v>
      </c>
      <c r="J186" s="318" t="s">
        <v>92</v>
      </c>
    </row>
    <row r="187" spans="1:10" x14ac:dyDescent="0.2">
      <c r="A187" s="317">
        <v>16679652</v>
      </c>
      <c r="B187" s="318" t="s">
        <v>123</v>
      </c>
      <c r="C187" s="299" t="e">
        <f>+_xlfn.XLOOKUP(A187,'ACTIVOS 2'!$B$10:$B$646,'ACTIVOS 2'!$C$10:$C$646)</f>
        <v>#N/A</v>
      </c>
      <c r="D187" s="319">
        <v>22948</v>
      </c>
      <c r="E187" s="319">
        <v>38873</v>
      </c>
      <c r="F187" s="318" t="s">
        <v>763</v>
      </c>
      <c r="G187" s="318" t="s">
        <v>4378</v>
      </c>
      <c r="H187" s="318" t="s">
        <v>90</v>
      </c>
      <c r="I187" s="318" t="s">
        <v>91</v>
      </c>
      <c r="J187" s="318" t="s">
        <v>92</v>
      </c>
    </row>
    <row r="188" spans="1:10" x14ac:dyDescent="0.2">
      <c r="A188" s="317">
        <v>1118284581</v>
      </c>
      <c r="B188" s="318" t="s">
        <v>124</v>
      </c>
      <c r="C188" s="299" t="str">
        <f>+_xlfn.XLOOKUP(A188,'ACTIVOS 2'!$B$10:$B$646,'ACTIVOS 2'!$C$10:$C$646)</f>
        <v>MENDOZA ZAMUDIO WILLIAM ALEXIS</v>
      </c>
      <c r="D188" s="319">
        <v>31659</v>
      </c>
      <c r="E188" s="319">
        <v>44062</v>
      </c>
      <c r="F188" s="318" t="s">
        <v>763</v>
      </c>
      <c r="G188" s="318" t="s">
        <v>125</v>
      </c>
      <c r="H188" s="318" t="s">
        <v>90</v>
      </c>
      <c r="I188" s="318" t="s">
        <v>91</v>
      </c>
      <c r="J188" s="318" t="s">
        <v>92</v>
      </c>
    </row>
    <row r="189" spans="1:10" x14ac:dyDescent="0.2">
      <c r="A189" s="317">
        <v>1151954025</v>
      </c>
      <c r="B189" s="318" t="s">
        <v>126</v>
      </c>
      <c r="C189" s="299" t="str">
        <f>+_xlfn.XLOOKUP(A189,'ACTIVOS 2'!$B$10:$B$646,'ACTIVOS 2'!$C$10:$C$646)</f>
        <v>MENESES PINEDA JADER ANDREI</v>
      </c>
      <c r="D189" s="319">
        <v>34505</v>
      </c>
      <c r="E189" s="319">
        <v>45231</v>
      </c>
      <c r="F189" s="318" t="s">
        <v>763</v>
      </c>
      <c r="G189" s="318" t="s">
        <v>127</v>
      </c>
      <c r="H189" s="318" t="s">
        <v>90</v>
      </c>
      <c r="I189" s="318" t="s">
        <v>91</v>
      </c>
      <c r="J189" s="318" t="s">
        <v>92</v>
      </c>
    </row>
    <row r="190" spans="1:10" x14ac:dyDescent="0.2">
      <c r="A190" s="317">
        <v>1130628573</v>
      </c>
      <c r="B190" s="318" t="s">
        <v>128</v>
      </c>
      <c r="C190" s="299" t="str">
        <f>+_xlfn.XLOOKUP(A190,'ACTIVOS 2'!$B$10:$B$646,'ACTIVOS 2'!$C$10:$C$646)</f>
        <v>MORALES BAUTISTA JHOAN NICOLAS</v>
      </c>
      <c r="D190" s="319">
        <v>31664</v>
      </c>
      <c r="E190" s="319">
        <v>41591</v>
      </c>
      <c r="F190" s="318" t="s">
        <v>763</v>
      </c>
      <c r="G190" s="318" t="s">
        <v>129</v>
      </c>
      <c r="H190" s="318" t="s">
        <v>90</v>
      </c>
      <c r="I190" s="318" t="s">
        <v>91</v>
      </c>
      <c r="J190" s="318" t="s">
        <v>92</v>
      </c>
    </row>
    <row r="191" spans="1:10" x14ac:dyDescent="0.2">
      <c r="A191" s="317">
        <v>1113629455</v>
      </c>
      <c r="B191" s="318" t="s">
        <v>130</v>
      </c>
      <c r="C191" s="299" t="str">
        <f>+_xlfn.XLOOKUP(A191,'ACTIVOS 2'!$B$10:$B$646,'ACTIVOS 2'!$C$10:$C$646)</f>
        <v>MORALES MORA DIEGO ALBERTO</v>
      </c>
      <c r="D191" s="319">
        <v>32035</v>
      </c>
      <c r="E191" s="319">
        <v>44729</v>
      </c>
      <c r="F191" s="318" t="s">
        <v>763</v>
      </c>
      <c r="G191" s="318" t="s">
        <v>4379</v>
      </c>
      <c r="H191" s="318" t="s">
        <v>90</v>
      </c>
      <c r="I191" s="318" t="s">
        <v>91</v>
      </c>
      <c r="J191" s="318" t="s">
        <v>92</v>
      </c>
    </row>
    <row r="192" spans="1:10" x14ac:dyDescent="0.2">
      <c r="A192" s="317">
        <v>1144173071</v>
      </c>
      <c r="B192" s="318" t="s">
        <v>131</v>
      </c>
      <c r="C192" s="299" t="str">
        <f>+_xlfn.XLOOKUP(A192,'ACTIVOS 2'!$B$10:$B$646,'ACTIVOS 2'!$C$10:$C$646)</f>
        <v>MUNOZ RODRIGUEZ MILLER ANDRES</v>
      </c>
      <c r="D192" s="319">
        <v>34272</v>
      </c>
      <c r="E192" s="319">
        <v>45173</v>
      </c>
      <c r="F192" s="318" t="s">
        <v>763</v>
      </c>
      <c r="G192" s="318" t="s">
        <v>132</v>
      </c>
      <c r="H192" s="318" t="s">
        <v>90</v>
      </c>
      <c r="I192" s="318" t="s">
        <v>91</v>
      </c>
      <c r="J192" s="318" t="s">
        <v>92</v>
      </c>
    </row>
    <row r="193" spans="1:10" x14ac:dyDescent="0.2">
      <c r="A193" s="317">
        <v>16766666</v>
      </c>
      <c r="B193" s="318" t="s">
        <v>133</v>
      </c>
      <c r="C193" s="299" t="str">
        <f>+_xlfn.XLOOKUP(A193,'ACTIVOS 2'!$B$10:$B$646,'ACTIVOS 2'!$C$10:$C$646)</f>
        <v>MURIEL LOPEZ CARLOS ALBERTO</v>
      </c>
      <c r="D193" s="319">
        <v>25275</v>
      </c>
      <c r="E193" s="319">
        <v>39218</v>
      </c>
      <c r="F193" s="318" t="s">
        <v>763</v>
      </c>
      <c r="G193" s="318" t="s">
        <v>4380</v>
      </c>
      <c r="H193" s="318" t="s">
        <v>90</v>
      </c>
      <c r="I193" s="318" t="s">
        <v>91</v>
      </c>
      <c r="J193" s="318" t="s">
        <v>92</v>
      </c>
    </row>
    <row r="194" spans="1:10" x14ac:dyDescent="0.2">
      <c r="A194" s="317">
        <v>16771408</v>
      </c>
      <c r="B194" s="318" t="s">
        <v>134</v>
      </c>
      <c r="C194" s="299" t="str">
        <f>+_xlfn.XLOOKUP(A194,'ACTIVOS 2'!$B$10:$B$646,'ACTIVOS 2'!$C$10:$C$646)</f>
        <v>NARANJO RAMIREZ OSCAR MARIO</v>
      </c>
      <c r="D194" s="319">
        <v>25396</v>
      </c>
      <c r="E194" s="319">
        <v>39965</v>
      </c>
      <c r="F194" s="318" t="s">
        <v>763</v>
      </c>
      <c r="G194" s="318" t="s">
        <v>4381</v>
      </c>
      <c r="H194" s="318" t="s">
        <v>90</v>
      </c>
      <c r="I194" s="318" t="s">
        <v>91</v>
      </c>
      <c r="J194" s="318" t="s">
        <v>92</v>
      </c>
    </row>
    <row r="195" spans="1:10" x14ac:dyDescent="0.2">
      <c r="A195" s="317">
        <v>1113527871</v>
      </c>
      <c r="B195" s="318" t="s">
        <v>135</v>
      </c>
      <c r="C195" s="299" t="str">
        <f>+_xlfn.XLOOKUP(A195,'ACTIVOS 2'!$B$10:$B$646,'ACTIVOS 2'!$C$10:$C$646)</f>
        <v>NARVAEZ YESQUEN JULIO ADOLFO</v>
      </c>
      <c r="D195" s="319">
        <v>34086</v>
      </c>
      <c r="E195" s="319">
        <v>44475</v>
      </c>
      <c r="F195" s="318" t="s">
        <v>763</v>
      </c>
      <c r="G195" s="318" t="s">
        <v>4382</v>
      </c>
      <c r="H195" s="318" t="s">
        <v>90</v>
      </c>
      <c r="I195" s="318" t="s">
        <v>91</v>
      </c>
      <c r="J195" s="318" t="s">
        <v>92</v>
      </c>
    </row>
    <row r="196" spans="1:10" x14ac:dyDescent="0.2">
      <c r="A196" s="317">
        <v>87432752</v>
      </c>
      <c r="B196" s="318" t="s">
        <v>136</v>
      </c>
      <c r="C196" s="299" t="str">
        <f>+_xlfn.XLOOKUP(A196,'ACTIVOS 2'!$B$10:$B$646,'ACTIVOS 2'!$C$10:$C$646)</f>
        <v>ORTIZ PRADO VICTOR JAMES</v>
      </c>
      <c r="D196" s="319">
        <v>26810</v>
      </c>
      <c r="E196" s="319">
        <v>43257</v>
      </c>
      <c r="F196" s="318" t="s">
        <v>763</v>
      </c>
      <c r="G196" s="318" t="s">
        <v>137</v>
      </c>
      <c r="H196" s="318" t="s">
        <v>90</v>
      </c>
      <c r="I196" s="318" t="s">
        <v>91</v>
      </c>
      <c r="J196" s="318" t="s">
        <v>92</v>
      </c>
    </row>
    <row r="197" spans="1:10" x14ac:dyDescent="0.2">
      <c r="A197" s="317">
        <v>1143960260</v>
      </c>
      <c r="B197" s="318" t="s">
        <v>138</v>
      </c>
      <c r="C197" s="299" t="str">
        <f>+_xlfn.XLOOKUP(A197,'ACTIVOS 2'!$B$10:$B$646,'ACTIVOS 2'!$C$10:$C$646)</f>
        <v>OSPINA AYALA WILDER ESNEIDER</v>
      </c>
      <c r="D197" s="319">
        <v>34288</v>
      </c>
      <c r="E197" s="319">
        <v>44566</v>
      </c>
      <c r="F197" s="318" t="s">
        <v>763</v>
      </c>
      <c r="G197" s="318" t="s">
        <v>139</v>
      </c>
      <c r="H197" s="318" t="s">
        <v>90</v>
      </c>
      <c r="I197" s="318" t="s">
        <v>91</v>
      </c>
      <c r="J197" s="318" t="s">
        <v>92</v>
      </c>
    </row>
    <row r="198" spans="1:10" x14ac:dyDescent="0.2">
      <c r="A198" s="317">
        <v>66823253</v>
      </c>
      <c r="B198" s="318" t="s">
        <v>140</v>
      </c>
      <c r="C198" s="299" t="str">
        <f>+_xlfn.XLOOKUP(A198,'ACTIVOS 2'!$B$10:$B$646,'ACTIVOS 2'!$C$10:$C$646)</f>
        <v>PRADO RIOS JACQUELINE</v>
      </c>
      <c r="D198" s="319">
        <v>25792</v>
      </c>
      <c r="E198" s="319">
        <v>39554</v>
      </c>
      <c r="F198" s="318" t="s">
        <v>768</v>
      </c>
      <c r="G198" s="318" t="s">
        <v>4383</v>
      </c>
      <c r="H198" s="318" t="s">
        <v>90</v>
      </c>
      <c r="I198" s="318" t="s">
        <v>91</v>
      </c>
      <c r="J198" s="318" t="s">
        <v>92</v>
      </c>
    </row>
    <row r="199" spans="1:10" x14ac:dyDescent="0.2">
      <c r="A199" s="317">
        <v>16799736</v>
      </c>
      <c r="B199" s="318" t="s">
        <v>141</v>
      </c>
      <c r="C199" s="299" t="str">
        <f>+_xlfn.XLOOKUP(A199,'ACTIVOS 2'!$B$10:$B$646,'ACTIVOS 2'!$C$10:$C$646)</f>
        <v>RAMIREZ BEJARANO MAURICIO</v>
      </c>
      <c r="D199" s="319">
        <v>26405</v>
      </c>
      <c r="E199" s="319">
        <v>38869</v>
      </c>
      <c r="F199" s="318" t="s">
        <v>763</v>
      </c>
      <c r="G199" s="318" t="s">
        <v>4384</v>
      </c>
      <c r="H199" s="318" t="s">
        <v>90</v>
      </c>
      <c r="I199" s="318" t="s">
        <v>91</v>
      </c>
      <c r="J199" s="318" t="s">
        <v>92</v>
      </c>
    </row>
    <row r="200" spans="1:10" x14ac:dyDescent="0.2">
      <c r="A200" s="317">
        <v>1112476508</v>
      </c>
      <c r="B200" s="318" t="s">
        <v>146</v>
      </c>
      <c r="C200" s="299" t="str">
        <f>+_xlfn.XLOOKUP(A200,'ACTIVOS 2'!$B$10:$B$646,'ACTIVOS 2'!$C$10:$C$646)</f>
        <v>SANCHEZ JIMENEZ HERNAN DARIO</v>
      </c>
      <c r="D200" s="319">
        <v>33836</v>
      </c>
      <c r="E200" s="319">
        <v>42851</v>
      </c>
      <c r="F200" s="318" t="s">
        <v>763</v>
      </c>
      <c r="G200" s="318" t="s">
        <v>147</v>
      </c>
      <c r="H200" s="318" t="s">
        <v>90</v>
      </c>
      <c r="I200" s="318" t="s">
        <v>91</v>
      </c>
      <c r="J200" s="318" t="s">
        <v>92</v>
      </c>
    </row>
    <row r="201" spans="1:10" x14ac:dyDescent="0.2">
      <c r="A201" s="317">
        <v>1111659179</v>
      </c>
      <c r="B201" s="318" t="s">
        <v>5241</v>
      </c>
      <c r="C201" s="299" t="str">
        <f>+_xlfn.XLOOKUP(A201,'ACTIVOS 2'!$B$10:$B$646,'ACTIVOS 2'!$C$10:$C$646)</f>
        <v>SILVA VARON JEFFRY STIWAR</v>
      </c>
      <c r="D201" s="319">
        <v>38059</v>
      </c>
      <c r="E201" s="319">
        <v>45698</v>
      </c>
      <c r="F201" s="318" t="s">
        <v>763</v>
      </c>
      <c r="G201" s="318" t="s">
        <v>5242</v>
      </c>
      <c r="H201" s="318" t="s">
        <v>90</v>
      </c>
      <c r="I201" s="318" t="s">
        <v>91</v>
      </c>
      <c r="J201" s="318" t="s">
        <v>92</v>
      </c>
    </row>
    <row r="202" spans="1:10" x14ac:dyDescent="0.2">
      <c r="A202" s="317">
        <v>1144080796</v>
      </c>
      <c r="B202" s="318" t="s">
        <v>148</v>
      </c>
      <c r="C202" s="299" t="str">
        <f>+_xlfn.XLOOKUP(A202,'ACTIVOS 2'!$B$10:$B$646,'ACTIVOS 2'!$C$10:$C$646)</f>
        <v>TALAGA CIFUENTES YEIMY CAROLINA</v>
      </c>
      <c r="D202" s="319">
        <v>34875</v>
      </c>
      <c r="E202" s="319">
        <v>45524</v>
      </c>
      <c r="F202" s="318" t="s">
        <v>768</v>
      </c>
      <c r="G202" s="318" t="s">
        <v>4386</v>
      </c>
      <c r="H202" s="318" t="s">
        <v>90</v>
      </c>
      <c r="I202" s="318" t="s">
        <v>91</v>
      </c>
      <c r="J202" s="318" t="s">
        <v>92</v>
      </c>
    </row>
    <row r="203" spans="1:10" x14ac:dyDescent="0.2">
      <c r="A203" s="317">
        <v>1113534968</v>
      </c>
      <c r="B203" s="318" t="s">
        <v>149</v>
      </c>
      <c r="C203" s="299" t="e">
        <f>+_xlfn.XLOOKUP(A203,'ACTIVOS 2'!$B$10:$B$646,'ACTIVOS 2'!$C$10:$C$646)</f>
        <v>#N/A</v>
      </c>
      <c r="D203" s="319">
        <v>35240</v>
      </c>
      <c r="E203" s="319">
        <v>45006</v>
      </c>
      <c r="F203" s="318" t="s">
        <v>763</v>
      </c>
      <c r="G203" s="318" t="s">
        <v>150</v>
      </c>
      <c r="H203" s="318" t="s">
        <v>90</v>
      </c>
      <c r="I203" s="318" t="s">
        <v>91</v>
      </c>
      <c r="J203" s="318" t="s">
        <v>92</v>
      </c>
    </row>
    <row r="204" spans="1:10" x14ac:dyDescent="0.2">
      <c r="A204" s="317">
        <v>1107519027</v>
      </c>
      <c r="B204" s="318" t="s">
        <v>6726</v>
      </c>
      <c r="C204" s="299" t="str">
        <f>+_xlfn.XLOOKUP(A204,'ACTIVOS 2'!$B$10:$B$646,'ACTIVOS 2'!$C$10:$C$646)</f>
        <v>CAMILO TORRES GIRALDO</v>
      </c>
      <c r="D204" s="319">
        <v>35912</v>
      </c>
      <c r="E204" s="319">
        <v>44767</v>
      </c>
      <c r="F204" s="318" t="s">
        <v>763</v>
      </c>
      <c r="G204" s="318" t="s">
        <v>4371</v>
      </c>
      <c r="H204" s="318" t="s">
        <v>90</v>
      </c>
      <c r="I204" s="318" t="s">
        <v>91</v>
      </c>
      <c r="J204" s="318" t="s">
        <v>92</v>
      </c>
    </row>
    <row r="205" spans="1:10" x14ac:dyDescent="0.2">
      <c r="A205" s="317">
        <v>1114878861</v>
      </c>
      <c r="B205" s="318" t="s">
        <v>151</v>
      </c>
      <c r="C205" s="299" t="str">
        <f>+_xlfn.XLOOKUP(A205,'ACTIVOS 2'!$B$10:$B$646,'ACTIVOS 2'!$C$10:$C$646)</f>
        <v>TORRES ROA JUAN MANUEL</v>
      </c>
      <c r="D205" s="319">
        <v>32269</v>
      </c>
      <c r="E205" s="319">
        <v>44728</v>
      </c>
      <c r="F205" s="318" t="s">
        <v>763</v>
      </c>
      <c r="G205" s="318" t="s">
        <v>4387</v>
      </c>
      <c r="H205" s="318" t="s">
        <v>90</v>
      </c>
      <c r="I205" s="318" t="s">
        <v>91</v>
      </c>
      <c r="J205" s="318" t="s">
        <v>92</v>
      </c>
    </row>
    <row r="206" spans="1:10" x14ac:dyDescent="0.2">
      <c r="A206" s="317">
        <v>1144203703</v>
      </c>
      <c r="B206" s="318" t="s">
        <v>152</v>
      </c>
      <c r="C206" s="299" t="str">
        <f>+_xlfn.XLOOKUP(A206,'ACTIVOS 2'!$B$10:$B$646,'ACTIVOS 2'!$C$10:$C$646)</f>
        <v>TORRES VERA BRAJHAN</v>
      </c>
      <c r="D206" s="319">
        <v>35728</v>
      </c>
      <c r="E206" s="319">
        <v>43657</v>
      </c>
      <c r="F206" s="318" t="s">
        <v>763</v>
      </c>
      <c r="G206" s="318" t="s">
        <v>153</v>
      </c>
      <c r="H206" s="318" t="s">
        <v>90</v>
      </c>
      <c r="I206" s="318" t="s">
        <v>91</v>
      </c>
      <c r="J206" s="318" t="s">
        <v>92</v>
      </c>
    </row>
    <row r="207" spans="1:10" x14ac:dyDescent="0.2">
      <c r="A207" s="317">
        <v>1143857521</v>
      </c>
      <c r="B207" s="318" t="s">
        <v>154</v>
      </c>
      <c r="C207" s="299" t="str">
        <f>+_xlfn.XLOOKUP(A207,'ACTIVOS 2'!$B$10:$B$646,'ACTIVOS 2'!$C$10:$C$646)</f>
        <v>VARGAS CORTES LUIS ANTONIO</v>
      </c>
      <c r="D207" s="319">
        <v>34654</v>
      </c>
      <c r="E207" s="319">
        <v>44186</v>
      </c>
      <c r="F207" s="318" t="s">
        <v>763</v>
      </c>
      <c r="G207" s="318" t="s">
        <v>155</v>
      </c>
      <c r="H207" s="318" t="s">
        <v>90</v>
      </c>
      <c r="I207" s="318" t="s">
        <v>91</v>
      </c>
      <c r="J207" s="318" t="s">
        <v>92</v>
      </c>
    </row>
    <row r="208" spans="1:10" x14ac:dyDescent="0.2">
      <c r="A208" s="317">
        <v>1144078734</v>
      </c>
      <c r="B208" s="318" t="s">
        <v>156</v>
      </c>
      <c r="C208" s="299" t="str">
        <f>+_xlfn.XLOOKUP(A208,'ACTIVOS 2'!$B$10:$B$646,'ACTIVOS 2'!$C$10:$C$646)</f>
        <v>VARGAS MAJIN ERIK JOHAN</v>
      </c>
      <c r="D208" s="319">
        <v>34754</v>
      </c>
      <c r="E208" s="319">
        <v>44697</v>
      </c>
      <c r="F208" s="318" t="s">
        <v>763</v>
      </c>
      <c r="G208" s="318" t="s">
        <v>157</v>
      </c>
      <c r="H208" s="318" t="s">
        <v>90</v>
      </c>
      <c r="I208" s="318" t="s">
        <v>91</v>
      </c>
      <c r="J208" s="318" t="s">
        <v>92</v>
      </c>
    </row>
    <row r="209" spans="1:10" x14ac:dyDescent="0.2">
      <c r="A209" s="317">
        <v>1114873900</v>
      </c>
      <c r="B209" s="318" t="s">
        <v>158</v>
      </c>
      <c r="C209" s="299" t="str">
        <f>+_xlfn.XLOOKUP(A209,'ACTIVOS 2'!$B$10:$B$646,'ACTIVOS 2'!$C$10:$C$646)</f>
        <v>VASQUEZ TENORIO EDISON ALEJANDRO</v>
      </c>
      <c r="D209" s="319">
        <v>37373</v>
      </c>
      <c r="E209" s="319">
        <v>45629</v>
      </c>
      <c r="F209" s="318" t="s">
        <v>763</v>
      </c>
      <c r="G209" s="318" t="s">
        <v>5266</v>
      </c>
      <c r="H209" s="318" t="s">
        <v>90</v>
      </c>
      <c r="I209" s="318" t="s">
        <v>91</v>
      </c>
      <c r="J209" s="318" t="s">
        <v>159</v>
      </c>
    </row>
    <row r="210" spans="1:10" x14ac:dyDescent="0.2">
      <c r="A210" s="317">
        <v>1144190231</v>
      </c>
      <c r="B210" s="318" t="s">
        <v>160</v>
      </c>
      <c r="C210" s="299" t="str">
        <f>+_xlfn.XLOOKUP(A210,'ACTIVOS 2'!$B$10:$B$646,'ACTIVOS 2'!$C$10:$C$646)</f>
        <v>VICTORIA VALDES HECTOR EDUARDO</v>
      </c>
      <c r="D210" s="319">
        <v>35003</v>
      </c>
      <c r="E210" s="319">
        <v>45173</v>
      </c>
      <c r="F210" s="318" t="s">
        <v>763</v>
      </c>
      <c r="G210" s="318" t="s">
        <v>161</v>
      </c>
      <c r="H210" s="318" t="s">
        <v>90</v>
      </c>
      <c r="I210" s="318" t="s">
        <v>91</v>
      </c>
      <c r="J210" s="318" t="s">
        <v>92</v>
      </c>
    </row>
    <row r="211" spans="1:10" x14ac:dyDescent="0.2">
      <c r="A211" s="317">
        <v>6098150</v>
      </c>
      <c r="B211" s="318" t="s">
        <v>162</v>
      </c>
      <c r="C211" s="299" t="str">
        <f>+_xlfn.XLOOKUP(A211,'ACTIVOS 2'!$B$10:$B$646,'ACTIVOS 2'!$C$10:$C$646)</f>
        <v>ZEA GALVEZ DIEGO FERNANDO</v>
      </c>
      <c r="D211" s="319">
        <v>28789</v>
      </c>
      <c r="E211" s="319">
        <v>39995</v>
      </c>
      <c r="F211" s="318" t="s">
        <v>763</v>
      </c>
      <c r="G211" s="318" t="s">
        <v>4388</v>
      </c>
      <c r="H211" s="318" t="s">
        <v>90</v>
      </c>
      <c r="I211" s="318" t="s">
        <v>91</v>
      </c>
      <c r="J211" s="318" t="s">
        <v>92</v>
      </c>
    </row>
    <row r="212" spans="1:10" x14ac:dyDescent="0.2">
      <c r="A212" s="317">
        <v>14839664</v>
      </c>
      <c r="B212" s="318" t="s">
        <v>163</v>
      </c>
      <c r="C212" s="299" t="str">
        <f>+_xlfn.XLOOKUP(A212,'ACTIVOS 2'!$B$10:$B$646,'ACTIVOS 2'!$C$10:$C$646)</f>
        <v>ZUNIGA RAMIREZ RAFAEL</v>
      </c>
      <c r="D212" s="319">
        <v>29522</v>
      </c>
      <c r="E212" s="319">
        <v>43224</v>
      </c>
      <c r="F212" s="318" t="s">
        <v>763</v>
      </c>
      <c r="G212" s="318" t="s">
        <v>164</v>
      </c>
      <c r="H212" s="318" t="s">
        <v>90</v>
      </c>
      <c r="I212" s="318" t="s">
        <v>91</v>
      </c>
      <c r="J212" s="318" t="s">
        <v>92</v>
      </c>
    </row>
    <row r="213" spans="1:10" x14ac:dyDescent="0.2">
      <c r="A213" s="317">
        <v>1151953023</v>
      </c>
      <c r="B213" s="318" t="s">
        <v>165</v>
      </c>
      <c r="C213" s="299" t="str">
        <f>+_xlfn.XLOOKUP(A213,'ACTIVOS 2'!$B$10:$B$646,'ACTIVOS 2'!$C$10:$C$646)</f>
        <v>AYALA RIOS CRISTHIAN</v>
      </c>
      <c r="D213" s="319">
        <v>34406</v>
      </c>
      <c r="E213" s="319">
        <v>45100</v>
      </c>
      <c r="F213" s="318" t="s">
        <v>763</v>
      </c>
      <c r="G213" s="318" t="s">
        <v>166</v>
      </c>
      <c r="H213" s="318" t="s">
        <v>90</v>
      </c>
      <c r="I213" s="318" t="s">
        <v>167</v>
      </c>
      <c r="J213" s="318" t="s">
        <v>159</v>
      </c>
    </row>
    <row r="214" spans="1:10" x14ac:dyDescent="0.2">
      <c r="A214" s="317">
        <v>1122121587</v>
      </c>
      <c r="B214" s="318" t="s">
        <v>168</v>
      </c>
      <c r="C214" s="299" t="str">
        <f>+_xlfn.XLOOKUP(A214,'ACTIVOS 2'!$B$10:$B$646,'ACTIVOS 2'!$C$10:$C$646)</f>
        <v>BETANCOURT GIRALDO PAOLA ANDREA</v>
      </c>
      <c r="D214" s="319">
        <v>32252</v>
      </c>
      <c r="E214" s="319">
        <v>45062</v>
      </c>
      <c r="F214" s="318" t="s">
        <v>768</v>
      </c>
      <c r="G214" s="318" t="s">
        <v>169</v>
      </c>
      <c r="H214" s="318" t="s">
        <v>90</v>
      </c>
      <c r="I214" s="318" t="s">
        <v>167</v>
      </c>
      <c r="J214" s="318" t="s">
        <v>159</v>
      </c>
    </row>
    <row r="215" spans="1:10" x14ac:dyDescent="0.2">
      <c r="A215" s="317">
        <v>1144065214</v>
      </c>
      <c r="B215" s="318" t="s">
        <v>170</v>
      </c>
      <c r="C215" s="299" t="str">
        <f>+_xlfn.XLOOKUP(A215,'ACTIVOS 2'!$B$10:$B$646,'ACTIVOS 2'!$C$10:$C$646)</f>
        <v>ESTACIO ORTIZ JESSICA</v>
      </c>
      <c r="D215" s="319">
        <v>34211</v>
      </c>
      <c r="E215" s="319">
        <v>45155</v>
      </c>
      <c r="F215" s="318" t="s">
        <v>768</v>
      </c>
      <c r="G215" s="318" t="s">
        <v>171</v>
      </c>
      <c r="H215" s="318" t="s">
        <v>90</v>
      </c>
      <c r="I215" s="318" t="s">
        <v>167</v>
      </c>
      <c r="J215" s="318" t="s">
        <v>159</v>
      </c>
    </row>
    <row r="216" spans="1:10" x14ac:dyDescent="0.2">
      <c r="A216" s="317">
        <v>1130637357</v>
      </c>
      <c r="B216" s="318" t="s">
        <v>172</v>
      </c>
      <c r="C216" s="299" t="e">
        <f>+_xlfn.XLOOKUP(A216,'ACTIVOS 2'!$B$10:$B$646,'ACTIVOS 2'!$C$10:$C$646)</f>
        <v>#N/A</v>
      </c>
      <c r="D216" s="319">
        <v>32086</v>
      </c>
      <c r="E216" s="319">
        <v>45313</v>
      </c>
      <c r="F216" s="318" t="s">
        <v>763</v>
      </c>
      <c r="G216" s="318" t="s">
        <v>173</v>
      </c>
      <c r="H216" s="318" t="s">
        <v>90</v>
      </c>
      <c r="I216" s="318" t="s">
        <v>167</v>
      </c>
      <c r="J216" s="318" t="s">
        <v>159</v>
      </c>
    </row>
    <row r="217" spans="1:10" x14ac:dyDescent="0.2">
      <c r="A217" s="317">
        <v>1143855263</v>
      </c>
      <c r="B217" s="318" t="s">
        <v>174</v>
      </c>
      <c r="C217" s="299" t="str">
        <f>+_xlfn.XLOOKUP(A217,'ACTIVOS 2'!$B$10:$B$646,'ACTIVOS 2'!$C$10:$C$646)</f>
        <v>GUERRERO GUTIERREZ EDIER ORLANDO</v>
      </c>
      <c r="D217" s="319">
        <v>34515</v>
      </c>
      <c r="E217" s="319">
        <v>44470</v>
      </c>
      <c r="F217" s="318" t="s">
        <v>763</v>
      </c>
      <c r="G217" s="318" t="s">
        <v>4389</v>
      </c>
      <c r="H217" s="318" t="s">
        <v>90</v>
      </c>
      <c r="I217" s="318" t="s">
        <v>167</v>
      </c>
      <c r="J217" s="318" t="s">
        <v>159</v>
      </c>
    </row>
    <row r="218" spans="1:10" x14ac:dyDescent="0.2">
      <c r="A218" s="317">
        <v>1006015232</v>
      </c>
      <c r="B218" s="318" t="s">
        <v>175</v>
      </c>
      <c r="C218" s="299" t="str">
        <f>+_xlfn.XLOOKUP(A218,'ACTIVOS 2'!$B$10:$B$646,'ACTIVOS 2'!$C$10:$C$646)</f>
        <v>LARGO CASTILLO CAMILO</v>
      </c>
      <c r="D218" s="319">
        <v>36853</v>
      </c>
      <c r="E218" s="319">
        <v>45323</v>
      </c>
      <c r="F218" s="318" t="s">
        <v>763</v>
      </c>
      <c r="G218" s="318" t="s">
        <v>176</v>
      </c>
      <c r="H218" s="318" t="s">
        <v>90</v>
      </c>
      <c r="I218" s="318" t="s">
        <v>167</v>
      </c>
      <c r="J218" s="318" t="s">
        <v>159</v>
      </c>
    </row>
    <row r="219" spans="1:10" x14ac:dyDescent="0.2">
      <c r="A219" s="317">
        <v>38889715</v>
      </c>
      <c r="B219" s="318" t="s">
        <v>177</v>
      </c>
      <c r="C219" s="299" t="str">
        <f>+_xlfn.XLOOKUP(A219,'ACTIVOS 2'!$B$10:$B$646,'ACTIVOS 2'!$C$10:$C$646)</f>
        <v>LEDESMA ZAPATA LILIANA</v>
      </c>
      <c r="D219" s="319">
        <v>29019</v>
      </c>
      <c r="E219" s="319">
        <v>44427</v>
      </c>
      <c r="F219" s="318" t="s">
        <v>768</v>
      </c>
      <c r="G219" s="318" t="s">
        <v>4390</v>
      </c>
      <c r="H219" s="318" t="s">
        <v>90</v>
      </c>
      <c r="I219" s="318" t="s">
        <v>167</v>
      </c>
      <c r="J219" s="318" t="s">
        <v>159</v>
      </c>
    </row>
    <row r="220" spans="1:10" x14ac:dyDescent="0.2">
      <c r="A220" s="317">
        <v>1148445121</v>
      </c>
      <c r="B220" s="318" t="s">
        <v>178</v>
      </c>
      <c r="C220" s="299" t="str">
        <f>+_xlfn.XLOOKUP(A220,'ACTIVOS 2'!$B$10:$B$646,'ACTIVOS 2'!$C$10:$C$646)</f>
        <v>MAHECHA RIASCOS LISET</v>
      </c>
      <c r="D220" s="319">
        <v>34441</v>
      </c>
      <c r="E220" s="319">
        <v>45313</v>
      </c>
      <c r="F220" s="318" t="s">
        <v>768</v>
      </c>
      <c r="G220" s="318" t="s">
        <v>179</v>
      </c>
      <c r="H220" s="318" t="s">
        <v>90</v>
      </c>
      <c r="I220" s="318" t="s">
        <v>167</v>
      </c>
      <c r="J220" s="318" t="s">
        <v>159</v>
      </c>
    </row>
    <row r="221" spans="1:10" x14ac:dyDescent="0.2">
      <c r="A221" s="317">
        <v>1114388381</v>
      </c>
      <c r="B221" s="318" t="s">
        <v>180</v>
      </c>
      <c r="C221" s="299" t="str">
        <f>+_xlfn.XLOOKUP(A221,'ACTIVOS 2'!$B$10:$B$646,'ACTIVOS 2'!$C$10:$C$646)</f>
        <v>MARIN MARTINEZ LUIS CARLOS</v>
      </c>
      <c r="D221" s="319">
        <v>33334</v>
      </c>
      <c r="E221" s="319">
        <v>45208</v>
      </c>
      <c r="F221" s="318" t="s">
        <v>763</v>
      </c>
      <c r="G221" s="318" t="s">
        <v>181</v>
      </c>
      <c r="H221" s="318" t="s">
        <v>90</v>
      </c>
      <c r="I221" s="318" t="s">
        <v>167</v>
      </c>
      <c r="J221" s="318" t="s">
        <v>159</v>
      </c>
    </row>
    <row r="222" spans="1:10" x14ac:dyDescent="0.2">
      <c r="A222" s="317">
        <v>31309648</v>
      </c>
      <c r="B222" s="318" t="s">
        <v>182</v>
      </c>
      <c r="C222" s="299" t="str">
        <f>+_xlfn.XLOOKUP(A222,'ACTIVOS 2'!$B$10:$B$646,'ACTIVOS 2'!$C$10:$C$646)</f>
        <v>PALACIO CAMPO GLEANGELY MAIBELIN</v>
      </c>
      <c r="D222" s="319">
        <v>31071</v>
      </c>
      <c r="E222" s="319">
        <v>44702</v>
      </c>
      <c r="F222" s="318" t="s">
        <v>768</v>
      </c>
      <c r="G222" s="318" t="s">
        <v>183</v>
      </c>
      <c r="H222" s="318" t="s">
        <v>90</v>
      </c>
      <c r="I222" s="318" t="s">
        <v>167</v>
      </c>
      <c r="J222" s="318" t="s">
        <v>159</v>
      </c>
    </row>
    <row r="223" spans="1:10" x14ac:dyDescent="0.2">
      <c r="A223" s="317">
        <v>1085271987</v>
      </c>
      <c r="B223" s="318" t="s">
        <v>184</v>
      </c>
      <c r="C223" s="299" t="str">
        <f>+_xlfn.XLOOKUP(A223,'ACTIVOS 2'!$B$10:$B$646,'ACTIVOS 2'!$C$10:$C$646)</f>
        <v>QUIROGA OSORIO MARIA VICTORIA</v>
      </c>
      <c r="D223" s="319">
        <v>32578</v>
      </c>
      <c r="E223" s="319">
        <v>45100</v>
      </c>
      <c r="F223" s="318" t="s">
        <v>768</v>
      </c>
      <c r="G223" s="318" t="s">
        <v>4391</v>
      </c>
      <c r="H223" s="318" t="s">
        <v>90</v>
      </c>
      <c r="I223" s="318" t="s">
        <v>167</v>
      </c>
      <c r="J223" s="318" t="s">
        <v>159</v>
      </c>
    </row>
    <row r="224" spans="1:10" x14ac:dyDescent="0.2">
      <c r="A224" s="317">
        <v>66865362</v>
      </c>
      <c r="B224" s="318" t="s">
        <v>1016</v>
      </c>
      <c r="C224" s="299" t="str">
        <f>+_xlfn.XLOOKUP(A224,'ACTIVOS 2'!$B$10:$B$646,'ACTIVOS 2'!$C$10:$C$646)</f>
        <v>AGUDELO FIERRO CLAUDIA</v>
      </c>
      <c r="D224" s="319">
        <v>26977</v>
      </c>
      <c r="E224" s="319">
        <v>43370</v>
      </c>
      <c r="F224" s="318" t="s">
        <v>768</v>
      </c>
      <c r="G224" s="318" t="s">
        <v>4392</v>
      </c>
      <c r="H224" s="318" t="s">
        <v>90</v>
      </c>
      <c r="I224" s="318" t="s">
        <v>1017</v>
      </c>
      <c r="J224" s="318" t="s">
        <v>196</v>
      </c>
    </row>
    <row r="225" spans="1:10" x14ac:dyDescent="0.2">
      <c r="A225" s="317">
        <v>1130624775</v>
      </c>
      <c r="B225" s="318" t="s">
        <v>1020</v>
      </c>
      <c r="C225" s="299" t="str">
        <f>+_xlfn.XLOOKUP(A225,'ACTIVOS 2'!$B$10:$B$646,'ACTIVOS 2'!$C$10:$C$646)</f>
        <v>ARCE ALZATE HEIDI JHOANA</v>
      </c>
      <c r="D225" s="319">
        <v>31477</v>
      </c>
      <c r="E225" s="319">
        <v>43504</v>
      </c>
      <c r="F225" s="318" t="s">
        <v>768</v>
      </c>
      <c r="G225" s="318" t="s">
        <v>1021</v>
      </c>
      <c r="H225" s="318" t="s">
        <v>90</v>
      </c>
      <c r="I225" s="318" t="s">
        <v>1017</v>
      </c>
      <c r="J225" s="318" t="s">
        <v>196</v>
      </c>
    </row>
    <row r="226" spans="1:10" x14ac:dyDescent="0.2">
      <c r="A226" s="317">
        <v>1118291433</v>
      </c>
      <c r="B226" s="318" t="s">
        <v>1022</v>
      </c>
      <c r="C226" s="299" t="str">
        <f>+_xlfn.XLOOKUP(A226,'ACTIVOS 2'!$B$10:$B$646,'ACTIVOS 2'!$C$10:$C$646)</f>
        <v>BENITEZ CARDONA NATHALY</v>
      </c>
      <c r="D226" s="319">
        <v>32596</v>
      </c>
      <c r="E226" s="319">
        <v>43207</v>
      </c>
      <c r="F226" s="318" t="s">
        <v>768</v>
      </c>
      <c r="G226" s="318" t="s">
        <v>1023</v>
      </c>
      <c r="H226" s="318" t="s">
        <v>90</v>
      </c>
      <c r="I226" s="318" t="s">
        <v>1017</v>
      </c>
      <c r="J226" s="318" t="s">
        <v>196</v>
      </c>
    </row>
    <row r="227" spans="1:10" x14ac:dyDescent="0.2">
      <c r="A227" s="317">
        <v>25281272</v>
      </c>
      <c r="B227" s="318" t="s">
        <v>1024</v>
      </c>
      <c r="C227" s="299" t="str">
        <f>+_xlfn.XLOOKUP(A227,'ACTIVOS 2'!$B$10:$B$646,'ACTIVOS 2'!$C$10:$C$646)</f>
        <v>BETANCOUR GLORIA PATRICIA</v>
      </c>
      <c r="D227" s="319">
        <v>28988</v>
      </c>
      <c r="E227" s="319">
        <v>45017</v>
      </c>
      <c r="F227" s="318" t="s">
        <v>768</v>
      </c>
      <c r="G227" s="318" t="s">
        <v>1025</v>
      </c>
      <c r="H227" s="318" t="s">
        <v>90</v>
      </c>
      <c r="I227" s="318" t="s">
        <v>1017</v>
      </c>
      <c r="J227" s="318" t="s">
        <v>196</v>
      </c>
    </row>
    <row r="228" spans="1:10" x14ac:dyDescent="0.2">
      <c r="A228" s="317">
        <v>31567635</v>
      </c>
      <c r="B228" s="318" t="s">
        <v>1026</v>
      </c>
      <c r="C228" s="299" t="str">
        <f>+_xlfn.XLOOKUP(A228,'ACTIVOS 2'!$B$10:$B$646,'ACTIVOS 2'!$C$10:$C$646)</f>
        <v>BUITRAGO NARANJO LUZ MARINA</v>
      </c>
      <c r="D228" s="319">
        <v>29556</v>
      </c>
      <c r="E228" s="319">
        <v>43370</v>
      </c>
      <c r="F228" s="318" t="s">
        <v>768</v>
      </c>
      <c r="G228" s="318" t="s">
        <v>4393</v>
      </c>
      <c r="H228" s="318" t="s">
        <v>90</v>
      </c>
      <c r="I228" s="318" t="s">
        <v>1017</v>
      </c>
      <c r="J228" s="318" t="s">
        <v>196</v>
      </c>
    </row>
    <row r="229" spans="1:10" x14ac:dyDescent="0.2">
      <c r="A229" s="317">
        <v>1107056299</v>
      </c>
      <c r="B229" s="318" t="s">
        <v>1027</v>
      </c>
      <c r="C229" s="299" t="str">
        <f>+_xlfn.XLOOKUP(A229,'ACTIVOS 2'!$B$10:$B$646,'ACTIVOS 2'!$C$10:$C$646)</f>
        <v>BURBANO LOPEZ LILIANA MIRYAM</v>
      </c>
      <c r="D229" s="319">
        <v>32313</v>
      </c>
      <c r="E229" s="319">
        <v>43207</v>
      </c>
      <c r="F229" s="318" t="s">
        <v>768</v>
      </c>
      <c r="G229" s="318" t="s">
        <v>1028</v>
      </c>
      <c r="H229" s="318" t="s">
        <v>90</v>
      </c>
      <c r="I229" s="318" t="s">
        <v>1017</v>
      </c>
      <c r="J229" s="318" t="s">
        <v>196</v>
      </c>
    </row>
    <row r="230" spans="1:10" x14ac:dyDescent="0.2">
      <c r="A230" s="317">
        <v>38551144</v>
      </c>
      <c r="B230" s="318" t="s">
        <v>1029</v>
      </c>
      <c r="C230" s="299" t="str">
        <f>+_xlfn.XLOOKUP(A230,'ACTIVOS 2'!$B$10:$B$646,'ACTIVOS 2'!$C$10:$C$646)</f>
        <v>CALVACHE NERY CLAUDY ESTHER</v>
      </c>
      <c r="D230" s="319">
        <v>29553</v>
      </c>
      <c r="E230" s="319">
        <v>43818</v>
      </c>
      <c r="F230" s="318" t="s">
        <v>768</v>
      </c>
      <c r="G230" s="318" t="s">
        <v>4394</v>
      </c>
      <c r="H230" s="318" t="s">
        <v>90</v>
      </c>
      <c r="I230" s="318" t="s">
        <v>1017</v>
      </c>
      <c r="J230" s="318" t="s">
        <v>196</v>
      </c>
    </row>
    <row r="231" spans="1:10" x14ac:dyDescent="0.2">
      <c r="A231" s="317">
        <v>67009729</v>
      </c>
      <c r="B231" s="318" t="s">
        <v>1030</v>
      </c>
      <c r="C231" s="299" t="str">
        <f>+_xlfn.XLOOKUP(A231,'ACTIVOS 2'!$B$10:$B$646,'ACTIVOS 2'!$C$10:$C$646)</f>
        <v>CAMPOS MARIN ROSALBA</v>
      </c>
      <c r="D231" s="319">
        <v>26980</v>
      </c>
      <c r="E231" s="319">
        <v>43207</v>
      </c>
      <c r="F231" s="318" t="s">
        <v>768</v>
      </c>
      <c r="G231" s="318" t="s">
        <v>1031</v>
      </c>
      <c r="H231" s="318" t="s">
        <v>90</v>
      </c>
      <c r="I231" s="318" t="s">
        <v>1017</v>
      </c>
      <c r="J231" s="318" t="s">
        <v>196</v>
      </c>
    </row>
    <row r="232" spans="1:10" x14ac:dyDescent="0.2">
      <c r="A232" s="317">
        <v>1144058463</v>
      </c>
      <c r="B232" s="318" t="s">
        <v>1032</v>
      </c>
      <c r="C232" s="299" t="str">
        <f>+_xlfn.XLOOKUP(A232,'ACTIVOS 2'!$B$10:$B$646,'ACTIVOS 2'!$C$10:$C$646)</f>
        <v>CARDENAS FRANCO ANUBI</v>
      </c>
      <c r="D232" s="319">
        <v>33891</v>
      </c>
      <c r="E232" s="319">
        <v>43207</v>
      </c>
      <c r="F232" s="318" t="s">
        <v>768</v>
      </c>
      <c r="G232" s="318" t="s">
        <v>1033</v>
      </c>
      <c r="H232" s="318" t="s">
        <v>90</v>
      </c>
      <c r="I232" s="318" t="s">
        <v>1017</v>
      </c>
      <c r="J232" s="318" t="s">
        <v>196</v>
      </c>
    </row>
    <row r="233" spans="1:10" x14ac:dyDescent="0.2">
      <c r="A233" s="317">
        <v>1006523364</v>
      </c>
      <c r="B233" s="318" t="s">
        <v>1034</v>
      </c>
      <c r="C233" s="299" t="str">
        <f>+_xlfn.XLOOKUP(A233,'ACTIVOS 2'!$B$10:$B$646,'ACTIVOS 2'!$C$10:$C$646)</f>
        <v>CASTRO CASTILLO DIANA MARCELA</v>
      </c>
      <c r="D233" s="319">
        <v>31905</v>
      </c>
      <c r="E233" s="319">
        <v>43210</v>
      </c>
      <c r="F233" s="318" t="s">
        <v>768</v>
      </c>
      <c r="G233" s="318" t="s">
        <v>1035</v>
      </c>
      <c r="H233" s="318" t="s">
        <v>90</v>
      </c>
      <c r="I233" s="318" t="s">
        <v>1017</v>
      </c>
      <c r="J233" s="318" t="s">
        <v>196</v>
      </c>
    </row>
    <row r="234" spans="1:10" x14ac:dyDescent="0.2">
      <c r="A234" s="317">
        <v>1019077069</v>
      </c>
      <c r="B234" s="318" t="s">
        <v>1036</v>
      </c>
      <c r="C234" s="299" t="str">
        <f>+_xlfn.XLOOKUP(A234,'ACTIVOS 2'!$B$10:$B$646,'ACTIVOS 2'!$C$10:$C$646)</f>
        <v>CHARA VALENCIA GLORIA MINDREI</v>
      </c>
      <c r="D234" s="319">
        <v>33907</v>
      </c>
      <c r="E234" s="319">
        <v>43657</v>
      </c>
      <c r="F234" s="318" t="s">
        <v>768</v>
      </c>
      <c r="G234" s="318" t="s">
        <v>1037</v>
      </c>
      <c r="H234" s="318" t="s">
        <v>90</v>
      </c>
      <c r="I234" s="318" t="s">
        <v>1017</v>
      </c>
      <c r="J234" s="318" t="s">
        <v>196</v>
      </c>
    </row>
    <row r="235" spans="1:10" x14ac:dyDescent="0.2">
      <c r="A235" s="317">
        <v>66845150</v>
      </c>
      <c r="B235" s="318" t="s">
        <v>1038</v>
      </c>
      <c r="C235" s="299" t="str">
        <f>+_xlfn.XLOOKUP(A235,'ACTIVOS 2'!$B$10:$B$646,'ACTIVOS 2'!$C$10:$C$646)</f>
        <v>CIFUENTES BEDON LILIANA</v>
      </c>
      <c r="D235" s="319">
        <v>26412</v>
      </c>
      <c r="E235" s="319">
        <v>42416</v>
      </c>
      <c r="F235" s="318" t="s">
        <v>768</v>
      </c>
      <c r="G235" s="318" t="s">
        <v>1039</v>
      </c>
      <c r="H235" s="318" t="s">
        <v>90</v>
      </c>
      <c r="I235" s="318" t="s">
        <v>1017</v>
      </c>
      <c r="J235" s="318" t="s">
        <v>196</v>
      </c>
    </row>
    <row r="236" spans="1:10" x14ac:dyDescent="0.2">
      <c r="A236" s="317">
        <v>66854913</v>
      </c>
      <c r="B236" s="318" t="s">
        <v>1041</v>
      </c>
      <c r="C236" s="299" t="str">
        <f>+_xlfn.XLOOKUP(A236,'ACTIVOS 2'!$B$10:$B$646,'ACTIVOS 2'!$C$10:$C$646)</f>
        <v>DIAZ DELGADO SANDRA PATRICIA</v>
      </c>
      <c r="D236" s="319">
        <v>26738</v>
      </c>
      <c r="E236" s="319">
        <v>38876</v>
      </c>
      <c r="F236" s="318" t="s">
        <v>768</v>
      </c>
      <c r="G236" s="318" t="s">
        <v>4396</v>
      </c>
      <c r="H236" s="318" t="s">
        <v>90</v>
      </c>
      <c r="I236" s="318" t="s">
        <v>1017</v>
      </c>
      <c r="J236" s="318" t="s">
        <v>196</v>
      </c>
    </row>
    <row r="237" spans="1:10" x14ac:dyDescent="0.2">
      <c r="A237" s="317">
        <v>1088241069</v>
      </c>
      <c r="B237" s="318" t="s">
        <v>1042</v>
      </c>
      <c r="C237" s="299" t="str">
        <f>+_xlfn.XLOOKUP(A237,'ACTIVOS 2'!$B$10:$B$646,'ACTIVOS 2'!$C$10:$C$646)</f>
        <v>ESCOBAR OSPINA PAULA CATALINA</v>
      </c>
      <c r="D237" s="319">
        <v>31595</v>
      </c>
      <c r="E237" s="319">
        <v>43224</v>
      </c>
      <c r="F237" s="318" t="s">
        <v>768</v>
      </c>
      <c r="G237" s="318" t="s">
        <v>1043</v>
      </c>
      <c r="H237" s="318" t="s">
        <v>90</v>
      </c>
      <c r="I237" s="318" t="s">
        <v>1017</v>
      </c>
      <c r="J237" s="318" t="s">
        <v>196</v>
      </c>
    </row>
    <row r="238" spans="1:10" x14ac:dyDescent="0.2">
      <c r="A238" s="317">
        <v>1130665671</v>
      </c>
      <c r="B238" s="318" t="s">
        <v>6727</v>
      </c>
      <c r="C238" s="299" t="str">
        <f>+_xlfn.XLOOKUP(A238,'ACTIVOS 2'!$B$10:$B$646,'ACTIVOS 2'!$C$10:$C$646)</f>
        <v>GALVIS DE LA CRUZ LEYDI JHOANA</v>
      </c>
      <c r="D238" s="319">
        <v>31483</v>
      </c>
      <c r="E238" s="319">
        <v>44264</v>
      </c>
      <c r="F238" s="318" t="s">
        <v>768</v>
      </c>
      <c r="G238" s="318" t="s">
        <v>1046</v>
      </c>
      <c r="H238" s="318" t="s">
        <v>90</v>
      </c>
      <c r="I238" s="318" t="s">
        <v>1017</v>
      </c>
      <c r="J238" s="318" t="s">
        <v>196</v>
      </c>
    </row>
    <row r="239" spans="1:10" x14ac:dyDescent="0.2">
      <c r="A239" s="317">
        <v>43722031</v>
      </c>
      <c r="B239" s="318" t="s">
        <v>1048</v>
      </c>
      <c r="C239" s="299" t="str">
        <f>+_xlfn.XLOOKUP(A239,'ACTIVOS 2'!$B$10:$B$646,'ACTIVOS 2'!$C$10:$C$646)</f>
        <v>GAVIRIA GOMEZ JANETH</v>
      </c>
      <c r="D239" s="319">
        <v>25342</v>
      </c>
      <c r="E239" s="319">
        <v>44306</v>
      </c>
      <c r="F239" s="318" t="s">
        <v>768</v>
      </c>
      <c r="G239" s="318" t="s">
        <v>1049</v>
      </c>
      <c r="H239" s="318" t="s">
        <v>90</v>
      </c>
      <c r="I239" s="318" t="s">
        <v>1017</v>
      </c>
      <c r="J239" s="318" t="s">
        <v>196</v>
      </c>
    </row>
    <row r="240" spans="1:10" x14ac:dyDescent="0.2">
      <c r="A240" s="317">
        <v>29115548</v>
      </c>
      <c r="B240" s="318" t="s">
        <v>1050</v>
      </c>
      <c r="C240" s="299" t="str">
        <f>+_xlfn.XLOOKUP(A240,'ACTIVOS 2'!$B$10:$B$646,'ACTIVOS 2'!$C$10:$C$646)</f>
        <v>GUTIERREZ VELEZ BLANCA ISABEL</v>
      </c>
      <c r="D240" s="319">
        <v>29042</v>
      </c>
      <c r="E240" s="319">
        <v>43236</v>
      </c>
      <c r="F240" s="318" t="s">
        <v>768</v>
      </c>
      <c r="G240" s="318" t="s">
        <v>1051</v>
      </c>
      <c r="H240" s="318" t="s">
        <v>90</v>
      </c>
      <c r="I240" s="318" t="s">
        <v>1017</v>
      </c>
      <c r="J240" s="318" t="s">
        <v>196</v>
      </c>
    </row>
    <row r="241" spans="1:10" x14ac:dyDescent="0.2">
      <c r="A241" s="317">
        <v>31711473</v>
      </c>
      <c r="B241" s="318" t="s">
        <v>1052</v>
      </c>
      <c r="C241" s="299" t="str">
        <f>+_xlfn.XLOOKUP(A241,'ACTIVOS 2'!$B$10:$B$646,'ACTIVOS 2'!$C$10:$C$646)</f>
        <v>HOYOS NIEVA CAROLINA</v>
      </c>
      <c r="D241" s="319">
        <v>29908</v>
      </c>
      <c r="E241" s="319">
        <v>43224</v>
      </c>
      <c r="F241" s="318" t="s">
        <v>768</v>
      </c>
      <c r="G241" s="318" t="s">
        <v>1053</v>
      </c>
      <c r="H241" s="318" t="s">
        <v>90</v>
      </c>
      <c r="I241" s="318" t="s">
        <v>1017</v>
      </c>
      <c r="J241" s="318" t="s">
        <v>196</v>
      </c>
    </row>
    <row r="242" spans="1:10" x14ac:dyDescent="0.2">
      <c r="A242" s="317">
        <v>1118283164</v>
      </c>
      <c r="B242" s="318" t="s">
        <v>1056</v>
      </c>
      <c r="C242" s="299" t="str">
        <f>+_xlfn.XLOOKUP(A242,'ACTIVOS 2'!$B$10:$B$646,'ACTIVOS 2'!$C$10:$C$646)</f>
        <v>JURADO MENZA FLORAIDA</v>
      </c>
      <c r="D242" s="319">
        <v>31250</v>
      </c>
      <c r="E242" s="319">
        <v>43318</v>
      </c>
      <c r="F242" s="318" t="s">
        <v>768</v>
      </c>
      <c r="G242" s="318" t="s">
        <v>1057</v>
      </c>
      <c r="H242" s="318" t="s">
        <v>90</v>
      </c>
      <c r="I242" s="318" t="s">
        <v>1017</v>
      </c>
      <c r="J242" s="318" t="s">
        <v>196</v>
      </c>
    </row>
    <row r="243" spans="1:10" x14ac:dyDescent="0.2">
      <c r="A243" s="317">
        <v>66970870</v>
      </c>
      <c r="B243" s="318" t="s">
        <v>1058</v>
      </c>
      <c r="C243" s="299" t="str">
        <f>+_xlfn.XLOOKUP(A243,'ACTIVOS 2'!$B$10:$B$646,'ACTIVOS 2'!$C$10:$C$646)</f>
        <v>LAZO BERMEO VIVIAN ANDREA</v>
      </c>
      <c r="D243" s="319">
        <v>30304</v>
      </c>
      <c r="E243" s="319">
        <v>43346</v>
      </c>
      <c r="F243" s="318" t="s">
        <v>768</v>
      </c>
      <c r="G243" s="318" t="s">
        <v>4399</v>
      </c>
      <c r="H243" s="318" t="s">
        <v>90</v>
      </c>
      <c r="I243" s="318" t="s">
        <v>1017</v>
      </c>
      <c r="J243" s="318" t="s">
        <v>196</v>
      </c>
    </row>
    <row r="244" spans="1:10" x14ac:dyDescent="0.2">
      <c r="A244" s="317">
        <v>1143943085</v>
      </c>
      <c r="B244" s="318" t="s">
        <v>1059</v>
      </c>
      <c r="C244" s="299" t="str">
        <f>+_xlfn.XLOOKUP(A244,'ACTIVOS 2'!$B$10:$B$646,'ACTIVOS 2'!$C$10:$C$646)</f>
        <v>LEMUS GONZALEZ DIANA LIZETH</v>
      </c>
      <c r="D244" s="319">
        <v>33459</v>
      </c>
      <c r="E244" s="319">
        <v>44141</v>
      </c>
      <c r="F244" s="318" t="s">
        <v>768</v>
      </c>
      <c r="G244" s="318" t="s">
        <v>4400</v>
      </c>
      <c r="H244" s="318" t="s">
        <v>90</v>
      </c>
      <c r="I244" s="318" t="s">
        <v>1017</v>
      </c>
      <c r="J244" s="318" t="s">
        <v>196</v>
      </c>
    </row>
    <row r="245" spans="1:10" x14ac:dyDescent="0.2">
      <c r="A245" s="317">
        <v>1130680862</v>
      </c>
      <c r="B245" s="318" t="s">
        <v>1063</v>
      </c>
      <c r="C245" s="299" t="str">
        <f>+_xlfn.XLOOKUP(A245,'ACTIVOS 2'!$B$10:$B$646,'ACTIVOS 2'!$C$10:$C$646)</f>
        <v>MARIN CORTES KELLY MARCELA</v>
      </c>
      <c r="D245" s="319">
        <v>32494</v>
      </c>
      <c r="E245" s="319">
        <v>44166</v>
      </c>
      <c r="F245" s="318" t="s">
        <v>768</v>
      </c>
      <c r="G245" s="318" t="s">
        <v>4402</v>
      </c>
      <c r="H245" s="318" t="s">
        <v>90</v>
      </c>
      <c r="I245" s="318" t="s">
        <v>1017</v>
      </c>
      <c r="J245" s="318" t="s">
        <v>196</v>
      </c>
    </row>
    <row r="246" spans="1:10" x14ac:dyDescent="0.2">
      <c r="A246" s="317">
        <v>1144038439</v>
      </c>
      <c r="B246" s="318" t="s">
        <v>1064</v>
      </c>
      <c r="C246" s="299" t="str">
        <f>+_xlfn.XLOOKUP(A246,'ACTIVOS 2'!$B$10:$B$646,'ACTIVOS 2'!$C$10:$C$646)</f>
        <v>MARIN SANCHEZ CHARON DAYAN</v>
      </c>
      <c r="D246" s="319">
        <v>33070</v>
      </c>
      <c r="E246" s="319">
        <v>43782</v>
      </c>
      <c r="F246" s="318" t="s">
        <v>768</v>
      </c>
      <c r="G246" s="318" t="s">
        <v>4403</v>
      </c>
      <c r="H246" s="318" t="s">
        <v>90</v>
      </c>
      <c r="I246" s="318" t="s">
        <v>1017</v>
      </c>
      <c r="J246" s="318" t="s">
        <v>196</v>
      </c>
    </row>
    <row r="247" spans="1:10" x14ac:dyDescent="0.2">
      <c r="A247" s="317">
        <v>29116410</v>
      </c>
      <c r="B247" s="318" t="s">
        <v>1066</v>
      </c>
      <c r="C247" s="299" t="str">
        <f>+_xlfn.XLOOKUP(A247,'ACTIVOS 2'!$B$10:$B$646,'ACTIVOS 2'!$C$10:$C$646)</f>
        <v>MOMPOTES CHAVEZ MILENA</v>
      </c>
      <c r="D247" s="319">
        <v>28935</v>
      </c>
      <c r="E247" s="319">
        <v>38749</v>
      </c>
      <c r="F247" s="318" t="s">
        <v>768</v>
      </c>
      <c r="G247" s="318" t="s">
        <v>4405</v>
      </c>
      <c r="H247" s="318" t="s">
        <v>90</v>
      </c>
      <c r="I247" s="318" t="s">
        <v>1017</v>
      </c>
      <c r="J247" s="318" t="s">
        <v>196</v>
      </c>
    </row>
    <row r="248" spans="1:10" x14ac:dyDescent="0.2">
      <c r="A248" s="317">
        <v>1130623234</v>
      </c>
      <c r="B248" s="318" t="s">
        <v>1067</v>
      </c>
      <c r="C248" s="299" t="str">
        <f>+_xlfn.XLOOKUP(A248,'ACTIVOS 2'!$B$10:$B$646,'ACTIVOS 2'!$C$10:$C$646)</f>
        <v>MONTALVO HURTADO SANDRA VIVIANA</v>
      </c>
      <c r="D248" s="319">
        <v>31920</v>
      </c>
      <c r="E248" s="319">
        <v>43370</v>
      </c>
      <c r="F248" s="318" t="s">
        <v>768</v>
      </c>
      <c r="G248" s="318" t="s">
        <v>4406</v>
      </c>
      <c r="H248" s="318" t="s">
        <v>90</v>
      </c>
      <c r="I248" s="318" t="s">
        <v>1017</v>
      </c>
      <c r="J248" s="318" t="s">
        <v>196</v>
      </c>
    </row>
    <row r="249" spans="1:10" x14ac:dyDescent="0.2">
      <c r="A249" s="317">
        <v>1130678582</v>
      </c>
      <c r="B249" s="318" t="s">
        <v>1070</v>
      </c>
      <c r="C249" s="299" t="str">
        <f>+_xlfn.XLOOKUP(A249,'ACTIVOS 2'!$B$10:$B$646,'ACTIVOS 2'!$C$10:$C$646)</f>
        <v>MORENO OPANCE DIANA MARCELA</v>
      </c>
      <c r="D249" s="319">
        <v>32365</v>
      </c>
      <c r="E249" s="319">
        <v>43279</v>
      </c>
      <c r="F249" s="318" t="s">
        <v>768</v>
      </c>
      <c r="G249" s="318" t="s">
        <v>1071</v>
      </c>
      <c r="H249" s="318" t="s">
        <v>90</v>
      </c>
      <c r="I249" s="318" t="s">
        <v>1017</v>
      </c>
      <c r="J249" s="318" t="s">
        <v>196</v>
      </c>
    </row>
    <row r="250" spans="1:10" x14ac:dyDescent="0.2">
      <c r="A250" s="317">
        <v>1130665636</v>
      </c>
      <c r="B250" s="318" t="s">
        <v>1074</v>
      </c>
      <c r="C250" s="299" t="e">
        <f>+_xlfn.XLOOKUP(A250,'ACTIVOS 2'!$B$10:$B$646,'ACTIVOS 2'!$C$10:$C$646)</f>
        <v>#N/A</v>
      </c>
      <c r="D250" s="319">
        <v>31405</v>
      </c>
      <c r="E250" s="319">
        <v>44264</v>
      </c>
      <c r="F250" s="318" t="s">
        <v>763</v>
      </c>
      <c r="G250" s="318" t="s">
        <v>1075</v>
      </c>
      <c r="H250" s="318" t="s">
        <v>90</v>
      </c>
      <c r="I250" s="318" t="s">
        <v>1017</v>
      </c>
      <c r="J250" s="318" t="s">
        <v>196</v>
      </c>
    </row>
    <row r="251" spans="1:10" x14ac:dyDescent="0.2">
      <c r="A251" s="317">
        <v>38885788</v>
      </c>
      <c r="B251" s="318" t="s">
        <v>1076</v>
      </c>
      <c r="C251" s="299" t="str">
        <f>+_xlfn.XLOOKUP(A251,'ACTIVOS 2'!$B$10:$B$646,'ACTIVOS 2'!$C$10:$C$646)</f>
        <v>PALOMINO PEREA CARMEN ELENA</v>
      </c>
      <c r="D251" s="319">
        <v>29130</v>
      </c>
      <c r="E251" s="319">
        <v>43900</v>
      </c>
      <c r="F251" s="318" t="s">
        <v>768</v>
      </c>
      <c r="G251" s="318" t="s">
        <v>4407</v>
      </c>
      <c r="H251" s="318" t="s">
        <v>90</v>
      </c>
      <c r="I251" s="318" t="s">
        <v>1017</v>
      </c>
      <c r="J251" s="318" t="s">
        <v>196</v>
      </c>
    </row>
    <row r="252" spans="1:10" x14ac:dyDescent="0.2">
      <c r="A252" s="317">
        <v>29568448</v>
      </c>
      <c r="B252" s="318" t="s">
        <v>1077</v>
      </c>
      <c r="C252" s="299" t="str">
        <f>+_xlfn.XLOOKUP(A252,'ACTIVOS 2'!$B$10:$B$646,'ACTIVOS 2'!$C$10:$C$646)</f>
        <v>PERDOMO CEDENO MARGALIDA</v>
      </c>
      <c r="D252" s="319">
        <v>28970</v>
      </c>
      <c r="E252" s="319">
        <v>43242</v>
      </c>
      <c r="F252" s="318" t="s">
        <v>768</v>
      </c>
      <c r="G252" s="318" t="s">
        <v>1078</v>
      </c>
      <c r="H252" s="318" t="s">
        <v>90</v>
      </c>
      <c r="I252" s="318" t="s">
        <v>1017</v>
      </c>
      <c r="J252" s="318" t="s">
        <v>196</v>
      </c>
    </row>
    <row r="253" spans="1:10" x14ac:dyDescent="0.2">
      <c r="A253" s="317">
        <v>29107483</v>
      </c>
      <c r="B253" s="318" t="s">
        <v>1079</v>
      </c>
      <c r="C253" s="299" t="str">
        <f>+_xlfn.XLOOKUP(A253,'ACTIVOS 2'!$B$10:$B$646,'ACTIVOS 2'!$C$10:$C$646)</f>
        <v>PORTILLA MAYOR SANDRA PATRICIA</v>
      </c>
      <c r="D253" s="319">
        <v>28830</v>
      </c>
      <c r="E253" s="319">
        <v>43504</v>
      </c>
      <c r="F253" s="318" t="s">
        <v>768</v>
      </c>
      <c r="G253" s="318" t="s">
        <v>4408</v>
      </c>
      <c r="H253" s="318" t="s">
        <v>90</v>
      </c>
      <c r="I253" s="318" t="s">
        <v>1017</v>
      </c>
      <c r="J253" s="318" t="s">
        <v>196</v>
      </c>
    </row>
    <row r="254" spans="1:10" x14ac:dyDescent="0.2">
      <c r="A254" s="317">
        <v>66954852</v>
      </c>
      <c r="B254" s="318" t="s">
        <v>1080</v>
      </c>
      <c r="C254" s="299" t="str">
        <f>+_xlfn.XLOOKUP(A254,'ACTIVOS 2'!$B$10:$B$646,'ACTIVOS 2'!$C$10:$C$646)</f>
        <v>QUISOBONI MANBUSCAY SANDRA MILENA</v>
      </c>
      <c r="D254" s="319">
        <v>27766</v>
      </c>
      <c r="E254" s="319">
        <v>39114</v>
      </c>
      <c r="F254" s="318" t="s">
        <v>768</v>
      </c>
      <c r="G254" s="318" t="s">
        <v>4409</v>
      </c>
      <c r="H254" s="318" t="s">
        <v>90</v>
      </c>
      <c r="I254" s="318" t="s">
        <v>1017</v>
      </c>
      <c r="J254" s="318" t="s">
        <v>196</v>
      </c>
    </row>
    <row r="255" spans="1:10" x14ac:dyDescent="0.2">
      <c r="A255" s="317">
        <v>48643628</v>
      </c>
      <c r="B255" s="318" t="s">
        <v>1081</v>
      </c>
      <c r="C255" s="299" t="e">
        <f>+_xlfn.XLOOKUP(A255,'ACTIVOS 2'!$B$10:$B$646,'ACTIVOS 2'!$C$10:$C$646)</f>
        <v>#N/A</v>
      </c>
      <c r="D255" s="319">
        <v>26573</v>
      </c>
      <c r="E255" s="319">
        <v>43370</v>
      </c>
      <c r="F255" s="318" t="s">
        <v>768</v>
      </c>
      <c r="G255" s="318" t="s">
        <v>1082</v>
      </c>
      <c r="H255" s="318" t="s">
        <v>90</v>
      </c>
      <c r="I255" s="318" t="s">
        <v>1017</v>
      </c>
      <c r="J255" s="318" t="s">
        <v>196</v>
      </c>
    </row>
    <row r="256" spans="1:10" x14ac:dyDescent="0.2">
      <c r="A256" s="317">
        <v>1144128508</v>
      </c>
      <c r="B256" s="318" t="s">
        <v>1083</v>
      </c>
      <c r="C256" s="299" t="str">
        <f>+_xlfn.XLOOKUP(A256,'ACTIVOS 2'!$B$10:$B$646,'ACTIVOS 2'!$C$10:$C$646)</f>
        <v>RAMIREZ VERA MAIRA YOLANDA</v>
      </c>
      <c r="D256" s="319">
        <v>32620</v>
      </c>
      <c r="E256" s="319">
        <v>44264</v>
      </c>
      <c r="F256" s="318" t="s">
        <v>768</v>
      </c>
      <c r="G256" s="318" t="s">
        <v>1084</v>
      </c>
      <c r="H256" s="318" t="s">
        <v>90</v>
      </c>
      <c r="I256" s="318" t="s">
        <v>1017</v>
      </c>
      <c r="J256" s="318" t="s">
        <v>196</v>
      </c>
    </row>
    <row r="257" spans="1:10" x14ac:dyDescent="0.2">
      <c r="A257" s="317">
        <v>38464219</v>
      </c>
      <c r="B257" s="318" t="s">
        <v>1085</v>
      </c>
      <c r="C257" s="299" t="str">
        <f>+_xlfn.XLOOKUP(A257,'ACTIVOS 2'!$B$10:$B$646,'ACTIVOS 2'!$C$10:$C$646)</f>
        <v>RIVERA GARCIA LUZ STELLA</v>
      </c>
      <c r="D257" s="319">
        <v>30148</v>
      </c>
      <c r="E257" s="319">
        <v>44246</v>
      </c>
      <c r="F257" s="318" t="s">
        <v>768</v>
      </c>
      <c r="G257" s="318" t="s">
        <v>1086</v>
      </c>
      <c r="H257" s="318" t="s">
        <v>90</v>
      </c>
      <c r="I257" s="318" t="s">
        <v>1017</v>
      </c>
      <c r="J257" s="318" t="s">
        <v>196</v>
      </c>
    </row>
    <row r="258" spans="1:10" x14ac:dyDescent="0.2">
      <c r="A258" s="317">
        <v>1130584162</v>
      </c>
      <c r="B258" s="318" t="s">
        <v>1089</v>
      </c>
      <c r="C258" s="299" t="str">
        <f>+_xlfn.XLOOKUP(A258,'ACTIVOS 2'!$B$10:$B$646,'ACTIVOS 2'!$C$10:$C$646)</f>
        <v>RUBIO RIOS GENITH PAOLA</v>
      </c>
      <c r="D258" s="319">
        <v>31212</v>
      </c>
      <c r="E258" s="319">
        <v>43550</v>
      </c>
      <c r="F258" s="318" t="s">
        <v>768</v>
      </c>
      <c r="G258" s="318" t="s">
        <v>4410</v>
      </c>
      <c r="H258" s="318" t="s">
        <v>90</v>
      </c>
      <c r="I258" s="318" t="s">
        <v>1017</v>
      </c>
      <c r="J258" s="318" t="s">
        <v>196</v>
      </c>
    </row>
    <row r="259" spans="1:10" x14ac:dyDescent="0.2">
      <c r="A259" s="317">
        <v>1143936330</v>
      </c>
      <c r="B259" s="318" t="s">
        <v>1090</v>
      </c>
      <c r="C259" s="299" t="str">
        <f>+_xlfn.XLOOKUP(A259,'ACTIVOS 2'!$B$10:$B$646,'ACTIVOS 2'!$C$10:$C$646)</f>
        <v>SAMBONI QUIJANO MARYELI</v>
      </c>
      <c r="D259" s="319">
        <v>33233</v>
      </c>
      <c r="E259" s="319">
        <v>43143</v>
      </c>
      <c r="F259" s="318" t="s">
        <v>768</v>
      </c>
      <c r="G259" s="318" t="s">
        <v>1091</v>
      </c>
      <c r="H259" s="318" t="s">
        <v>90</v>
      </c>
      <c r="I259" s="318" t="s">
        <v>1017</v>
      </c>
      <c r="J259" s="318" t="s">
        <v>196</v>
      </c>
    </row>
    <row r="260" spans="1:10" x14ac:dyDescent="0.2">
      <c r="A260" s="317">
        <v>1059448479</v>
      </c>
      <c r="B260" s="318" t="s">
        <v>1094</v>
      </c>
      <c r="C260" s="299" t="str">
        <f>+_xlfn.XLOOKUP(A260,'ACTIVOS 2'!$B$10:$B$646,'ACTIVOS 2'!$C$10:$C$646)</f>
        <v>SINISTERRA HINESTROZA KATY LORENA</v>
      </c>
      <c r="D260" s="319">
        <v>34044</v>
      </c>
      <c r="E260" s="319">
        <v>43224</v>
      </c>
      <c r="F260" s="318" t="s">
        <v>768</v>
      </c>
      <c r="G260" s="318" t="s">
        <v>1095</v>
      </c>
      <c r="H260" s="318" t="s">
        <v>90</v>
      </c>
      <c r="I260" s="318" t="s">
        <v>1017</v>
      </c>
      <c r="J260" s="318" t="s">
        <v>196</v>
      </c>
    </row>
    <row r="261" spans="1:10" x14ac:dyDescent="0.2">
      <c r="A261" s="317">
        <v>38469750</v>
      </c>
      <c r="B261" s="318" t="s">
        <v>1096</v>
      </c>
      <c r="C261" s="299" t="e">
        <f>+_xlfn.XLOOKUP(A261,'ACTIVOS 2'!$B$10:$B$646,'ACTIVOS 2'!$C$10:$C$646)</f>
        <v>#N/A</v>
      </c>
      <c r="D261" s="319">
        <v>29092</v>
      </c>
      <c r="E261" s="319">
        <v>43892</v>
      </c>
      <c r="F261" s="318" t="s">
        <v>768</v>
      </c>
      <c r="G261" s="318" t="s">
        <v>1097</v>
      </c>
      <c r="H261" s="318" t="s">
        <v>90</v>
      </c>
      <c r="I261" s="318" t="s">
        <v>1017</v>
      </c>
      <c r="J261" s="318" t="s">
        <v>196</v>
      </c>
    </row>
    <row r="262" spans="1:10" x14ac:dyDescent="0.2">
      <c r="A262" s="317">
        <v>29361968</v>
      </c>
      <c r="B262" s="318" t="s">
        <v>1101</v>
      </c>
      <c r="C262" s="299" t="e">
        <f>+_xlfn.XLOOKUP(A262,'ACTIVOS 2'!$B$10:$B$646,'ACTIVOS 2'!$C$10:$C$646)</f>
        <v>#N/A</v>
      </c>
      <c r="D262" s="319">
        <v>30366</v>
      </c>
      <c r="E262" s="319">
        <v>43207</v>
      </c>
      <c r="F262" s="318" t="s">
        <v>768</v>
      </c>
      <c r="G262" s="318" t="s">
        <v>1102</v>
      </c>
      <c r="H262" s="318" t="s">
        <v>90</v>
      </c>
      <c r="I262" s="318" t="s">
        <v>1017</v>
      </c>
      <c r="J262" s="318" t="s">
        <v>196</v>
      </c>
    </row>
    <row r="263" spans="1:10" x14ac:dyDescent="0.2">
      <c r="A263" s="317">
        <v>1030637610</v>
      </c>
      <c r="B263" s="318" t="s">
        <v>1105</v>
      </c>
      <c r="C263" s="299" t="str">
        <f>+_xlfn.XLOOKUP(A263,'ACTIVOS 2'!$B$10:$B$646,'ACTIVOS 2'!$C$10:$C$646)</f>
        <v>VIDAL BARONA MAIRA ALEJANDRA</v>
      </c>
      <c r="D263" s="319">
        <v>34368</v>
      </c>
      <c r="E263" s="319">
        <v>44246</v>
      </c>
      <c r="F263" s="318" t="s">
        <v>768</v>
      </c>
      <c r="G263" s="318" t="s">
        <v>1106</v>
      </c>
      <c r="H263" s="318" t="s">
        <v>90</v>
      </c>
      <c r="I263" s="318" t="s">
        <v>1017</v>
      </c>
      <c r="J263" s="318" t="s">
        <v>196</v>
      </c>
    </row>
    <row r="264" spans="1:10" x14ac:dyDescent="0.2">
      <c r="A264" s="317">
        <v>31483870</v>
      </c>
      <c r="B264" s="318" t="s">
        <v>185</v>
      </c>
      <c r="C264" s="299" t="str">
        <f>+_xlfn.XLOOKUP(A264,'ACTIVOS 2'!$B$10:$B$646,'ACTIVOS 2'!$C$10:$C$646)</f>
        <v>GARCIA SARRIA PAOLA ANDREA</v>
      </c>
      <c r="D264" s="319">
        <v>29442</v>
      </c>
      <c r="E264" s="319">
        <v>40423</v>
      </c>
      <c r="F264" s="318" t="s">
        <v>768</v>
      </c>
      <c r="G264" s="318" t="s">
        <v>4412</v>
      </c>
      <c r="H264" s="318" t="s">
        <v>90</v>
      </c>
      <c r="I264" s="318" t="s">
        <v>186</v>
      </c>
      <c r="J264" s="318" t="s">
        <v>92</v>
      </c>
    </row>
    <row r="265" spans="1:10" x14ac:dyDescent="0.2">
      <c r="A265" s="317">
        <v>1144191872</v>
      </c>
      <c r="B265" s="318" t="s">
        <v>1107</v>
      </c>
      <c r="C265" s="299" t="str">
        <f>+_xlfn.XLOOKUP(A265,'ACTIVOS 2'!$B$10:$B$646,'ACTIVOS 2'!$C$10:$C$646)</f>
        <v>ANAMA MEJIA JHON SEBASTIAN</v>
      </c>
      <c r="D265" s="319">
        <v>35073</v>
      </c>
      <c r="E265" s="319">
        <v>44200</v>
      </c>
      <c r="F265" s="318" t="s">
        <v>763</v>
      </c>
      <c r="G265" s="318" t="s">
        <v>1108</v>
      </c>
      <c r="H265" s="318" t="s">
        <v>90</v>
      </c>
      <c r="I265" s="318" t="s">
        <v>1109</v>
      </c>
      <c r="J265" s="318" t="s">
        <v>92</v>
      </c>
    </row>
    <row r="266" spans="1:10" x14ac:dyDescent="0.2">
      <c r="A266" s="317">
        <v>16926949</v>
      </c>
      <c r="B266" s="318" t="s">
        <v>1110</v>
      </c>
      <c r="C266" s="299" t="str">
        <f>+_xlfn.XLOOKUP(A266,'ACTIVOS 2'!$B$10:$B$646,'ACTIVOS 2'!$C$10:$C$646)</f>
        <v>CASTANEDA ALFONSO EVERARDO</v>
      </c>
      <c r="D266" s="319">
        <v>29838</v>
      </c>
      <c r="E266" s="319">
        <v>43440</v>
      </c>
      <c r="F266" s="318" t="s">
        <v>763</v>
      </c>
      <c r="G266" s="318" t="s">
        <v>4413</v>
      </c>
      <c r="H266" s="318" t="s">
        <v>90</v>
      </c>
      <c r="I266" s="318" t="s">
        <v>1109</v>
      </c>
      <c r="J266" s="318" t="s">
        <v>92</v>
      </c>
    </row>
    <row r="267" spans="1:10" x14ac:dyDescent="0.2">
      <c r="A267" s="317">
        <v>1010098403</v>
      </c>
      <c r="B267" s="318" t="s">
        <v>1112</v>
      </c>
      <c r="C267" s="299" t="str">
        <f>+_xlfn.XLOOKUP(A267,'ACTIVOS 2'!$B$10:$B$646,'ACTIVOS 2'!$C$10:$C$646)</f>
        <v>PRADO GIL BRAYAN ALEXIS</v>
      </c>
      <c r="D267" s="319">
        <v>36548</v>
      </c>
      <c r="E267" s="319">
        <v>45566</v>
      </c>
      <c r="F267" s="318" t="s">
        <v>763</v>
      </c>
      <c r="G267" s="318" t="s">
        <v>4415</v>
      </c>
      <c r="H267" s="318" t="s">
        <v>90</v>
      </c>
      <c r="I267" s="318" t="s">
        <v>1109</v>
      </c>
      <c r="J267" s="318" t="s">
        <v>92</v>
      </c>
    </row>
    <row r="268" spans="1:10" x14ac:dyDescent="0.2">
      <c r="A268" s="317">
        <v>16936472</v>
      </c>
      <c r="B268" s="318" t="s">
        <v>1113</v>
      </c>
      <c r="C268" s="299" t="str">
        <f>+_xlfn.XLOOKUP(A268,'ACTIVOS 2'!$B$10:$B$646,'ACTIVOS 2'!$C$10:$C$646)</f>
        <v>SANDOVAL SUAREZ EDWAR ROBINSON</v>
      </c>
      <c r="D268" s="319">
        <v>29954</v>
      </c>
      <c r="E268" s="319">
        <v>43636</v>
      </c>
      <c r="F268" s="318" t="s">
        <v>763</v>
      </c>
      <c r="G268" s="318" t="s">
        <v>4416</v>
      </c>
      <c r="H268" s="318" t="s">
        <v>90</v>
      </c>
      <c r="I268" s="318" t="s">
        <v>1109</v>
      </c>
      <c r="J268" s="318" t="s">
        <v>92</v>
      </c>
    </row>
    <row r="269" spans="1:10" x14ac:dyDescent="0.2">
      <c r="A269" s="317">
        <v>1061816016</v>
      </c>
      <c r="B269" s="318" t="s">
        <v>1114</v>
      </c>
      <c r="C269" s="299" t="str">
        <f>+_xlfn.XLOOKUP(A269,'ACTIVOS 2'!$B$10:$B$646,'ACTIVOS 2'!$C$10:$C$646)</f>
        <v>SOLARTE GARCIA CAREN DAYANA</v>
      </c>
      <c r="D269" s="319">
        <v>36211</v>
      </c>
      <c r="E269" s="319">
        <v>45094</v>
      </c>
      <c r="F269" s="318" t="s">
        <v>768</v>
      </c>
      <c r="G269" s="318" t="s">
        <v>1115</v>
      </c>
      <c r="H269" s="318" t="s">
        <v>90</v>
      </c>
      <c r="I269" s="318" t="s">
        <v>1109</v>
      </c>
      <c r="J269" s="318" t="s">
        <v>92</v>
      </c>
    </row>
    <row r="270" spans="1:10" x14ac:dyDescent="0.2">
      <c r="A270" s="317">
        <v>66836344</v>
      </c>
      <c r="B270" s="318" t="s">
        <v>1116</v>
      </c>
      <c r="C270" s="299" t="str">
        <f>+_xlfn.XLOOKUP(A270,'ACTIVOS 2'!$B$10:$B$646,'ACTIVOS 2'!$C$10:$C$646)</f>
        <v>VALLEJO CORDOBA MARIA JAZMIN</v>
      </c>
      <c r="D270" s="319">
        <v>26244</v>
      </c>
      <c r="E270" s="319">
        <v>45406</v>
      </c>
      <c r="F270" s="318" t="s">
        <v>768</v>
      </c>
      <c r="G270" s="318" t="s">
        <v>1117</v>
      </c>
      <c r="H270" s="318" t="s">
        <v>90</v>
      </c>
      <c r="I270" s="318" t="s">
        <v>1109</v>
      </c>
      <c r="J270" s="318" t="s">
        <v>92</v>
      </c>
    </row>
    <row r="271" spans="1:10" x14ac:dyDescent="0.2">
      <c r="A271" s="317">
        <v>1118295808</v>
      </c>
      <c r="B271" s="318" t="s">
        <v>190</v>
      </c>
      <c r="C271" s="299" t="str">
        <f>+_xlfn.XLOOKUP(A271,'ACTIVOS 2'!$B$10:$B$646,'ACTIVOS 2'!$C$10:$C$646)</f>
        <v>MUNOZ MUNOZ YEFERSON FABIAN</v>
      </c>
      <c r="D271" s="319">
        <v>33344</v>
      </c>
      <c r="E271" s="319">
        <v>43166</v>
      </c>
      <c r="F271" s="318" t="s">
        <v>763</v>
      </c>
      <c r="G271" s="318" t="s">
        <v>191</v>
      </c>
      <c r="H271" s="318" t="s">
        <v>90</v>
      </c>
      <c r="I271" s="318" t="s">
        <v>189</v>
      </c>
      <c r="J271" s="318" t="s">
        <v>159</v>
      </c>
    </row>
    <row r="272" spans="1:10" x14ac:dyDescent="0.2">
      <c r="A272" s="317">
        <v>1112227071</v>
      </c>
      <c r="B272" s="318" t="s">
        <v>1118</v>
      </c>
      <c r="C272" s="299" t="str">
        <f>+_xlfn.XLOOKUP(A272,'ACTIVOS 2'!$B$10:$B$646,'ACTIVOS 2'!$C$10:$C$646)</f>
        <v>HURTADO GIRON MARTHA LUCIA</v>
      </c>
      <c r="D272" s="319">
        <v>34072</v>
      </c>
      <c r="E272" s="319">
        <v>45300</v>
      </c>
      <c r="F272" s="318" t="s">
        <v>768</v>
      </c>
      <c r="G272" s="318" t="s">
        <v>1119</v>
      </c>
      <c r="H272" s="318" t="s">
        <v>90</v>
      </c>
      <c r="I272" s="318" t="s">
        <v>1120</v>
      </c>
      <c r="J272" s="318" t="s">
        <v>159</v>
      </c>
    </row>
    <row r="273" spans="1:10" x14ac:dyDescent="0.2">
      <c r="A273" s="317">
        <v>1130651160</v>
      </c>
      <c r="B273" s="318" t="s">
        <v>6728</v>
      </c>
      <c r="C273" s="299" t="str">
        <f>+_xlfn.XLOOKUP(A273,'ACTIVOS 2'!$B$10:$B$646,'ACTIVOS 2'!$C$10:$C$646)</f>
        <v>BENAVIDES  ARAUJOá  YENNY  FERNANDA</v>
      </c>
      <c r="D273" s="319">
        <v>31838</v>
      </c>
      <c r="E273" s="319">
        <v>44630</v>
      </c>
      <c r="F273" s="318" t="s">
        <v>768</v>
      </c>
      <c r="G273" s="318" t="s">
        <v>1122</v>
      </c>
      <c r="H273" s="318" t="s">
        <v>90</v>
      </c>
      <c r="I273" s="318" t="s">
        <v>1123</v>
      </c>
      <c r="J273" s="318" t="s">
        <v>159</v>
      </c>
    </row>
    <row r="274" spans="1:10" x14ac:dyDescent="0.2">
      <c r="A274" s="317">
        <v>1130588979</v>
      </c>
      <c r="B274" s="318" t="s">
        <v>1124</v>
      </c>
      <c r="C274" s="299" t="str">
        <f>+_xlfn.XLOOKUP(A274,'ACTIVOS 2'!$B$10:$B$646,'ACTIVOS 2'!$C$10:$C$646)</f>
        <v>QUINTERO VELASQUEZ WILLIAM ESNEIDER</v>
      </c>
      <c r="D274" s="319">
        <v>31744</v>
      </c>
      <c r="E274" s="319">
        <v>41144</v>
      </c>
      <c r="F274" s="318" t="s">
        <v>763</v>
      </c>
      <c r="G274" s="318" t="s">
        <v>4417</v>
      </c>
      <c r="H274" s="318" t="s">
        <v>90</v>
      </c>
      <c r="I274" s="318" t="s">
        <v>1125</v>
      </c>
      <c r="J274" s="318" t="s">
        <v>92</v>
      </c>
    </row>
    <row r="275" spans="1:10" x14ac:dyDescent="0.2">
      <c r="A275" s="317">
        <v>1151943197</v>
      </c>
      <c r="B275" s="318" t="s">
        <v>1126</v>
      </c>
      <c r="C275" s="299" t="str">
        <f>+_xlfn.XLOOKUP(A275,'ACTIVOS 2'!$B$10:$B$646,'ACTIVOS 2'!$C$10:$C$646)</f>
        <v>HERNANDEZ HERRERA JOSE EDWIN</v>
      </c>
      <c r="D275" s="319">
        <v>33538</v>
      </c>
      <c r="E275" s="319">
        <v>43248</v>
      </c>
      <c r="F275" s="318" t="s">
        <v>763</v>
      </c>
      <c r="G275" s="318" t="s">
        <v>1127</v>
      </c>
      <c r="H275" s="318" t="s">
        <v>90</v>
      </c>
      <c r="I275" s="318" t="s">
        <v>1128</v>
      </c>
      <c r="J275" s="318" t="s">
        <v>92</v>
      </c>
    </row>
    <row r="276" spans="1:10" x14ac:dyDescent="0.2">
      <c r="A276" s="317">
        <v>1143963960</v>
      </c>
      <c r="B276" s="318" t="s">
        <v>1129</v>
      </c>
      <c r="C276" s="299" t="e">
        <f>+_xlfn.XLOOKUP(A276,'ACTIVOS 2'!$B$10:$B$646,'ACTIVOS 2'!$C$10:$C$646)</f>
        <v>#N/A</v>
      </c>
      <c r="D276" s="319">
        <v>34421</v>
      </c>
      <c r="E276" s="319">
        <v>45094</v>
      </c>
      <c r="F276" s="318" t="s">
        <v>768</v>
      </c>
      <c r="G276" s="318" t="s">
        <v>1130</v>
      </c>
      <c r="H276" s="318" t="s">
        <v>90</v>
      </c>
      <c r="I276" s="318" t="s">
        <v>1131</v>
      </c>
      <c r="J276" s="318" t="s">
        <v>196</v>
      </c>
    </row>
    <row r="277" spans="1:10" x14ac:dyDescent="0.2">
      <c r="A277" s="317">
        <v>1061761747</v>
      </c>
      <c r="B277" s="318" t="s">
        <v>1132</v>
      </c>
      <c r="C277" s="299" t="str">
        <f>+_xlfn.XLOOKUP(A277,'ACTIVOS 2'!$B$10:$B$646,'ACTIVOS 2'!$C$10:$C$646)</f>
        <v>AGREDO GIRON ANA LUCIA</v>
      </c>
      <c r="D277" s="319">
        <v>33724</v>
      </c>
      <c r="E277" s="319">
        <v>44420</v>
      </c>
      <c r="F277" s="318" t="s">
        <v>768</v>
      </c>
      <c r="G277" s="318" t="s">
        <v>4418</v>
      </c>
      <c r="H277" s="318" t="s">
        <v>90</v>
      </c>
      <c r="I277" s="318" t="s">
        <v>1131</v>
      </c>
      <c r="J277" s="318" t="s">
        <v>196</v>
      </c>
    </row>
    <row r="278" spans="1:10" x14ac:dyDescent="0.2">
      <c r="A278" s="317">
        <v>38562657</v>
      </c>
      <c r="B278" s="318" t="s">
        <v>1133</v>
      </c>
      <c r="C278" s="299" t="str">
        <f>+_xlfn.XLOOKUP(A278,'ACTIVOS 2'!$B$10:$B$646,'ACTIVOS 2'!$C$10:$C$646)</f>
        <v>ALVARADO LORENA</v>
      </c>
      <c r="D278" s="319">
        <v>29185</v>
      </c>
      <c r="E278" s="319">
        <v>44419</v>
      </c>
      <c r="F278" s="318" t="s">
        <v>768</v>
      </c>
      <c r="G278" s="318" t="s">
        <v>4419</v>
      </c>
      <c r="H278" s="318" t="s">
        <v>90</v>
      </c>
      <c r="I278" s="318" t="s">
        <v>1131</v>
      </c>
      <c r="J278" s="318" t="s">
        <v>196</v>
      </c>
    </row>
    <row r="279" spans="1:10" x14ac:dyDescent="0.2">
      <c r="A279" s="317">
        <v>1143939129</v>
      </c>
      <c r="B279" s="318" t="s">
        <v>1134</v>
      </c>
      <c r="C279" s="299" t="str">
        <f>+_xlfn.XLOOKUP(A279,'ACTIVOS 2'!$B$10:$B$646,'ACTIVOS 2'!$C$10:$C$646)</f>
        <v>ALVAREZ CORDOBA CINDY CAROLINA</v>
      </c>
      <c r="D279" s="319">
        <v>33265</v>
      </c>
      <c r="E279" s="319">
        <v>45094</v>
      </c>
      <c r="F279" s="318" t="s">
        <v>768</v>
      </c>
      <c r="G279" s="318" t="s">
        <v>4420</v>
      </c>
      <c r="H279" s="318" t="s">
        <v>90</v>
      </c>
      <c r="I279" s="318" t="s">
        <v>1131</v>
      </c>
      <c r="J279" s="318" t="s">
        <v>196</v>
      </c>
    </row>
    <row r="280" spans="1:10" x14ac:dyDescent="0.2">
      <c r="A280" s="317">
        <v>1059450860</v>
      </c>
      <c r="B280" s="318" t="s">
        <v>1135</v>
      </c>
      <c r="C280" s="299" t="str">
        <f>+_xlfn.XLOOKUP(A280,'ACTIVOS 2'!$B$10:$B$646,'ACTIVOS 2'!$C$10:$C$646)</f>
        <v>ANCHICO CUNDUMI ELIANY YOHENY</v>
      </c>
      <c r="D280" s="319">
        <v>36304</v>
      </c>
      <c r="E280" s="319">
        <v>45069</v>
      </c>
      <c r="F280" s="318" t="s">
        <v>768</v>
      </c>
      <c r="G280" s="318" t="s">
        <v>4421</v>
      </c>
      <c r="H280" s="318" t="s">
        <v>90</v>
      </c>
      <c r="I280" s="318" t="s">
        <v>1131</v>
      </c>
      <c r="J280" s="318" t="s">
        <v>196</v>
      </c>
    </row>
    <row r="281" spans="1:10" x14ac:dyDescent="0.2">
      <c r="A281" s="317">
        <v>1062318239</v>
      </c>
      <c r="B281" s="318" t="s">
        <v>1137</v>
      </c>
      <c r="C281" s="299" t="str">
        <f>+_xlfn.XLOOKUP(A281,'ACTIVOS 2'!$B$10:$B$646,'ACTIVOS 2'!$C$10:$C$646)</f>
        <v>ARCOS ULCUE MAIRA ALEJANDRA</v>
      </c>
      <c r="D281" s="319">
        <v>34849</v>
      </c>
      <c r="E281" s="319">
        <v>44456</v>
      </c>
      <c r="F281" s="318" t="s">
        <v>768</v>
      </c>
      <c r="G281" s="318" t="s">
        <v>4423</v>
      </c>
      <c r="H281" s="318" t="s">
        <v>90</v>
      </c>
      <c r="I281" s="318" t="s">
        <v>1131</v>
      </c>
      <c r="J281" s="318" t="s">
        <v>196</v>
      </c>
    </row>
    <row r="282" spans="1:10" x14ac:dyDescent="0.2">
      <c r="A282" s="317">
        <v>38670839</v>
      </c>
      <c r="B282" s="318" t="s">
        <v>1138</v>
      </c>
      <c r="C282" s="299" t="str">
        <f>+_xlfn.XLOOKUP(A282,'ACTIVOS 2'!$B$10:$B$646,'ACTIVOS 2'!$C$10:$C$646)</f>
        <v>ARIAS JARAMILLO LUCEIDY</v>
      </c>
      <c r="D282" s="319">
        <v>31127</v>
      </c>
      <c r="E282" s="319">
        <v>44418</v>
      </c>
      <c r="F282" s="318" t="s">
        <v>768</v>
      </c>
      <c r="G282" s="318" t="s">
        <v>1139</v>
      </c>
      <c r="H282" s="318" t="s">
        <v>90</v>
      </c>
      <c r="I282" s="318" t="s">
        <v>1131</v>
      </c>
      <c r="J282" s="318" t="s">
        <v>196</v>
      </c>
    </row>
    <row r="283" spans="1:10" x14ac:dyDescent="0.2">
      <c r="A283" s="317">
        <v>66984322</v>
      </c>
      <c r="B283" s="318" t="s">
        <v>1140</v>
      </c>
      <c r="C283" s="299" t="str">
        <f>+_xlfn.XLOOKUP(A283,'ACTIVOS 2'!$B$10:$B$646,'ACTIVOS 2'!$C$10:$C$646)</f>
        <v>ARREDONDO MARTINEZ ALEYDA</v>
      </c>
      <c r="D283" s="319">
        <v>27622</v>
      </c>
      <c r="E283" s="319">
        <v>44420</v>
      </c>
      <c r="F283" s="318" t="s">
        <v>768</v>
      </c>
      <c r="G283" s="318" t="s">
        <v>4424</v>
      </c>
      <c r="H283" s="318" t="s">
        <v>90</v>
      </c>
      <c r="I283" s="318" t="s">
        <v>1131</v>
      </c>
      <c r="J283" s="318" t="s">
        <v>196</v>
      </c>
    </row>
    <row r="284" spans="1:10" x14ac:dyDescent="0.2">
      <c r="A284" s="317">
        <v>1130641189</v>
      </c>
      <c r="B284" s="318" t="s">
        <v>1142</v>
      </c>
      <c r="C284" s="299" t="str">
        <f>+_xlfn.XLOOKUP(A284,'ACTIVOS 2'!$B$10:$B$646,'ACTIVOS 2'!$C$10:$C$646)</f>
        <v>BALLESTEROS MARTINEZ CINDY JOHANNA</v>
      </c>
      <c r="D284" s="319">
        <v>32207</v>
      </c>
      <c r="E284" s="319">
        <v>45124</v>
      </c>
      <c r="F284" s="318" t="s">
        <v>768</v>
      </c>
      <c r="G284" s="318" t="s">
        <v>4426</v>
      </c>
      <c r="H284" s="318" t="s">
        <v>90</v>
      </c>
      <c r="I284" s="318" t="s">
        <v>1131</v>
      </c>
      <c r="J284" s="318" t="s">
        <v>196</v>
      </c>
    </row>
    <row r="285" spans="1:10" x14ac:dyDescent="0.2">
      <c r="A285" s="317">
        <v>66840917</v>
      </c>
      <c r="B285" s="318" t="s">
        <v>6648</v>
      </c>
      <c r="C285" s="299" t="str">
        <f>+_xlfn.XLOOKUP(A285,'ACTIVOS 2'!$B$10:$B$646,'ACTIVOS 2'!$C$10:$C$646)</f>
        <v>BARONA ESCOBAR MARIA DEL SOCORRO</v>
      </c>
      <c r="D285" s="319">
        <v>26462</v>
      </c>
      <c r="E285" s="319">
        <v>44669</v>
      </c>
      <c r="F285" s="318" t="s">
        <v>768</v>
      </c>
      <c r="G285" s="318" t="s">
        <v>1144</v>
      </c>
      <c r="H285" s="318" t="s">
        <v>90</v>
      </c>
      <c r="I285" s="318" t="s">
        <v>1131</v>
      </c>
      <c r="J285" s="318" t="s">
        <v>196</v>
      </c>
    </row>
    <row r="286" spans="1:10" x14ac:dyDescent="0.2">
      <c r="A286" s="317">
        <v>31566687</v>
      </c>
      <c r="B286" s="318" t="s">
        <v>1145</v>
      </c>
      <c r="C286" s="299" t="str">
        <f>+_xlfn.XLOOKUP(A286,'ACTIVOS 2'!$B$10:$B$646,'ACTIVOS 2'!$C$10:$C$646)</f>
        <v>BARREIRO PILIMUR SANDRA MIREYA</v>
      </c>
      <c r="D286" s="319">
        <v>29383</v>
      </c>
      <c r="E286" s="319">
        <v>45094</v>
      </c>
      <c r="F286" s="318" t="s">
        <v>768</v>
      </c>
      <c r="G286" s="318" t="s">
        <v>4427</v>
      </c>
      <c r="H286" s="318" t="s">
        <v>90</v>
      </c>
      <c r="I286" s="318" t="s">
        <v>1131</v>
      </c>
      <c r="J286" s="318" t="s">
        <v>196</v>
      </c>
    </row>
    <row r="287" spans="1:10" x14ac:dyDescent="0.2">
      <c r="A287" s="317">
        <v>1144081343</v>
      </c>
      <c r="B287" s="318" t="s">
        <v>1149</v>
      </c>
      <c r="C287" s="299" t="str">
        <f>+_xlfn.XLOOKUP(A287,'ACTIVOS 2'!$B$10:$B$646,'ACTIVOS 2'!$C$10:$C$646)</f>
        <v>BUENO MESA LUISA FERNANDA</v>
      </c>
      <c r="D287" s="319">
        <v>34886</v>
      </c>
      <c r="E287" s="319">
        <v>45040</v>
      </c>
      <c r="F287" s="318" t="s">
        <v>768</v>
      </c>
      <c r="G287" s="318" t="s">
        <v>1150</v>
      </c>
      <c r="H287" s="318" t="s">
        <v>90</v>
      </c>
      <c r="I287" s="318" t="s">
        <v>1131</v>
      </c>
      <c r="J287" s="318" t="s">
        <v>196</v>
      </c>
    </row>
    <row r="288" spans="1:10" x14ac:dyDescent="0.2">
      <c r="A288" s="317">
        <v>66916894</v>
      </c>
      <c r="B288" s="318" t="s">
        <v>1151</v>
      </c>
      <c r="C288" s="299" t="str">
        <f>+_xlfn.XLOOKUP(A288,'ACTIVOS 2'!$B$10:$B$646,'ACTIVOS 2'!$C$10:$C$646)</f>
        <v>CABAL VIAFARA ANA LILIANA</v>
      </c>
      <c r="D288" s="319">
        <v>26869</v>
      </c>
      <c r="E288" s="319">
        <v>45094</v>
      </c>
      <c r="F288" s="318" t="s">
        <v>768</v>
      </c>
      <c r="G288" s="318" t="s">
        <v>1152</v>
      </c>
      <c r="H288" s="318" t="s">
        <v>90</v>
      </c>
      <c r="I288" s="318" t="s">
        <v>1131</v>
      </c>
      <c r="J288" s="318" t="s">
        <v>196</v>
      </c>
    </row>
    <row r="289" spans="1:10" x14ac:dyDescent="0.2">
      <c r="A289" s="317">
        <v>1087202828</v>
      </c>
      <c r="B289" s="318" t="s">
        <v>1153</v>
      </c>
      <c r="C289" s="299" t="str">
        <f>+_xlfn.XLOOKUP(A289,'ACTIVOS 2'!$B$10:$B$646,'ACTIVOS 2'!$C$10:$C$646)</f>
        <v>CABEZAS QUINONES JENNY VANESSA</v>
      </c>
      <c r="D289" s="319">
        <v>34777</v>
      </c>
      <c r="E289" s="319">
        <v>45094</v>
      </c>
      <c r="F289" s="318" t="s">
        <v>768</v>
      </c>
      <c r="G289" s="318" t="s">
        <v>1154</v>
      </c>
      <c r="H289" s="318" t="s">
        <v>90</v>
      </c>
      <c r="I289" s="318" t="s">
        <v>1131</v>
      </c>
      <c r="J289" s="318" t="s">
        <v>196</v>
      </c>
    </row>
    <row r="290" spans="1:10" x14ac:dyDescent="0.2">
      <c r="A290" s="317">
        <v>1060880067</v>
      </c>
      <c r="B290" s="318" t="s">
        <v>1155</v>
      </c>
      <c r="C290" s="299" t="str">
        <f>+_xlfn.XLOOKUP(A290,'ACTIVOS 2'!$B$10:$B$646,'ACTIVOS 2'!$C$10:$C$646)</f>
        <v>CAICEDO GOMEZ ZULDERY SUGGEY</v>
      </c>
      <c r="D290" s="319">
        <v>35802</v>
      </c>
      <c r="E290" s="319">
        <v>44418</v>
      </c>
      <c r="F290" s="318" t="s">
        <v>768</v>
      </c>
      <c r="G290" s="318" t="s">
        <v>4429</v>
      </c>
      <c r="H290" s="318" t="s">
        <v>90</v>
      </c>
      <c r="I290" s="318" t="s">
        <v>1131</v>
      </c>
      <c r="J290" s="318" t="s">
        <v>196</v>
      </c>
    </row>
    <row r="291" spans="1:10" x14ac:dyDescent="0.2">
      <c r="A291" s="317">
        <v>1059358248</v>
      </c>
      <c r="B291" s="318" t="s">
        <v>1156</v>
      </c>
      <c r="C291" s="299" t="str">
        <f>+_xlfn.XLOOKUP(A291,'ACTIVOS 2'!$B$10:$B$646,'ACTIVOS 2'!$C$10:$C$646)</f>
        <v>CAICEDO SANCHEZ ANYI MARISOL</v>
      </c>
      <c r="D291" s="319">
        <v>32871</v>
      </c>
      <c r="E291" s="319">
        <v>45069</v>
      </c>
      <c r="F291" s="318" t="s">
        <v>768</v>
      </c>
      <c r="G291" s="318" t="s">
        <v>4430</v>
      </c>
      <c r="H291" s="318" t="s">
        <v>90</v>
      </c>
      <c r="I291" s="318" t="s">
        <v>1131</v>
      </c>
      <c r="J291" s="318" t="s">
        <v>196</v>
      </c>
    </row>
    <row r="292" spans="1:10" x14ac:dyDescent="0.2">
      <c r="A292" s="317">
        <v>1130681404</v>
      </c>
      <c r="B292" s="318" t="s">
        <v>1157</v>
      </c>
      <c r="C292" s="299" t="str">
        <f>+_xlfn.XLOOKUP(A292,'ACTIVOS 2'!$B$10:$B$646,'ACTIVOS 2'!$C$10:$C$646)</f>
        <v>CALDONO CUCUNAME MARLENI</v>
      </c>
      <c r="D292" s="319">
        <v>32546</v>
      </c>
      <c r="E292" s="319">
        <v>44463</v>
      </c>
      <c r="F292" s="318" t="s">
        <v>768</v>
      </c>
      <c r="G292" s="318" t="s">
        <v>4431</v>
      </c>
      <c r="H292" s="318" t="s">
        <v>90</v>
      </c>
      <c r="I292" s="318" t="s">
        <v>1131</v>
      </c>
      <c r="J292" s="318" t="s">
        <v>196</v>
      </c>
    </row>
    <row r="293" spans="1:10" x14ac:dyDescent="0.2">
      <c r="A293" s="317">
        <v>66949113</v>
      </c>
      <c r="B293" s="318" t="s">
        <v>1160</v>
      </c>
      <c r="C293" s="299" t="str">
        <f>+_xlfn.XLOOKUP(A293,'ACTIVOS 2'!$B$10:$B$646,'ACTIVOS 2'!$C$10:$C$646)</f>
        <v>CARDONA GUTIERREZ ELSA ISABEL</v>
      </c>
      <c r="D293" s="319">
        <v>27637</v>
      </c>
      <c r="E293" s="319">
        <v>44670</v>
      </c>
      <c r="F293" s="318" t="s">
        <v>768</v>
      </c>
      <c r="G293" s="318" t="s">
        <v>4432</v>
      </c>
      <c r="H293" s="318" t="s">
        <v>90</v>
      </c>
      <c r="I293" s="318" t="s">
        <v>1131</v>
      </c>
      <c r="J293" s="318" t="s">
        <v>196</v>
      </c>
    </row>
    <row r="294" spans="1:10" x14ac:dyDescent="0.2">
      <c r="A294" s="317">
        <v>38665943</v>
      </c>
      <c r="B294" s="318" t="s">
        <v>1161</v>
      </c>
      <c r="C294" s="299" t="str">
        <f>+_xlfn.XLOOKUP(A294,'ACTIVOS 2'!$B$10:$B$646,'ACTIVOS 2'!$C$10:$C$646)</f>
        <v>CARDOZO CASTRO DAISY CECILIA</v>
      </c>
      <c r="D294" s="319">
        <v>30052</v>
      </c>
      <c r="E294" s="319">
        <v>41597</v>
      </c>
      <c r="F294" s="318" t="s">
        <v>768</v>
      </c>
      <c r="G294" s="318" t="s">
        <v>1162</v>
      </c>
      <c r="H294" s="318" t="s">
        <v>90</v>
      </c>
      <c r="I294" s="318" t="s">
        <v>1131</v>
      </c>
      <c r="J294" s="318" t="s">
        <v>196</v>
      </c>
    </row>
    <row r="295" spans="1:10" x14ac:dyDescent="0.2">
      <c r="A295" s="317">
        <v>1143932954</v>
      </c>
      <c r="B295" s="318" t="s">
        <v>1164</v>
      </c>
      <c r="C295" s="299" t="str">
        <f>+_xlfn.XLOOKUP(A295,'ACTIVOS 2'!$B$10:$B$646,'ACTIVOS 2'!$C$10:$C$646)</f>
        <v>CARVAJAL TIMANA ANYELA MARCELA</v>
      </c>
      <c r="D295" s="319">
        <v>32964</v>
      </c>
      <c r="E295" s="319">
        <v>44470</v>
      </c>
      <c r="F295" s="318" t="s">
        <v>768</v>
      </c>
      <c r="G295" s="318" t="s">
        <v>4434</v>
      </c>
      <c r="H295" s="318" t="s">
        <v>90</v>
      </c>
      <c r="I295" s="318" t="s">
        <v>1131</v>
      </c>
      <c r="J295" s="318" t="s">
        <v>196</v>
      </c>
    </row>
    <row r="296" spans="1:10" x14ac:dyDescent="0.2">
      <c r="A296" s="317">
        <v>1144130174</v>
      </c>
      <c r="B296" s="318" t="s">
        <v>1165</v>
      </c>
      <c r="C296" s="299" t="str">
        <f>+_xlfn.XLOOKUP(A296,'ACTIVOS 2'!$B$10:$B$646,'ACTIVOS 2'!$C$10:$C$646)</f>
        <v>CASTANEDA OSPINA IBEET DAYANA</v>
      </c>
      <c r="D296" s="319">
        <v>32754</v>
      </c>
      <c r="E296" s="319">
        <v>45094</v>
      </c>
      <c r="F296" s="318" t="s">
        <v>768</v>
      </c>
      <c r="G296" s="318" t="s">
        <v>4435</v>
      </c>
      <c r="H296" s="318" t="s">
        <v>90</v>
      </c>
      <c r="I296" s="318" t="s">
        <v>1131</v>
      </c>
      <c r="J296" s="318" t="s">
        <v>196</v>
      </c>
    </row>
    <row r="297" spans="1:10" x14ac:dyDescent="0.2">
      <c r="A297" s="317">
        <v>1089481344</v>
      </c>
      <c r="B297" s="318" t="s">
        <v>1166</v>
      </c>
      <c r="C297" s="299" t="str">
        <f>+_xlfn.XLOOKUP(A297,'ACTIVOS 2'!$B$10:$B$646,'ACTIVOS 2'!$C$10:$C$646)</f>
        <v>CASTILLO DELGADO SANDRA MILENA</v>
      </c>
      <c r="D297" s="319">
        <v>32148</v>
      </c>
      <c r="E297" s="319">
        <v>44420</v>
      </c>
      <c r="F297" s="318" t="s">
        <v>768</v>
      </c>
      <c r="G297" s="318" t="s">
        <v>4436</v>
      </c>
      <c r="H297" s="318" t="s">
        <v>90</v>
      </c>
      <c r="I297" s="318" t="s">
        <v>1131</v>
      </c>
      <c r="J297" s="318" t="s">
        <v>196</v>
      </c>
    </row>
    <row r="298" spans="1:10" x14ac:dyDescent="0.2">
      <c r="A298" s="317">
        <v>1118293750</v>
      </c>
      <c r="B298" s="318" t="s">
        <v>1167</v>
      </c>
      <c r="C298" s="299" t="str">
        <f>+_xlfn.XLOOKUP(A298,'ACTIVOS 2'!$B$10:$B$646,'ACTIVOS 2'!$C$10:$C$646)</f>
        <v>CASTILLO MENDOZA MENYI SOLANGY</v>
      </c>
      <c r="D298" s="319">
        <v>33008</v>
      </c>
      <c r="E298" s="319">
        <v>44991</v>
      </c>
      <c r="F298" s="318" t="s">
        <v>768</v>
      </c>
      <c r="G298" s="318" t="s">
        <v>1168</v>
      </c>
      <c r="H298" s="318" t="s">
        <v>90</v>
      </c>
      <c r="I298" s="318" t="s">
        <v>1131</v>
      </c>
      <c r="J298" s="318" t="s">
        <v>196</v>
      </c>
    </row>
    <row r="299" spans="1:10" x14ac:dyDescent="0.2">
      <c r="A299" s="317">
        <v>1107070135</v>
      </c>
      <c r="B299" s="318" t="s">
        <v>1169</v>
      </c>
      <c r="C299" s="299" t="str">
        <f>+_xlfn.XLOOKUP(A299,'ACTIVOS 2'!$B$10:$B$646,'ACTIVOS 2'!$C$10:$C$646)</f>
        <v>CASTILLO RODRIGUEZ LIZETH PAOLA</v>
      </c>
      <c r="D299" s="319">
        <v>33689</v>
      </c>
      <c r="E299" s="319">
        <v>45078</v>
      </c>
      <c r="F299" s="318" t="s">
        <v>768</v>
      </c>
      <c r="G299" s="318" t="s">
        <v>1170</v>
      </c>
      <c r="H299" s="318" t="s">
        <v>90</v>
      </c>
      <c r="I299" s="318" t="s">
        <v>1131</v>
      </c>
      <c r="J299" s="318" t="s">
        <v>196</v>
      </c>
    </row>
    <row r="300" spans="1:10" x14ac:dyDescent="0.2">
      <c r="A300" s="317">
        <v>1130610786</v>
      </c>
      <c r="B300" s="318" t="s">
        <v>1172</v>
      </c>
      <c r="C300" s="299" t="str">
        <f>+_xlfn.XLOOKUP(A300,'ACTIVOS 2'!$B$10:$B$646,'ACTIVOS 2'!$C$10:$C$646)</f>
        <v>CASTRO CASTANO JENIFFER</v>
      </c>
      <c r="D300" s="319">
        <v>31630</v>
      </c>
      <c r="E300" s="319">
        <v>45078</v>
      </c>
      <c r="F300" s="318" t="s">
        <v>768</v>
      </c>
      <c r="G300" s="318" t="s">
        <v>1173</v>
      </c>
      <c r="H300" s="318" t="s">
        <v>90</v>
      </c>
      <c r="I300" s="318" t="s">
        <v>1131</v>
      </c>
      <c r="J300" s="318" t="s">
        <v>196</v>
      </c>
    </row>
    <row r="301" spans="1:10" x14ac:dyDescent="0.2">
      <c r="A301" s="317">
        <v>31588124</v>
      </c>
      <c r="B301" s="318" t="s">
        <v>1174</v>
      </c>
      <c r="C301" s="299" t="str">
        <f>+_xlfn.XLOOKUP(A301,'ACTIVOS 2'!$B$10:$B$646,'ACTIVOS 2'!$C$10:$C$646)</f>
        <v>CASTRO CASTILLO NEREYDA</v>
      </c>
      <c r="D301" s="319">
        <v>28816</v>
      </c>
      <c r="E301" s="319">
        <v>41609</v>
      </c>
      <c r="F301" s="318" t="s">
        <v>768</v>
      </c>
      <c r="G301" s="318" t="s">
        <v>1175</v>
      </c>
      <c r="H301" s="318" t="s">
        <v>90</v>
      </c>
      <c r="I301" s="318" t="s">
        <v>1131</v>
      </c>
      <c r="J301" s="318" t="s">
        <v>196</v>
      </c>
    </row>
    <row r="302" spans="1:10" x14ac:dyDescent="0.2">
      <c r="A302" s="317">
        <v>1005705314</v>
      </c>
      <c r="B302" s="318" t="s">
        <v>1176</v>
      </c>
      <c r="C302" s="299" t="str">
        <f>+_xlfn.XLOOKUP(A302,'ACTIVOS 2'!$B$10:$B$646,'ACTIVOS 2'!$C$10:$C$646)</f>
        <v>CASTRO OROZCO MAYERLAINE</v>
      </c>
      <c r="D302" s="319">
        <v>37146</v>
      </c>
      <c r="E302" s="319">
        <v>44721</v>
      </c>
      <c r="F302" s="318" t="s">
        <v>768</v>
      </c>
      <c r="G302" s="318" t="s">
        <v>4438</v>
      </c>
      <c r="H302" s="318" t="s">
        <v>90</v>
      </c>
      <c r="I302" s="318" t="s">
        <v>1131</v>
      </c>
      <c r="J302" s="318" t="s">
        <v>196</v>
      </c>
    </row>
    <row r="303" spans="1:10" x14ac:dyDescent="0.2">
      <c r="A303" s="317">
        <v>66976514</v>
      </c>
      <c r="B303" s="318" t="s">
        <v>1177</v>
      </c>
      <c r="C303" s="299" t="str">
        <f>+_xlfn.XLOOKUP(A303,'ACTIVOS 2'!$B$10:$B$646,'ACTIVOS 2'!$C$10:$C$646)</f>
        <v>CHAVARRO CARDONA MARIA CELENA</v>
      </c>
      <c r="D303" s="319">
        <v>28235</v>
      </c>
      <c r="E303" s="319">
        <v>44516</v>
      </c>
      <c r="F303" s="318" t="s">
        <v>768</v>
      </c>
      <c r="G303" s="318" t="s">
        <v>1178</v>
      </c>
      <c r="H303" s="318" t="s">
        <v>90</v>
      </c>
      <c r="I303" s="318" t="s">
        <v>1131</v>
      </c>
      <c r="J303" s="318" t="s">
        <v>196</v>
      </c>
    </row>
    <row r="304" spans="1:10" x14ac:dyDescent="0.2">
      <c r="A304" s="317">
        <v>67041742</v>
      </c>
      <c r="B304" s="318" t="s">
        <v>1179</v>
      </c>
      <c r="C304" s="299" t="str">
        <f>+_xlfn.XLOOKUP(A304,'ACTIVOS 2'!$B$10:$B$646,'ACTIVOS 2'!$C$10:$C$646)</f>
        <v>CHAVEZ PATINO BLANCA MILENA</v>
      </c>
      <c r="D304" s="319">
        <v>31392</v>
      </c>
      <c r="E304" s="319">
        <v>44419</v>
      </c>
      <c r="F304" s="318" t="s">
        <v>768</v>
      </c>
      <c r="G304" s="318" t="s">
        <v>4439</v>
      </c>
      <c r="H304" s="318" t="s">
        <v>90</v>
      </c>
      <c r="I304" s="318" t="s">
        <v>1131</v>
      </c>
      <c r="J304" s="318" t="s">
        <v>196</v>
      </c>
    </row>
    <row r="305" spans="1:10" x14ac:dyDescent="0.2">
      <c r="A305" s="317">
        <v>1151955200</v>
      </c>
      <c r="B305" s="318" t="s">
        <v>1180</v>
      </c>
      <c r="C305" s="299" t="str">
        <f>+_xlfn.XLOOKUP(A305,'ACTIVOS 2'!$B$10:$B$646,'ACTIVOS 2'!$C$10:$C$646)</f>
        <v>CRUZ MARTINEZ DIANA MARCELA</v>
      </c>
      <c r="D305" s="319">
        <v>34581</v>
      </c>
      <c r="E305" s="319">
        <v>44463</v>
      </c>
      <c r="F305" s="318" t="s">
        <v>768</v>
      </c>
      <c r="G305" s="318" t="s">
        <v>4440</v>
      </c>
      <c r="H305" s="318" t="s">
        <v>90</v>
      </c>
      <c r="I305" s="318" t="s">
        <v>1131</v>
      </c>
      <c r="J305" s="318" t="s">
        <v>196</v>
      </c>
    </row>
    <row r="306" spans="1:10" x14ac:dyDescent="0.2">
      <c r="A306" s="317">
        <v>38561980</v>
      </c>
      <c r="B306" s="318" t="s">
        <v>1181</v>
      </c>
      <c r="C306" s="299" t="str">
        <f>+_xlfn.XLOOKUP(A306,'ACTIVOS 2'!$B$10:$B$646,'ACTIVOS 2'!$C$10:$C$646)</f>
        <v>CRUZ QUINONEZ MONICA</v>
      </c>
      <c r="D306" s="319">
        <v>28826</v>
      </c>
      <c r="E306" s="319">
        <v>44427</v>
      </c>
      <c r="F306" s="318" t="s">
        <v>768</v>
      </c>
      <c r="G306" s="318" t="s">
        <v>1182</v>
      </c>
      <c r="H306" s="318" t="s">
        <v>90</v>
      </c>
      <c r="I306" s="318" t="s">
        <v>1131</v>
      </c>
      <c r="J306" s="318" t="s">
        <v>196</v>
      </c>
    </row>
    <row r="307" spans="1:10" x14ac:dyDescent="0.2">
      <c r="A307" s="317">
        <v>1143954646</v>
      </c>
      <c r="B307" s="318" t="s">
        <v>1185</v>
      </c>
      <c r="C307" s="299" t="str">
        <f>+_xlfn.XLOOKUP(A307,'ACTIVOS 2'!$B$10:$B$646,'ACTIVOS 2'!$C$10:$C$646)</f>
        <v>DELGADO VALVERDE ANDREA KARINA</v>
      </c>
      <c r="D307" s="319">
        <v>34054</v>
      </c>
      <c r="E307" s="319">
        <v>45086</v>
      </c>
      <c r="F307" s="318" t="s">
        <v>768</v>
      </c>
      <c r="G307" s="318" t="s">
        <v>1186</v>
      </c>
      <c r="H307" s="318" t="s">
        <v>90</v>
      </c>
      <c r="I307" s="318" t="s">
        <v>1131</v>
      </c>
      <c r="J307" s="318" t="s">
        <v>196</v>
      </c>
    </row>
    <row r="308" spans="1:10" x14ac:dyDescent="0.2">
      <c r="A308" s="317">
        <v>31322106</v>
      </c>
      <c r="B308" s="318" t="s">
        <v>1187</v>
      </c>
      <c r="C308" s="299" t="str">
        <f>+_xlfn.XLOOKUP(A308,'ACTIVOS 2'!$B$10:$B$646,'ACTIVOS 2'!$C$10:$C$646)</f>
        <v>FERNANDEZ AULESTIA XIOMARA</v>
      </c>
      <c r="D308" s="319">
        <v>30234</v>
      </c>
      <c r="E308" s="319">
        <v>44456</v>
      </c>
      <c r="F308" s="318" t="s">
        <v>768</v>
      </c>
      <c r="G308" s="318" t="s">
        <v>4441</v>
      </c>
      <c r="H308" s="318" t="s">
        <v>90</v>
      </c>
      <c r="I308" s="318" t="s">
        <v>1131</v>
      </c>
      <c r="J308" s="318" t="s">
        <v>196</v>
      </c>
    </row>
    <row r="309" spans="1:10" x14ac:dyDescent="0.2">
      <c r="A309" s="317">
        <v>1130664548</v>
      </c>
      <c r="B309" s="318" t="s">
        <v>1189</v>
      </c>
      <c r="C309" s="299" t="str">
        <f>+_xlfn.XLOOKUP(A309,'ACTIVOS 2'!$B$10:$B$646,'ACTIVOS 2'!$C$10:$C$646)</f>
        <v>FRANCO CRUZ JULIETH</v>
      </c>
      <c r="D309" s="319">
        <v>31532</v>
      </c>
      <c r="E309" s="319">
        <v>45094</v>
      </c>
      <c r="F309" s="318" t="s">
        <v>768</v>
      </c>
      <c r="G309" s="318" t="s">
        <v>1190</v>
      </c>
      <c r="H309" s="318" t="s">
        <v>90</v>
      </c>
      <c r="I309" s="318" t="s">
        <v>1131</v>
      </c>
      <c r="J309" s="318" t="s">
        <v>196</v>
      </c>
    </row>
    <row r="310" spans="1:10" x14ac:dyDescent="0.2">
      <c r="A310" s="317">
        <v>1107508291</v>
      </c>
      <c r="B310" s="318" t="s">
        <v>6729</v>
      </c>
      <c r="C310" s="299" t="e">
        <f>+_xlfn.XLOOKUP(A310,'ACTIVOS 2'!$B$10:$B$646,'ACTIVOS 2'!$C$10:$C$646)</f>
        <v>#N/A</v>
      </c>
      <c r="D310" s="319">
        <v>35472</v>
      </c>
      <c r="E310" s="319">
        <v>45062</v>
      </c>
      <c r="F310" s="318" t="s">
        <v>768</v>
      </c>
      <c r="G310" s="318" t="s">
        <v>4442</v>
      </c>
      <c r="H310" s="318" t="s">
        <v>90</v>
      </c>
      <c r="I310" s="318" t="s">
        <v>1131</v>
      </c>
      <c r="J310" s="318" t="s">
        <v>196</v>
      </c>
    </row>
    <row r="311" spans="1:10" x14ac:dyDescent="0.2">
      <c r="A311" s="317">
        <v>1006101071</v>
      </c>
      <c r="B311" s="318" t="s">
        <v>1191</v>
      </c>
      <c r="C311" s="299" t="str">
        <f>+_xlfn.XLOOKUP(A311,'ACTIVOS 2'!$B$10:$B$646,'ACTIVOS 2'!$C$10:$C$646)</f>
        <v>GALINDEZ ORDONEZ DAYANN MELISSA</v>
      </c>
      <c r="D311" s="319">
        <v>37545</v>
      </c>
      <c r="E311" s="319">
        <v>45086</v>
      </c>
      <c r="F311" s="318" t="s">
        <v>768</v>
      </c>
      <c r="G311" s="318" t="s">
        <v>1192</v>
      </c>
      <c r="H311" s="318" t="s">
        <v>90</v>
      </c>
      <c r="I311" s="318" t="s">
        <v>1131</v>
      </c>
      <c r="J311" s="318" t="s">
        <v>196</v>
      </c>
    </row>
    <row r="312" spans="1:10" x14ac:dyDescent="0.2">
      <c r="A312" s="317">
        <v>66994137</v>
      </c>
      <c r="B312" s="318" t="s">
        <v>1193</v>
      </c>
      <c r="C312" s="299" t="str">
        <f>+_xlfn.XLOOKUP(A312,'ACTIVOS 2'!$B$10:$B$646,'ACTIVOS 2'!$C$10:$C$646)</f>
        <v>GALLEGO CARMONA CLAUDIA PATRICIA</v>
      </c>
      <c r="D312" s="319">
        <v>28296</v>
      </c>
      <c r="E312" s="319">
        <v>44420</v>
      </c>
      <c r="F312" s="318" t="s">
        <v>768</v>
      </c>
      <c r="G312" s="318" t="s">
        <v>4443</v>
      </c>
      <c r="H312" s="318" t="s">
        <v>90</v>
      </c>
      <c r="I312" s="318" t="s">
        <v>1131</v>
      </c>
      <c r="J312" s="318" t="s">
        <v>196</v>
      </c>
    </row>
    <row r="313" spans="1:10" x14ac:dyDescent="0.2">
      <c r="A313" s="317">
        <v>67027432</v>
      </c>
      <c r="B313" s="318" t="s">
        <v>1196</v>
      </c>
      <c r="C313" s="299" t="str">
        <f>+_xlfn.XLOOKUP(A313,'ACTIVOS 2'!$B$10:$B$646,'ACTIVOS 2'!$C$10:$C$646)</f>
        <v>GOMEZ PATINO MARIA ANTONIA</v>
      </c>
      <c r="D313" s="319">
        <v>31160</v>
      </c>
      <c r="E313" s="319">
        <v>44456</v>
      </c>
      <c r="F313" s="318" t="s">
        <v>768</v>
      </c>
      <c r="G313" s="318" t="s">
        <v>4444</v>
      </c>
      <c r="H313" s="318" t="s">
        <v>90</v>
      </c>
      <c r="I313" s="318" t="s">
        <v>1131</v>
      </c>
      <c r="J313" s="318" t="s">
        <v>196</v>
      </c>
    </row>
    <row r="314" spans="1:10" x14ac:dyDescent="0.2">
      <c r="A314" s="317">
        <v>29137861</v>
      </c>
      <c r="B314" s="318" t="s">
        <v>1197</v>
      </c>
      <c r="C314" s="299" t="str">
        <f>+_xlfn.XLOOKUP(A314,'ACTIVOS 2'!$B$10:$B$646,'ACTIVOS 2'!$C$10:$C$646)</f>
        <v>GONZALEZ CARDONA VIVIANA</v>
      </c>
      <c r="D314" s="319">
        <v>30079</v>
      </c>
      <c r="E314" s="319">
        <v>45100</v>
      </c>
      <c r="F314" s="318" t="s">
        <v>768</v>
      </c>
      <c r="G314" s="318" t="s">
        <v>1198</v>
      </c>
      <c r="H314" s="318" t="s">
        <v>90</v>
      </c>
      <c r="I314" s="318" t="s">
        <v>1131</v>
      </c>
      <c r="J314" s="318" t="s">
        <v>196</v>
      </c>
    </row>
    <row r="315" spans="1:10" x14ac:dyDescent="0.2">
      <c r="A315" s="317">
        <v>66921678</v>
      </c>
      <c r="B315" s="318" t="s">
        <v>1199</v>
      </c>
      <c r="C315" s="299" t="str">
        <f>+_xlfn.XLOOKUP(A315,'ACTIVOS 2'!$B$10:$B$646,'ACTIVOS 2'!$C$10:$C$646)</f>
        <v>GONZALEZ MUNOZ VIVIANA</v>
      </c>
      <c r="D315" s="319">
        <v>27223</v>
      </c>
      <c r="E315" s="319">
        <v>44264</v>
      </c>
      <c r="F315" s="318" t="s">
        <v>768</v>
      </c>
      <c r="G315" s="318" t="s">
        <v>1200</v>
      </c>
      <c r="H315" s="318" t="s">
        <v>90</v>
      </c>
      <c r="I315" s="318" t="s">
        <v>1131</v>
      </c>
      <c r="J315" s="318" t="s">
        <v>196</v>
      </c>
    </row>
    <row r="316" spans="1:10" x14ac:dyDescent="0.2">
      <c r="A316" s="317">
        <v>66818737</v>
      </c>
      <c r="B316" s="318" t="s">
        <v>1201</v>
      </c>
      <c r="C316" s="299" t="str">
        <f>+_xlfn.XLOOKUP(A316,'ACTIVOS 2'!$B$10:$B$646,'ACTIVOS 2'!$C$10:$C$646)</f>
        <v>GONZALEZ RAMIREZ ADRIANA BEATRIZ</v>
      </c>
      <c r="D316" s="319">
        <v>25655</v>
      </c>
      <c r="E316" s="319">
        <v>41594</v>
      </c>
      <c r="F316" s="318" t="s">
        <v>768</v>
      </c>
      <c r="G316" s="318" t="s">
        <v>1202</v>
      </c>
      <c r="H316" s="318" t="s">
        <v>90</v>
      </c>
      <c r="I316" s="318" t="s">
        <v>1131</v>
      </c>
      <c r="J316" s="318" t="s">
        <v>196</v>
      </c>
    </row>
    <row r="317" spans="1:10" x14ac:dyDescent="0.2">
      <c r="A317" s="317">
        <v>1059598557</v>
      </c>
      <c r="B317" s="318" t="s">
        <v>1203</v>
      </c>
      <c r="C317" s="299" t="str">
        <f>+_xlfn.XLOOKUP(A317,'ACTIVOS 2'!$B$10:$B$646,'ACTIVOS 2'!$C$10:$C$646)</f>
        <v>GRUESO PENA GLORIA PATRICIA</v>
      </c>
      <c r="D317" s="319">
        <v>32978</v>
      </c>
      <c r="E317" s="319">
        <v>44463</v>
      </c>
      <c r="F317" s="318" t="s">
        <v>768</v>
      </c>
      <c r="G317" s="318" t="s">
        <v>4445</v>
      </c>
      <c r="H317" s="318" t="s">
        <v>90</v>
      </c>
      <c r="I317" s="318" t="s">
        <v>1131</v>
      </c>
      <c r="J317" s="318" t="s">
        <v>196</v>
      </c>
    </row>
    <row r="318" spans="1:10" x14ac:dyDescent="0.2">
      <c r="A318" s="317">
        <v>66831342</v>
      </c>
      <c r="B318" s="318" t="s">
        <v>1204</v>
      </c>
      <c r="C318" s="299" t="str">
        <f>+_xlfn.XLOOKUP(A318,'ACTIVOS 2'!$B$10:$B$646,'ACTIVOS 2'!$C$10:$C$646)</f>
        <v>GUANGA CAMPO LUZ MARINA</v>
      </c>
      <c r="D318" s="319">
        <v>26277</v>
      </c>
      <c r="E318" s="319">
        <v>36983</v>
      </c>
      <c r="F318" s="318" t="s">
        <v>768</v>
      </c>
      <c r="G318" s="318" t="s">
        <v>4446</v>
      </c>
      <c r="H318" s="318" t="s">
        <v>90</v>
      </c>
      <c r="I318" s="318" t="s">
        <v>1131</v>
      </c>
      <c r="J318" s="318" t="s">
        <v>196</v>
      </c>
    </row>
    <row r="319" spans="1:10" x14ac:dyDescent="0.2">
      <c r="A319" s="317">
        <v>67031614</v>
      </c>
      <c r="B319" s="318" t="s">
        <v>1206</v>
      </c>
      <c r="C319" s="299" t="str">
        <f>+_xlfn.XLOOKUP(A319,'ACTIVOS 2'!$B$10:$B$646,'ACTIVOS 2'!$C$10:$C$646)</f>
        <v>HERNANDEZ PELAEZ DIANA CAROLINA</v>
      </c>
      <c r="D319" s="319">
        <v>31135</v>
      </c>
      <c r="E319" s="319">
        <v>45006</v>
      </c>
      <c r="F319" s="318" t="s">
        <v>768</v>
      </c>
      <c r="G319" s="318" t="s">
        <v>1207</v>
      </c>
      <c r="H319" s="318" t="s">
        <v>90</v>
      </c>
      <c r="I319" s="318" t="s">
        <v>1131</v>
      </c>
      <c r="J319" s="318" t="s">
        <v>196</v>
      </c>
    </row>
    <row r="320" spans="1:10" x14ac:dyDescent="0.2">
      <c r="A320" s="317">
        <v>22547321</v>
      </c>
      <c r="B320" s="318" t="s">
        <v>1210</v>
      </c>
      <c r="C320" s="299" t="str">
        <f>+_xlfn.XLOOKUP(A320,'ACTIVOS 2'!$B$10:$B$646,'ACTIVOS 2'!$C$10:$C$646)</f>
        <v>HERRERA POLO DORELSY MARGARITA</v>
      </c>
      <c r="D320" s="319">
        <v>28701</v>
      </c>
      <c r="E320" s="319">
        <v>45026</v>
      </c>
      <c r="F320" s="318" t="s">
        <v>768</v>
      </c>
      <c r="G320" s="318" t="s">
        <v>4448</v>
      </c>
      <c r="H320" s="318" t="s">
        <v>90</v>
      </c>
      <c r="I320" s="318" t="s">
        <v>1131</v>
      </c>
      <c r="J320" s="318" t="s">
        <v>196</v>
      </c>
    </row>
    <row r="321" spans="1:10" x14ac:dyDescent="0.2">
      <c r="A321" s="317">
        <v>1143929459</v>
      </c>
      <c r="B321" s="318" t="s">
        <v>1211</v>
      </c>
      <c r="C321" s="299" t="str">
        <f>+_xlfn.XLOOKUP(A321,'ACTIVOS 2'!$B$10:$B$646,'ACTIVOS 2'!$C$10:$C$646)</f>
        <v>HERRERA SILVA SINDY JULIETH</v>
      </c>
      <c r="D321" s="319">
        <v>32876</v>
      </c>
      <c r="E321" s="319">
        <v>45146</v>
      </c>
      <c r="F321" s="318" t="s">
        <v>768</v>
      </c>
      <c r="G321" s="318" t="s">
        <v>1212</v>
      </c>
      <c r="H321" s="318" t="s">
        <v>90</v>
      </c>
      <c r="I321" s="318" t="s">
        <v>1131</v>
      </c>
      <c r="J321" s="318" t="s">
        <v>196</v>
      </c>
    </row>
    <row r="322" spans="1:10" x14ac:dyDescent="0.2">
      <c r="A322" s="317">
        <v>1107836503</v>
      </c>
      <c r="B322" s="318" t="s">
        <v>1213</v>
      </c>
      <c r="C322" s="299" t="e">
        <f>+_xlfn.XLOOKUP(A322,'ACTIVOS 2'!$B$10:$B$646,'ACTIVOS 2'!$C$10:$C$646)</f>
        <v>#N/A</v>
      </c>
      <c r="D322" s="319">
        <v>37548</v>
      </c>
      <c r="E322" s="319">
        <v>45086</v>
      </c>
      <c r="F322" s="318" t="s">
        <v>768</v>
      </c>
      <c r="G322" s="318" t="s">
        <v>1214</v>
      </c>
      <c r="H322" s="318" t="s">
        <v>90</v>
      </c>
      <c r="I322" s="318" t="s">
        <v>1131</v>
      </c>
      <c r="J322" s="318" t="s">
        <v>196</v>
      </c>
    </row>
    <row r="323" spans="1:10" x14ac:dyDescent="0.2">
      <c r="A323" s="317">
        <v>1006048645</v>
      </c>
      <c r="B323" s="318" t="s">
        <v>1215</v>
      </c>
      <c r="C323" s="299" t="e">
        <f>+_xlfn.XLOOKUP(A323,'ACTIVOS 2'!$B$10:$B$646,'ACTIVOS 2'!$C$10:$C$646)</f>
        <v>#N/A</v>
      </c>
      <c r="D323" s="319">
        <v>36597</v>
      </c>
      <c r="E323" s="319">
        <v>45100</v>
      </c>
      <c r="F323" s="318" t="s">
        <v>768</v>
      </c>
      <c r="G323" s="318" t="s">
        <v>1216</v>
      </c>
      <c r="H323" s="318" t="s">
        <v>90</v>
      </c>
      <c r="I323" s="318" t="s">
        <v>1131</v>
      </c>
      <c r="J323" s="318" t="s">
        <v>196</v>
      </c>
    </row>
    <row r="324" spans="1:10" x14ac:dyDescent="0.2">
      <c r="A324" s="317">
        <v>1143977501</v>
      </c>
      <c r="B324" s="318" t="s">
        <v>1217</v>
      </c>
      <c r="C324" s="299" t="str">
        <f>+_xlfn.XLOOKUP(A324,'ACTIVOS 2'!$B$10:$B$646,'ACTIVOS 2'!$C$10:$C$646)</f>
        <v>JIMENEZ LUCUMI BRILLITH LIZETH</v>
      </c>
      <c r="D324" s="319">
        <v>35036</v>
      </c>
      <c r="E324" s="319">
        <v>45069</v>
      </c>
      <c r="F324" s="318" t="s">
        <v>768</v>
      </c>
      <c r="G324" s="318" t="s">
        <v>4449</v>
      </c>
      <c r="H324" s="318" t="s">
        <v>90</v>
      </c>
      <c r="I324" s="318" t="s">
        <v>1131</v>
      </c>
      <c r="J324" s="318" t="s">
        <v>196</v>
      </c>
    </row>
    <row r="325" spans="1:10" x14ac:dyDescent="0.2">
      <c r="A325" s="317">
        <v>1006228843</v>
      </c>
      <c r="B325" s="318" t="s">
        <v>1220</v>
      </c>
      <c r="C325" s="299" t="e">
        <f>+_xlfn.XLOOKUP(A325,'ACTIVOS 2'!$B$10:$B$646,'ACTIVOS 2'!$C$10:$C$646)</f>
        <v>#N/A</v>
      </c>
      <c r="D325" s="319">
        <v>37494</v>
      </c>
      <c r="E325" s="319">
        <v>45131</v>
      </c>
      <c r="F325" s="318" t="s">
        <v>768</v>
      </c>
      <c r="G325" s="318" t="s">
        <v>1221</v>
      </c>
      <c r="H325" s="318" t="s">
        <v>90</v>
      </c>
      <c r="I325" s="318" t="s">
        <v>1131</v>
      </c>
      <c r="J325" s="318" t="s">
        <v>196</v>
      </c>
    </row>
    <row r="326" spans="1:10" x14ac:dyDescent="0.2">
      <c r="A326" s="317">
        <v>1002870980</v>
      </c>
      <c r="B326" s="318" t="s">
        <v>1222</v>
      </c>
      <c r="C326" s="299" t="str">
        <f>+_xlfn.XLOOKUP(A326,'ACTIVOS 2'!$B$10:$B$646,'ACTIVOS 2'!$C$10:$C$646)</f>
        <v>LAME OROZCO FRANCY JINETH</v>
      </c>
      <c r="D326" s="319">
        <v>37595</v>
      </c>
      <c r="E326" s="319">
        <v>45146</v>
      </c>
      <c r="F326" s="318" t="s">
        <v>768</v>
      </c>
      <c r="G326" s="318" t="s">
        <v>1223</v>
      </c>
      <c r="H326" s="318" t="s">
        <v>90</v>
      </c>
      <c r="I326" s="318" t="s">
        <v>1131</v>
      </c>
      <c r="J326" s="318" t="s">
        <v>196</v>
      </c>
    </row>
    <row r="327" spans="1:10" x14ac:dyDescent="0.2">
      <c r="A327" s="317">
        <v>31309224</v>
      </c>
      <c r="B327" s="318" t="s">
        <v>1224</v>
      </c>
      <c r="C327" s="299" t="e">
        <f>+_xlfn.XLOOKUP(A327,'ACTIVOS 2'!$B$10:$B$646,'ACTIVOS 2'!$C$10:$C$646)</f>
        <v>#N/A</v>
      </c>
      <c r="D327" s="319">
        <v>30699</v>
      </c>
      <c r="E327" s="319">
        <v>44418</v>
      </c>
      <c r="F327" s="318" t="s">
        <v>768</v>
      </c>
      <c r="G327" s="318" t="s">
        <v>1225</v>
      </c>
      <c r="H327" s="318" t="s">
        <v>90</v>
      </c>
      <c r="I327" s="318" t="s">
        <v>1131</v>
      </c>
      <c r="J327" s="318" t="s">
        <v>196</v>
      </c>
    </row>
    <row r="328" spans="1:10" x14ac:dyDescent="0.2">
      <c r="A328" s="317">
        <v>1143941718</v>
      </c>
      <c r="B328" s="318" t="s">
        <v>1227</v>
      </c>
      <c r="C328" s="299" t="e">
        <f>+_xlfn.XLOOKUP(A328,'ACTIVOS 2'!$B$10:$B$646,'ACTIVOS 2'!$C$10:$C$646)</f>
        <v>#N/A</v>
      </c>
      <c r="D328" s="319">
        <v>33489</v>
      </c>
      <c r="E328" s="319">
        <v>44502</v>
      </c>
      <c r="F328" s="318" t="s">
        <v>768</v>
      </c>
      <c r="G328" s="318" t="s">
        <v>4451</v>
      </c>
      <c r="H328" s="318" t="s">
        <v>90</v>
      </c>
      <c r="I328" s="318" t="s">
        <v>1131</v>
      </c>
      <c r="J328" s="318" t="s">
        <v>196</v>
      </c>
    </row>
    <row r="329" spans="1:10" x14ac:dyDescent="0.2">
      <c r="A329" s="317">
        <v>1130595533</v>
      </c>
      <c r="B329" s="318" t="s">
        <v>1228</v>
      </c>
      <c r="C329" s="299" t="str">
        <f>+_xlfn.XLOOKUP(A329,'ACTIVOS 2'!$B$10:$B$646,'ACTIVOS 2'!$C$10:$C$646)</f>
        <v>LOZANO YENNY LORENA</v>
      </c>
      <c r="D329" s="319">
        <v>32021</v>
      </c>
      <c r="E329" s="319">
        <v>45040</v>
      </c>
      <c r="F329" s="318" t="s">
        <v>768</v>
      </c>
      <c r="G329" s="318" t="s">
        <v>4452</v>
      </c>
      <c r="H329" s="318" t="s">
        <v>90</v>
      </c>
      <c r="I329" s="318" t="s">
        <v>1131</v>
      </c>
      <c r="J329" s="318" t="s">
        <v>196</v>
      </c>
    </row>
    <row r="330" spans="1:10" x14ac:dyDescent="0.2">
      <c r="A330" s="317">
        <v>31567181</v>
      </c>
      <c r="B330" s="318" t="s">
        <v>1229</v>
      </c>
      <c r="C330" s="299" t="str">
        <f>+_xlfn.XLOOKUP(A330,'ACTIVOS 2'!$B$10:$B$646,'ACTIVOS 2'!$C$10:$C$646)</f>
        <v>LUCUMI BARONA VIVIANA LORENA</v>
      </c>
      <c r="D330" s="319">
        <v>29500</v>
      </c>
      <c r="E330" s="319">
        <v>44418</v>
      </c>
      <c r="F330" s="318" t="s">
        <v>768</v>
      </c>
      <c r="G330" s="318" t="s">
        <v>1230</v>
      </c>
      <c r="H330" s="318" t="s">
        <v>90</v>
      </c>
      <c r="I330" s="318" t="s">
        <v>1131</v>
      </c>
      <c r="J330" s="318" t="s">
        <v>196</v>
      </c>
    </row>
    <row r="331" spans="1:10" x14ac:dyDescent="0.2">
      <c r="A331" s="317">
        <v>1005864990</v>
      </c>
      <c r="B331" s="318" t="s">
        <v>1231</v>
      </c>
      <c r="C331" s="299" t="str">
        <f>+_xlfn.XLOOKUP(A331,'ACTIVOS 2'!$B$10:$B$646,'ACTIVOS 2'!$C$10:$C$646)</f>
        <v>LUNA MONTEZUMA  LINA MARCELA</v>
      </c>
      <c r="D331" s="319">
        <v>36308</v>
      </c>
      <c r="E331" s="319">
        <v>45094</v>
      </c>
      <c r="F331" s="318" t="s">
        <v>768</v>
      </c>
      <c r="G331" s="318" t="s">
        <v>4453</v>
      </c>
      <c r="H331" s="318" t="s">
        <v>90</v>
      </c>
      <c r="I331" s="318" t="s">
        <v>1131</v>
      </c>
      <c r="J331" s="318" t="s">
        <v>196</v>
      </c>
    </row>
    <row r="332" spans="1:10" x14ac:dyDescent="0.2">
      <c r="A332" s="317">
        <v>1144100294</v>
      </c>
      <c r="B332" s="318" t="s">
        <v>1232</v>
      </c>
      <c r="C332" s="299" t="e">
        <f>+_xlfn.XLOOKUP(A332,'ACTIVOS 2'!$B$10:$B$646,'ACTIVOS 2'!$C$10:$C$646)</f>
        <v>#N/A</v>
      </c>
      <c r="D332" s="319">
        <v>35812</v>
      </c>
      <c r="E332" s="319">
        <v>44463</v>
      </c>
      <c r="F332" s="318" t="s">
        <v>768</v>
      </c>
      <c r="G332" s="318" t="s">
        <v>1233</v>
      </c>
      <c r="H332" s="318" t="s">
        <v>90</v>
      </c>
      <c r="I332" s="318" t="s">
        <v>1131</v>
      </c>
      <c r="J332" s="318" t="s">
        <v>196</v>
      </c>
    </row>
    <row r="333" spans="1:10" x14ac:dyDescent="0.2">
      <c r="A333" s="317">
        <v>34567980</v>
      </c>
      <c r="B333" s="318" t="s">
        <v>1234</v>
      </c>
      <c r="C333" s="299" t="str">
        <f>+_xlfn.XLOOKUP(A333,'ACTIVOS 2'!$B$10:$B$646,'ACTIVOS 2'!$C$10:$C$646)</f>
        <v>MANQUILLO CHAGUENDO NANCY LORENA</v>
      </c>
      <c r="D333" s="319">
        <v>27019</v>
      </c>
      <c r="E333" s="319">
        <v>41609</v>
      </c>
      <c r="F333" s="318" t="s">
        <v>768</v>
      </c>
      <c r="G333" s="318" t="s">
        <v>4454</v>
      </c>
      <c r="H333" s="318" t="s">
        <v>90</v>
      </c>
      <c r="I333" s="318" t="s">
        <v>1131</v>
      </c>
      <c r="J333" s="318" t="s">
        <v>196</v>
      </c>
    </row>
    <row r="334" spans="1:10" x14ac:dyDescent="0.2">
      <c r="A334" s="317">
        <v>38641755</v>
      </c>
      <c r="B334" s="318" t="s">
        <v>1237</v>
      </c>
      <c r="C334" s="299" t="str">
        <f>+_xlfn.XLOOKUP(A334,'ACTIVOS 2'!$B$10:$B$646,'ACTIVOS 2'!$C$10:$C$646)</f>
        <v>MARTINEZ DIAZ YAMILETH</v>
      </c>
      <c r="D334" s="319">
        <v>30501</v>
      </c>
      <c r="E334" s="319">
        <v>45006</v>
      </c>
      <c r="F334" s="318" t="s">
        <v>768</v>
      </c>
      <c r="G334" s="318" t="s">
        <v>1238</v>
      </c>
      <c r="H334" s="318" t="s">
        <v>90</v>
      </c>
      <c r="I334" s="318" t="s">
        <v>1131</v>
      </c>
      <c r="J334" s="318" t="s">
        <v>196</v>
      </c>
    </row>
    <row r="335" spans="1:10" x14ac:dyDescent="0.2">
      <c r="A335" s="317">
        <v>1144182779</v>
      </c>
      <c r="B335" s="318" t="s">
        <v>1241</v>
      </c>
      <c r="C335" s="299" t="str">
        <f>+_xlfn.XLOOKUP(A335,'ACTIVOS 2'!$B$10:$B$646,'ACTIVOS 2'!$C$10:$C$646)</f>
        <v>MARTINEZ PADILLA YURI VANESSA</v>
      </c>
      <c r="D335" s="319">
        <v>34704</v>
      </c>
      <c r="E335" s="319">
        <v>44463</v>
      </c>
      <c r="F335" s="318" t="s">
        <v>768</v>
      </c>
      <c r="G335" s="318" t="s">
        <v>1242</v>
      </c>
      <c r="H335" s="318" t="s">
        <v>90</v>
      </c>
      <c r="I335" s="318" t="s">
        <v>1131</v>
      </c>
      <c r="J335" s="318" t="s">
        <v>196</v>
      </c>
    </row>
    <row r="336" spans="1:10" x14ac:dyDescent="0.2">
      <c r="A336" s="317">
        <v>1014247594</v>
      </c>
      <c r="B336" s="318" t="s">
        <v>1243</v>
      </c>
      <c r="C336" s="299" t="str">
        <f>+_xlfn.XLOOKUP(A336,'ACTIVOS 2'!$B$10:$B$646,'ACTIVOS 2'!$C$10:$C$646)</f>
        <v>MATEUS ARDILA ANGY SOLEY</v>
      </c>
      <c r="D336" s="319">
        <v>34234</v>
      </c>
      <c r="E336" s="319">
        <v>45146</v>
      </c>
      <c r="F336" s="318" t="s">
        <v>768</v>
      </c>
      <c r="G336" s="318" t="s">
        <v>1244</v>
      </c>
      <c r="H336" s="318" t="s">
        <v>90</v>
      </c>
      <c r="I336" s="318" t="s">
        <v>1131</v>
      </c>
      <c r="J336" s="318" t="s">
        <v>196</v>
      </c>
    </row>
    <row r="337" spans="1:10" x14ac:dyDescent="0.2">
      <c r="A337" s="317">
        <v>25628376</v>
      </c>
      <c r="B337" s="318" t="s">
        <v>1245</v>
      </c>
      <c r="C337" s="299" t="str">
        <f>+_xlfn.XLOOKUP(A337,'ACTIVOS 2'!$B$10:$B$646,'ACTIVOS 2'!$C$10:$C$646)</f>
        <v>MELENJE GURRUTE ARLET PATRICIA</v>
      </c>
      <c r="D337" s="319">
        <v>30303</v>
      </c>
      <c r="E337" s="319">
        <v>44418</v>
      </c>
      <c r="F337" s="318" t="s">
        <v>768</v>
      </c>
      <c r="G337" s="318" t="s">
        <v>4455</v>
      </c>
      <c r="H337" s="318" t="s">
        <v>90</v>
      </c>
      <c r="I337" s="318" t="s">
        <v>1131</v>
      </c>
      <c r="J337" s="318" t="s">
        <v>196</v>
      </c>
    </row>
    <row r="338" spans="1:10" x14ac:dyDescent="0.2">
      <c r="A338" s="317">
        <v>29568196</v>
      </c>
      <c r="B338" s="318" t="s">
        <v>1246</v>
      </c>
      <c r="C338" s="299" t="str">
        <f>+_xlfn.XLOOKUP(A338,'ACTIVOS 2'!$B$10:$B$646,'ACTIVOS 2'!$C$10:$C$646)</f>
        <v>MENDEZ UMANA YENNI</v>
      </c>
      <c r="D338" s="319">
        <v>29087</v>
      </c>
      <c r="E338" s="319">
        <v>44669</v>
      </c>
      <c r="F338" s="318" t="s">
        <v>768</v>
      </c>
      <c r="G338" s="318" t="s">
        <v>4456</v>
      </c>
      <c r="H338" s="318" t="s">
        <v>90</v>
      </c>
      <c r="I338" s="318" t="s">
        <v>1131</v>
      </c>
      <c r="J338" s="318" t="s">
        <v>196</v>
      </c>
    </row>
    <row r="339" spans="1:10" x14ac:dyDescent="0.2">
      <c r="A339" s="317">
        <v>1143829889</v>
      </c>
      <c r="B339" s="318" t="s">
        <v>1247</v>
      </c>
      <c r="C339" s="299" t="str">
        <f>+_xlfn.XLOOKUP(A339,'ACTIVOS 2'!$B$10:$B$646,'ACTIVOS 2'!$C$10:$C$646)</f>
        <v>MENDOZA CASTRILLON MARLEN VANESSA</v>
      </c>
      <c r="D339" s="319">
        <v>32780</v>
      </c>
      <c r="E339" s="319">
        <v>44418</v>
      </c>
      <c r="F339" s="318" t="s">
        <v>768</v>
      </c>
      <c r="G339" s="318" t="s">
        <v>1248</v>
      </c>
      <c r="H339" s="318" t="s">
        <v>90</v>
      </c>
      <c r="I339" s="318" t="s">
        <v>1131</v>
      </c>
      <c r="J339" s="318" t="s">
        <v>196</v>
      </c>
    </row>
    <row r="340" spans="1:10" x14ac:dyDescent="0.2">
      <c r="A340" s="317">
        <v>1193122001</v>
      </c>
      <c r="B340" s="318" t="s">
        <v>1250</v>
      </c>
      <c r="C340" s="299" t="str">
        <f>+_xlfn.XLOOKUP(A340,'ACTIVOS 2'!$B$10:$B$646,'ACTIVOS 2'!$C$10:$C$646)</f>
        <v>MINA CAMPO YANNIS LIZETH</v>
      </c>
      <c r="D340" s="319">
        <v>37676</v>
      </c>
      <c r="E340" s="319">
        <v>45131</v>
      </c>
      <c r="F340" s="318" t="s">
        <v>768</v>
      </c>
      <c r="G340" s="318" t="s">
        <v>1251</v>
      </c>
      <c r="H340" s="318" t="s">
        <v>90</v>
      </c>
      <c r="I340" s="318" t="s">
        <v>1131</v>
      </c>
      <c r="J340" s="318" t="s">
        <v>196</v>
      </c>
    </row>
    <row r="341" spans="1:10" x14ac:dyDescent="0.2">
      <c r="A341" s="317">
        <v>1143995328</v>
      </c>
      <c r="B341" s="318" t="s">
        <v>1252</v>
      </c>
      <c r="C341" s="299" t="str">
        <f>+_xlfn.XLOOKUP(A341,'ACTIVOS 2'!$B$10:$B$646,'ACTIVOS 2'!$C$10:$C$646)</f>
        <v>MINA CARVAJAL MARIA CAMILA</v>
      </c>
      <c r="D341" s="319">
        <v>36244</v>
      </c>
      <c r="E341" s="319">
        <v>45086</v>
      </c>
      <c r="F341" s="318" t="s">
        <v>768</v>
      </c>
      <c r="G341" s="318" t="s">
        <v>1253</v>
      </c>
      <c r="H341" s="318" t="s">
        <v>90</v>
      </c>
      <c r="I341" s="318" t="s">
        <v>1131</v>
      </c>
      <c r="J341" s="318" t="s">
        <v>196</v>
      </c>
    </row>
    <row r="342" spans="1:10" x14ac:dyDescent="0.2">
      <c r="A342" s="317">
        <v>29685790</v>
      </c>
      <c r="B342" s="318" t="s">
        <v>1254</v>
      </c>
      <c r="C342" s="299" t="str">
        <f>+_xlfn.XLOOKUP(A342,'ACTIVOS 2'!$B$10:$B$646,'ACTIVOS 2'!$C$10:$C$646)</f>
        <v>MINA GONZALEZ NASLI MIRELLE</v>
      </c>
      <c r="D342" s="319">
        <v>31336</v>
      </c>
      <c r="E342" s="319">
        <v>44489</v>
      </c>
      <c r="F342" s="318" t="s">
        <v>768</v>
      </c>
      <c r="G342" s="318" t="s">
        <v>1255</v>
      </c>
      <c r="H342" s="318" t="s">
        <v>90</v>
      </c>
      <c r="I342" s="318" t="s">
        <v>1131</v>
      </c>
      <c r="J342" s="318" t="s">
        <v>196</v>
      </c>
    </row>
    <row r="343" spans="1:10" x14ac:dyDescent="0.2">
      <c r="A343" s="317">
        <v>66954096</v>
      </c>
      <c r="B343" s="318" t="s">
        <v>1257</v>
      </c>
      <c r="C343" s="299" t="str">
        <f>+_xlfn.XLOOKUP(A343,'ACTIVOS 2'!$B$10:$B$646,'ACTIVOS 2'!$C$10:$C$646)</f>
        <v>MONTOYA VILLEGAS MARIA FERNANDA</v>
      </c>
      <c r="D343" s="319">
        <v>27579</v>
      </c>
      <c r="E343" s="319">
        <v>41594</v>
      </c>
      <c r="F343" s="318" t="s">
        <v>768</v>
      </c>
      <c r="G343" s="318" t="s">
        <v>1258</v>
      </c>
      <c r="H343" s="318" t="s">
        <v>90</v>
      </c>
      <c r="I343" s="318" t="s">
        <v>1131</v>
      </c>
      <c r="J343" s="318" t="s">
        <v>196</v>
      </c>
    </row>
    <row r="344" spans="1:10" x14ac:dyDescent="0.2">
      <c r="A344" s="317">
        <v>31710595</v>
      </c>
      <c r="B344" s="318" t="s">
        <v>1259</v>
      </c>
      <c r="C344" s="299" t="str">
        <f>+_xlfn.XLOOKUP(A344,'ACTIVOS 2'!$B$10:$B$646,'ACTIVOS 2'!$C$10:$C$646)</f>
        <v>MORA ORDONEZ JOHANNA ANDREA</v>
      </c>
      <c r="D344" s="319">
        <v>30154</v>
      </c>
      <c r="E344" s="319">
        <v>45094</v>
      </c>
      <c r="F344" s="318" t="s">
        <v>768</v>
      </c>
      <c r="G344" s="318" t="s">
        <v>1260</v>
      </c>
      <c r="H344" s="318" t="s">
        <v>90</v>
      </c>
      <c r="I344" s="318" t="s">
        <v>1131</v>
      </c>
      <c r="J344" s="318" t="s">
        <v>196</v>
      </c>
    </row>
    <row r="345" spans="1:10" x14ac:dyDescent="0.2">
      <c r="A345" s="317">
        <v>1001683306</v>
      </c>
      <c r="B345" s="318" t="s">
        <v>1262</v>
      </c>
      <c r="C345" s="299" t="str">
        <f>+_xlfn.XLOOKUP(A345,'ACTIVOS 2'!$B$10:$B$646,'ACTIVOS 2'!$C$10:$C$646)</f>
        <v>MOSQUERA CHAMORRO ELIANA YISED</v>
      </c>
      <c r="D345" s="319">
        <v>34995</v>
      </c>
      <c r="E345" s="319">
        <v>44455</v>
      </c>
      <c r="F345" s="318" t="s">
        <v>768</v>
      </c>
      <c r="G345" s="318" t="s">
        <v>1263</v>
      </c>
      <c r="H345" s="318" t="s">
        <v>90</v>
      </c>
      <c r="I345" s="318" t="s">
        <v>1131</v>
      </c>
      <c r="J345" s="318" t="s">
        <v>196</v>
      </c>
    </row>
    <row r="346" spans="1:10" x14ac:dyDescent="0.2">
      <c r="A346" s="317">
        <v>67014549</v>
      </c>
      <c r="B346" s="318" t="s">
        <v>1264</v>
      </c>
      <c r="C346" s="299" t="str">
        <f>+_xlfn.XLOOKUP(A346,'ACTIVOS 2'!$B$10:$B$646,'ACTIVOS 2'!$C$10:$C$646)</f>
        <v>MOSQUERA RUANO  LIZETH</v>
      </c>
      <c r="D346" s="319">
        <v>28465</v>
      </c>
      <c r="E346" s="319">
        <v>45078</v>
      </c>
      <c r="F346" s="318" t="s">
        <v>768</v>
      </c>
      <c r="G346" s="318" t="s">
        <v>1265</v>
      </c>
      <c r="H346" s="318" t="s">
        <v>90</v>
      </c>
      <c r="I346" s="318" t="s">
        <v>1131</v>
      </c>
      <c r="J346" s="318" t="s">
        <v>196</v>
      </c>
    </row>
    <row r="347" spans="1:10" x14ac:dyDescent="0.2">
      <c r="A347" s="317">
        <v>38888930</v>
      </c>
      <c r="B347" s="318" t="s">
        <v>1266</v>
      </c>
      <c r="C347" s="299" t="e">
        <f>+_xlfn.XLOOKUP(A347,'ACTIVOS 2'!$B$10:$B$646,'ACTIVOS 2'!$C$10:$C$646)</f>
        <v>#N/A</v>
      </c>
      <c r="D347" s="319">
        <v>29261</v>
      </c>
      <c r="E347" s="319">
        <v>42934</v>
      </c>
      <c r="F347" s="318" t="s">
        <v>768</v>
      </c>
      <c r="G347" s="318" t="s">
        <v>1267</v>
      </c>
      <c r="H347" s="318" t="s">
        <v>90</v>
      </c>
      <c r="I347" s="318" t="s">
        <v>1131</v>
      </c>
      <c r="J347" s="318" t="s">
        <v>196</v>
      </c>
    </row>
    <row r="348" spans="1:10" x14ac:dyDescent="0.2">
      <c r="A348" s="317">
        <v>1134759040</v>
      </c>
      <c r="B348" s="318" t="s">
        <v>1268</v>
      </c>
      <c r="C348" s="299" t="e">
        <f>+_xlfn.XLOOKUP(A348,'ACTIVOS 2'!$B$10:$B$646,'ACTIVOS 2'!$C$10:$C$646)</f>
        <v>#N/A</v>
      </c>
      <c r="D348" s="319">
        <v>32058</v>
      </c>
      <c r="E348" s="319">
        <v>44463</v>
      </c>
      <c r="F348" s="318" t="s">
        <v>768</v>
      </c>
      <c r="G348" s="318" t="s">
        <v>4458</v>
      </c>
      <c r="H348" s="318" t="s">
        <v>90</v>
      </c>
      <c r="I348" s="318" t="s">
        <v>1131</v>
      </c>
      <c r="J348" s="318" t="s">
        <v>196</v>
      </c>
    </row>
    <row r="349" spans="1:10" x14ac:dyDescent="0.2">
      <c r="A349" s="317">
        <v>38683149</v>
      </c>
      <c r="B349" s="318" t="s">
        <v>1269</v>
      </c>
      <c r="C349" s="299" t="str">
        <f>+_xlfn.XLOOKUP(A349,'ACTIVOS 2'!$B$10:$B$646,'ACTIVOS 2'!$C$10:$C$646)</f>
        <v>MUNOZ IRMA DELCY</v>
      </c>
      <c r="D349" s="319">
        <v>30921</v>
      </c>
      <c r="E349" s="319">
        <v>45026</v>
      </c>
      <c r="F349" s="318" t="s">
        <v>768</v>
      </c>
      <c r="G349" s="318" t="s">
        <v>4459</v>
      </c>
      <c r="H349" s="318" t="s">
        <v>90</v>
      </c>
      <c r="I349" s="318" t="s">
        <v>1131</v>
      </c>
      <c r="J349" s="318" t="s">
        <v>196</v>
      </c>
    </row>
    <row r="350" spans="1:10" x14ac:dyDescent="0.2">
      <c r="A350" s="317">
        <v>1088972885</v>
      </c>
      <c r="B350" s="318" t="s">
        <v>1270</v>
      </c>
      <c r="C350" s="299" t="str">
        <f>+_xlfn.XLOOKUP(A350,'ACTIVOS 2'!$B$10:$B$646,'ACTIVOS 2'!$C$10:$C$646)</f>
        <v>MUNOZ URBANO DORIS PATRICIA</v>
      </c>
      <c r="D350" s="319">
        <v>32950</v>
      </c>
      <c r="E350" s="319">
        <v>44470</v>
      </c>
      <c r="F350" s="318" t="s">
        <v>768</v>
      </c>
      <c r="G350" s="318" t="s">
        <v>4460</v>
      </c>
      <c r="H350" s="318" t="s">
        <v>90</v>
      </c>
      <c r="I350" s="318" t="s">
        <v>1131</v>
      </c>
      <c r="J350" s="318" t="s">
        <v>196</v>
      </c>
    </row>
    <row r="351" spans="1:10" x14ac:dyDescent="0.2">
      <c r="A351" s="317">
        <v>1144210152</v>
      </c>
      <c r="B351" s="318" t="s">
        <v>1271</v>
      </c>
      <c r="C351" s="299" t="str">
        <f>+_xlfn.XLOOKUP(A351,'ACTIVOS 2'!$B$10:$B$646,'ACTIVOS 2'!$C$10:$C$646)</f>
        <v>MURILLO RODRIGUEZ NATALIA</v>
      </c>
      <c r="D351" s="319">
        <v>36241</v>
      </c>
      <c r="E351" s="319">
        <v>44463</v>
      </c>
      <c r="F351" s="318" t="s">
        <v>768</v>
      </c>
      <c r="G351" s="318" t="s">
        <v>1272</v>
      </c>
      <c r="H351" s="318" t="s">
        <v>90</v>
      </c>
      <c r="I351" s="318" t="s">
        <v>1131</v>
      </c>
      <c r="J351" s="318" t="s">
        <v>196</v>
      </c>
    </row>
    <row r="352" spans="1:10" x14ac:dyDescent="0.2">
      <c r="A352" s="317">
        <v>1143852363</v>
      </c>
      <c r="B352" s="318" t="s">
        <v>1275</v>
      </c>
      <c r="C352" s="299" t="str">
        <f>+_xlfn.XLOOKUP(A352,'ACTIVOS 2'!$B$10:$B$646,'ACTIVOS 2'!$C$10:$C$646)</f>
        <v>NIETO LUCUMI YUDI GERALDIN</v>
      </c>
      <c r="D352" s="319">
        <v>34333</v>
      </c>
      <c r="E352" s="319">
        <v>44418</v>
      </c>
      <c r="F352" s="318" t="s">
        <v>768</v>
      </c>
      <c r="G352" s="318" t="s">
        <v>4461</v>
      </c>
      <c r="H352" s="318" t="s">
        <v>90</v>
      </c>
      <c r="I352" s="318" t="s">
        <v>1131</v>
      </c>
      <c r="J352" s="318" t="s">
        <v>196</v>
      </c>
    </row>
    <row r="353" spans="1:10" x14ac:dyDescent="0.2">
      <c r="A353" s="317">
        <v>1010091912</v>
      </c>
      <c r="B353" s="318" t="s">
        <v>1276</v>
      </c>
      <c r="C353" s="299" t="str">
        <f>+_xlfn.XLOOKUP(A353,'ACTIVOS 2'!$B$10:$B$646,'ACTIVOS 2'!$C$10:$C$646)</f>
        <v>NIETO PARRA STIVEN FERNANDO</v>
      </c>
      <c r="D353" s="319">
        <v>36658</v>
      </c>
      <c r="E353" s="319">
        <v>44470</v>
      </c>
      <c r="F353" s="318" t="s">
        <v>763</v>
      </c>
      <c r="G353" s="318" t="s">
        <v>4462</v>
      </c>
      <c r="H353" s="318" t="s">
        <v>90</v>
      </c>
      <c r="I353" s="318" t="s">
        <v>1131</v>
      </c>
      <c r="J353" s="318" t="s">
        <v>196</v>
      </c>
    </row>
    <row r="354" spans="1:10" x14ac:dyDescent="0.2">
      <c r="A354" s="317">
        <v>1144055484</v>
      </c>
      <c r="B354" s="318" t="s">
        <v>1279</v>
      </c>
      <c r="C354" s="299" t="str">
        <f>+_xlfn.XLOOKUP(A354,'ACTIVOS 2'!$B$10:$B$646,'ACTIVOS 2'!$C$10:$C$646)</f>
        <v>OJEDA MUNOZ FRANCIA JOHANA</v>
      </c>
      <c r="D354" s="319">
        <v>33877</v>
      </c>
      <c r="E354" s="319">
        <v>45146</v>
      </c>
      <c r="F354" s="318" t="s">
        <v>768</v>
      </c>
      <c r="G354" s="318" t="s">
        <v>1280</v>
      </c>
      <c r="H354" s="318" t="s">
        <v>90</v>
      </c>
      <c r="I354" s="318" t="s">
        <v>1131</v>
      </c>
      <c r="J354" s="318" t="s">
        <v>196</v>
      </c>
    </row>
    <row r="355" spans="1:10" x14ac:dyDescent="0.2">
      <c r="A355" s="317">
        <v>31567258</v>
      </c>
      <c r="B355" s="318" t="s">
        <v>1281</v>
      </c>
      <c r="C355" s="299" t="e">
        <f>+_xlfn.XLOOKUP(A355,'ACTIVOS 2'!$B$10:$B$646,'ACTIVOS 2'!$C$10:$C$646)</f>
        <v>#N/A</v>
      </c>
      <c r="D355" s="319">
        <v>29598</v>
      </c>
      <c r="E355" s="319">
        <v>41597</v>
      </c>
      <c r="F355" s="318" t="s">
        <v>768</v>
      </c>
      <c r="G355" s="318" t="s">
        <v>1282</v>
      </c>
      <c r="H355" s="318" t="s">
        <v>90</v>
      </c>
      <c r="I355" s="318" t="s">
        <v>1131</v>
      </c>
      <c r="J355" s="318" t="s">
        <v>196</v>
      </c>
    </row>
    <row r="356" spans="1:10" x14ac:dyDescent="0.2">
      <c r="A356" s="317">
        <v>1006166230</v>
      </c>
      <c r="B356" s="318" t="s">
        <v>1283</v>
      </c>
      <c r="C356" s="299" t="str">
        <f>+_xlfn.XLOOKUP(A356,'ACTIVOS 2'!$B$10:$B$646,'ACTIVOS 2'!$C$10:$C$646)</f>
        <v>ORDONEZ CORDOBA CAROLINA</v>
      </c>
      <c r="D356" s="319">
        <v>36579</v>
      </c>
      <c r="E356" s="319">
        <v>44470</v>
      </c>
      <c r="F356" s="318" t="s">
        <v>768</v>
      </c>
      <c r="G356" s="318" t="s">
        <v>1284</v>
      </c>
      <c r="H356" s="318" t="s">
        <v>90</v>
      </c>
      <c r="I356" s="318" t="s">
        <v>1131</v>
      </c>
      <c r="J356" s="318" t="s">
        <v>196</v>
      </c>
    </row>
    <row r="357" spans="1:10" x14ac:dyDescent="0.2">
      <c r="A357" s="317">
        <v>1113305053</v>
      </c>
      <c r="B357" s="318" t="s">
        <v>1287</v>
      </c>
      <c r="C357" s="299" t="str">
        <f>+_xlfn.XLOOKUP(A357,'ACTIVOS 2'!$B$10:$B$646,'ACTIVOS 2'!$C$10:$C$646)</f>
        <v>ORTEGA VARGAS LINA MARIA</v>
      </c>
      <c r="D357" s="319">
        <v>32447</v>
      </c>
      <c r="E357" s="319">
        <v>44418</v>
      </c>
      <c r="F357" s="318" t="s">
        <v>768</v>
      </c>
      <c r="G357" s="318" t="s">
        <v>4465</v>
      </c>
      <c r="H357" s="318" t="s">
        <v>90</v>
      </c>
      <c r="I357" s="318" t="s">
        <v>1131</v>
      </c>
      <c r="J357" s="318" t="s">
        <v>196</v>
      </c>
    </row>
    <row r="358" spans="1:10" x14ac:dyDescent="0.2">
      <c r="A358" s="317">
        <v>1107509047</v>
      </c>
      <c r="B358" s="318" t="s">
        <v>1288</v>
      </c>
      <c r="C358" s="299" t="str">
        <f>+_xlfn.XLOOKUP(A358,'ACTIVOS 2'!$B$10:$B$646,'ACTIVOS 2'!$C$10:$C$646)</f>
        <v>OSORIO DIAZ KATHERIN DAYANA</v>
      </c>
      <c r="D358" s="319">
        <v>35535</v>
      </c>
      <c r="E358" s="319">
        <v>44463</v>
      </c>
      <c r="F358" s="318" t="s">
        <v>768</v>
      </c>
      <c r="G358" s="318" t="s">
        <v>4466</v>
      </c>
      <c r="H358" s="318" t="s">
        <v>90</v>
      </c>
      <c r="I358" s="318" t="s">
        <v>1131</v>
      </c>
      <c r="J358" s="318" t="s">
        <v>196</v>
      </c>
    </row>
    <row r="359" spans="1:10" x14ac:dyDescent="0.2">
      <c r="A359" s="317">
        <v>1143831140</v>
      </c>
      <c r="B359" s="318" t="s">
        <v>1291</v>
      </c>
      <c r="C359" s="299" t="str">
        <f>+_xlfn.XLOOKUP(A359,'ACTIVOS 2'!$B$10:$B$646,'ACTIVOS 2'!$C$10:$C$646)</f>
        <v>PANTOJA TROCHEZ NELY DEL PILAR</v>
      </c>
      <c r="D359" s="319">
        <v>32979</v>
      </c>
      <c r="E359" s="319">
        <v>44489</v>
      </c>
      <c r="F359" s="318" t="s">
        <v>768</v>
      </c>
      <c r="G359" s="318" t="s">
        <v>4467</v>
      </c>
      <c r="H359" s="318" t="s">
        <v>90</v>
      </c>
      <c r="I359" s="318" t="s">
        <v>1131</v>
      </c>
      <c r="J359" s="318" t="s">
        <v>196</v>
      </c>
    </row>
    <row r="360" spans="1:10" x14ac:dyDescent="0.2">
      <c r="A360" s="317">
        <v>67018482</v>
      </c>
      <c r="B360" s="318" t="s">
        <v>1292</v>
      </c>
      <c r="C360" s="299" t="str">
        <f>+_xlfn.XLOOKUP(A360,'ACTIVOS 2'!$B$10:$B$646,'ACTIVOS 2'!$C$10:$C$646)</f>
        <v>PAREDES CORREA LORENA</v>
      </c>
      <c r="D360" s="319">
        <v>28634</v>
      </c>
      <c r="E360" s="319">
        <v>45124</v>
      </c>
      <c r="F360" s="318" t="s">
        <v>768</v>
      </c>
      <c r="G360" s="318" t="s">
        <v>1293</v>
      </c>
      <c r="H360" s="318" t="s">
        <v>90</v>
      </c>
      <c r="I360" s="318" t="s">
        <v>1131</v>
      </c>
      <c r="J360" s="318" t="s">
        <v>196</v>
      </c>
    </row>
    <row r="361" spans="1:10" x14ac:dyDescent="0.2">
      <c r="A361" s="317">
        <v>1089796765</v>
      </c>
      <c r="B361" s="318" t="s">
        <v>1294</v>
      </c>
      <c r="C361" s="299" t="str">
        <f>+_xlfn.XLOOKUP(A361,'ACTIVOS 2'!$B$10:$B$646,'ACTIVOS 2'!$C$10:$C$646)</f>
        <v>PAZ ESTUPINAN KAROL MICHEL</v>
      </c>
      <c r="D361" s="319">
        <v>38182</v>
      </c>
      <c r="E361" s="319">
        <v>45094</v>
      </c>
      <c r="F361" s="318" t="s">
        <v>768</v>
      </c>
      <c r="G361" s="318" t="s">
        <v>1295</v>
      </c>
      <c r="H361" s="318" t="s">
        <v>90</v>
      </c>
      <c r="I361" s="318" t="s">
        <v>1131</v>
      </c>
      <c r="J361" s="318" t="s">
        <v>196</v>
      </c>
    </row>
    <row r="362" spans="1:10" x14ac:dyDescent="0.2">
      <c r="A362" s="317">
        <v>1143936843</v>
      </c>
      <c r="B362" s="318" t="s">
        <v>1298</v>
      </c>
      <c r="C362" s="299" t="e">
        <f>+_xlfn.XLOOKUP(A362,'ACTIVOS 2'!$B$10:$B$646,'ACTIVOS 2'!$C$10:$C$646)</f>
        <v>#N/A</v>
      </c>
      <c r="D362" s="319">
        <v>33019</v>
      </c>
      <c r="E362" s="319">
        <v>41599</v>
      </c>
      <c r="F362" s="318" t="s">
        <v>768</v>
      </c>
      <c r="G362" s="318" t="s">
        <v>4468</v>
      </c>
      <c r="H362" s="318" t="s">
        <v>90</v>
      </c>
      <c r="I362" s="318" t="s">
        <v>1131</v>
      </c>
      <c r="J362" s="318" t="s">
        <v>196</v>
      </c>
    </row>
    <row r="363" spans="1:10" x14ac:dyDescent="0.2">
      <c r="A363" s="317">
        <v>1107514099</v>
      </c>
      <c r="B363" s="318" t="s">
        <v>1299</v>
      </c>
      <c r="C363" s="299" t="str">
        <f>+_xlfn.XLOOKUP(A363,'ACTIVOS 2'!$B$10:$B$646,'ACTIVOS 2'!$C$10:$C$646)</f>
        <v>PERDOMO TELLO ABIGAIL</v>
      </c>
      <c r="D363" s="319">
        <v>35769</v>
      </c>
      <c r="E363" s="319">
        <v>44463</v>
      </c>
      <c r="F363" s="318" t="s">
        <v>768</v>
      </c>
      <c r="G363" s="318" t="s">
        <v>4469</v>
      </c>
      <c r="H363" s="318" t="s">
        <v>90</v>
      </c>
      <c r="I363" s="318" t="s">
        <v>1131</v>
      </c>
      <c r="J363" s="318" t="s">
        <v>196</v>
      </c>
    </row>
    <row r="364" spans="1:10" x14ac:dyDescent="0.2">
      <c r="A364" s="317">
        <v>1143871439</v>
      </c>
      <c r="B364" s="318" t="s">
        <v>1300</v>
      </c>
      <c r="C364" s="299" t="e">
        <f>+_xlfn.XLOOKUP(A364,'ACTIVOS 2'!$B$10:$B$646,'ACTIVOS 2'!$C$10:$C$646)</f>
        <v>#N/A</v>
      </c>
      <c r="D364" s="319">
        <v>35516</v>
      </c>
      <c r="E364" s="319">
        <v>45100</v>
      </c>
      <c r="F364" s="318" t="s">
        <v>768</v>
      </c>
      <c r="G364" s="318" t="s">
        <v>1301</v>
      </c>
      <c r="H364" s="318" t="s">
        <v>90</v>
      </c>
      <c r="I364" s="318" t="s">
        <v>1131</v>
      </c>
      <c r="J364" s="318" t="s">
        <v>196</v>
      </c>
    </row>
    <row r="365" spans="1:10" x14ac:dyDescent="0.2">
      <c r="A365" s="317">
        <v>67021156</v>
      </c>
      <c r="B365" s="318" t="s">
        <v>1302</v>
      </c>
      <c r="C365" s="299" t="str">
        <f>+_xlfn.XLOOKUP(A365,'ACTIVOS 2'!$B$10:$B$646,'ACTIVOS 2'!$C$10:$C$646)</f>
        <v>PINEDA CASTRILLON MARILUZ</v>
      </c>
      <c r="D365" s="319">
        <v>30329</v>
      </c>
      <c r="E365" s="319">
        <v>45040</v>
      </c>
      <c r="F365" s="318" t="s">
        <v>763</v>
      </c>
      <c r="G365" s="318" t="s">
        <v>4470</v>
      </c>
      <c r="H365" s="318" t="s">
        <v>90</v>
      </c>
      <c r="I365" s="318" t="s">
        <v>1131</v>
      </c>
      <c r="J365" s="318" t="s">
        <v>196</v>
      </c>
    </row>
    <row r="366" spans="1:10" x14ac:dyDescent="0.2">
      <c r="A366" s="317">
        <v>1144091717</v>
      </c>
      <c r="B366" s="318" t="s">
        <v>1303</v>
      </c>
      <c r="C366" s="299" t="str">
        <f>+_xlfn.XLOOKUP(A366,'ACTIVOS 2'!$B$10:$B$646,'ACTIVOS 2'!$C$10:$C$646)</f>
        <v>PINILLO OROBIO MAYERLINE</v>
      </c>
      <c r="D366" s="319">
        <v>35331</v>
      </c>
      <c r="E366" s="319">
        <v>45139</v>
      </c>
      <c r="F366" s="318" t="s">
        <v>768</v>
      </c>
      <c r="G366" s="318" t="s">
        <v>1304</v>
      </c>
      <c r="H366" s="318" t="s">
        <v>90</v>
      </c>
      <c r="I366" s="318" t="s">
        <v>1131</v>
      </c>
      <c r="J366" s="318" t="s">
        <v>196</v>
      </c>
    </row>
    <row r="367" spans="1:10" x14ac:dyDescent="0.2">
      <c r="A367" s="317">
        <v>1144165943</v>
      </c>
      <c r="B367" s="318" t="s">
        <v>1305</v>
      </c>
      <c r="C367" s="299" t="e">
        <f>+_xlfn.XLOOKUP(A367,'ACTIVOS 2'!$B$10:$B$646,'ACTIVOS 2'!$C$10:$C$646)</f>
        <v>#N/A</v>
      </c>
      <c r="D367" s="319">
        <v>33702</v>
      </c>
      <c r="E367" s="319">
        <v>44713</v>
      </c>
      <c r="F367" s="318" t="s">
        <v>768</v>
      </c>
      <c r="G367" s="318" t="s">
        <v>4471</v>
      </c>
      <c r="H367" s="318" t="s">
        <v>90</v>
      </c>
      <c r="I367" s="318" t="s">
        <v>1131</v>
      </c>
      <c r="J367" s="318" t="s">
        <v>196</v>
      </c>
    </row>
    <row r="368" spans="1:10" x14ac:dyDescent="0.2">
      <c r="A368" s="317">
        <v>1005706794</v>
      </c>
      <c r="B368" s="318" t="s">
        <v>1306</v>
      </c>
      <c r="C368" s="299" t="e">
        <f>+_xlfn.XLOOKUP(A368,'ACTIVOS 2'!$B$10:$B$646,'ACTIVOS 2'!$C$10:$C$646)</f>
        <v>#N/A</v>
      </c>
      <c r="D368" s="319">
        <v>36118</v>
      </c>
      <c r="E368" s="319">
        <v>45124</v>
      </c>
      <c r="F368" s="318" t="s">
        <v>768</v>
      </c>
      <c r="G368" s="318" t="s">
        <v>4472</v>
      </c>
      <c r="H368" s="318" t="s">
        <v>90</v>
      </c>
      <c r="I368" s="318" t="s">
        <v>1131</v>
      </c>
      <c r="J368" s="318" t="s">
        <v>196</v>
      </c>
    </row>
    <row r="369" spans="1:10" x14ac:dyDescent="0.2">
      <c r="A369" s="317">
        <v>1112474747</v>
      </c>
      <c r="B369" s="318" t="s">
        <v>1311</v>
      </c>
      <c r="C369" s="299" t="str">
        <f>+_xlfn.XLOOKUP(A369,'ACTIVOS 2'!$B$10:$B$646,'ACTIVOS 2'!$C$10:$C$646)</f>
        <v>PULIDO JARAMILLO CAROLINA</v>
      </c>
      <c r="D369" s="319">
        <v>33571</v>
      </c>
      <c r="E369" s="319">
        <v>41591</v>
      </c>
      <c r="F369" s="318" t="s">
        <v>768</v>
      </c>
      <c r="G369" s="318" t="s">
        <v>1312</v>
      </c>
      <c r="H369" s="318" t="s">
        <v>90</v>
      </c>
      <c r="I369" s="318" t="s">
        <v>1131</v>
      </c>
      <c r="J369" s="318" t="s">
        <v>196</v>
      </c>
    </row>
    <row r="370" spans="1:10" x14ac:dyDescent="0.2">
      <c r="A370" s="317">
        <v>1143995827</v>
      </c>
      <c r="B370" s="318" t="s">
        <v>1313</v>
      </c>
      <c r="C370" s="299" t="str">
        <f>+_xlfn.XLOOKUP(A370,'ACTIVOS 2'!$B$10:$B$646,'ACTIVOS 2'!$C$10:$C$646)</f>
        <v>QUINONES LEON LAURA VANESSA</v>
      </c>
      <c r="D370" s="319">
        <v>36240</v>
      </c>
      <c r="E370" s="319">
        <v>44186</v>
      </c>
      <c r="F370" s="318" t="s">
        <v>768</v>
      </c>
      <c r="G370" s="318" t="s">
        <v>1314</v>
      </c>
      <c r="H370" s="318" t="s">
        <v>90</v>
      </c>
      <c r="I370" s="318" t="s">
        <v>1131</v>
      </c>
      <c r="J370" s="318" t="s">
        <v>196</v>
      </c>
    </row>
    <row r="371" spans="1:10" x14ac:dyDescent="0.2">
      <c r="A371" s="317">
        <v>1107072858</v>
      </c>
      <c r="B371" s="318" t="s">
        <v>5744</v>
      </c>
      <c r="C371" s="299" t="str">
        <f>+_xlfn.XLOOKUP(A371,'ACTIVOS 2'!$B$10:$B$646,'ACTIVOS 2'!$C$10:$C$646)</f>
        <v>RAMIREZ RENTERIA SIRLEY SIRLEY</v>
      </c>
      <c r="D371" s="319">
        <v>33892</v>
      </c>
      <c r="E371" s="319">
        <v>45086</v>
      </c>
      <c r="F371" s="318" t="s">
        <v>768</v>
      </c>
      <c r="G371" s="318" t="s">
        <v>1316</v>
      </c>
      <c r="H371" s="318" t="s">
        <v>90</v>
      </c>
      <c r="I371" s="318" t="s">
        <v>1131</v>
      </c>
      <c r="J371" s="318" t="s">
        <v>196</v>
      </c>
    </row>
    <row r="372" spans="1:10" x14ac:dyDescent="0.2">
      <c r="A372" s="317">
        <v>34611975</v>
      </c>
      <c r="B372" s="318" t="s">
        <v>1319</v>
      </c>
      <c r="C372" s="299" t="str">
        <f>+_xlfn.XLOOKUP(A372,'ACTIVOS 2'!$B$10:$B$646,'ACTIVOS 2'!$C$10:$C$646)</f>
        <v>REYES VELASCO ELIZABETH</v>
      </c>
      <c r="D372" s="319">
        <v>29960</v>
      </c>
      <c r="E372" s="319">
        <v>44418</v>
      </c>
      <c r="F372" s="318" t="s">
        <v>768</v>
      </c>
      <c r="G372" s="318" t="s">
        <v>1320</v>
      </c>
      <c r="H372" s="318" t="s">
        <v>90</v>
      </c>
      <c r="I372" s="318" t="s">
        <v>1131</v>
      </c>
      <c r="J372" s="318" t="s">
        <v>196</v>
      </c>
    </row>
    <row r="373" spans="1:10" x14ac:dyDescent="0.2">
      <c r="A373" s="317">
        <v>66989157</v>
      </c>
      <c r="B373" s="318" t="s">
        <v>1321</v>
      </c>
      <c r="C373" s="299" t="str">
        <f>+_xlfn.XLOOKUP(A373,'ACTIVOS 2'!$B$10:$B$646,'ACTIVOS 2'!$C$10:$C$646)</f>
        <v>RIASCOS MANCILLA ALBA JANETH</v>
      </c>
      <c r="D373" s="319">
        <v>28070</v>
      </c>
      <c r="E373" s="319">
        <v>44670</v>
      </c>
      <c r="F373" s="318" t="s">
        <v>768</v>
      </c>
      <c r="G373" s="318" t="s">
        <v>4473</v>
      </c>
      <c r="H373" s="318" t="s">
        <v>90</v>
      </c>
      <c r="I373" s="318" t="s">
        <v>1131</v>
      </c>
      <c r="J373" s="318" t="s">
        <v>196</v>
      </c>
    </row>
    <row r="374" spans="1:10" x14ac:dyDescent="0.2">
      <c r="A374" s="317">
        <v>38603157</v>
      </c>
      <c r="B374" s="318" t="s">
        <v>1322</v>
      </c>
      <c r="C374" s="299" t="str">
        <f>+_xlfn.XLOOKUP(A374,'ACTIVOS 2'!$B$10:$B$646,'ACTIVOS 2'!$C$10:$C$646)</f>
        <v>RIASCOS MARTINEZ MARILIN</v>
      </c>
      <c r="D374" s="319">
        <v>30334</v>
      </c>
      <c r="E374" s="319">
        <v>45146</v>
      </c>
      <c r="F374" s="318" t="s">
        <v>768</v>
      </c>
      <c r="G374" s="318" t="s">
        <v>1323</v>
      </c>
      <c r="H374" s="318" t="s">
        <v>90</v>
      </c>
      <c r="I374" s="318" t="s">
        <v>1131</v>
      </c>
      <c r="J374" s="318" t="s">
        <v>196</v>
      </c>
    </row>
    <row r="375" spans="1:10" x14ac:dyDescent="0.2">
      <c r="A375" s="317">
        <v>1151941634</v>
      </c>
      <c r="B375" s="318" t="s">
        <v>1324</v>
      </c>
      <c r="C375" s="299" t="e">
        <f>+_xlfn.XLOOKUP(A375,'ACTIVOS 2'!$B$10:$B$646,'ACTIVOS 2'!$C$10:$C$646)</f>
        <v>#N/A</v>
      </c>
      <c r="D375" s="319">
        <v>33356</v>
      </c>
      <c r="E375" s="319">
        <v>43906</v>
      </c>
      <c r="F375" s="318" t="s">
        <v>768</v>
      </c>
      <c r="G375" s="318" t="s">
        <v>4474</v>
      </c>
      <c r="H375" s="318" t="s">
        <v>90</v>
      </c>
      <c r="I375" s="318" t="s">
        <v>1131</v>
      </c>
      <c r="J375" s="318" t="s">
        <v>196</v>
      </c>
    </row>
    <row r="376" spans="1:10" x14ac:dyDescent="0.2">
      <c r="A376" s="317">
        <v>1087121437</v>
      </c>
      <c r="B376" s="318" t="s">
        <v>1325</v>
      </c>
      <c r="C376" s="299" t="str">
        <f>+_xlfn.XLOOKUP(A376,'ACTIVOS 2'!$B$10:$B$646,'ACTIVOS 2'!$C$10:$C$646)</f>
        <v>RINCON ANGULO CLAUDIA MARCELA</v>
      </c>
      <c r="D376" s="319">
        <v>34849</v>
      </c>
      <c r="E376" s="319">
        <v>45139</v>
      </c>
      <c r="F376" s="318" t="s">
        <v>768</v>
      </c>
      <c r="G376" s="318" t="s">
        <v>1326</v>
      </c>
      <c r="H376" s="318" t="s">
        <v>90</v>
      </c>
      <c r="I376" s="318" t="s">
        <v>1131</v>
      </c>
      <c r="J376" s="318" t="s">
        <v>196</v>
      </c>
    </row>
    <row r="377" spans="1:10" x14ac:dyDescent="0.2">
      <c r="A377" s="317">
        <v>31994586</v>
      </c>
      <c r="B377" s="318" t="s">
        <v>1327</v>
      </c>
      <c r="C377" s="299" t="str">
        <f>+_xlfn.XLOOKUP(A377,'ACTIVOS 2'!$B$10:$B$646,'ACTIVOS 2'!$C$10:$C$646)</f>
        <v>RODRIGUEZ CRUZ LUZ PATRICIA</v>
      </c>
      <c r="D377" s="319">
        <v>25138</v>
      </c>
      <c r="E377" s="319">
        <v>41597</v>
      </c>
      <c r="F377" s="318" t="s">
        <v>768</v>
      </c>
      <c r="G377" s="318" t="s">
        <v>1328</v>
      </c>
      <c r="H377" s="318" t="s">
        <v>90</v>
      </c>
      <c r="I377" s="318" t="s">
        <v>1131</v>
      </c>
      <c r="J377" s="318" t="s">
        <v>196</v>
      </c>
    </row>
    <row r="378" spans="1:10" x14ac:dyDescent="0.2">
      <c r="A378" s="317">
        <v>1107043332</v>
      </c>
      <c r="B378" s="318" t="s">
        <v>1329</v>
      </c>
      <c r="C378" s="299" t="str">
        <f>+_xlfn.XLOOKUP(A378,'ACTIVOS 2'!$B$10:$B$646,'ACTIVOS 2'!$C$10:$C$646)</f>
        <v>RODRIGUEZ MARIN MARIA ISLENY</v>
      </c>
      <c r="D378" s="319">
        <v>31324</v>
      </c>
      <c r="E378" s="319">
        <v>44418</v>
      </c>
      <c r="F378" s="318" t="s">
        <v>768</v>
      </c>
      <c r="G378" s="318" t="s">
        <v>4475</v>
      </c>
      <c r="H378" s="318" t="s">
        <v>90</v>
      </c>
      <c r="I378" s="318" t="s">
        <v>1131</v>
      </c>
      <c r="J378" s="318" t="s">
        <v>196</v>
      </c>
    </row>
    <row r="379" spans="1:10" x14ac:dyDescent="0.2">
      <c r="A379" s="317">
        <v>29508429</v>
      </c>
      <c r="B379" s="318" t="s">
        <v>1330</v>
      </c>
      <c r="C379" s="299" t="str">
        <f>+_xlfn.XLOOKUP(A379,'ACTIVOS 2'!$B$10:$B$646,'ACTIVOS 2'!$C$10:$C$646)</f>
        <v>RODRIGUEZ MONICA</v>
      </c>
      <c r="D379" s="319">
        <v>30046</v>
      </c>
      <c r="E379" s="319">
        <v>44418</v>
      </c>
      <c r="F379" s="318" t="s">
        <v>768</v>
      </c>
      <c r="G379" s="318" t="s">
        <v>1331</v>
      </c>
      <c r="H379" s="318" t="s">
        <v>90</v>
      </c>
      <c r="I379" s="318" t="s">
        <v>1131</v>
      </c>
      <c r="J379" s="318" t="s">
        <v>196</v>
      </c>
    </row>
    <row r="380" spans="1:10" x14ac:dyDescent="0.2">
      <c r="A380" s="317">
        <v>1144028162</v>
      </c>
      <c r="B380" s="318" t="s">
        <v>1333</v>
      </c>
      <c r="C380" s="299" t="str">
        <f>+_xlfn.XLOOKUP(A380,'ACTIVOS 2'!$B$10:$B$646,'ACTIVOS 2'!$C$10:$C$646)</f>
        <v>RODRIGUEZ PIZO SANDRA CAROLINA</v>
      </c>
      <c r="D380" s="319">
        <v>32499</v>
      </c>
      <c r="E380" s="319">
        <v>44420</v>
      </c>
      <c r="F380" s="318" t="s">
        <v>768</v>
      </c>
      <c r="G380" s="318" t="s">
        <v>4477</v>
      </c>
      <c r="H380" s="318" t="s">
        <v>90</v>
      </c>
      <c r="I380" s="318" t="s">
        <v>1131</v>
      </c>
      <c r="J380" s="318" t="s">
        <v>196</v>
      </c>
    </row>
    <row r="381" spans="1:10" x14ac:dyDescent="0.2">
      <c r="A381" s="317">
        <v>1143846891</v>
      </c>
      <c r="B381" s="318" t="s">
        <v>1336</v>
      </c>
      <c r="C381" s="299" t="str">
        <f>+_xlfn.XLOOKUP(A381,'ACTIVOS 2'!$B$10:$B$646,'ACTIVOS 2'!$C$10:$C$646)</f>
        <v>ROJAS ESPINOSA CLAUDIA MIREYA</v>
      </c>
      <c r="D381" s="319">
        <v>33961</v>
      </c>
      <c r="E381" s="319">
        <v>44509</v>
      </c>
      <c r="F381" s="318" t="s">
        <v>768</v>
      </c>
      <c r="G381" s="318" t="s">
        <v>4478</v>
      </c>
      <c r="H381" s="318" t="s">
        <v>90</v>
      </c>
      <c r="I381" s="318" t="s">
        <v>1131</v>
      </c>
      <c r="J381" s="318" t="s">
        <v>196</v>
      </c>
    </row>
    <row r="382" spans="1:10" x14ac:dyDescent="0.2">
      <c r="A382" s="317">
        <v>38565325</v>
      </c>
      <c r="B382" s="318" t="s">
        <v>1337</v>
      </c>
      <c r="C382" s="299" t="str">
        <f>+_xlfn.XLOOKUP(A382,'ACTIVOS 2'!$B$10:$B$646,'ACTIVOS 2'!$C$10:$C$646)</f>
        <v>ROJAS GARZON LUISA FERNANDA</v>
      </c>
      <c r="D382" s="319">
        <v>30000</v>
      </c>
      <c r="E382" s="319">
        <v>44509</v>
      </c>
      <c r="F382" s="318" t="s">
        <v>768</v>
      </c>
      <c r="G382" s="318" t="s">
        <v>4479</v>
      </c>
      <c r="H382" s="318" t="s">
        <v>90</v>
      </c>
      <c r="I382" s="318" t="s">
        <v>1131</v>
      </c>
      <c r="J382" s="318" t="s">
        <v>196</v>
      </c>
    </row>
    <row r="383" spans="1:10" x14ac:dyDescent="0.2">
      <c r="A383" s="317">
        <v>1120868235</v>
      </c>
      <c r="B383" s="318" t="s">
        <v>1340</v>
      </c>
      <c r="C383" s="299" t="str">
        <f>+_xlfn.XLOOKUP(A383,'ACTIVOS 2'!$B$10:$B$646,'ACTIVOS 2'!$C$10:$C$646)</f>
        <v>ROJAS PINEDA YULI MARCELA</v>
      </c>
      <c r="D383" s="319">
        <v>33373</v>
      </c>
      <c r="E383" s="319">
        <v>44456</v>
      </c>
      <c r="F383" s="318" t="s">
        <v>768</v>
      </c>
      <c r="G383" s="318" t="s">
        <v>1341</v>
      </c>
      <c r="H383" s="318" t="s">
        <v>90</v>
      </c>
      <c r="I383" s="318" t="s">
        <v>1131</v>
      </c>
      <c r="J383" s="318" t="s">
        <v>196</v>
      </c>
    </row>
    <row r="384" spans="1:10" x14ac:dyDescent="0.2">
      <c r="A384" s="317">
        <v>1085934464</v>
      </c>
      <c r="B384" s="318" t="s">
        <v>1342</v>
      </c>
      <c r="C384" s="299" t="str">
        <f>+_xlfn.XLOOKUP(A384,'ACTIVOS 2'!$B$10:$B$646,'ACTIVOS 2'!$C$10:$C$646)</f>
        <v>ROSALES CORTES YURANI DALID</v>
      </c>
      <c r="D384" s="319">
        <v>34272</v>
      </c>
      <c r="E384" s="319">
        <v>44418</v>
      </c>
      <c r="F384" s="318" t="s">
        <v>768</v>
      </c>
      <c r="G384" s="318" t="s">
        <v>4480</v>
      </c>
      <c r="H384" s="318" t="s">
        <v>90</v>
      </c>
      <c r="I384" s="318" t="s">
        <v>1131</v>
      </c>
      <c r="J384" s="318" t="s">
        <v>196</v>
      </c>
    </row>
    <row r="385" spans="1:10" x14ac:dyDescent="0.2">
      <c r="A385" s="317">
        <v>1130586142</v>
      </c>
      <c r="B385" s="318" t="s">
        <v>1343</v>
      </c>
      <c r="C385" s="299" t="str">
        <f>+_xlfn.XLOOKUP(A385,'ACTIVOS 2'!$B$10:$B$646,'ACTIVOS 2'!$C$10:$C$646)</f>
        <v>ROSERO MORENO ZULMA YADIRA</v>
      </c>
      <c r="D385" s="319">
        <v>31528</v>
      </c>
      <c r="E385" s="319">
        <v>45124</v>
      </c>
      <c r="F385" s="318" t="s">
        <v>768</v>
      </c>
      <c r="G385" s="318" t="s">
        <v>4481</v>
      </c>
      <c r="H385" s="318" t="s">
        <v>90</v>
      </c>
      <c r="I385" s="318" t="s">
        <v>1131</v>
      </c>
      <c r="J385" s="318" t="s">
        <v>196</v>
      </c>
    </row>
    <row r="386" spans="1:10" x14ac:dyDescent="0.2">
      <c r="A386" s="317">
        <v>1130637298</v>
      </c>
      <c r="B386" s="318" t="s">
        <v>1344</v>
      </c>
      <c r="C386" s="299" t="e">
        <f>+_xlfn.XLOOKUP(A386,'ACTIVOS 2'!$B$10:$B$646,'ACTIVOS 2'!$C$10:$C$646)</f>
        <v>#N/A</v>
      </c>
      <c r="D386" s="319">
        <v>31720</v>
      </c>
      <c r="E386" s="319">
        <v>45124</v>
      </c>
      <c r="F386" s="318" t="s">
        <v>768</v>
      </c>
      <c r="G386" s="318" t="s">
        <v>4482</v>
      </c>
      <c r="H386" s="318" t="s">
        <v>90</v>
      </c>
      <c r="I386" s="318" t="s">
        <v>1131</v>
      </c>
      <c r="J386" s="318" t="s">
        <v>196</v>
      </c>
    </row>
    <row r="387" spans="1:10" x14ac:dyDescent="0.2">
      <c r="A387" s="317">
        <v>1085918354</v>
      </c>
      <c r="B387" s="318" t="s">
        <v>1347</v>
      </c>
      <c r="C387" s="299" t="str">
        <f>+_xlfn.XLOOKUP(A387,'ACTIVOS 2'!$B$10:$B$646,'ACTIVOS 2'!$C$10:$C$646)</f>
        <v>SALAZAR BASTIDAS SANDRA PAOLA</v>
      </c>
      <c r="D387" s="319">
        <v>32991</v>
      </c>
      <c r="E387" s="319">
        <v>41736</v>
      </c>
      <c r="F387" s="318" t="s">
        <v>768</v>
      </c>
      <c r="G387" s="318" t="s">
        <v>1348</v>
      </c>
      <c r="H387" s="318" t="s">
        <v>90</v>
      </c>
      <c r="I387" s="318" t="s">
        <v>1131</v>
      </c>
      <c r="J387" s="318" t="s">
        <v>196</v>
      </c>
    </row>
    <row r="388" spans="1:10" x14ac:dyDescent="0.2">
      <c r="A388" s="317">
        <v>66997168</v>
      </c>
      <c r="B388" s="318" t="s">
        <v>1349</v>
      </c>
      <c r="C388" s="299" t="str">
        <f>+_xlfn.XLOOKUP(A388,'ACTIVOS 2'!$B$10:$B$646,'ACTIVOS 2'!$C$10:$C$646)</f>
        <v>SANCHEZ ESCUE SANDRA MILENA</v>
      </c>
      <c r="D388" s="319">
        <v>28312</v>
      </c>
      <c r="E388" s="319">
        <v>44427</v>
      </c>
      <c r="F388" s="318" t="s">
        <v>768</v>
      </c>
      <c r="G388" s="318" t="s">
        <v>4483</v>
      </c>
      <c r="H388" s="318" t="s">
        <v>90</v>
      </c>
      <c r="I388" s="318" t="s">
        <v>1131</v>
      </c>
      <c r="J388" s="318" t="s">
        <v>196</v>
      </c>
    </row>
    <row r="389" spans="1:10" x14ac:dyDescent="0.2">
      <c r="A389" s="317">
        <v>31569075</v>
      </c>
      <c r="B389" s="318" t="s">
        <v>1350</v>
      </c>
      <c r="C389" s="299" t="e">
        <f>+_xlfn.XLOOKUP(A389,'ACTIVOS 2'!$B$10:$B$646,'ACTIVOS 2'!$C$10:$C$646)</f>
        <v>#N/A</v>
      </c>
      <c r="D389" s="319">
        <v>29345</v>
      </c>
      <c r="E389" s="319">
        <v>44418</v>
      </c>
      <c r="F389" s="318" t="s">
        <v>768</v>
      </c>
      <c r="G389" s="318" t="s">
        <v>4484</v>
      </c>
      <c r="H389" s="318" t="s">
        <v>90</v>
      </c>
      <c r="I389" s="318" t="s">
        <v>1131</v>
      </c>
      <c r="J389" s="318" t="s">
        <v>196</v>
      </c>
    </row>
    <row r="390" spans="1:10" x14ac:dyDescent="0.2">
      <c r="A390" s="317">
        <v>1007734786</v>
      </c>
      <c r="B390" s="318" t="s">
        <v>1351</v>
      </c>
      <c r="C390" s="299" t="str">
        <f>+_xlfn.XLOOKUP(A390,'ACTIVOS 2'!$B$10:$B$646,'ACTIVOS 2'!$C$10:$C$646)</f>
        <v>SANDOVAL BARRETO TATIANA MARCELA</v>
      </c>
      <c r="D390" s="319">
        <v>36938</v>
      </c>
      <c r="E390" s="319">
        <v>44977</v>
      </c>
      <c r="F390" s="318" t="s">
        <v>768</v>
      </c>
      <c r="G390" s="318" t="s">
        <v>4485</v>
      </c>
      <c r="H390" s="318" t="s">
        <v>90</v>
      </c>
      <c r="I390" s="318" t="s">
        <v>1131</v>
      </c>
      <c r="J390" s="318" t="s">
        <v>196</v>
      </c>
    </row>
    <row r="391" spans="1:10" x14ac:dyDescent="0.2">
      <c r="A391" s="317">
        <v>1107097892</v>
      </c>
      <c r="B391" s="318" t="s">
        <v>1352</v>
      </c>
      <c r="C391" s="299" t="e">
        <f>+_xlfn.XLOOKUP(A391,'ACTIVOS 2'!$B$10:$B$646,'ACTIVOS 2'!$C$10:$C$646)</f>
        <v>#N/A</v>
      </c>
      <c r="D391" s="319">
        <v>35173</v>
      </c>
      <c r="E391" s="319">
        <v>45062</v>
      </c>
      <c r="F391" s="318" t="s">
        <v>768</v>
      </c>
      <c r="G391" s="318" t="s">
        <v>1353</v>
      </c>
      <c r="H391" s="318" t="s">
        <v>90</v>
      </c>
      <c r="I391" s="318" t="s">
        <v>1131</v>
      </c>
      <c r="J391" s="318" t="s">
        <v>196</v>
      </c>
    </row>
    <row r="392" spans="1:10" x14ac:dyDescent="0.2">
      <c r="A392" s="317">
        <v>1005744813</v>
      </c>
      <c r="B392" s="318" t="s">
        <v>1354</v>
      </c>
      <c r="C392" s="299" t="e">
        <f>+_xlfn.XLOOKUP(A392,'ACTIVOS 2'!$B$10:$B$646,'ACTIVOS 2'!$C$10:$C$646)</f>
        <v>#N/A</v>
      </c>
      <c r="D392" s="319">
        <v>34749</v>
      </c>
      <c r="E392" s="319">
        <v>44463</v>
      </c>
      <c r="F392" s="318" t="s">
        <v>768</v>
      </c>
      <c r="G392" s="318" t="s">
        <v>4486</v>
      </c>
      <c r="H392" s="318" t="s">
        <v>90</v>
      </c>
      <c r="I392" s="318" t="s">
        <v>1131</v>
      </c>
      <c r="J392" s="318" t="s">
        <v>196</v>
      </c>
    </row>
    <row r="393" spans="1:10" x14ac:dyDescent="0.2">
      <c r="A393" s="317">
        <v>29113706</v>
      </c>
      <c r="B393" s="318" t="s">
        <v>1355</v>
      </c>
      <c r="C393" s="299" t="str">
        <f>+_xlfn.XLOOKUP(A393,'ACTIVOS 2'!$B$10:$B$646,'ACTIVOS 2'!$C$10:$C$646)</f>
        <v>SERNA CORDOBA MARIA ASUNCION</v>
      </c>
      <c r="D393" s="319">
        <v>28364</v>
      </c>
      <c r="E393" s="319">
        <v>44419</v>
      </c>
      <c r="F393" s="318" t="s">
        <v>768</v>
      </c>
      <c r="G393" s="318" t="s">
        <v>4487</v>
      </c>
      <c r="H393" s="318" t="s">
        <v>90</v>
      </c>
      <c r="I393" s="318" t="s">
        <v>1131</v>
      </c>
      <c r="J393" s="318" t="s">
        <v>196</v>
      </c>
    </row>
    <row r="394" spans="1:10" x14ac:dyDescent="0.2">
      <c r="A394" s="317">
        <v>1143842083</v>
      </c>
      <c r="B394" s="318" t="s">
        <v>1356</v>
      </c>
      <c r="C394" s="299" t="str">
        <f>+_xlfn.XLOOKUP(A394,'ACTIVOS 2'!$B$10:$B$646,'ACTIVOS 2'!$C$10:$C$646)</f>
        <v>SUAREZ CANOVAS KATTHERIN JOHANNA</v>
      </c>
      <c r="D394" s="319">
        <v>33681</v>
      </c>
      <c r="E394" s="319">
        <v>45100</v>
      </c>
      <c r="F394" s="318" t="s">
        <v>768</v>
      </c>
      <c r="G394" s="318" t="s">
        <v>1357</v>
      </c>
      <c r="H394" s="318" t="s">
        <v>90</v>
      </c>
      <c r="I394" s="318" t="s">
        <v>1131</v>
      </c>
      <c r="J394" s="318" t="s">
        <v>196</v>
      </c>
    </row>
    <row r="395" spans="1:10" x14ac:dyDescent="0.2">
      <c r="A395" s="317">
        <v>1006053489</v>
      </c>
      <c r="B395" s="318" t="s">
        <v>1358</v>
      </c>
      <c r="C395" s="299" t="str">
        <f>+_xlfn.XLOOKUP(A395,'ACTIVOS 2'!$B$10:$B$646,'ACTIVOS 2'!$C$10:$C$646)</f>
        <v>TABORDA DIOSA DANNA VALENTINA</v>
      </c>
      <c r="D395" s="319">
        <v>36940</v>
      </c>
      <c r="E395" s="319">
        <v>45086</v>
      </c>
      <c r="F395" s="318" t="s">
        <v>768</v>
      </c>
      <c r="G395" s="318" t="s">
        <v>1359</v>
      </c>
      <c r="H395" s="318" t="s">
        <v>90</v>
      </c>
      <c r="I395" s="318" t="s">
        <v>1131</v>
      </c>
      <c r="J395" s="318" t="s">
        <v>196</v>
      </c>
    </row>
    <row r="396" spans="1:10" x14ac:dyDescent="0.2">
      <c r="A396" s="317">
        <v>1144211767</v>
      </c>
      <c r="B396" s="318" t="s">
        <v>1360</v>
      </c>
      <c r="C396" s="299" t="str">
        <f>+_xlfn.XLOOKUP(A396,'ACTIVOS 2'!$B$10:$B$646,'ACTIVOS 2'!$C$10:$C$646)</f>
        <v>TAMAYO MARTINEZ PAOLA ANDREA</v>
      </c>
      <c r="D396" s="319">
        <v>36380</v>
      </c>
      <c r="E396" s="319">
        <v>45062</v>
      </c>
      <c r="F396" s="318" t="s">
        <v>768</v>
      </c>
      <c r="G396" s="318" t="s">
        <v>1361</v>
      </c>
      <c r="H396" s="318" t="s">
        <v>90</v>
      </c>
      <c r="I396" s="318" t="s">
        <v>1131</v>
      </c>
      <c r="J396" s="318" t="s">
        <v>196</v>
      </c>
    </row>
    <row r="397" spans="1:10" x14ac:dyDescent="0.2">
      <c r="A397" s="317">
        <v>1063809116</v>
      </c>
      <c r="B397" s="318" t="s">
        <v>1362</v>
      </c>
      <c r="C397" s="299" t="str">
        <f>+_xlfn.XLOOKUP(A397,'ACTIVOS 2'!$B$10:$B$646,'ACTIVOS 2'!$C$10:$C$646)</f>
        <v>TAQUEZ POLINDARA ELCY JOJHANA</v>
      </c>
      <c r="D397" s="319">
        <v>32587</v>
      </c>
      <c r="E397" s="319">
        <v>44418</v>
      </c>
      <c r="F397" s="318" t="s">
        <v>768</v>
      </c>
      <c r="G397" s="318" t="s">
        <v>4488</v>
      </c>
      <c r="H397" s="318" t="s">
        <v>90</v>
      </c>
      <c r="I397" s="318" t="s">
        <v>1131</v>
      </c>
      <c r="J397" s="318" t="s">
        <v>196</v>
      </c>
    </row>
    <row r="398" spans="1:10" x14ac:dyDescent="0.2">
      <c r="A398" s="317">
        <v>66861299</v>
      </c>
      <c r="B398" s="318" t="s">
        <v>1365</v>
      </c>
      <c r="C398" s="299" t="str">
        <f>+_xlfn.XLOOKUP(A398,'ACTIVOS 2'!$B$10:$B$646,'ACTIVOS 2'!$C$10:$C$646)</f>
        <v>TERRANOVA LUZ DARI JACIBY</v>
      </c>
      <c r="D398" s="319">
        <v>26835</v>
      </c>
      <c r="E398" s="319">
        <v>44673</v>
      </c>
      <c r="F398" s="318" t="s">
        <v>768</v>
      </c>
      <c r="G398" s="318" t="s">
        <v>4489</v>
      </c>
      <c r="H398" s="318" t="s">
        <v>90</v>
      </c>
      <c r="I398" s="318" t="s">
        <v>1131</v>
      </c>
      <c r="J398" s="318" t="s">
        <v>196</v>
      </c>
    </row>
    <row r="399" spans="1:10" x14ac:dyDescent="0.2">
      <c r="A399" s="317">
        <v>1107515584</v>
      </c>
      <c r="B399" s="318" t="s">
        <v>1366</v>
      </c>
      <c r="C399" s="299" t="str">
        <f>+_xlfn.XLOOKUP(A399,'ACTIVOS 2'!$B$10:$B$646,'ACTIVOS 2'!$C$10:$C$646)</f>
        <v>TORRES ABONIA ESTEFANNI</v>
      </c>
      <c r="D399" s="319">
        <v>35756</v>
      </c>
      <c r="E399" s="319">
        <v>45086</v>
      </c>
      <c r="F399" s="318" t="s">
        <v>768</v>
      </c>
      <c r="G399" s="318" t="s">
        <v>1367</v>
      </c>
      <c r="H399" s="318" t="s">
        <v>90</v>
      </c>
      <c r="I399" s="318" t="s">
        <v>1131</v>
      </c>
      <c r="J399" s="318" t="s">
        <v>196</v>
      </c>
    </row>
    <row r="400" spans="1:10" x14ac:dyDescent="0.2">
      <c r="A400" s="317">
        <v>1107507170</v>
      </c>
      <c r="B400" s="318" t="s">
        <v>1368</v>
      </c>
      <c r="C400" s="299" t="e">
        <f>+_xlfn.XLOOKUP(A400,'ACTIVOS 2'!$B$10:$B$646,'ACTIVOS 2'!$C$10:$C$646)</f>
        <v>#N/A</v>
      </c>
      <c r="D400" s="319">
        <v>35462</v>
      </c>
      <c r="E400" s="319">
        <v>45124</v>
      </c>
      <c r="F400" s="318" t="s">
        <v>768</v>
      </c>
      <c r="G400" s="318" t="s">
        <v>1369</v>
      </c>
      <c r="H400" s="318" t="s">
        <v>90</v>
      </c>
      <c r="I400" s="318" t="s">
        <v>1131</v>
      </c>
      <c r="J400" s="318" t="s">
        <v>196</v>
      </c>
    </row>
    <row r="401" spans="1:10" x14ac:dyDescent="0.2">
      <c r="A401" s="317">
        <v>1111777493</v>
      </c>
      <c r="B401" s="318" t="s">
        <v>1370</v>
      </c>
      <c r="C401" s="299" t="str">
        <f>+_xlfn.XLOOKUP(A401,'ACTIVOS 2'!$B$10:$B$646,'ACTIVOS 2'!$C$10:$C$646)</f>
        <v>TORRES GUERRERO MARIBEL</v>
      </c>
      <c r="D401" s="319">
        <v>33133</v>
      </c>
      <c r="E401" s="319">
        <v>45026</v>
      </c>
      <c r="F401" s="318" t="s">
        <v>768</v>
      </c>
      <c r="G401" s="318" t="s">
        <v>4490</v>
      </c>
      <c r="H401" s="318" t="s">
        <v>90</v>
      </c>
      <c r="I401" s="318" t="s">
        <v>1131</v>
      </c>
      <c r="J401" s="318" t="s">
        <v>196</v>
      </c>
    </row>
    <row r="402" spans="1:10" x14ac:dyDescent="0.2">
      <c r="A402" s="317">
        <v>31309082</v>
      </c>
      <c r="B402" s="318" t="s">
        <v>1371</v>
      </c>
      <c r="C402" s="299" t="e">
        <f>+_xlfn.XLOOKUP(A402,'ACTIVOS 2'!$B$10:$B$646,'ACTIVOS 2'!$C$10:$C$646)</f>
        <v>#N/A</v>
      </c>
      <c r="D402" s="319">
        <v>30865</v>
      </c>
      <c r="E402" s="319">
        <v>45131</v>
      </c>
      <c r="F402" s="318" t="s">
        <v>768</v>
      </c>
      <c r="G402" s="318" t="s">
        <v>1372</v>
      </c>
      <c r="H402" s="318" t="s">
        <v>90</v>
      </c>
      <c r="I402" s="318" t="s">
        <v>1131</v>
      </c>
      <c r="J402" s="318" t="s">
        <v>196</v>
      </c>
    </row>
    <row r="403" spans="1:10" x14ac:dyDescent="0.2">
      <c r="A403" s="317">
        <v>1113694926</v>
      </c>
      <c r="B403" s="318" t="s">
        <v>1373</v>
      </c>
      <c r="C403" s="299" t="str">
        <f>+_xlfn.XLOOKUP(A403,'ACTIVOS 2'!$B$10:$B$646,'ACTIVOS 2'!$C$10:$C$646)</f>
        <v>TRIVINO RIVERA INGRID ALEJANDRA</v>
      </c>
      <c r="D403" s="319">
        <v>36167</v>
      </c>
      <c r="E403" s="319">
        <v>44420</v>
      </c>
      <c r="F403" s="318" t="s">
        <v>768</v>
      </c>
      <c r="G403" s="318" t="s">
        <v>4491</v>
      </c>
      <c r="H403" s="318" t="s">
        <v>90</v>
      </c>
      <c r="I403" s="318" t="s">
        <v>1131</v>
      </c>
      <c r="J403" s="318" t="s">
        <v>196</v>
      </c>
    </row>
    <row r="404" spans="1:10" x14ac:dyDescent="0.2">
      <c r="A404" s="317">
        <v>1144037959</v>
      </c>
      <c r="B404" s="318" t="s">
        <v>1374</v>
      </c>
      <c r="C404" s="299" t="str">
        <f>+_xlfn.XLOOKUP(A404,'ACTIVOS 2'!$B$10:$B$646,'ACTIVOS 2'!$C$10:$C$646)</f>
        <v>URUENA HERNANDEZ LAURA MILENA</v>
      </c>
      <c r="D404" s="319">
        <v>32883</v>
      </c>
      <c r="E404" s="319">
        <v>45062</v>
      </c>
      <c r="F404" s="318" t="s">
        <v>768</v>
      </c>
      <c r="G404" s="318" t="s">
        <v>1375</v>
      </c>
      <c r="H404" s="318" t="s">
        <v>90</v>
      </c>
      <c r="I404" s="318" t="s">
        <v>1131</v>
      </c>
      <c r="J404" s="318" t="s">
        <v>196</v>
      </c>
    </row>
    <row r="405" spans="1:10" x14ac:dyDescent="0.2">
      <c r="A405" s="317">
        <v>38644655</v>
      </c>
      <c r="B405" s="318" t="s">
        <v>1378</v>
      </c>
      <c r="C405" s="299" t="e">
        <f>+_xlfn.XLOOKUP(A405,'ACTIVOS 2'!$B$10:$B$646,'ACTIVOS 2'!$C$10:$C$646)</f>
        <v>#N/A</v>
      </c>
      <c r="D405" s="319">
        <v>30647</v>
      </c>
      <c r="E405" s="319">
        <v>44509</v>
      </c>
      <c r="F405" s="318" t="s">
        <v>768</v>
      </c>
      <c r="G405" s="318" t="s">
        <v>4492</v>
      </c>
      <c r="H405" s="318" t="s">
        <v>90</v>
      </c>
      <c r="I405" s="318" t="s">
        <v>1131</v>
      </c>
      <c r="J405" s="318" t="s">
        <v>196</v>
      </c>
    </row>
    <row r="406" spans="1:10" x14ac:dyDescent="0.2">
      <c r="A406" s="317">
        <v>1114734751</v>
      </c>
      <c r="B406" s="318" t="s">
        <v>1379</v>
      </c>
      <c r="C406" s="299" t="e">
        <f>+_xlfn.XLOOKUP(A406,'ACTIVOS 2'!$B$10:$B$646,'ACTIVOS 2'!$C$10:$C$646)</f>
        <v>#N/A</v>
      </c>
      <c r="D406" s="319">
        <v>35222</v>
      </c>
      <c r="E406" s="319">
        <v>45086</v>
      </c>
      <c r="F406" s="318" t="s">
        <v>768</v>
      </c>
      <c r="G406" s="318" t="s">
        <v>1380</v>
      </c>
      <c r="H406" s="318" t="s">
        <v>90</v>
      </c>
      <c r="I406" s="318" t="s">
        <v>1131</v>
      </c>
      <c r="J406" s="318" t="s">
        <v>196</v>
      </c>
    </row>
    <row r="407" spans="1:10" x14ac:dyDescent="0.2">
      <c r="A407" s="317">
        <v>1055837747</v>
      </c>
      <c r="B407" s="318" t="s">
        <v>1381</v>
      </c>
      <c r="C407" s="299" t="str">
        <f>+_xlfn.XLOOKUP(A407,'ACTIVOS 2'!$B$10:$B$646,'ACTIVOS 2'!$C$10:$C$646)</f>
        <v>VALENCIA LONDONO LEIDY CAROLINA</v>
      </c>
      <c r="D407" s="319">
        <v>35829</v>
      </c>
      <c r="E407" s="319">
        <v>44463</v>
      </c>
      <c r="F407" s="318" t="s">
        <v>768</v>
      </c>
      <c r="G407" s="318" t="s">
        <v>4493</v>
      </c>
      <c r="H407" s="318" t="s">
        <v>90</v>
      </c>
      <c r="I407" s="318" t="s">
        <v>1131</v>
      </c>
      <c r="J407" s="318" t="s">
        <v>196</v>
      </c>
    </row>
    <row r="408" spans="1:10" x14ac:dyDescent="0.2">
      <c r="A408" s="317">
        <v>1130638012</v>
      </c>
      <c r="B408" s="318" t="s">
        <v>1382</v>
      </c>
      <c r="C408" s="299" t="str">
        <f>+_xlfn.XLOOKUP(A408,'ACTIVOS 2'!$B$10:$B$646,'ACTIVOS 2'!$C$10:$C$646)</f>
        <v>VALENCIANO GARCIA SARA LUCIA</v>
      </c>
      <c r="D408" s="319">
        <v>32257</v>
      </c>
      <c r="E408" s="319">
        <v>44418</v>
      </c>
      <c r="F408" s="318" t="s">
        <v>768</v>
      </c>
      <c r="G408" s="318" t="s">
        <v>4494</v>
      </c>
      <c r="H408" s="318" t="s">
        <v>90</v>
      </c>
      <c r="I408" s="318" t="s">
        <v>1131</v>
      </c>
      <c r="J408" s="318" t="s">
        <v>196</v>
      </c>
    </row>
    <row r="409" spans="1:10" x14ac:dyDescent="0.2">
      <c r="A409" s="317">
        <v>1114728623</v>
      </c>
      <c r="B409" s="318" t="s">
        <v>1383</v>
      </c>
      <c r="C409" s="299" t="str">
        <f>+_xlfn.XLOOKUP(A409,'ACTIVOS 2'!$B$10:$B$646,'ACTIVOS 2'!$C$10:$C$646)</f>
        <v>VARGAS QUINTERO ADRIANA LORENA</v>
      </c>
      <c r="D409" s="319">
        <v>32469</v>
      </c>
      <c r="E409" s="319">
        <v>44470</v>
      </c>
      <c r="F409" s="318" t="s">
        <v>768</v>
      </c>
      <c r="G409" s="318" t="s">
        <v>4495</v>
      </c>
      <c r="H409" s="318" t="s">
        <v>90</v>
      </c>
      <c r="I409" s="318" t="s">
        <v>1131</v>
      </c>
      <c r="J409" s="318" t="s">
        <v>196</v>
      </c>
    </row>
    <row r="410" spans="1:10" x14ac:dyDescent="0.2">
      <c r="A410" s="317">
        <v>38461931</v>
      </c>
      <c r="B410" s="318" t="s">
        <v>1384</v>
      </c>
      <c r="C410" s="299" t="str">
        <f>+_xlfn.XLOOKUP(A410,'ACTIVOS 2'!$B$10:$B$646,'ACTIVOS 2'!$C$10:$C$646)</f>
        <v>VASQUEZ TAFUR BLANCA AMPARO</v>
      </c>
      <c r="D410" s="319">
        <v>29821</v>
      </c>
      <c r="E410" s="319">
        <v>44509</v>
      </c>
      <c r="F410" s="318" t="s">
        <v>768</v>
      </c>
      <c r="G410" s="318" t="s">
        <v>4496</v>
      </c>
      <c r="H410" s="318" t="s">
        <v>90</v>
      </c>
      <c r="I410" s="318" t="s">
        <v>1131</v>
      </c>
      <c r="J410" s="318" t="s">
        <v>196</v>
      </c>
    </row>
    <row r="411" spans="1:10" x14ac:dyDescent="0.2">
      <c r="A411" s="317">
        <v>1144175605</v>
      </c>
      <c r="B411" s="318" t="s">
        <v>1385</v>
      </c>
      <c r="C411" s="299" t="e">
        <f>+_xlfn.XLOOKUP(A411,'ACTIVOS 2'!$B$10:$B$646,'ACTIVOS 2'!$C$10:$C$646)</f>
        <v>#N/A</v>
      </c>
      <c r="D411" s="319">
        <v>34387</v>
      </c>
      <c r="E411" s="319">
        <v>45100</v>
      </c>
      <c r="F411" s="318" t="s">
        <v>768</v>
      </c>
      <c r="G411" s="318" t="s">
        <v>1386</v>
      </c>
      <c r="H411" s="318" t="s">
        <v>90</v>
      </c>
      <c r="I411" s="318" t="s">
        <v>1131</v>
      </c>
      <c r="J411" s="318" t="s">
        <v>196</v>
      </c>
    </row>
    <row r="412" spans="1:10" x14ac:dyDescent="0.2">
      <c r="A412" s="317">
        <v>1143936460</v>
      </c>
      <c r="B412" s="318" t="s">
        <v>1387</v>
      </c>
      <c r="C412" s="299" t="str">
        <f>+_xlfn.XLOOKUP(A412,'ACTIVOS 2'!$B$10:$B$646,'ACTIVOS 2'!$C$10:$C$646)</f>
        <v>VELEZ DELGADO ANA MARIA</v>
      </c>
      <c r="D412" s="319">
        <v>33064</v>
      </c>
      <c r="E412" s="319">
        <v>45154</v>
      </c>
      <c r="F412" s="318" t="s">
        <v>768</v>
      </c>
      <c r="G412" s="318" t="s">
        <v>1388</v>
      </c>
      <c r="H412" s="318" t="s">
        <v>90</v>
      </c>
      <c r="I412" s="318" t="s">
        <v>1131</v>
      </c>
      <c r="J412" s="318" t="s">
        <v>196</v>
      </c>
    </row>
    <row r="413" spans="1:10" x14ac:dyDescent="0.2">
      <c r="A413" s="317">
        <v>1144206938</v>
      </c>
      <c r="B413" s="318" t="s">
        <v>1389</v>
      </c>
      <c r="C413" s="299" t="str">
        <f>+_xlfn.XLOOKUP(A413,'ACTIVOS 2'!$B$10:$B$646,'ACTIVOS 2'!$C$10:$C$646)</f>
        <v>VIDAL ARIAS ANGIE VALENTINA</v>
      </c>
      <c r="D413" s="319">
        <v>35992</v>
      </c>
      <c r="E413" s="319">
        <v>45124</v>
      </c>
      <c r="F413" s="318" t="s">
        <v>768</v>
      </c>
      <c r="G413" s="318" t="s">
        <v>1390</v>
      </c>
      <c r="H413" s="318" t="s">
        <v>90</v>
      </c>
      <c r="I413" s="318" t="s">
        <v>1131</v>
      </c>
      <c r="J413" s="318" t="s">
        <v>196</v>
      </c>
    </row>
    <row r="414" spans="1:10" x14ac:dyDescent="0.2">
      <c r="A414" s="317">
        <v>1053874883</v>
      </c>
      <c r="B414" s="318" t="s">
        <v>1391</v>
      </c>
      <c r="C414" s="299" t="e">
        <f>+_xlfn.XLOOKUP(A414,'ACTIVOS 2'!$B$10:$B$646,'ACTIVOS 2'!$C$10:$C$646)</f>
        <v>#N/A</v>
      </c>
      <c r="D414" s="319">
        <v>36004</v>
      </c>
      <c r="E414" s="319">
        <v>44489</v>
      </c>
      <c r="F414" s="318" t="s">
        <v>763</v>
      </c>
      <c r="G414" s="318" t="s">
        <v>4497</v>
      </c>
      <c r="H414" s="318" t="s">
        <v>90</v>
      </c>
      <c r="I414" s="318" t="s">
        <v>1131</v>
      </c>
      <c r="J414" s="318" t="s">
        <v>196</v>
      </c>
    </row>
    <row r="415" spans="1:10" x14ac:dyDescent="0.2">
      <c r="A415" s="317">
        <v>66976305</v>
      </c>
      <c r="B415" s="318" t="s">
        <v>1392</v>
      </c>
      <c r="C415" s="299" t="str">
        <f>+_xlfn.XLOOKUP(A415,'ACTIVOS 2'!$B$10:$B$646,'ACTIVOS 2'!$C$10:$C$646)</f>
        <v>ZUNIGA GALINDO MIRLEY</v>
      </c>
      <c r="D415" s="319">
        <v>27973</v>
      </c>
      <c r="E415" s="319">
        <v>44455</v>
      </c>
      <c r="F415" s="318" t="s">
        <v>768</v>
      </c>
      <c r="G415" s="318" t="s">
        <v>1393</v>
      </c>
      <c r="H415" s="318" t="s">
        <v>90</v>
      </c>
      <c r="I415" s="318" t="s">
        <v>1131</v>
      </c>
      <c r="J415" s="318" t="s">
        <v>196</v>
      </c>
    </row>
    <row r="416" spans="1:10" x14ac:dyDescent="0.2">
      <c r="A416" s="317">
        <v>1089798363</v>
      </c>
      <c r="B416" s="318" t="s">
        <v>1394</v>
      </c>
      <c r="C416" s="299" t="str">
        <f>+_xlfn.XLOOKUP(A416,'ACTIVOS 2'!$B$10:$B$646,'ACTIVOS 2'!$C$10:$C$646)</f>
        <v>ZUNIGA MAYORGA JOHANA</v>
      </c>
      <c r="D416" s="319">
        <v>32222</v>
      </c>
      <c r="E416" s="319">
        <v>44509</v>
      </c>
      <c r="F416" s="318" t="s">
        <v>768</v>
      </c>
      <c r="G416" s="318" t="s">
        <v>4498</v>
      </c>
      <c r="H416" s="318" t="s">
        <v>90</v>
      </c>
      <c r="I416" s="318" t="s">
        <v>1131</v>
      </c>
      <c r="J416" s="318" t="s">
        <v>196</v>
      </c>
    </row>
    <row r="417" spans="1:10" x14ac:dyDescent="0.2">
      <c r="A417" s="317">
        <v>1005944692</v>
      </c>
      <c r="B417" s="318" t="s">
        <v>6650</v>
      </c>
      <c r="C417" s="299" t="str">
        <f>+_xlfn.XLOOKUP(A417,'ACTIVOS 2'!$B$10:$B$646,'ACTIVOS 2'!$C$10:$C$646)</f>
        <v>ARANDA VARELA ROSSANA</v>
      </c>
      <c r="D417" s="319">
        <v>36262</v>
      </c>
      <c r="E417" s="319">
        <v>45712</v>
      </c>
      <c r="F417" s="318" t="s">
        <v>768</v>
      </c>
      <c r="G417" s="318" t="s">
        <v>6651</v>
      </c>
      <c r="H417" s="318" t="s">
        <v>90</v>
      </c>
      <c r="I417" s="318" t="s">
        <v>1397</v>
      </c>
      <c r="J417" s="318" t="s">
        <v>92</v>
      </c>
    </row>
    <row r="418" spans="1:10" x14ac:dyDescent="0.2">
      <c r="A418" s="317">
        <v>1143987434</v>
      </c>
      <c r="B418" s="318" t="s">
        <v>1395</v>
      </c>
      <c r="C418" s="299" t="str">
        <f>+_xlfn.XLOOKUP(A418,'ACTIVOS 2'!$B$10:$B$646,'ACTIVOS 2'!$C$10:$C$646)</f>
        <v>BELLO LOZANO DELFY PATRICIA</v>
      </c>
      <c r="D418" s="319">
        <v>35478</v>
      </c>
      <c r="E418" s="319">
        <v>45544</v>
      </c>
      <c r="F418" s="318" t="s">
        <v>768</v>
      </c>
      <c r="G418" s="318" t="s">
        <v>1396</v>
      </c>
      <c r="H418" s="318" t="s">
        <v>90</v>
      </c>
      <c r="I418" s="318" t="s">
        <v>1397</v>
      </c>
      <c r="J418" s="318" t="s">
        <v>92</v>
      </c>
    </row>
    <row r="419" spans="1:10" x14ac:dyDescent="0.2">
      <c r="A419" s="317">
        <v>1144138033</v>
      </c>
      <c r="B419" s="318" t="s">
        <v>5868</v>
      </c>
      <c r="C419" s="299" t="str">
        <f>+_xlfn.XLOOKUP(A419,'ACTIVOS 2'!$B$10:$B$646,'ACTIVOS 2'!$C$10:$C$646)</f>
        <v>CARVAJAL PATINOá DAISURY KATHERINE</v>
      </c>
      <c r="D419" s="319">
        <v>32990</v>
      </c>
      <c r="E419" s="319">
        <v>45673</v>
      </c>
      <c r="F419" s="318" t="s">
        <v>768</v>
      </c>
      <c r="G419" s="318" t="s">
        <v>5869</v>
      </c>
      <c r="H419" s="318" t="s">
        <v>90</v>
      </c>
      <c r="I419" s="318" t="s">
        <v>1397</v>
      </c>
      <c r="J419" s="318" t="s">
        <v>92</v>
      </c>
    </row>
    <row r="420" spans="1:10" x14ac:dyDescent="0.2">
      <c r="A420" s="317">
        <v>1005832634</v>
      </c>
      <c r="B420" s="318" t="s">
        <v>1398</v>
      </c>
      <c r="C420" s="299" t="str">
        <f>+_xlfn.XLOOKUP(A420,'ACTIVOS 2'!$B$10:$B$646,'ACTIVOS 2'!$C$10:$C$646)</f>
        <v>CHASQUI GOMEZ WENDY YULIANA</v>
      </c>
      <c r="D420" s="319">
        <v>37189</v>
      </c>
      <c r="E420" s="319">
        <v>45398</v>
      </c>
      <c r="F420" s="318" t="s">
        <v>768</v>
      </c>
      <c r="G420" s="318" t="s">
        <v>4499</v>
      </c>
      <c r="H420" s="318" t="s">
        <v>90</v>
      </c>
      <c r="I420" s="318" t="s">
        <v>1397</v>
      </c>
      <c r="J420" s="318" t="s">
        <v>92</v>
      </c>
    </row>
    <row r="421" spans="1:10" x14ac:dyDescent="0.2">
      <c r="A421" s="317">
        <v>1006207578</v>
      </c>
      <c r="B421" s="318" t="s">
        <v>1399</v>
      </c>
      <c r="C421" s="299" t="str">
        <f>+_xlfn.XLOOKUP(A421,'ACTIVOS 2'!$B$10:$B$646,'ACTIVOS 2'!$C$10:$C$646)</f>
        <v>FRANCO NARVAEZ LAURA VALERIA</v>
      </c>
      <c r="D421" s="319">
        <v>37418</v>
      </c>
      <c r="E421" s="319">
        <v>45524</v>
      </c>
      <c r="F421" s="318" t="s">
        <v>768</v>
      </c>
      <c r="G421" s="318" t="s">
        <v>1400</v>
      </c>
      <c r="H421" s="318" t="s">
        <v>90</v>
      </c>
      <c r="I421" s="318" t="s">
        <v>1397</v>
      </c>
      <c r="J421" s="318" t="s">
        <v>92</v>
      </c>
    </row>
    <row r="422" spans="1:10" x14ac:dyDescent="0.2">
      <c r="A422" s="317">
        <v>1193083872</v>
      </c>
      <c r="B422" s="318" t="s">
        <v>1402</v>
      </c>
      <c r="C422" s="299" t="str">
        <f>+_xlfn.XLOOKUP(A422,'ACTIVOS 2'!$B$10:$B$646,'ACTIVOS 2'!$C$10:$C$646)</f>
        <v>URIBE CHIVATA ASTRID JULIETA</v>
      </c>
      <c r="D422" s="319">
        <v>37465</v>
      </c>
      <c r="E422" s="319">
        <v>45187</v>
      </c>
      <c r="F422" s="318" t="s">
        <v>768</v>
      </c>
      <c r="G422" s="318" t="s">
        <v>1403</v>
      </c>
      <c r="H422" s="318" t="s">
        <v>90</v>
      </c>
      <c r="I422" s="318" t="s">
        <v>1397</v>
      </c>
      <c r="J422" s="318" t="s">
        <v>92</v>
      </c>
    </row>
    <row r="423" spans="1:10" x14ac:dyDescent="0.2">
      <c r="A423" s="317">
        <v>1144128380</v>
      </c>
      <c r="B423" s="318" t="s">
        <v>1404</v>
      </c>
      <c r="C423" s="299" t="str">
        <f>+_xlfn.XLOOKUP(A423,'ACTIVOS 2'!$B$10:$B$646,'ACTIVOS 2'!$C$10:$C$646)</f>
        <v>URREA POMEO  ALVARO JAVIER</v>
      </c>
      <c r="D423" s="319">
        <v>32723</v>
      </c>
      <c r="E423" s="319">
        <v>45516</v>
      </c>
      <c r="F423" s="318" t="s">
        <v>763</v>
      </c>
      <c r="G423" s="318" t="s">
        <v>1405</v>
      </c>
      <c r="H423" s="318" t="s">
        <v>90</v>
      </c>
      <c r="I423" s="318" t="s">
        <v>1397</v>
      </c>
      <c r="J423" s="318" t="s">
        <v>92</v>
      </c>
    </row>
    <row r="424" spans="1:10" x14ac:dyDescent="0.2">
      <c r="A424" s="317">
        <v>1081512229</v>
      </c>
      <c r="B424" s="318" t="s">
        <v>5882</v>
      </c>
      <c r="C424" s="299" t="str">
        <f>+_xlfn.XLOOKUP(A424,'ACTIVOS 2'!$B$10:$B$646,'ACTIVOS 2'!$C$10:$C$646)</f>
        <v>VARON SUAREZ JUANA VALENTINA</v>
      </c>
      <c r="D424" s="319">
        <v>38085</v>
      </c>
      <c r="E424" s="319">
        <v>45691</v>
      </c>
      <c r="F424" s="318" t="s">
        <v>768</v>
      </c>
      <c r="G424" s="318" t="s">
        <v>5883</v>
      </c>
      <c r="H424" s="318" t="s">
        <v>90</v>
      </c>
      <c r="I424" s="318" t="s">
        <v>1397</v>
      </c>
      <c r="J424" s="318" t="s">
        <v>92</v>
      </c>
    </row>
    <row r="425" spans="1:10" x14ac:dyDescent="0.2">
      <c r="A425" s="317">
        <v>1151967751</v>
      </c>
      <c r="B425" s="318" t="s">
        <v>6753</v>
      </c>
      <c r="C425" s="299" t="str">
        <f>+_xlfn.XLOOKUP(A425,'ACTIVOS 2'!$B$10:$B$646,'ACTIVOS 2'!$C$10:$C$646)</f>
        <v>QUINTERO CARABALI JOAQUIN EMILIO</v>
      </c>
      <c r="D425" s="319">
        <v>36146</v>
      </c>
      <c r="E425" s="319">
        <v>45733</v>
      </c>
      <c r="F425" s="318" t="s">
        <v>763</v>
      </c>
      <c r="G425" s="318" t="s">
        <v>6754</v>
      </c>
      <c r="H425" s="318" t="s">
        <v>366</v>
      </c>
      <c r="I425" s="318" t="s">
        <v>859</v>
      </c>
      <c r="J425" s="318" t="s">
        <v>368</v>
      </c>
    </row>
    <row r="426" spans="1:10" x14ac:dyDescent="0.2">
      <c r="A426" s="317">
        <v>1143973950</v>
      </c>
      <c r="B426" s="318" t="s">
        <v>1406</v>
      </c>
      <c r="C426" s="299" t="str">
        <f>+_xlfn.XLOOKUP(A426,'ACTIVOS 2'!$B$10:$B$646,'ACTIVOS 2'!$C$10:$C$646)</f>
        <v>MEJIA BELTRAN MAIRA ALEJANDRA</v>
      </c>
      <c r="D426" s="319">
        <v>34870</v>
      </c>
      <c r="E426" s="319">
        <v>44698</v>
      </c>
      <c r="F426" s="318" t="s">
        <v>768</v>
      </c>
      <c r="G426" s="318" t="s">
        <v>1407</v>
      </c>
      <c r="H426" s="318" t="s">
        <v>90</v>
      </c>
      <c r="I426" s="318" t="s">
        <v>1408</v>
      </c>
      <c r="J426" s="318" t="s">
        <v>159</v>
      </c>
    </row>
    <row r="427" spans="1:10" x14ac:dyDescent="0.2">
      <c r="A427" s="317">
        <v>31565054</v>
      </c>
      <c r="B427" s="318" t="s">
        <v>1409</v>
      </c>
      <c r="C427" s="299" t="str">
        <f>+_xlfn.XLOOKUP(A427,'ACTIVOS 2'!$B$10:$B$646,'ACTIVOS 2'!$C$10:$C$646)</f>
        <v>CIFUENTES SUAREZ ANGELA MARIA</v>
      </c>
      <c r="D427" s="319">
        <v>29391</v>
      </c>
      <c r="E427" s="319">
        <v>38869</v>
      </c>
      <c r="F427" s="318" t="s">
        <v>768</v>
      </c>
      <c r="G427" s="318" t="s">
        <v>4500</v>
      </c>
      <c r="H427" s="318" t="s">
        <v>90</v>
      </c>
      <c r="I427" s="318" t="s">
        <v>1410</v>
      </c>
      <c r="J427" s="318" t="s">
        <v>196</v>
      </c>
    </row>
    <row r="428" spans="1:10" x14ac:dyDescent="0.2">
      <c r="A428" s="317">
        <v>1107527956</v>
      </c>
      <c r="B428" s="318" t="s">
        <v>1411</v>
      </c>
      <c r="C428" s="299" t="str">
        <f>+_xlfn.XLOOKUP(A428,'ACTIVOS 2'!$B$10:$B$646,'ACTIVOS 2'!$C$10:$C$646)</f>
        <v>GUTIERREZ GARCIA YESICA ALEJANDRA</v>
      </c>
      <c r="D428" s="319">
        <v>36403</v>
      </c>
      <c r="E428" s="319">
        <v>44463</v>
      </c>
      <c r="F428" s="318" t="s">
        <v>768</v>
      </c>
      <c r="G428" s="318" t="s">
        <v>4501</v>
      </c>
      <c r="H428" s="318" t="s">
        <v>90</v>
      </c>
      <c r="I428" s="318" t="s">
        <v>1410</v>
      </c>
      <c r="J428" s="318" t="s">
        <v>196</v>
      </c>
    </row>
    <row r="429" spans="1:10" x14ac:dyDescent="0.2">
      <c r="A429" s="317">
        <v>16746699</v>
      </c>
      <c r="B429" s="318" t="s">
        <v>192</v>
      </c>
      <c r="C429" s="299" t="str">
        <f>+_xlfn.XLOOKUP(A429,'ACTIVOS 2'!$B$10:$B$646,'ACTIVOS 2'!$C$10:$C$646)</f>
        <v>ROMERO MORENO WALTER</v>
      </c>
      <c r="D429" s="319">
        <v>24812</v>
      </c>
      <c r="E429" s="319">
        <v>40959</v>
      </c>
      <c r="F429" s="318" t="s">
        <v>763</v>
      </c>
      <c r="G429" s="318" t="s">
        <v>4502</v>
      </c>
      <c r="H429" s="318" t="s">
        <v>90</v>
      </c>
      <c r="I429" s="318" t="s">
        <v>193</v>
      </c>
      <c r="J429" s="318" t="s">
        <v>159</v>
      </c>
    </row>
    <row r="430" spans="1:10" x14ac:dyDescent="0.2">
      <c r="A430" s="317">
        <v>1143924317</v>
      </c>
      <c r="B430" s="318" t="s">
        <v>194</v>
      </c>
      <c r="C430" s="299" t="str">
        <f>+_xlfn.XLOOKUP(A430,'ACTIVOS 2'!$B$10:$B$646,'ACTIVOS 2'!$C$10:$C$646)</f>
        <v>DUQUE AGUDELO INGRID VANNESA</v>
      </c>
      <c r="D430" s="319">
        <v>32593</v>
      </c>
      <c r="E430" s="319">
        <v>40976</v>
      </c>
      <c r="F430" s="318" t="s">
        <v>768</v>
      </c>
      <c r="G430" s="318" t="s">
        <v>4503</v>
      </c>
      <c r="H430" s="318" t="s">
        <v>90</v>
      </c>
      <c r="I430" s="318" t="s">
        <v>195</v>
      </c>
      <c r="J430" s="318" t="s">
        <v>196</v>
      </c>
    </row>
    <row r="431" spans="1:10" x14ac:dyDescent="0.2">
      <c r="A431" s="317">
        <v>38460273</v>
      </c>
      <c r="B431" s="318" t="s">
        <v>198</v>
      </c>
      <c r="C431" s="299" t="str">
        <f>+_xlfn.XLOOKUP(A431,'ACTIVOS 2'!$B$10:$B$646,'ACTIVOS 2'!$C$10:$C$646)</f>
        <v>RONCANCIO SUAREZ CAROLINA</v>
      </c>
      <c r="D431" s="319">
        <v>29737</v>
      </c>
      <c r="E431" s="319">
        <v>42362</v>
      </c>
      <c r="F431" s="318" t="s">
        <v>768</v>
      </c>
      <c r="G431" s="318" t="s">
        <v>4505</v>
      </c>
      <c r="H431" s="318" t="s">
        <v>90</v>
      </c>
      <c r="I431" s="318" t="s">
        <v>195</v>
      </c>
      <c r="J431" s="318" t="s">
        <v>196</v>
      </c>
    </row>
    <row r="432" spans="1:10" x14ac:dyDescent="0.2">
      <c r="A432" s="317">
        <v>1144047840</v>
      </c>
      <c r="B432" s="318" t="s">
        <v>1412</v>
      </c>
      <c r="C432" s="299" t="str">
        <f>+_xlfn.XLOOKUP(A432,'ACTIVOS 2'!$B$10:$B$646,'ACTIVOS 2'!$C$10:$C$646)</f>
        <v>RODRIGUEZ GARCES MONICA</v>
      </c>
      <c r="D432" s="319">
        <v>33455</v>
      </c>
      <c r="E432" s="319">
        <v>42117</v>
      </c>
      <c r="F432" s="318" t="s">
        <v>768</v>
      </c>
      <c r="G432" s="318" t="s">
        <v>1413</v>
      </c>
      <c r="H432" s="318" t="s">
        <v>90</v>
      </c>
      <c r="I432" s="318" t="s">
        <v>1414</v>
      </c>
      <c r="J432" s="318" t="s">
        <v>159</v>
      </c>
    </row>
    <row r="433" spans="1:10" x14ac:dyDescent="0.2">
      <c r="A433" s="317">
        <v>16929993</v>
      </c>
      <c r="B433" s="318" t="s">
        <v>199</v>
      </c>
      <c r="C433" s="299" t="str">
        <f>+_xlfn.XLOOKUP(A433,'ACTIVOS 2'!$B$10:$B$646,'ACTIVOS 2'!$C$10:$C$646)</f>
        <v>URUENA ROSEMBERG</v>
      </c>
      <c r="D433" s="319">
        <v>29712</v>
      </c>
      <c r="E433" s="319">
        <v>45404</v>
      </c>
      <c r="F433" s="318" t="s">
        <v>763</v>
      </c>
      <c r="G433" s="318" t="s">
        <v>200</v>
      </c>
      <c r="H433" s="318" t="s">
        <v>90</v>
      </c>
      <c r="I433" s="318" t="s">
        <v>201</v>
      </c>
      <c r="J433" s="318" t="s">
        <v>196</v>
      </c>
    </row>
    <row r="434" spans="1:10" x14ac:dyDescent="0.2">
      <c r="A434" s="317">
        <v>29119266</v>
      </c>
      <c r="B434" s="318" t="s">
        <v>1415</v>
      </c>
      <c r="C434" s="299" t="str">
        <f>+_xlfn.XLOOKUP(A434,'ACTIVOS 2'!$B$10:$B$646,'ACTIVOS 2'!$C$10:$C$646)</f>
        <v>GUERRERO PALOMINO ADRIANA PATRICIA</v>
      </c>
      <c r="D434" s="319">
        <v>29053</v>
      </c>
      <c r="E434" s="319">
        <v>45404</v>
      </c>
      <c r="F434" s="318" t="s">
        <v>768</v>
      </c>
      <c r="G434" s="318" t="s">
        <v>1416</v>
      </c>
      <c r="H434" s="318" t="s">
        <v>90</v>
      </c>
      <c r="I434" s="318" t="s">
        <v>1417</v>
      </c>
      <c r="J434" s="318" t="s">
        <v>159</v>
      </c>
    </row>
    <row r="435" spans="1:10" x14ac:dyDescent="0.2">
      <c r="A435" s="317">
        <v>1144177689</v>
      </c>
      <c r="B435" s="318" t="s">
        <v>1418</v>
      </c>
      <c r="C435" s="299" t="str">
        <f>+_xlfn.XLOOKUP(A435,'ACTIVOS 2'!$B$10:$B$646,'ACTIVOS 2'!$C$10:$C$646)</f>
        <v>LASPRILLA GAVIRIA DANIELA</v>
      </c>
      <c r="D435" s="319">
        <v>34464</v>
      </c>
      <c r="E435" s="319">
        <v>43096</v>
      </c>
      <c r="F435" s="318" t="s">
        <v>768</v>
      </c>
      <c r="G435" s="318" t="s">
        <v>1419</v>
      </c>
      <c r="H435" s="318" t="s">
        <v>90</v>
      </c>
      <c r="I435" s="318" t="s">
        <v>1420</v>
      </c>
      <c r="J435" s="318" t="s">
        <v>159</v>
      </c>
    </row>
    <row r="436" spans="1:10" x14ac:dyDescent="0.2">
      <c r="A436" s="317">
        <v>1144142590</v>
      </c>
      <c r="B436" s="318" t="s">
        <v>1421</v>
      </c>
      <c r="C436" s="299" t="str">
        <f>+_xlfn.XLOOKUP(A436,'ACTIVOS 2'!$B$10:$B$646,'ACTIVOS 2'!$C$10:$C$646)</f>
        <v>RAMIREZ HENAO JESSICA</v>
      </c>
      <c r="D436" s="319">
        <v>33121</v>
      </c>
      <c r="E436" s="319">
        <v>44566</v>
      </c>
      <c r="F436" s="318" t="s">
        <v>768</v>
      </c>
      <c r="G436" s="318" t="s">
        <v>1422</v>
      </c>
      <c r="H436" s="318" t="s">
        <v>90</v>
      </c>
      <c r="I436" s="318" t="s">
        <v>1423</v>
      </c>
      <c r="J436" s="318" t="s">
        <v>159</v>
      </c>
    </row>
    <row r="437" spans="1:10" x14ac:dyDescent="0.2">
      <c r="A437" s="317">
        <v>1144205180</v>
      </c>
      <c r="B437" s="318" t="s">
        <v>1424</v>
      </c>
      <c r="C437" s="299" t="str">
        <f>+_xlfn.XLOOKUP(A437,'ACTIVOS 2'!$B$10:$B$646,'ACTIVOS 2'!$C$10:$C$646)</f>
        <v>TRIANA VARGAS KAREN VERONICA</v>
      </c>
      <c r="D437" s="319">
        <v>35850</v>
      </c>
      <c r="E437" s="319">
        <v>43525</v>
      </c>
      <c r="F437" s="318" t="s">
        <v>768</v>
      </c>
      <c r="G437" s="318" t="s">
        <v>4506</v>
      </c>
      <c r="H437" s="318" t="s">
        <v>90</v>
      </c>
      <c r="I437" s="318" t="s">
        <v>1423</v>
      </c>
      <c r="J437" s="318" t="s">
        <v>159</v>
      </c>
    </row>
    <row r="438" spans="1:10" x14ac:dyDescent="0.2">
      <c r="A438" s="317">
        <v>16375393</v>
      </c>
      <c r="B438" s="318" t="s">
        <v>202</v>
      </c>
      <c r="C438" s="299" t="str">
        <f>+_xlfn.XLOOKUP(A438,'ACTIVOS 2'!$B$10:$B$646,'ACTIVOS 2'!$C$10:$C$646)</f>
        <v>BERMUDEZ GALLEGO RAMIRO</v>
      </c>
      <c r="D438" s="319">
        <v>30784</v>
      </c>
      <c r="E438" s="319">
        <v>45383</v>
      </c>
      <c r="F438" s="318" t="s">
        <v>763</v>
      </c>
      <c r="G438" s="318" t="s">
        <v>203</v>
      </c>
      <c r="H438" s="318" t="s">
        <v>90</v>
      </c>
      <c r="I438" s="318" t="s">
        <v>204</v>
      </c>
      <c r="J438" s="318" t="s">
        <v>196</v>
      </c>
    </row>
    <row r="439" spans="1:10" x14ac:dyDescent="0.2">
      <c r="A439" s="317">
        <v>1144144875</v>
      </c>
      <c r="B439" s="318" t="s">
        <v>1427</v>
      </c>
      <c r="C439" s="299" t="str">
        <f>+_xlfn.XLOOKUP(A439,'ACTIVOS 2'!$B$10:$B$646,'ACTIVOS 2'!$C$10:$C$646)</f>
        <v>MEJIA AGREDO MACKYNG MACKENDRID</v>
      </c>
      <c r="D439" s="319">
        <v>33210</v>
      </c>
      <c r="E439" s="319">
        <v>43440</v>
      </c>
      <c r="F439" s="318" t="s">
        <v>763</v>
      </c>
      <c r="G439" s="318" t="s">
        <v>1428</v>
      </c>
      <c r="H439" s="318" t="s">
        <v>90</v>
      </c>
      <c r="I439" s="318" t="s">
        <v>1429</v>
      </c>
      <c r="J439" s="318" t="s">
        <v>159</v>
      </c>
    </row>
    <row r="440" spans="1:10" x14ac:dyDescent="0.2">
      <c r="A440" s="317">
        <v>1007544618</v>
      </c>
      <c r="B440" s="318" t="s">
        <v>205</v>
      </c>
      <c r="C440" s="299" t="str">
        <f>+_xlfn.XLOOKUP(A440,'ACTIVOS 2'!$B$10:$B$646,'ACTIVOS 2'!$C$10:$C$646)</f>
        <v>ALVARADO DIAZ SEBASTIAN</v>
      </c>
      <c r="D440" s="319">
        <v>37128</v>
      </c>
      <c r="E440" s="319">
        <v>44702</v>
      </c>
      <c r="F440" s="318" t="s">
        <v>763</v>
      </c>
      <c r="G440" s="318" t="s">
        <v>206</v>
      </c>
      <c r="H440" s="318" t="s">
        <v>90</v>
      </c>
      <c r="I440" s="318" t="s">
        <v>207</v>
      </c>
      <c r="J440" s="318" t="s">
        <v>159</v>
      </c>
    </row>
    <row r="441" spans="1:10" x14ac:dyDescent="0.2">
      <c r="A441" s="317">
        <v>1111547929</v>
      </c>
      <c r="B441" s="318" t="s">
        <v>1430</v>
      </c>
      <c r="C441" s="299" t="str">
        <f>+_xlfn.XLOOKUP(A441,'ACTIVOS 2'!$B$10:$B$646,'ACTIVOS 2'!$C$10:$C$646)</f>
        <v>ARANGO VELASQUEZ KEVIN GABRIEL</v>
      </c>
      <c r="D441" s="319">
        <v>39724</v>
      </c>
      <c r="E441" s="319">
        <v>45537</v>
      </c>
      <c r="F441" s="318" t="s">
        <v>763</v>
      </c>
      <c r="G441" s="318" t="s">
        <v>5934</v>
      </c>
      <c r="H441" s="318" t="s">
        <v>90</v>
      </c>
      <c r="I441" s="318" t="s">
        <v>859</v>
      </c>
      <c r="J441" s="318" t="s">
        <v>159</v>
      </c>
    </row>
    <row r="442" spans="1:10" x14ac:dyDescent="0.2">
      <c r="A442" s="317">
        <v>1096006393</v>
      </c>
      <c r="B442" s="318" t="s">
        <v>6652</v>
      </c>
      <c r="C442" s="299" t="str">
        <f>+_xlfn.XLOOKUP(A442,'ACTIVOS 2'!$B$10:$B$646,'ACTIVOS 2'!$C$10:$C$646)</f>
        <v>CLAVIJO CARDONA SANTIAGO</v>
      </c>
      <c r="D442" s="319">
        <v>38925</v>
      </c>
      <c r="E442" s="319">
        <v>45726</v>
      </c>
      <c r="F442" s="318" t="s">
        <v>763</v>
      </c>
      <c r="G442" s="318" t="s">
        <v>6653</v>
      </c>
      <c r="H442" s="318" t="s">
        <v>90</v>
      </c>
      <c r="I442" s="318" t="s">
        <v>859</v>
      </c>
      <c r="J442" s="318" t="s">
        <v>196</v>
      </c>
    </row>
    <row r="443" spans="1:10" x14ac:dyDescent="0.2">
      <c r="A443" s="317">
        <v>1092525345</v>
      </c>
      <c r="B443" s="318" t="s">
        <v>5937</v>
      </c>
      <c r="C443" s="299" t="str">
        <f>+_xlfn.XLOOKUP(A443,'ACTIVOS 2'!$B$10:$B$646,'ACTIVOS 2'!$C$10:$C$646)</f>
        <v>CONTRERAS ORTIZ HEILEN KATHIUSCA</v>
      </c>
      <c r="D443" s="319">
        <v>38119</v>
      </c>
      <c r="E443" s="319">
        <v>45677</v>
      </c>
      <c r="F443" s="318" t="s">
        <v>768</v>
      </c>
      <c r="G443" s="318" t="s">
        <v>5938</v>
      </c>
      <c r="H443" s="318" t="s">
        <v>90</v>
      </c>
      <c r="I443" s="318" t="s">
        <v>859</v>
      </c>
      <c r="J443" s="318" t="s">
        <v>159</v>
      </c>
    </row>
    <row r="444" spans="1:10" x14ac:dyDescent="0.2">
      <c r="A444" s="317">
        <v>1110296132</v>
      </c>
      <c r="B444" s="318" t="s">
        <v>1432</v>
      </c>
      <c r="C444" s="299" t="str">
        <f>+_xlfn.XLOOKUP(A444,'ACTIVOS 2'!$B$10:$B$646,'ACTIVOS 2'!$C$10:$C$646)</f>
        <v>DELGADO ACEVEDO JESSICA</v>
      </c>
      <c r="D444" s="319">
        <v>39554</v>
      </c>
      <c r="E444" s="319">
        <v>45629</v>
      </c>
      <c r="F444" s="318" t="s">
        <v>768</v>
      </c>
      <c r="G444" s="318" t="s">
        <v>4507</v>
      </c>
      <c r="H444" s="318" t="s">
        <v>90</v>
      </c>
      <c r="I444" s="318" t="s">
        <v>859</v>
      </c>
      <c r="J444" s="318" t="s">
        <v>159</v>
      </c>
    </row>
    <row r="445" spans="1:10" x14ac:dyDescent="0.2">
      <c r="A445" s="317">
        <v>1104820421</v>
      </c>
      <c r="B445" s="318" t="s">
        <v>1433</v>
      </c>
      <c r="C445" s="299" t="str">
        <f>+_xlfn.XLOOKUP(A445,'ACTIVOS 2'!$B$10:$B$646,'ACTIVOS 2'!$C$10:$C$646)</f>
        <v>DELGADO LARENAS ISABELLA</v>
      </c>
      <c r="D445" s="319">
        <v>39731</v>
      </c>
      <c r="E445" s="319">
        <v>45629</v>
      </c>
      <c r="F445" s="318" t="s">
        <v>768</v>
      </c>
      <c r="G445" s="318" t="s">
        <v>4508</v>
      </c>
      <c r="H445" s="318" t="s">
        <v>90</v>
      </c>
      <c r="I445" s="318" t="s">
        <v>859</v>
      </c>
      <c r="J445" s="318" t="s">
        <v>196</v>
      </c>
    </row>
    <row r="446" spans="1:10" x14ac:dyDescent="0.2">
      <c r="A446" s="317">
        <v>1232600034</v>
      </c>
      <c r="B446" s="318" t="s">
        <v>1434</v>
      </c>
      <c r="C446" s="299" t="e">
        <f>+_xlfn.XLOOKUP(A446,'ACTIVOS 2'!$B$10:$B$646,'ACTIVOS 2'!$C$10:$C$646)</f>
        <v>#N/A</v>
      </c>
      <c r="D446" s="319">
        <v>27210</v>
      </c>
      <c r="E446" s="319">
        <v>45642</v>
      </c>
      <c r="F446" s="318" t="s">
        <v>768</v>
      </c>
      <c r="G446" s="318" t="s">
        <v>1435</v>
      </c>
      <c r="H446" s="318" t="s">
        <v>90</v>
      </c>
      <c r="I446" s="318" t="s">
        <v>859</v>
      </c>
      <c r="J446" s="318" t="s">
        <v>196</v>
      </c>
    </row>
    <row r="447" spans="1:10" x14ac:dyDescent="0.2">
      <c r="A447" s="317">
        <v>1059840437</v>
      </c>
      <c r="B447" s="318" t="s">
        <v>1436</v>
      </c>
      <c r="C447" s="299" t="str">
        <f>+_xlfn.XLOOKUP(A447,'ACTIVOS 2'!$B$10:$B$646,'ACTIVOS 2'!$C$10:$C$646)</f>
        <v>FRANKLY RIVERA KENER DANIEL</v>
      </c>
      <c r="D447" s="319">
        <v>38144</v>
      </c>
      <c r="E447" s="319">
        <v>45588</v>
      </c>
      <c r="F447" s="318" t="s">
        <v>763</v>
      </c>
      <c r="G447" s="318" t="s">
        <v>1437</v>
      </c>
      <c r="H447" s="318" t="s">
        <v>90</v>
      </c>
      <c r="I447" s="318" t="s">
        <v>859</v>
      </c>
      <c r="J447" s="318" t="s">
        <v>6724</v>
      </c>
    </row>
    <row r="448" spans="1:10" x14ac:dyDescent="0.2">
      <c r="A448" s="317">
        <v>1108640299</v>
      </c>
      <c r="B448" s="318" t="s">
        <v>1440</v>
      </c>
      <c r="C448" s="299" t="e">
        <f>+_xlfn.XLOOKUP(A448,'ACTIVOS 2'!$B$10:$B$646,'ACTIVOS 2'!$C$10:$C$646)</f>
        <v>#N/A</v>
      </c>
      <c r="D448" s="319">
        <v>367</v>
      </c>
      <c r="E448" s="319">
        <v>45588</v>
      </c>
      <c r="F448" s="318" t="s">
        <v>768</v>
      </c>
      <c r="G448" s="318" t="s">
        <v>4509</v>
      </c>
      <c r="H448" s="318" t="s">
        <v>90</v>
      </c>
      <c r="I448" s="318" t="s">
        <v>859</v>
      </c>
      <c r="J448" s="318" t="s">
        <v>1441</v>
      </c>
    </row>
    <row r="449" spans="1:10" x14ac:dyDescent="0.2">
      <c r="A449" s="317">
        <v>7159169</v>
      </c>
      <c r="B449" s="318" t="s">
        <v>1444</v>
      </c>
      <c r="C449" s="299" t="str">
        <f>+_xlfn.XLOOKUP(A449,'ACTIVOS 2'!$B$10:$B$646,'ACTIVOS 2'!$C$10:$C$646)</f>
        <v>LOPEZ BRICENO EMILIO ANTONIO</v>
      </c>
      <c r="D449" s="319">
        <v>39470</v>
      </c>
      <c r="E449" s="319">
        <v>45601</v>
      </c>
      <c r="F449" s="318" t="s">
        <v>763</v>
      </c>
      <c r="G449" s="318" t="s">
        <v>4510</v>
      </c>
      <c r="H449" s="318" t="s">
        <v>90</v>
      </c>
      <c r="I449" s="318" t="s">
        <v>859</v>
      </c>
      <c r="J449" s="318" t="s">
        <v>159</v>
      </c>
    </row>
    <row r="450" spans="1:10" x14ac:dyDescent="0.2">
      <c r="A450" s="317">
        <v>1143959206</v>
      </c>
      <c r="B450" s="318" t="s">
        <v>1445</v>
      </c>
      <c r="C450" s="299" t="str">
        <f>+_xlfn.XLOOKUP(A450,'ACTIVOS 2'!$B$10:$B$646,'ACTIVOS 2'!$C$10:$C$646)</f>
        <v>LOPEZ GARCIA MICHAEL STEVEN</v>
      </c>
      <c r="D450" s="319">
        <v>34223</v>
      </c>
      <c r="E450" s="319">
        <v>45621</v>
      </c>
      <c r="F450" s="318" t="s">
        <v>763</v>
      </c>
      <c r="G450" s="318" t="s">
        <v>1446</v>
      </c>
      <c r="H450" s="318" t="s">
        <v>90</v>
      </c>
      <c r="I450" s="318" t="s">
        <v>859</v>
      </c>
      <c r="J450" s="318" t="s">
        <v>159</v>
      </c>
    </row>
    <row r="451" spans="1:10" x14ac:dyDescent="0.2">
      <c r="A451" s="317">
        <v>1109187542</v>
      </c>
      <c r="B451" s="318" t="s">
        <v>1449</v>
      </c>
      <c r="C451" s="299" t="str">
        <f>+_xlfn.XLOOKUP(A451,'ACTIVOS 2'!$B$10:$B$646,'ACTIVOS 2'!$C$10:$C$646)</f>
        <v>MINA CORDOBA MARIA CAMILA</v>
      </c>
      <c r="D451" s="319">
        <v>38980</v>
      </c>
      <c r="E451" s="319">
        <v>45551</v>
      </c>
      <c r="F451" s="318" t="s">
        <v>768</v>
      </c>
      <c r="G451" s="318" t="s">
        <v>5957</v>
      </c>
      <c r="H451" s="318" t="s">
        <v>90</v>
      </c>
      <c r="I451" s="318" t="s">
        <v>859</v>
      </c>
      <c r="J451" s="318" t="s">
        <v>159</v>
      </c>
    </row>
    <row r="452" spans="1:10" x14ac:dyDescent="0.2">
      <c r="A452" s="317">
        <v>1144105721</v>
      </c>
      <c r="B452" s="318" t="s">
        <v>1452</v>
      </c>
      <c r="C452" s="299" t="str">
        <f>+_xlfn.XLOOKUP(A452,'ACTIVOS 2'!$B$10:$B$646,'ACTIVOS 2'!$C$10:$C$646)</f>
        <v>MONTENEGRO TRUQUE CAROLINA</v>
      </c>
      <c r="D452" s="319">
        <v>36149</v>
      </c>
      <c r="E452" s="319">
        <v>45516</v>
      </c>
      <c r="F452" s="318" t="s">
        <v>768</v>
      </c>
      <c r="G452" s="318" t="s">
        <v>1453</v>
      </c>
      <c r="H452" s="318" t="s">
        <v>90</v>
      </c>
      <c r="I452" s="318" t="s">
        <v>859</v>
      </c>
      <c r="J452" s="318" t="s">
        <v>159</v>
      </c>
    </row>
    <row r="453" spans="1:10" x14ac:dyDescent="0.2">
      <c r="A453" s="317">
        <v>1006180254</v>
      </c>
      <c r="B453" s="318" t="s">
        <v>6654</v>
      </c>
      <c r="C453" s="299" t="str">
        <f>+_xlfn.XLOOKUP(A453,'ACTIVOS 2'!$B$10:$B$646,'ACTIVOS 2'!$C$10:$C$646)</f>
        <v>OLAVE CORTES OWEN GAEL</v>
      </c>
      <c r="D453" s="319">
        <v>37857</v>
      </c>
      <c r="E453" s="319">
        <v>45712</v>
      </c>
      <c r="F453" s="318" t="s">
        <v>763</v>
      </c>
      <c r="G453" s="318" t="s">
        <v>6655</v>
      </c>
      <c r="H453" s="318" t="s">
        <v>90</v>
      </c>
      <c r="I453" s="318" t="s">
        <v>859</v>
      </c>
      <c r="J453" s="318" t="s">
        <v>159</v>
      </c>
    </row>
    <row r="454" spans="1:10" x14ac:dyDescent="0.2">
      <c r="A454" s="317">
        <v>1111773931</v>
      </c>
      <c r="B454" s="318" t="s">
        <v>6656</v>
      </c>
      <c r="C454" s="299" t="str">
        <f>+_xlfn.XLOOKUP(A454,'ACTIVOS 2'!$B$10:$B$646,'ACTIVOS 2'!$C$10:$C$646)</f>
        <v>PANAMENO RAMOS MABEL TATIANA</v>
      </c>
      <c r="D454" s="319">
        <v>38904</v>
      </c>
      <c r="E454" s="319">
        <v>45720</v>
      </c>
      <c r="F454" s="318" t="s">
        <v>768</v>
      </c>
      <c r="G454" s="318" t="s">
        <v>6657</v>
      </c>
      <c r="H454" s="318" t="s">
        <v>90</v>
      </c>
      <c r="I454" s="318" t="s">
        <v>859</v>
      </c>
      <c r="J454" s="318" t="s">
        <v>196</v>
      </c>
    </row>
    <row r="455" spans="1:10" x14ac:dyDescent="0.2">
      <c r="A455" s="317">
        <v>1193244798</v>
      </c>
      <c r="B455" s="318" t="s">
        <v>1454</v>
      </c>
      <c r="C455" s="299" t="e">
        <f>+_xlfn.XLOOKUP(A455,'ACTIVOS 2'!$B$10:$B$646,'ACTIVOS 2'!$C$10:$C$646)</f>
        <v>#N/A</v>
      </c>
      <c r="D455" s="319">
        <v>36569</v>
      </c>
      <c r="E455" s="319">
        <v>45428</v>
      </c>
      <c r="F455" s="318" t="s">
        <v>763</v>
      </c>
      <c r="G455" s="318" t="s">
        <v>1455</v>
      </c>
      <c r="H455" s="318" t="s">
        <v>90</v>
      </c>
      <c r="I455" s="318" t="s">
        <v>859</v>
      </c>
      <c r="J455" s="318" t="s">
        <v>196</v>
      </c>
    </row>
    <row r="456" spans="1:10" x14ac:dyDescent="0.2">
      <c r="A456" s="317">
        <v>1143997192</v>
      </c>
      <c r="B456" s="318" t="s">
        <v>6658</v>
      </c>
      <c r="C456" s="299" t="str">
        <f>+_xlfn.XLOOKUP(A456,'ACTIVOS 2'!$B$10:$B$646,'ACTIVOS 2'!$C$10:$C$646)</f>
        <v>RINCON BATALLA JOEL DAVID</v>
      </c>
      <c r="D456" s="319">
        <v>36335</v>
      </c>
      <c r="E456" s="319">
        <v>45726</v>
      </c>
      <c r="F456" s="318" t="s">
        <v>763</v>
      </c>
      <c r="G456" s="318" t="s">
        <v>6659</v>
      </c>
      <c r="H456" s="318" t="s">
        <v>90</v>
      </c>
      <c r="I456" s="318" t="s">
        <v>859</v>
      </c>
      <c r="J456" s="318" t="s">
        <v>159</v>
      </c>
    </row>
    <row r="457" spans="1:10" x14ac:dyDescent="0.2">
      <c r="A457" s="317">
        <v>1108644972</v>
      </c>
      <c r="B457" s="318" t="s">
        <v>1456</v>
      </c>
      <c r="C457" s="299" t="str">
        <f>+_xlfn.XLOOKUP(A457,'ACTIVOS 2'!$B$10:$B$646,'ACTIVOS 2'!$C$10:$C$646)</f>
        <v>ROJAS SAAVEDRA NATALIA</v>
      </c>
      <c r="D457" s="319">
        <v>39934</v>
      </c>
      <c r="E457" s="319">
        <v>45551</v>
      </c>
      <c r="F457" s="318" t="s">
        <v>768</v>
      </c>
      <c r="G457" s="318" t="s">
        <v>1457</v>
      </c>
      <c r="H457" s="318" t="s">
        <v>90</v>
      </c>
      <c r="I457" s="318" t="s">
        <v>859</v>
      </c>
      <c r="J457" s="318" t="s">
        <v>159</v>
      </c>
    </row>
    <row r="458" spans="1:10" x14ac:dyDescent="0.2">
      <c r="A458" s="317">
        <v>1110045753</v>
      </c>
      <c r="B458" s="318" t="s">
        <v>1458</v>
      </c>
      <c r="C458" s="299" t="str">
        <f>+_xlfn.XLOOKUP(A458,'ACTIVOS 2'!$B$10:$B$646,'ACTIVOS 2'!$C$10:$C$646)</f>
        <v>VARGAS RUBIO SOFIA</v>
      </c>
      <c r="D458" s="319">
        <v>39650</v>
      </c>
      <c r="E458" s="319">
        <v>45601</v>
      </c>
      <c r="F458" s="318" t="s">
        <v>768</v>
      </c>
      <c r="G458" s="318" t="s">
        <v>1459</v>
      </c>
      <c r="H458" s="318" t="s">
        <v>90</v>
      </c>
      <c r="I458" s="318" t="s">
        <v>859</v>
      </c>
      <c r="J458" s="318" t="s">
        <v>159</v>
      </c>
    </row>
    <row r="459" spans="1:10" x14ac:dyDescent="0.2">
      <c r="A459" s="317">
        <v>1109671237</v>
      </c>
      <c r="B459" s="318" t="s">
        <v>1460</v>
      </c>
      <c r="C459" s="299" t="str">
        <f>+_xlfn.XLOOKUP(A459,'ACTIVOS 2'!$B$10:$B$646,'ACTIVOS 2'!$C$10:$C$646)</f>
        <v>ZORNOSA GALLO SAMANTHA</v>
      </c>
      <c r="D459" s="319">
        <v>39815</v>
      </c>
      <c r="E459" s="319">
        <v>45544</v>
      </c>
      <c r="F459" s="318" t="s">
        <v>768</v>
      </c>
      <c r="G459" s="318" t="s">
        <v>1461</v>
      </c>
      <c r="H459" s="318" t="s">
        <v>90</v>
      </c>
      <c r="I459" s="318" t="s">
        <v>859</v>
      </c>
      <c r="J459" s="318" t="s">
        <v>159</v>
      </c>
    </row>
    <row r="460" spans="1:10" x14ac:dyDescent="0.2">
      <c r="A460" s="317">
        <v>16915103</v>
      </c>
      <c r="B460" s="318" t="s">
        <v>1462</v>
      </c>
      <c r="C460" s="299" t="str">
        <f>+_xlfn.XLOOKUP(A460,'ACTIVOS 2'!$B$10:$B$646,'ACTIVOS 2'!$C$10:$C$646)</f>
        <v>VELASCO EVER DAVID</v>
      </c>
      <c r="D460" s="319">
        <v>29520</v>
      </c>
      <c r="E460" s="319">
        <v>45447</v>
      </c>
      <c r="F460" s="318" t="s">
        <v>763</v>
      </c>
      <c r="G460" s="318" t="s">
        <v>1463</v>
      </c>
      <c r="H460" s="318" t="s">
        <v>90</v>
      </c>
      <c r="I460" s="318" t="s">
        <v>1464</v>
      </c>
      <c r="J460" s="318" t="s">
        <v>6724</v>
      </c>
    </row>
    <row r="461" spans="1:10" x14ac:dyDescent="0.2">
      <c r="A461" s="317">
        <v>1144158458</v>
      </c>
      <c r="B461" s="318" t="s">
        <v>208</v>
      </c>
      <c r="C461" s="299" t="str">
        <f>+_xlfn.XLOOKUP(A461,'ACTIVOS 2'!$B$10:$B$646,'ACTIVOS 2'!$C$10:$C$646)</f>
        <v>FAJARDO ZULUAGA CESAR AUGUSTO</v>
      </c>
      <c r="D461" s="319">
        <v>33758</v>
      </c>
      <c r="E461" s="319">
        <v>44599</v>
      </c>
      <c r="F461" s="318" t="s">
        <v>763</v>
      </c>
      <c r="G461" s="318" t="s">
        <v>209</v>
      </c>
      <c r="H461" s="318" t="s">
        <v>90</v>
      </c>
      <c r="I461" s="318" t="s">
        <v>210</v>
      </c>
      <c r="J461" s="318" t="s">
        <v>159</v>
      </c>
    </row>
    <row r="462" spans="1:10" x14ac:dyDescent="0.2">
      <c r="A462" s="317">
        <v>1007628885</v>
      </c>
      <c r="B462" s="318" t="s">
        <v>1465</v>
      </c>
      <c r="C462" s="299" t="e">
        <f>+_xlfn.XLOOKUP(A462,'ACTIVOS 2'!$B$10:$B$646,'ACTIVOS 2'!$C$10:$C$646)</f>
        <v>#N/A</v>
      </c>
      <c r="D462" s="319">
        <v>36274</v>
      </c>
      <c r="E462" s="319">
        <v>45271</v>
      </c>
      <c r="F462" s="318" t="s">
        <v>768</v>
      </c>
      <c r="G462" s="318" t="s">
        <v>1466</v>
      </c>
      <c r="H462" s="318" t="s">
        <v>90</v>
      </c>
      <c r="I462" s="318" t="s">
        <v>1467</v>
      </c>
      <c r="J462" s="318" t="s">
        <v>196</v>
      </c>
    </row>
    <row r="463" spans="1:10" x14ac:dyDescent="0.2">
      <c r="A463" s="317">
        <v>1005896014</v>
      </c>
      <c r="B463" s="318" t="s">
        <v>1468</v>
      </c>
      <c r="C463" s="299" t="str">
        <f>+_xlfn.XLOOKUP(A463,'ACTIVOS 2'!$B$10:$B$646,'ACTIVOS 2'!$C$10:$C$646)</f>
        <v>CORTES CARABALI GINA LISETH</v>
      </c>
      <c r="D463" s="319">
        <v>37146</v>
      </c>
      <c r="E463" s="319">
        <v>45069</v>
      </c>
      <c r="F463" s="318" t="s">
        <v>768</v>
      </c>
      <c r="G463" s="318" t="s">
        <v>4511</v>
      </c>
      <c r="H463" s="318" t="s">
        <v>90</v>
      </c>
      <c r="I463" s="318" t="s">
        <v>1467</v>
      </c>
      <c r="J463" s="318" t="s">
        <v>196</v>
      </c>
    </row>
    <row r="464" spans="1:10" x14ac:dyDescent="0.2">
      <c r="A464" s="317">
        <v>6097566</v>
      </c>
      <c r="B464" s="318" t="s">
        <v>6735</v>
      </c>
      <c r="C464" s="299" t="e">
        <f>+_xlfn.XLOOKUP(A464,'ACTIVOS 2'!$B$10:$B$646,'ACTIVOS 2'!$C$10:$C$646)</f>
        <v>#N/A</v>
      </c>
      <c r="D464" s="319">
        <v>29045</v>
      </c>
      <c r="E464" s="319">
        <v>45741</v>
      </c>
      <c r="F464" s="318" t="s">
        <v>763</v>
      </c>
      <c r="G464" s="318" t="s">
        <v>6736</v>
      </c>
      <c r="H464" s="318" t="s">
        <v>90</v>
      </c>
      <c r="I464" s="318" t="s">
        <v>211</v>
      </c>
      <c r="J464" s="318" t="s">
        <v>196</v>
      </c>
    </row>
    <row r="465" spans="1:10" x14ac:dyDescent="0.2">
      <c r="A465" s="317">
        <v>1001912767</v>
      </c>
      <c r="B465" s="318" t="s">
        <v>1469</v>
      </c>
      <c r="C465" s="299" t="e">
        <f>+_xlfn.XLOOKUP(A465,'ACTIVOS 2'!$B$10:$B$646,'ACTIVOS 2'!$C$10:$C$646)</f>
        <v>#N/A</v>
      </c>
      <c r="D465" s="319">
        <v>34199</v>
      </c>
      <c r="E465" s="319">
        <v>45201</v>
      </c>
      <c r="F465" s="318" t="s">
        <v>768</v>
      </c>
      <c r="G465" s="318" t="s">
        <v>1470</v>
      </c>
      <c r="H465" s="318" t="s">
        <v>90</v>
      </c>
      <c r="I465" s="318" t="s">
        <v>1467</v>
      </c>
      <c r="J465" s="318" t="s">
        <v>196</v>
      </c>
    </row>
    <row r="466" spans="1:10" x14ac:dyDescent="0.2">
      <c r="A466" s="317">
        <v>55061811</v>
      </c>
      <c r="B466" s="318" t="s">
        <v>1474</v>
      </c>
      <c r="C466" s="299" t="str">
        <f>+_xlfn.XLOOKUP(A466,'ACTIVOS 2'!$B$10:$B$646,'ACTIVOS 2'!$C$10:$C$646)</f>
        <v>CASTILLO FIERRO LUZ DARY</v>
      </c>
      <c r="D466" s="319">
        <v>26376</v>
      </c>
      <c r="E466" s="319">
        <v>39995</v>
      </c>
      <c r="F466" s="318" t="s">
        <v>768</v>
      </c>
      <c r="G466" s="318" t="s">
        <v>4512</v>
      </c>
      <c r="H466" s="318" t="s">
        <v>90</v>
      </c>
      <c r="I466" s="318" t="s">
        <v>1473</v>
      </c>
      <c r="J466" s="318" t="s">
        <v>159</v>
      </c>
    </row>
    <row r="467" spans="1:10" x14ac:dyDescent="0.2">
      <c r="A467" s="317">
        <v>1107074876</v>
      </c>
      <c r="B467" s="318" t="s">
        <v>6660</v>
      </c>
      <c r="C467" s="299" t="e">
        <f>+_xlfn.XLOOKUP(A467,'ACTIVOS 2'!$B$10:$B$646,'ACTIVOS 2'!$C$10:$C$646)</f>
        <v>#N/A</v>
      </c>
      <c r="D467" s="319">
        <v>34018</v>
      </c>
      <c r="E467" s="319">
        <v>45712</v>
      </c>
      <c r="F467" s="318" t="s">
        <v>763</v>
      </c>
      <c r="G467" s="318" t="s">
        <v>6734</v>
      </c>
      <c r="H467" s="318" t="s">
        <v>90</v>
      </c>
      <c r="I467" s="318" t="s">
        <v>1473</v>
      </c>
      <c r="J467" s="318" t="s">
        <v>159</v>
      </c>
    </row>
    <row r="468" spans="1:10" x14ac:dyDescent="0.2">
      <c r="A468" s="317">
        <v>1006185400</v>
      </c>
      <c r="B468" s="318" t="s">
        <v>1476</v>
      </c>
      <c r="C468" s="299" t="str">
        <f>+_xlfn.XLOOKUP(A468,'ACTIVOS 2'!$B$10:$B$646,'ACTIVOS 2'!$C$10:$C$646)</f>
        <v>GIRALDO BENAVIDES KAREN</v>
      </c>
      <c r="D468" s="319">
        <v>37684</v>
      </c>
      <c r="E468" s="319">
        <v>45155</v>
      </c>
      <c r="F468" s="318" t="s">
        <v>768</v>
      </c>
      <c r="G468" s="318" t="s">
        <v>1477</v>
      </c>
      <c r="H468" s="318" t="s">
        <v>90</v>
      </c>
      <c r="I468" s="318" t="s">
        <v>1473</v>
      </c>
      <c r="J468" s="318" t="s">
        <v>159</v>
      </c>
    </row>
    <row r="469" spans="1:10" x14ac:dyDescent="0.2">
      <c r="A469" s="317">
        <v>1144152738</v>
      </c>
      <c r="B469" s="318" t="s">
        <v>1478</v>
      </c>
      <c r="C469" s="299" t="str">
        <f>+_xlfn.XLOOKUP(A469,'ACTIVOS 2'!$B$10:$B$646,'ACTIVOS 2'!$C$10:$C$646)</f>
        <v>GUTIERREZ VELASCO  JOSE MANUEL</v>
      </c>
      <c r="D469" s="319">
        <v>33497</v>
      </c>
      <c r="E469" s="319">
        <v>45026</v>
      </c>
      <c r="F469" s="318" t="s">
        <v>763</v>
      </c>
      <c r="G469" s="318" t="s">
        <v>4513</v>
      </c>
      <c r="H469" s="318" t="s">
        <v>90</v>
      </c>
      <c r="I469" s="318" t="s">
        <v>1473</v>
      </c>
      <c r="J469" s="318" t="s">
        <v>159</v>
      </c>
    </row>
    <row r="470" spans="1:10" x14ac:dyDescent="0.2">
      <c r="A470" s="317">
        <v>1144166353</v>
      </c>
      <c r="B470" s="318" t="s">
        <v>6662</v>
      </c>
      <c r="C470" s="299" t="str">
        <f>+_xlfn.XLOOKUP(A470,'ACTIVOS 2'!$B$10:$B$646,'ACTIVOS 2'!$C$10:$C$646)</f>
        <v>HERRERA OSORNO JENIFER</v>
      </c>
      <c r="D470" s="319">
        <v>34005</v>
      </c>
      <c r="E470" s="319">
        <v>45712</v>
      </c>
      <c r="F470" s="318" t="s">
        <v>768</v>
      </c>
      <c r="G470" s="318" t="s">
        <v>6663</v>
      </c>
      <c r="H470" s="318" t="s">
        <v>90</v>
      </c>
      <c r="I470" s="318" t="s">
        <v>1473</v>
      </c>
      <c r="J470" s="318" t="s">
        <v>159</v>
      </c>
    </row>
    <row r="471" spans="1:10" x14ac:dyDescent="0.2">
      <c r="A471" s="317">
        <v>1014222275</v>
      </c>
      <c r="B471" s="318" t="s">
        <v>1479</v>
      </c>
      <c r="C471" s="299" t="str">
        <f>+_xlfn.XLOOKUP(A471,'ACTIVOS 2'!$B$10:$B$646,'ACTIVOS 2'!$C$10:$C$646)</f>
        <v>LASSO LOPEZ JENNY ANDREA</v>
      </c>
      <c r="D471" s="319">
        <v>33371</v>
      </c>
      <c r="E471" s="319">
        <v>45139</v>
      </c>
      <c r="F471" s="318" t="s">
        <v>768</v>
      </c>
      <c r="G471" s="318" t="s">
        <v>1480</v>
      </c>
      <c r="H471" s="318" t="s">
        <v>90</v>
      </c>
      <c r="I471" s="318" t="s">
        <v>1473</v>
      </c>
      <c r="J471" s="318" t="s">
        <v>159</v>
      </c>
    </row>
    <row r="472" spans="1:10" x14ac:dyDescent="0.2">
      <c r="A472" s="317">
        <v>38885203</v>
      </c>
      <c r="B472" s="318" t="s">
        <v>1481</v>
      </c>
      <c r="C472" s="299" t="str">
        <f>+_xlfn.XLOOKUP(A472,'ACTIVOS 2'!$B$10:$B$646,'ACTIVOS 2'!$C$10:$C$646)</f>
        <v>LOZANO IBARRA MARIA FERNANDA</v>
      </c>
      <c r="D472" s="319">
        <v>29235</v>
      </c>
      <c r="E472" s="319">
        <v>43088</v>
      </c>
      <c r="F472" s="318" t="s">
        <v>768</v>
      </c>
      <c r="G472" s="318" t="s">
        <v>1482</v>
      </c>
      <c r="H472" s="318" t="s">
        <v>90</v>
      </c>
      <c r="I472" s="318" t="s">
        <v>1473</v>
      </c>
      <c r="J472" s="318" t="s">
        <v>159</v>
      </c>
    </row>
    <row r="473" spans="1:10" x14ac:dyDescent="0.2">
      <c r="A473" s="317">
        <v>1140417064</v>
      </c>
      <c r="B473" s="318" t="s">
        <v>1483</v>
      </c>
      <c r="C473" s="299" t="str">
        <f>+_xlfn.XLOOKUP(A473,'ACTIVOS 2'!$B$10:$B$646,'ACTIVOS 2'!$C$10:$C$646)</f>
        <v>MARTINEZ ARIAS ADRIANA PAOLA</v>
      </c>
      <c r="D473" s="319">
        <v>33929</v>
      </c>
      <c r="E473" s="319">
        <v>45237</v>
      </c>
      <c r="F473" s="318" t="s">
        <v>768</v>
      </c>
      <c r="G473" s="318" t="s">
        <v>1484</v>
      </c>
      <c r="H473" s="318" t="s">
        <v>90</v>
      </c>
      <c r="I473" s="318" t="s">
        <v>1473</v>
      </c>
      <c r="J473" s="318" t="s">
        <v>159</v>
      </c>
    </row>
    <row r="474" spans="1:10" x14ac:dyDescent="0.2">
      <c r="A474" s="317">
        <v>1109665116</v>
      </c>
      <c r="B474" s="318" t="s">
        <v>1485</v>
      </c>
      <c r="C474" s="299" t="str">
        <f>+_xlfn.XLOOKUP(A474,'ACTIVOS 2'!$B$10:$B$646,'ACTIVOS 2'!$C$10:$C$646)</f>
        <v>MARTINEZ BARRERA JULIANA</v>
      </c>
      <c r="D474" s="319">
        <v>38840</v>
      </c>
      <c r="E474" s="319">
        <v>45237</v>
      </c>
      <c r="F474" s="318" t="s">
        <v>768</v>
      </c>
      <c r="G474" s="318" t="s">
        <v>1486</v>
      </c>
      <c r="H474" s="318" t="s">
        <v>90</v>
      </c>
      <c r="I474" s="318" t="s">
        <v>1473</v>
      </c>
      <c r="J474" s="318" t="s">
        <v>159</v>
      </c>
    </row>
    <row r="475" spans="1:10" x14ac:dyDescent="0.2">
      <c r="A475" s="317">
        <v>1151952757</v>
      </c>
      <c r="B475" s="318" t="s">
        <v>6664</v>
      </c>
      <c r="C475" s="299" t="str">
        <f>+_xlfn.XLOOKUP(A475,'ACTIVOS 2'!$B$10:$B$646,'ACTIVOS 2'!$C$10:$C$646)</f>
        <v>PINEROS CARRERO MARIA MILENA</v>
      </c>
      <c r="D475" s="319">
        <v>34402</v>
      </c>
      <c r="E475" s="319">
        <v>45712</v>
      </c>
      <c r="F475" s="318" t="s">
        <v>768</v>
      </c>
      <c r="G475" s="318" t="s">
        <v>6665</v>
      </c>
      <c r="H475" s="318" t="s">
        <v>90</v>
      </c>
      <c r="I475" s="318" t="s">
        <v>1473</v>
      </c>
      <c r="J475" s="318" t="s">
        <v>159</v>
      </c>
    </row>
    <row r="476" spans="1:10" x14ac:dyDescent="0.2">
      <c r="A476" s="317">
        <v>38551801</v>
      </c>
      <c r="B476" s="318" t="s">
        <v>1490</v>
      </c>
      <c r="C476" s="299" t="str">
        <f>+_xlfn.XLOOKUP(A476,'ACTIVOS 2'!$B$10:$B$646,'ACTIVOS 2'!$C$10:$C$646)</f>
        <v>RENDON MUNOZ  EYLES YOJHANA</v>
      </c>
      <c r="D476" s="319">
        <v>29847</v>
      </c>
      <c r="E476" s="319">
        <v>45026</v>
      </c>
      <c r="F476" s="318" t="s">
        <v>768</v>
      </c>
      <c r="G476" s="318" t="s">
        <v>1491</v>
      </c>
      <c r="H476" s="318" t="s">
        <v>90</v>
      </c>
      <c r="I476" s="318" t="s">
        <v>1473</v>
      </c>
      <c r="J476" s="318" t="s">
        <v>159</v>
      </c>
    </row>
    <row r="477" spans="1:10" x14ac:dyDescent="0.2">
      <c r="A477" s="317">
        <v>1105361672</v>
      </c>
      <c r="B477" s="318" t="s">
        <v>1492</v>
      </c>
      <c r="C477" s="299" t="str">
        <f>+_xlfn.XLOOKUP(A477,'ACTIVOS 2'!$B$10:$B$646,'ACTIVOS 2'!$C$10:$C$646)</f>
        <v>TRONCOSO PATINO ALEXANDER</v>
      </c>
      <c r="D477" s="319">
        <v>38231</v>
      </c>
      <c r="E477" s="319">
        <v>45629</v>
      </c>
      <c r="F477" s="318" t="s">
        <v>763</v>
      </c>
      <c r="G477" s="318" t="s">
        <v>4515</v>
      </c>
      <c r="H477" s="318" t="s">
        <v>90</v>
      </c>
      <c r="I477" s="318" t="s">
        <v>1473</v>
      </c>
      <c r="J477" s="318" t="s">
        <v>159</v>
      </c>
    </row>
    <row r="478" spans="1:10" x14ac:dyDescent="0.2">
      <c r="A478" s="317">
        <v>1112225496</v>
      </c>
      <c r="B478" s="318" t="s">
        <v>1493</v>
      </c>
      <c r="C478" s="299" t="str">
        <f>+_xlfn.XLOOKUP(A478,'ACTIVOS 2'!$B$10:$B$646,'ACTIVOS 2'!$C$10:$C$646)</f>
        <v>VANEGAS ERAZO SANDRA PATRICIA</v>
      </c>
      <c r="D478" s="319">
        <v>33567</v>
      </c>
      <c r="E478" s="319">
        <v>45208</v>
      </c>
      <c r="F478" s="318" t="s">
        <v>768</v>
      </c>
      <c r="G478" s="318" t="s">
        <v>1494</v>
      </c>
      <c r="H478" s="318" t="s">
        <v>90</v>
      </c>
      <c r="I478" s="318" t="s">
        <v>1473</v>
      </c>
      <c r="J478" s="318" t="s">
        <v>159</v>
      </c>
    </row>
    <row r="479" spans="1:10" x14ac:dyDescent="0.2">
      <c r="A479" s="317">
        <v>1110289507</v>
      </c>
      <c r="B479" s="318" t="s">
        <v>1495</v>
      </c>
      <c r="C479" s="299" t="str">
        <f>+_xlfn.XLOOKUP(A479,'ACTIVOS 2'!$B$10:$B$646,'ACTIVOS 2'!$C$10:$C$646)</f>
        <v>VARGAS SANCHEZ DIANA MARCELA</v>
      </c>
      <c r="D479" s="319">
        <v>38417</v>
      </c>
      <c r="E479" s="319">
        <v>45642</v>
      </c>
      <c r="F479" s="318" t="s">
        <v>768</v>
      </c>
      <c r="G479" s="318" t="s">
        <v>1496</v>
      </c>
      <c r="H479" s="318" t="s">
        <v>90</v>
      </c>
      <c r="I479" s="318" t="s">
        <v>1473</v>
      </c>
      <c r="J479" s="318" t="s">
        <v>159</v>
      </c>
    </row>
    <row r="480" spans="1:10" x14ac:dyDescent="0.2">
      <c r="A480" s="317">
        <v>1014279657</v>
      </c>
      <c r="B480" s="318" t="s">
        <v>1500</v>
      </c>
      <c r="C480" s="299" t="str">
        <f>+_xlfn.XLOOKUP(A480,'ACTIVOS 2'!$B$10:$B$646,'ACTIVOS 2'!$C$10:$C$646)</f>
        <v>CAMPO TORRES BRAYAN CAMILO</v>
      </c>
      <c r="D480" s="319">
        <v>35282</v>
      </c>
      <c r="E480" s="319">
        <v>44229</v>
      </c>
      <c r="F480" s="318" t="s">
        <v>763</v>
      </c>
      <c r="G480" s="318" t="s">
        <v>1501</v>
      </c>
      <c r="H480" s="318" t="s">
        <v>90</v>
      </c>
      <c r="I480" s="318" t="s">
        <v>1499</v>
      </c>
      <c r="J480" s="318" t="s">
        <v>6724</v>
      </c>
    </row>
    <row r="481" spans="1:10" x14ac:dyDescent="0.2">
      <c r="A481" s="317">
        <v>1107095950</v>
      </c>
      <c r="B481" s="318" t="s">
        <v>1502</v>
      </c>
      <c r="C481" s="299" t="e">
        <f>+_xlfn.XLOOKUP(A481,'ACTIVOS 2'!$B$10:$B$646,'ACTIVOS 2'!$C$10:$C$646)</f>
        <v>#N/A</v>
      </c>
      <c r="D481" s="319">
        <v>35127</v>
      </c>
      <c r="E481" s="319">
        <v>43710</v>
      </c>
      <c r="F481" s="318" t="s">
        <v>763</v>
      </c>
      <c r="G481" s="318" t="s">
        <v>4516</v>
      </c>
      <c r="H481" s="318" t="s">
        <v>90</v>
      </c>
      <c r="I481" s="318" t="s">
        <v>1499</v>
      </c>
      <c r="J481" s="318" t="s">
        <v>6724</v>
      </c>
    </row>
    <row r="482" spans="1:10" x14ac:dyDescent="0.2">
      <c r="A482" s="317">
        <v>1144203934</v>
      </c>
      <c r="B482" s="318" t="s">
        <v>6666</v>
      </c>
      <c r="C482" s="299" t="str">
        <f>+_xlfn.XLOOKUP(A482,'ACTIVOS 2'!$B$10:$B$646,'ACTIVOS 2'!$C$10:$C$646)</f>
        <v>MORALES GONZALEZ MICHELLE</v>
      </c>
      <c r="D482" s="319">
        <v>35667</v>
      </c>
      <c r="E482" s="319">
        <v>45720</v>
      </c>
      <c r="F482" s="318" t="s">
        <v>768</v>
      </c>
      <c r="G482" s="318" t="s">
        <v>6667</v>
      </c>
      <c r="H482" s="318" t="s">
        <v>90</v>
      </c>
      <c r="I482" s="318" t="s">
        <v>1499</v>
      </c>
      <c r="J482" s="318" t="s">
        <v>6724</v>
      </c>
    </row>
    <row r="483" spans="1:10" x14ac:dyDescent="0.2">
      <c r="A483" s="317">
        <v>1144105055</v>
      </c>
      <c r="B483" s="318" t="s">
        <v>1503</v>
      </c>
      <c r="C483" s="299" t="str">
        <f>+_xlfn.XLOOKUP(A483,'ACTIVOS 2'!$B$10:$B$646,'ACTIVOS 2'!$C$10:$C$646)</f>
        <v>OROZCO MERA CARLOS FELIPE</v>
      </c>
      <c r="D483" s="319">
        <v>36122</v>
      </c>
      <c r="E483" s="319">
        <v>44600</v>
      </c>
      <c r="F483" s="318" t="s">
        <v>763</v>
      </c>
      <c r="G483" s="318" t="s">
        <v>1504</v>
      </c>
      <c r="H483" s="318" t="s">
        <v>90</v>
      </c>
      <c r="I483" s="318" t="s">
        <v>1499</v>
      </c>
      <c r="J483" s="318" t="s">
        <v>6724</v>
      </c>
    </row>
    <row r="484" spans="1:10" x14ac:dyDescent="0.2">
      <c r="A484" s="317">
        <v>71185148</v>
      </c>
      <c r="B484" s="318" t="s">
        <v>1505</v>
      </c>
      <c r="C484" s="299" t="str">
        <f>+_xlfn.XLOOKUP(A484,'ACTIVOS 2'!$B$10:$B$646,'ACTIVOS 2'!$C$10:$C$646)</f>
        <v>AGUIAR MERDARDO ALCIDES</v>
      </c>
      <c r="D484" s="319">
        <v>24353</v>
      </c>
      <c r="E484" s="319">
        <v>39470</v>
      </c>
      <c r="F484" s="318" t="s">
        <v>763</v>
      </c>
      <c r="G484" s="318" t="s">
        <v>4517</v>
      </c>
      <c r="H484" s="318" t="s">
        <v>90</v>
      </c>
      <c r="I484" s="318" t="s">
        <v>211</v>
      </c>
      <c r="J484" s="318" t="s">
        <v>196</v>
      </c>
    </row>
    <row r="485" spans="1:10" x14ac:dyDescent="0.2">
      <c r="A485" s="317">
        <v>1130589418</v>
      </c>
      <c r="B485" s="318" t="s">
        <v>1507</v>
      </c>
      <c r="C485" s="299" t="str">
        <f>+_xlfn.XLOOKUP(A485,'ACTIVOS 2'!$B$10:$B$646,'ACTIVOS 2'!$C$10:$C$646)</f>
        <v>ALVAREZ LARREA JONATHAN ALBEIRO</v>
      </c>
      <c r="D485" s="319">
        <v>31740</v>
      </c>
      <c r="E485" s="319">
        <v>45642</v>
      </c>
      <c r="F485" s="318" t="s">
        <v>763</v>
      </c>
      <c r="G485" s="318" t="s">
        <v>1508</v>
      </c>
      <c r="H485" s="318" t="s">
        <v>90</v>
      </c>
      <c r="I485" s="318" t="s">
        <v>211</v>
      </c>
      <c r="J485" s="318" t="s">
        <v>196</v>
      </c>
    </row>
    <row r="486" spans="1:10" x14ac:dyDescent="0.2">
      <c r="A486" s="317">
        <v>1144031259</v>
      </c>
      <c r="B486" s="318" t="s">
        <v>214</v>
      </c>
      <c r="C486" s="299" t="str">
        <f>+_xlfn.XLOOKUP(A486,'ACTIVOS 2'!$B$10:$B$646,'ACTIVOS 2'!$C$10:$C$646)</f>
        <v>ANAYA TROYANO YUDI VANESSA</v>
      </c>
      <c r="D486" s="319">
        <v>32631</v>
      </c>
      <c r="E486" s="319">
        <v>45293</v>
      </c>
      <c r="F486" s="318" t="s">
        <v>768</v>
      </c>
      <c r="G486" s="318" t="s">
        <v>215</v>
      </c>
      <c r="H486" s="318" t="s">
        <v>90</v>
      </c>
      <c r="I486" s="318" t="s">
        <v>211</v>
      </c>
      <c r="J486" s="318" t="s">
        <v>196</v>
      </c>
    </row>
    <row r="487" spans="1:10" x14ac:dyDescent="0.2">
      <c r="A487" s="317">
        <v>1130597607</v>
      </c>
      <c r="B487" s="318" t="s">
        <v>216</v>
      </c>
      <c r="C487" s="299" t="str">
        <f>+_xlfn.XLOOKUP(A487,'ACTIVOS 2'!$B$10:$B$646,'ACTIVOS 2'!$C$10:$C$646)</f>
        <v>ANGULO URRUTIA MARISEL</v>
      </c>
      <c r="D487" s="319">
        <v>32117</v>
      </c>
      <c r="E487" s="319">
        <v>45100</v>
      </c>
      <c r="F487" s="318" t="s">
        <v>768</v>
      </c>
      <c r="G487" s="318" t="s">
        <v>217</v>
      </c>
      <c r="H487" s="318" t="s">
        <v>90</v>
      </c>
      <c r="I487" s="318" t="s">
        <v>211</v>
      </c>
      <c r="J487" s="318" t="s">
        <v>196</v>
      </c>
    </row>
    <row r="488" spans="1:10" x14ac:dyDescent="0.2">
      <c r="A488" s="317">
        <v>94505360</v>
      </c>
      <c r="B488" s="318" t="s">
        <v>218</v>
      </c>
      <c r="C488" s="299" t="str">
        <f>+_xlfn.XLOOKUP(A488,'ACTIVOS 2'!$B$10:$B$646,'ACTIVOS 2'!$C$10:$C$646)</f>
        <v>ASTUDILLO CASAMACHIN BORIS BRANDON</v>
      </c>
      <c r="D488" s="319">
        <v>27893</v>
      </c>
      <c r="E488" s="319">
        <v>45173</v>
      </c>
      <c r="F488" s="318" t="s">
        <v>763</v>
      </c>
      <c r="G488" s="318" t="s">
        <v>219</v>
      </c>
      <c r="H488" s="318" t="s">
        <v>90</v>
      </c>
      <c r="I488" s="318" t="s">
        <v>211</v>
      </c>
      <c r="J488" s="318" t="s">
        <v>196</v>
      </c>
    </row>
    <row r="489" spans="1:10" x14ac:dyDescent="0.2">
      <c r="A489" s="317">
        <v>29352383</v>
      </c>
      <c r="B489" s="318" t="s">
        <v>6740</v>
      </c>
      <c r="C489" s="299" t="e">
        <f>+_xlfn.XLOOKUP(A489,'ACTIVOS 2'!$B$10:$B$646,'ACTIVOS 2'!$C$10:$C$646)</f>
        <v>#N/A</v>
      </c>
      <c r="D489" s="319">
        <v>31349</v>
      </c>
      <c r="E489" s="319">
        <v>45741</v>
      </c>
      <c r="F489" s="318" t="s">
        <v>768</v>
      </c>
      <c r="G489" s="318" t="s">
        <v>6741</v>
      </c>
      <c r="H489" s="318" t="s">
        <v>90</v>
      </c>
      <c r="I489" s="318" t="s">
        <v>211</v>
      </c>
      <c r="J489" s="318" t="s">
        <v>196</v>
      </c>
    </row>
    <row r="490" spans="1:10" x14ac:dyDescent="0.2">
      <c r="A490" s="317">
        <v>1107083703</v>
      </c>
      <c r="B490" s="318" t="s">
        <v>222</v>
      </c>
      <c r="C490" s="299" t="str">
        <f>+_xlfn.XLOOKUP(A490,'ACTIVOS 2'!$B$10:$B$646,'ACTIVOS 2'!$C$10:$C$646)</f>
        <v>BARRERA MONTENEGRO BRIYID</v>
      </c>
      <c r="D490" s="319">
        <v>34554</v>
      </c>
      <c r="E490" s="319">
        <v>45187</v>
      </c>
      <c r="F490" s="318" t="s">
        <v>768</v>
      </c>
      <c r="G490" s="318" t="s">
        <v>223</v>
      </c>
      <c r="H490" s="318" t="s">
        <v>90</v>
      </c>
      <c r="I490" s="318" t="s">
        <v>211</v>
      </c>
      <c r="J490" s="318" t="s">
        <v>196</v>
      </c>
    </row>
    <row r="491" spans="1:10" x14ac:dyDescent="0.2">
      <c r="A491" s="317">
        <v>31954628</v>
      </c>
      <c r="B491" s="318" t="s">
        <v>224</v>
      </c>
      <c r="C491" s="299" t="str">
        <f>+_xlfn.XLOOKUP(A491,'ACTIVOS 2'!$B$10:$B$646,'ACTIVOS 2'!$C$10:$C$646)</f>
        <v>BARRERA VARGAS LIGIA</v>
      </c>
      <c r="D491" s="319">
        <v>24410</v>
      </c>
      <c r="E491" s="319">
        <v>39220</v>
      </c>
      <c r="F491" s="318" t="s">
        <v>768</v>
      </c>
      <c r="G491" s="318" t="s">
        <v>4518</v>
      </c>
      <c r="H491" s="318" t="s">
        <v>90</v>
      </c>
      <c r="I491" s="318" t="s">
        <v>211</v>
      </c>
      <c r="J491" s="318" t="s">
        <v>196</v>
      </c>
    </row>
    <row r="492" spans="1:10" x14ac:dyDescent="0.2">
      <c r="A492" s="317">
        <v>1113537106</v>
      </c>
      <c r="B492" s="318" t="s">
        <v>225</v>
      </c>
      <c r="C492" s="299" t="str">
        <f>+_xlfn.XLOOKUP(A492,'ACTIVOS 2'!$B$10:$B$646,'ACTIVOS 2'!$C$10:$C$646)</f>
        <v>BECERRA HURTADO INGRID YURLEITH</v>
      </c>
      <c r="D492" s="319">
        <v>35590</v>
      </c>
      <c r="E492" s="319">
        <v>45566</v>
      </c>
      <c r="F492" s="318" t="s">
        <v>768</v>
      </c>
      <c r="G492" s="318" t="s">
        <v>4519</v>
      </c>
      <c r="H492" s="318" t="s">
        <v>90</v>
      </c>
      <c r="I492" s="318" t="s">
        <v>211</v>
      </c>
      <c r="J492" s="318" t="s">
        <v>196</v>
      </c>
    </row>
    <row r="493" spans="1:10" x14ac:dyDescent="0.2">
      <c r="A493" s="317">
        <v>1151934729</v>
      </c>
      <c r="B493" s="318" t="s">
        <v>227</v>
      </c>
      <c r="C493" s="299" t="str">
        <f>+_xlfn.XLOOKUP(A493,'ACTIVOS 2'!$B$10:$B$646,'ACTIVOS 2'!$C$10:$C$646)</f>
        <v>BOTELLO OCAMPO JOSE STIVEN</v>
      </c>
      <c r="D493" s="319">
        <v>32972</v>
      </c>
      <c r="E493" s="319">
        <v>45537</v>
      </c>
      <c r="F493" s="318" t="s">
        <v>763</v>
      </c>
      <c r="G493" s="318" t="s">
        <v>228</v>
      </c>
      <c r="H493" s="318" t="s">
        <v>90</v>
      </c>
      <c r="I493" s="318" t="s">
        <v>211</v>
      </c>
      <c r="J493" s="318" t="s">
        <v>196</v>
      </c>
    </row>
    <row r="494" spans="1:10" x14ac:dyDescent="0.2">
      <c r="A494" s="317">
        <v>1006106209</v>
      </c>
      <c r="B494" s="318" t="s">
        <v>6052</v>
      </c>
      <c r="C494" s="299" t="e">
        <f>+_xlfn.XLOOKUP(A494,'ACTIVOS 2'!$B$10:$B$646,'ACTIVOS 2'!$C$10:$C$646)</f>
        <v>#N/A</v>
      </c>
      <c r="D494" s="319">
        <v>36585</v>
      </c>
      <c r="E494" s="319">
        <v>45691</v>
      </c>
      <c r="F494" s="318" t="s">
        <v>763</v>
      </c>
      <c r="G494" s="318" t="s">
        <v>6053</v>
      </c>
      <c r="H494" s="318" t="s">
        <v>90</v>
      </c>
      <c r="I494" s="318" t="s">
        <v>211</v>
      </c>
      <c r="J494" s="318" t="s">
        <v>196</v>
      </c>
    </row>
    <row r="495" spans="1:10" x14ac:dyDescent="0.2">
      <c r="A495" s="317">
        <v>67021671</v>
      </c>
      <c r="B495" s="318" t="s">
        <v>233</v>
      </c>
      <c r="C495" s="299" t="str">
        <f>+_xlfn.XLOOKUP(A495,'ACTIVOS 2'!$B$10:$B$646,'ACTIVOS 2'!$C$10:$C$646)</f>
        <v>CASTILLO ORTIZ ISABEL CRISTINA</v>
      </c>
      <c r="D495" s="319">
        <v>30744</v>
      </c>
      <c r="E495" s="319">
        <v>44419</v>
      </c>
      <c r="F495" s="318" t="s">
        <v>768</v>
      </c>
      <c r="G495" s="318" t="s">
        <v>4520</v>
      </c>
      <c r="H495" s="318" t="s">
        <v>90</v>
      </c>
      <c r="I495" s="318" t="s">
        <v>211</v>
      </c>
      <c r="J495" s="318" t="s">
        <v>196</v>
      </c>
    </row>
    <row r="496" spans="1:10" x14ac:dyDescent="0.2">
      <c r="A496" s="317">
        <v>1193082218</v>
      </c>
      <c r="B496" s="318" t="s">
        <v>6060</v>
      </c>
      <c r="C496" s="299" t="str">
        <f>+_xlfn.XLOOKUP(A496,'ACTIVOS 2'!$B$10:$B$646,'ACTIVOS 2'!$C$10:$C$646)</f>
        <v>CATANO JARAMILLO ESTIVEN ANDREY</v>
      </c>
      <c r="D496" s="319">
        <v>37452</v>
      </c>
      <c r="E496" s="319">
        <v>45677</v>
      </c>
      <c r="F496" s="318" t="s">
        <v>763</v>
      </c>
      <c r="G496" s="318" t="s">
        <v>6061</v>
      </c>
      <c r="H496" s="318" t="s">
        <v>90</v>
      </c>
      <c r="I496" s="318" t="s">
        <v>211</v>
      </c>
      <c r="J496" s="318" t="s">
        <v>196</v>
      </c>
    </row>
    <row r="497" spans="1:10" x14ac:dyDescent="0.2">
      <c r="A497" s="317">
        <v>1118297799</v>
      </c>
      <c r="B497" s="318" t="s">
        <v>6668</v>
      </c>
      <c r="C497" s="299" t="str">
        <f>+_xlfn.XLOOKUP(A497,'ACTIVOS 2'!$B$10:$B$646,'ACTIVOS 2'!$C$10:$C$646)</f>
        <v>CELIS SERNA JHON ALEXANDER</v>
      </c>
      <c r="D497" s="319">
        <v>33684</v>
      </c>
      <c r="E497" s="319">
        <v>45705</v>
      </c>
      <c r="F497" s="318" t="s">
        <v>763</v>
      </c>
      <c r="G497" s="318" t="s">
        <v>6669</v>
      </c>
      <c r="H497" s="318" t="s">
        <v>90</v>
      </c>
      <c r="I497" s="318" t="s">
        <v>211</v>
      </c>
      <c r="J497" s="318" t="s">
        <v>196</v>
      </c>
    </row>
    <row r="498" spans="1:10" x14ac:dyDescent="0.2">
      <c r="A498" s="317">
        <v>1130653561</v>
      </c>
      <c r="B498" s="318" t="s">
        <v>6064</v>
      </c>
      <c r="C498" s="299" t="e">
        <f>+_xlfn.XLOOKUP(A498,'ACTIVOS 2'!$B$10:$B$646,'ACTIVOS 2'!$C$10:$C$646)</f>
        <v>#N/A</v>
      </c>
      <c r="D498" s="319">
        <v>31983</v>
      </c>
      <c r="E498" s="319">
        <v>45664</v>
      </c>
      <c r="F498" s="318" t="s">
        <v>763</v>
      </c>
      <c r="G498" s="318" t="s">
        <v>6065</v>
      </c>
      <c r="H498" s="318" t="s">
        <v>90</v>
      </c>
      <c r="I498" s="318" t="s">
        <v>211</v>
      </c>
      <c r="J498" s="318" t="s">
        <v>196</v>
      </c>
    </row>
    <row r="499" spans="1:10" x14ac:dyDescent="0.2">
      <c r="A499" s="317">
        <v>1143974471</v>
      </c>
      <c r="B499" s="318" t="s">
        <v>6737</v>
      </c>
      <c r="C499" s="299" t="str">
        <f>+_xlfn.XLOOKUP(A499,'ACTIVOS 2'!$B$10:$B$646,'ACTIVOS 2'!$C$10:$C$646)</f>
        <v>CIFUENTES  CARMONA YESSICA  DURLEY</v>
      </c>
      <c r="D499" s="319">
        <v>34896</v>
      </c>
      <c r="E499" s="319">
        <v>45162</v>
      </c>
      <c r="F499" s="318" t="s">
        <v>768</v>
      </c>
      <c r="G499" s="318" t="s">
        <v>235</v>
      </c>
      <c r="H499" s="318" t="s">
        <v>90</v>
      </c>
      <c r="I499" s="318" t="s">
        <v>211</v>
      </c>
      <c r="J499" s="318" t="s">
        <v>196</v>
      </c>
    </row>
    <row r="500" spans="1:10" x14ac:dyDescent="0.2">
      <c r="A500" s="317">
        <v>60448756</v>
      </c>
      <c r="B500" s="318" t="s">
        <v>6670</v>
      </c>
      <c r="C500" s="299" t="e">
        <f>+_xlfn.XLOOKUP(A500,'ACTIVOS 2'!$B$10:$B$646,'ACTIVOS 2'!$C$10:$C$646)</f>
        <v>#N/A</v>
      </c>
      <c r="D500" s="319">
        <v>31322</v>
      </c>
      <c r="E500" s="319">
        <v>45720</v>
      </c>
      <c r="F500" s="318" t="s">
        <v>768</v>
      </c>
      <c r="G500" s="318" t="s">
        <v>6671</v>
      </c>
      <c r="H500" s="318" t="s">
        <v>90</v>
      </c>
      <c r="I500" s="318" t="s">
        <v>211</v>
      </c>
      <c r="J500" s="318" t="s">
        <v>196</v>
      </c>
    </row>
    <row r="501" spans="1:10" x14ac:dyDescent="0.2">
      <c r="A501" s="317">
        <v>1144162912</v>
      </c>
      <c r="B501" s="318" t="s">
        <v>6075</v>
      </c>
      <c r="C501" s="299" t="str">
        <f>+_xlfn.XLOOKUP(A501,'ACTIVOS 2'!$B$10:$B$646,'ACTIVOS 2'!$C$10:$C$646)</f>
        <v>ESCOBAR ESCOBAR LUIS ALBERTO</v>
      </c>
      <c r="D501" s="319">
        <v>33890</v>
      </c>
      <c r="E501" s="319">
        <v>45664</v>
      </c>
      <c r="F501" s="318" t="s">
        <v>763</v>
      </c>
      <c r="G501" s="318" t="s">
        <v>6076</v>
      </c>
      <c r="H501" s="318" t="s">
        <v>90</v>
      </c>
      <c r="I501" s="318" t="s">
        <v>211</v>
      </c>
      <c r="J501" s="318" t="s">
        <v>196</v>
      </c>
    </row>
    <row r="502" spans="1:10" x14ac:dyDescent="0.2">
      <c r="A502" s="317">
        <v>1130681044</v>
      </c>
      <c r="B502" s="318" t="s">
        <v>240</v>
      </c>
      <c r="C502" s="299" t="str">
        <f>+_xlfn.XLOOKUP(A502,'ACTIVOS 2'!$B$10:$B$646,'ACTIVOS 2'!$C$10:$C$646)</f>
        <v>FIGUEROA YULIE</v>
      </c>
      <c r="D502" s="319">
        <v>32554</v>
      </c>
      <c r="E502" s="319">
        <v>45155</v>
      </c>
      <c r="F502" s="318" t="s">
        <v>768</v>
      </c>
      <c r="G502" s="318" t="s">
        <v>241</v>
      </c>
      <c r="H502" s="318" t="s">
        <v>90</v>
      </c>
      <c r="I502" s="318" t="s">
        <v>211</v>
      </c>
      <c r="J502" s="318" t="s">
        <v>196</v>
      </c>
    </row>
    <row r="503" spans="1:10" x14ac:dyDescent="0.2">
      <c r="A503" s="317">
        <v>1107103572</v>
      </c>
      <c r="B503" s="318" t="s">
        <v>242</v>
      </c>
      <c r="C503" s="299" t="str">
        <f>+_xlfn.XLOOKUP(A503,'ACTIVOS 2'!$B$10:$B$646,'ACTIVOS 2'!$C$10:$C$646)</f>
        <v>FRANCO RENTERIA KEVIN FABRICIO</v>
      </c>
      <c r="D503" s="319">
        <v>35370</v>
      </c>
      <c r="E503" s="319">
        <v>45621</v>
      </c>
      <c r="F503" s="318" t="s">
        <v>768</v>
      </c>
      <c r="G503" s="318" t="s">
        <v>243</v>
      </c>
      <c r="H503" s="318" t="s">
        <v>90</v>
      </c>
      <c r="I503" s="318" t="s">
        <v>211</v>
      </c>
      <c r="J503" s="318" t="s">
        <v>196</v>
      </c>
    </row>
    <row r="504" spans="1:10" x14ac:dyDescent="0.2">
      <c r="A504" s="317">
        <v>1130621344</v>
      </c>
      <c r="B504" s="318" t="s">
        <v>244</v>
      </c>
      <c r="C504" s="299" t="str">
        <f>+_xlfn.XLOOKUP(A504,'ACTIVOS 2'!$B$10:$B$646,'ACTIVOS 2'!$C$10:$C$646)</f>
        <v>GIL GONZALEZ KATHERINE</v>
      </c>
      <c r="D504" s="319">
        <v>32442</v>
      </c>
      <c r="E504" s="319">
        <v>45418</v>
      </c>
      <c r="F504" s="318" t="s">
        <v>768</v>
      </c>
      <c r="G504" s="318" t="s">
        <v>245</v>
      </c>
      <c r="H504" s="318" t="s">
        <v>90</v>
      </c>
      <c r="I504" s="318" t="s">
        <v>211</v>
      </c>
      <c r="J504" s="318" t="s">
        <v>196</v>
      </c>
    </row>
    <row r="505" spans="1:10" x14ac:dyDescent="0.2">
      <c r="A505" s="317">
        <v>1144147005</v>
      </c>
      <c r="B505" s="318" t="s">
        <v>246</v>
      </c>
      <c r="C505" s="299" t="str">
        <f>+_xlfn.XLOOKUP(A505,'ACTIVOS 2'!$B$10:$B$646,'ACTIVOS 2'!$C$10:$C$646)</f>
        <v>GIRALDO ERAZO YUDI ALEXANDRA</v>
      </c>
      <c r="D505" s="319">
        <v>33243</v>
      </c>
      <c r="E505" s="319">
        <v>45162</v>
      </c>
      <c r="F505" s="318" t="s">
        <v>768</v>
      </c>
      <c r="G505" s="318" t="s">
        <v>247</v>
      </c>
      <c r="H505" s="318" t="s">
        <v>90</v>
      </c>
      <c r="I505" s="318" t="s">
        <v>211</v>
      </c>
      <c r="J505" s="318" t="s">
        <v>196</v>
      </c>
    </row>
    <row r="506" spans="1:10" x14ac:dyDescent="0.2">
      <c r="A506" s="317">
        <v>1111666737</v>
      </c>
      <c r="B506" s="318" t="s">
        <v>6722</v>
      </c>
      <c r="C506" s="299" t="str">
        <f>+_xlfn.XLOOKUP(A506,'ACTIVOS 2'!$B$10:$B$646,'ACTIVOS 2'!$C$10:$C$646)</f>
        <v>HERRERA TUZARMA ALEJANDRA</v>
      </c>
      <c r="D506" s="319">
        <v>38790</v>
      </c>
      <c r="E506" s="319">
        <v>45748</v>
      </c>
      <c r="F506" s="318" t="s">
        <v>768</v>
      </c>
      <c r="G506" s="318" t="s">
        <v>6723</v>
      </c>
      <c r="H506" s="318" t="s">
        <v>19</v>
      </c>
      <c r="I506" s="318" t="s">
        <v>859</v>
      </c>
      <c r="J506" s="318" t="s">
        <v>24</v>
      </c>
    </row>
    <row r="507" spans="1:10" x14ac:dyDescent="0.2">
      <c r="A507" s="317">
        <v>1144042392</v>
      </c>
      <c r="B507" s="318" t="s">
        <v>248</v>
      </c>
      <c r="C507" s="299" t="str">
        <f>+_xlfn.XLOOKUP(A507,'ACTIVOS 2'!$B$10:$B$646,'ACTIVOS 2'!$C$10:$C$646)</f>
        <v>HERNANDEZ RAMOS EVERT ALEXIS</v>
      </c>
      <c r="D507" s="319">
        <v>33298</v>
      </c>
      <c r="E507" s="319">
        <v>45062</v>
      </c>
      <c r="F507" s="318" t="s">
        <v>763</v>
      </c>
      <c r="G507" s="318" t="s">
        <v>249</v>
      </c>
      <c r="H507" s="318" t="s">
        <v>90</v>
      </c>
      <c r="I507" s="318" t="s">
        <v>211</v>
      </c>
      <c r="J507" s="318" t="s">
        <v>196</v>
      </c>
    </row>
    <row r="508" spans="1:10" x14ac:dyDescent="0.2">
      <c r="A508" s="317">
        <v>1144161163</v>
      </c>
      <c r="B508" s="318" t="s">
        <v>250</v>
      </c>
      <c r="C508" s="299" t="str">
        <f>+_xlfn.XLOOKUP(A508,'ACTIVOS 2'!$B$10:$B$646,'ACTIVOS 2'!$C$10:$C$646)</f>
        <v>HERRERA CAMARGO CARLOS ANDRES</v>
      </c>
      <c r="D508" s="319">
        <v>33772</v>
      </c>
      <c r="E508" s="319">
        <v>45601</v>
      </c>
      <c r="F508" s="318" t="s">
        <v>763</v>
      </c>
      <c r="G508" s="318" t="s">
        <v>6094</v>
      </c>
      <c r="H508" s="318" t="s">
        <v>90</v>
      </c>
      <c r="I508" s="318" t="s">
        <v>211</v>
      </c>
      <c r="J508" s="318" t="s">
        <v>196</v>
      </c>
    </row>
    <row r="509" spans="1:10" x14ac:dyDescent="0.2">
      <c r="A509" s="317">
        <v>25026430</v>
      </c>
      <c r="B509" s="318" t="s">
        <v>251</v>
      </c>
      <c r="C509" s="299" t="str">
        <f>+_xlfn.XLOOKUP(A509,'ACTIVOS 2'!$B$10:$B$646,'ACTIVOS 2'!$C$10:$C$646)</f>
        <v>JARAMILLO OCAMPO MARIA YEIMI</v>
      </c>
      <c r="D509" s="319">
        <v>30767</v>
      </c>
      <c r="E509" s="319">
        <v>44714</v>
      </c>
      <c r="F509" s="318" t="s">
        <v>768</v>
      </c>
      <c r="G509" s="318" t="s">
        <v>4521</v>
      </c>
      <c r="H509" s="318" t="s">
        <v>90</v>
      </c>
      <c r="I509" s="318" t="s">
        <v>211</v>
      </c>
      <c r="J509" s="318" t="s">
        <v>196</v>
      </c>
    </row>
    <row r="510" spans="1:10" x14ac:dyDescent="0.2">
      <c r="A510" s="317">
        <v>1005829062</v>
      </c>
      <c r="B510" s="318" t="s">
        <v>252</v>
      </c>
      <c r="C510" s="299" t="str">
        <f>+_xlfn.XLOOKUP(A510,'ACTIVOS 2'!$B$10:$B$646,'ACTIVOS 2'!$C$10:$C$646)</f>
        <v>JIMENEZ FLOREZ JOHAN FERNANDO</v>
      </c>
      <c r="D510" s="319">
        <v>33934</v>
      </c>
      <c r="E510" s="319">
        <v>45124</v>
      </c>
      <c r="F510" s="318" t="s">
        <v>763</v>
      </c>
      <c r="G510" s="318" t="s">
        <v>4522</v>
      </c>
      <c r="H510" s="318" t="s">
        <v>90</v>
      </c>
      <c r="I510" s="318" t="s">
        <v>211</v>
      </c>
      <c r="J510" s="318" t="s">
        <v>196</v>
      </c>
    </row>
    <row r="511" spans="1:10" x14ac:dyDescent="0.2">
      <c r="A511" s="317">
        <v>76316683</v>
      </c>
      <c r="B511" s="318" t="s">
        <v>253</v>
      </c>
      <c r="C511" s="299" t="str">
        <f>+_xlfn.XLOOKUP(A511,'ACTIVOS 2'!$B$10:$B$646,'ACTIVOS 2'!$C$10:$C$646)</f>
        <v>JIMENEZ LARMAT HEINERTH GONZALO</v>
      </c>
      <c r="D511" s="319">
        <v>26655</v>
      </c>
      <c r="E511" s="319">
        <v>42403</v>
      </c>
      <c r="F511" s="318" t="s">
        <v>763</v>
      </c>
      <c r="G511" s="318" t="s">
        <v>254</v>
      </c>
      <c r="H511" s="318" t="s">
        <v>90</v>
      </c>
      <c r="I511" s="318" t="s">
        <v>211</v>
      </c>
      <c r="J511" s="318" t="s">
        <v>196</v>
      </c>
    </row>
    <row r="512" spans="1:10" x14ac:dyDescent="0.2">
      <c r="A512" s="317">
        <v>1143950685</v>
      </c>
      <c r="B512" s="318" t="s">
        <v>255</v>
      </c>
      <c r="C512" s="299" t="str">
        <f>+_xlfn.XLOOKUP(A512,'ACTIVOS 2'!$B$10:$B$646,'ACTIVOS 2'!$C$10:$C$646)</f>
        <v>LONDONO GARCIA INGRID YOHANNA</v>
      </c>
      <c r="D512" s="319">
        <v>33823</v>
      </c>
      <c r="E512" s="319">
        <v>44760</v>
      </c>
      <c r="F512" s="318" t="s">
        <v>768</v>
      </c>
      <c r="G512" s="318" t="s">
        <v>256</v>
      </c>
      <c r="H512" s="318" t="s">
        <v>90</v>
      </c>
      <c r="I512" s="318" t="s">
        <v>211</v>
      </c>
      <c r="J512" s="318" t="s">
        <v>196</v>
      </c>
    </row>
    <row r="513" spans="1:10" x14ac:dyDescent="0.2">
      <c r="A513" s="317">
        <v>1107524295</v>
      </c>
      <c r="B513" s="318" t="s">
        <v>6113</v>
      </c>
      <c r="C513" s="299" t="str">
        <f>+_xlfn.XLOOKUP(A513,'ACTIVOS 2'!$B$10:$B$646,'ACTIVOS 2'!$C$10:$C$646)</f>
        <v>LOPERA TORRES GABRIELA</v>
      </c>
      <c r="D513" s="319">
        <v>36233</v>
      </c>
      <c r="E513" s="319">
        <v>45673</v>
      </c>
      <c r="F513" s="318" t="s">
        <v>768</v>
      </c>
      <c r="G513" s="318" t="s">
        <v>6114</v>
      </c>
      <c r="H513" s="318" t="s">
        <v>90</v>
      </c>
      <c r="I513" s="318" t="s">
        <v>211</v>
      </c>
      <c r="J513" s="318" t="s">
        <v>196</v>
      </c>
    </row>
    <row r="514" spans="1:10" x14ac:dyDescent="0.2">
      <c r="A514" s="317">
        <v>1107069942</v>
      </c>
      <c r="B514" s="318" t="s">
        <v>1509</v>
      </c>
      <c r="C514" s="299" t="str">
        <f>+_xlfn.XLOOKUP(A514,'ACTIVOS 2'!$B$10:$B$646,'ACTIVOS 2'!$C$10:$C$646)</f>
        <v>LOPEZ QUIJANO ALEJANDRO</v>
      </c>
      <c r="D514" s="319">
        <v>33652</v>
      </c>
      <c r="E514" s="319">
        <v>45649</v>
      </c>
      <c r="F514" s="318" t="s">
        <v>763</v>
      </c>
      <c r="G514" s="318" t="s">
        <v>1510</v>
      </c>
      <c r="H514" s="318" t="s">
        <v>90</v>
      </c>
      <c r="I514" s="318" t="s">
        <v>211</v>
      </c>
      <c r="J514" s="318" t="s">
        <v>196</v>
      </c>
    </row>
    <row r="515" spans="1:10" x14ac:dyDescent="0.2">
      <c r="A515" s="317">
        <v>1144086451</v>
      </c>
      <c r="B515" s="318" t="s">
        <v>257</v>
      </c>
      <c r="C515" s="299" t="str">
        <f>+_xlfn.XLOOKUP(A515,'ACTIVOS 2'!$B$10:$B$646,'ACTIVOS 2'!$C$10:$C$646)</f>
        <v>LUCUMI IPIA YULI MIREYA</v>
      </c>
      <c r="D515" s="319">
        <v>35100</v>
      </c>
      <c r="E515" s="319">
        <v>45601</v>
      </c>
      <c r="F515" s="318" t="s">
        <v>768</v>
      </c>
      <c r="G515" s="318" t="s">
        <v>6119</v>
      </c>
      <c r="H515" s="318" t="s">
        <v>90</v>
      </c>
      <c r="I515" s="318" t="s">
        <v>211</v>
      </c>
      <c r="J515" s="318" t="s">
        <v>196</v>
      </c>
    </row>
    <row r="516" spans="1:10" x14ac:dyDescent="0.2">
      <c r="A516" s="317">
        <v>1143964924</v>
      </c>
      <c r="B516" s="318" t="s">
        <v>6123</v>
      </c>
      <c r="C516" s="299" t="str">
        <f>+_xlfn.XLOOKUP(A516,'ACTIVOS 2'!$B$10:$B$646,'ACTIVOS 2'!$C$10:$C$646)</f>
        <v>MATEUS MUNOZ MICHEL FERNANDO</v>
      </c>
      <c r="D516" s="319">
        <v>34467</v>
      </c>
      <c r="E516" s="319">
        <v>45691</v>
      </c>
      <c r="F516" s="318" t="s">
        <v>763</v>
      </c>
      <c r="G516" s="318" t="s">
        <v>6124</v>
      </c>
      <c r="H516" s="318" t="s">
        <v>90</v>
      </c>
      <c r="I516" s="318" t="s">
        <v>211</v>
      </c>
      <c r="J516" s="318" t="s">
        <v>196</v>
      </c>
    </row>
    <row r="517" spans="1:10" x14ac:dyDescent="0.2">
      <c r="A517" s="317">
        <v>1143865399</v>
      </c>
      <c r="B517" s="318" t="s">
        <v>258</v>
      </c>
      <c r="C517" s="299" t="str">
        <f>+_xlfn.XLOOKUP(A517,'ACTIVOS 2'!$B$10:$B$646,'ACTIVOS 2'!$C$10:$C$646)</f>
        <v>MENDEZ MAIRA ALEJANDRA</v>
      </c>
      <c r="D517" s="319">
        <v>35106</v>
      </c>
      <c r="E517" s="319">
        <v>45418</v>
      </c>
      <c r="F517" s="318" t="s">
        <v>768</v>
      </c>
      <c r="G517" s="318" t="s">
        <v>259</v>
      </c>
      <c r="H517" s="318" t="s">
        <v>90</v>
      </c>
      <c r="I517" s="318" t="s">
        <v>211</v>
      </c>
      <c r="J517" s="318" t="s">
        <v>196</v>
      </c>
    </row>
    <row r="518" spans="1:10" x14ac:dyDescent="0.2">
      <c r="A518" s="317">
        <v>1086133772</v>
      </c>
      <c r="B518" s="318" t="s">
        <v>6672</v>
      </c>
      <c r="C518" s="299" t="str">
        <f>+_xlfn.XLOOKUP(A518,'ACTIVOS 2'!$B$10:$B$646,'ACTIVOS 2'!$C$10:$C$646)</f>
        <v>EDISSON MENESES BETANCOURTH</v>
      </c>
      <c r="D518" s="319">
        <v>32228</v>
      </c>
      <c r="E518" s="319">
        <v>45155</v>
      </c>
      <c r="F518" s="318" t="s">
        <v>763</v>
      </c>
      <c r="G518" s="318" t="s">
        <v>237</v>
      </c>
      <c r="H518" s="318" t="s">
        <v>90</v>
      </c>
      <c r="I518" s="318" t="s">
        <v>211</v>
      </c>
      <c r="J518" s="318" t="s">
        <v>196</v>
      </c>
    </row>
    <row r="519" spans="1:10" x14ac:dyDescent="0.2">
      <c r="A519" s="317">
        <v>1130604175</v>
      </c>
      <c r="B519" s="318" t="s">
        <v>262</v>
      </c>
      <c r="C519" s="299" t="str">
        <f>+_xlfn.XLOOKUP(A519,'ACTIVOS 2'!$B$10:$B$646,'ACTIVOS 2'!$C$10:$C$646)</f>
        <v>MOLINA FLOYD LISA JANNETTE</v>
      </c>
      <c r="D519" s="319">
        <v>31084</v>
      </c>
      <c r="E519" s="319">
        <v>45231</v>
      </c>
      <c r="F519" s="318" t="s">
        <v>768</v>
      </c>
      <c r="G519" s="318" t="s">
        <v>263</v>
      </c>
      <c r="H519" s="318" t="s">
        <v>90</v>
      </c>
      <c r="I519" s="318" t="s">
        <v>211</v>
      </c>
      <c r="J519" s="318" t="s">
        <v>196</v>
      </c>
    </row>
    <row r="520" spans="1:10" x14ac:dyDescent="0.2">
      <c r="A520" s="317">
        <v>4799562</v>
      </c>
      <c r="B520" s="318" t="s">
        <v>265</v>
      </c>
      <c r="C520" s="299" t="str">
        <f>+_xlfn.XLOOKUP(A520,'ACTIVOS 2'!$B$10:$B$646,'ACTIVOS 2'!$C$10:$C$646)</f>
        <v>MOSQUERA PALACIOS GEILER</v>
      </c>
      <c r="D520" s="319">
        <v>30240</v>
      </c>
      <c r="E520" s="319">
        <v>45131</v>
      </c>
      <c r="F520" s="318" t="s">
        <v>763</v>
      </c>
      <c r="G520" s="318" t="s">
        <v>266</v>
      </c>
      <c r="H520" s="318" t="s">
        <v>90</v>
      </c>
      <c r="I520" s="318" t="s">
        <v>211</v>
      </c>
      <c r="J520" s="318" t="s">
        <v>196</v>
      </c>
    </row>
    <row r="521" spans="1:10" x14ac:dyDescent="0.2">
      <c r="A521" s="317">
        <v>1112491875</v>
      </c>
      <c r="B521" s="318" t="s">
        <v>267</v>
      </c>
      <c r="C521" s="299" t="str">
        <f>+_xlfn.XLOOKUP(A521,'ACTIVOS 2'!$B$10:$B$646,'ACTIVOS 2'!$C$10:$C$646)</f>
        <v>MUÐOZ PINZON ANGIE TATIANA</v>
      </c>
      <c r="D521" s="319">
        <v>35660</v>
      </c>
      <c r="E521" s="319">
        <v>45428</v>
      </c>
      <c r="F521" s="318" t="s">
        <v>768</v>
      </c>
      <c r="G521" s="318" t="s">
        <v>268</v>
      </c>
      <c r="H521" s="318" t="s">
        <v>90</v>
      </c>
      <c r="I521" s="318" t="s">
        <v>211</v>
      </c>
      <c r="J521" s="318" t="s">
        <v>196</v>
      </c>
    </row>
    <row r="522" spans="1:10" x14ac:dyDescent="0.2">
      <c r="A522" s="317">
        <v>1151937796</v>
      </c>
      <c r="B522" s="318" t="s">
        <v>269</v>
      </c>
      <c r="C522" s="299" t="str">
        <f>+_xlfn.XLOOKUP(A522,'ACTIVOS 2'!$B$10:$B$646,'ACTIVOS 2'!$C$10:$C$646)</f>
        <v>NARANJO MUNOZ  BRYAN STIVEN</v>
      </c>
      <c r="D522" s="319">
        <v>33198</v>
      </c>
      <c r="E522" s="319">
        <v>44977</v>
      </c>
      <c r="F522" s="318" t="s">
        <v>763</v>
      </c>
      <c r="G522" s="318" t="s">
        <v>270</v>
      </c>
      <c r="H522" s="318" t="s">
        <v>90</v>
      </c>
      <c r="I522" s="318" t="s">
        <v>211</v>
      </c>
      <c r="J522" s="318" t="s">
        <v>196</v>
      </c>
    </row>
    <row r="523" spans="1:10" x14ac:dyDescent="0.2">
      <c r="A523" s="317">
        <v>1112771028</v>
      </c>
      <c r="B523" s="318" t="s">
        <v>271</v>
      </c>
      <c r="C523" s="299" t="str">
        <f>+_xlfn.XLOOKUP(A523,'ACTIVOS 2'!$B$10:$B$646,'ACTIVOS 2'!$C$10:$C$646)</f>
        <v>NARVAEZ MORENO SILVANA</v>
      </c>
      <c r="D523" s="319">
        <v>33036</v>
      </c>
      <c r="E523" s="319">
        <v>44459</v>
      </c>
      <c r="F523" s="318" t="s">
        <v>768</v>
      </c>
      <c r="G523" s="318" t="s">
        <v>4523</v>
      </c>
      <c r="H523" s="318" t="s">
        <v>90</v>
      </c>
      <c r="I523" s="318" t="s">
        <v>211</v>
      </c>
      <c r="J523" s="318" t="s">
        <v>196</v>
      </c>
    </row>
    <row r="524" spans="1:10" x14ac:dyDescent="0.2">
      <c r="A524" s="317">
        <v>6199511</v>
      </c>
      <c r="B524" s="318" t="s">
        <v>272</v>
      </c>
      <c r="C524" s="299" t="str">
        <f>+_xlfn.XLOOKUP(A524,'ACTIVOS 2'!$B$10:$B$646,'ACTIVOS 2'!$C$10:$C$646)</f>
        <v>ORTIZ HECTOR FABIO</v>
      </c>
      <c r="D524" s="319">
        <v>28899</v>
      </c>
      <c r="E524" s="319">
        <v>41929</v>
      </c>
      <c r="F524" s="318" t="s">
        <v>763</v>
      </c>
      <c r="G524" s="318" t="s">
        <v>4524</v>
      </c>
      <c r="H524" s="318" t="s">
        <v>90</v>
      </c>
      <c r="I524" s="318" t="s">
        <v>211</v>
      </c>
      <c r="J524" s="318" t="s">
        <v>196</v>
      </c>
    </row>
    <row r="525" spans="1:10" x14ac:dyDescent="0.2">
      <c r="A525" s="317">
        <v>1130655473</v>
      </c>
      <c r="B525" s="318" t="s">
        <v>6738</v>
      </c>
      <c r="C525" s="299" t="e">
        <f>+_xlfn.XLOOKUP(A525,'ACTIVOS 2'!$B$10:$B$646,'ACTIVOS 2'!$C$10:$C$646)</f>
        <v>#N/A</v>
      </c>
      <c r="D525" s="319">
        <v>32054</v>
      </c>
      <c r="E525" s="319">
        <v>45748</v>
      </c>
      <c r="F525" s="318" t="s">
        <v>763</v>
      </c>
      <c r="G525" s="318" t="s">
        <v>6739</v>
      </c>
      <c r="H525" s="318" t="s">
        <v>90</v>
      </c>
      <c r="I525" s="318" t="s">
        <v>211</v>
      </c>
      <c r="J525" s="318" t="s">
        <v>196</v>
      </c>
    </row>
    <row r="526" spans="1:10" x14ac:dyDescent="0.2">
      <c r="A526" s="317">
        <v>1000117096</v>
      </c>
      <c r="B526" s="318" t="s">
        <v>273</v>
      </c>
      <c r="C526" s="299" t="str">
        <f>+_xlfn.XLOOKUP(A526,'ACTIVOS 2'!$B$10:$B$646,'ACTIVOS 2'!$C$10:$C$646)</f>
        <v>OSPINO ROMERO KATHERIN ISABEL</v>
      </c>
      <c r="D526" s="319">
        <v>36838</v>
      </c>
      <c r="E526" s="319">
        <v>45572</v>
      </c>
      <c r="F526" s="318" t="s">
        <v>768</v>
      </c>
      <c r="G526" s="318" t="s">
        <v>274</v>
      </c>
      <c r="H526" s="318" t="s">
        <v>90</v>
      </c>
      <c r="I526" s="318" t="s">
        <v>211</v>
      </c>
      <c r="J526" s="318" t="s">
        <v>196</v>
      </c>
    </row>
    <row r="527" spans="1:10" x14ac:dyDescent="0.2">
      <c r="A527" s="317">
        <v>6550150</v>
      </c>
      <c r="B527" s="318" t="s">
        <v>275</v>
      </c>
      <c r="C527" s="299" t="str">
        <f>+_xlfn.XLOOKUP(A527,'ACTIVOS 2'!$B$10:$B$646,'ACTIVOS 2'!$C$10:$C$646)</f>
        <v>PALACIOS ASPRILLA ERVIN</v>
      </c>
      <c r="D527" s="319">
        <v>31187</v>
      </c>
      <c r="E527" s="319">
        <v>41157</v>
      </c>
      <c r="F527" s="318" t="s">
        <v>763</v>
      </c>
      <c r="G527" s="318" t="s">
        <v>4525</v>
      </c>
      <c r="H527" s="318" t="s">
        <v>90</v>
      </c>
      <c r="I527" s="318" t="s">
        <v>211</v>
      </c>
      <c r="J527" s="318" t="s">
        <v>196</v>
      </c>
    </row>
    <row r="528" spans="1:10" x14ac:dyDescent="0.2">
      <c r="A528" s="317">
        <v>1193235703</v>
      </c>
      <c r="B528" s="318" t="s">
        <v>276</v>
      </c>
      <c r="C528" s="299" t="str">
        <f>+_xlfn.XLOOKUP(A528,'ACTIVOS 2'!$B$10:$B$646,'ACTIVOS 2'!$C$10:$C$646)</f>
        <v>QUIÐONES TENORIO  DIANNY LIZETT</v>
      </c>
      <c r="D528" s="319">
        <v>36824</v>
      </c>
      <c r="E528" s="319">
        <v>45516</v>
      </c>
      <c r="F528" s="318" t="s">
        <v>768</v>
      </c>
      <c r="G528" s="318" t="s">
        <v>277</v>
      </c>
      <c r="H528" s="318" t="s">
        <v>90</v>
      </c>
      <c r="I528" s="318" t="s">
        <v>211</v>
      </c>
      <c r="J528" s="318" t="s">
        <v>196</v>
      </c>
    </row>
    <row r="529" spans="1:10" x14ac:dyDescent="0.2">
      <c r="A529" s="317">
        <v>1075226152</v>
      </c>
      <c r="B529" s="318" t="s">
        <v>278</v>
      </c>
      <c r="C529" s="299" t="str">
        <f>+_xlfn.XLOOKUP(A529,'ACTIVOS 2'!$B$10:$B$646,'ACTIVOS 2'!$C$10:$C$646)</f>
        <v>RAMOS SANCHEZ MARCELA</v>
      </c>
      <c r="D529" s="319">
        <v>32130</v>
      </c>
      <c r="E529" s="319">
        <v>45208</v>
      </c>
      <c r="F529" s="318" t="s">
        <v>768</v>
      </c>
      <c r="G529" s="318" t="s">
        <v>279</v>
      </c>
      <c r="H529" s="318" t="s">
        <v>90</v>
      </c>
      <c r="I529" s="318" t="s">
        <v>211</v>
      </c>
      <c r="J529" s="318" t="s">
        <v>196</v>
      </c>
    </row>
    <row r="530" spans="1:10" x14ac:dyDescent="0.2">
      <c r="A530" s="317">
        <v>66975019</v>
      </c>
      <c r="B530" s="318" t="s">
        <v>280</v>
      </c>
      <c r="C530" s="299" t="str">
        <f>+_xlfn.XLOOKUP(A530,'ACTIVOS 2'!$B$10:$B$646,'ACTIVOS 2'!$C$10:$C$646)</f>
        <v>RESTREPO SALAZAR MARTHA LUCIA</v>
      </c>
      <c r="D530" s="319">
        <v>27896</v>
      </c>
      <c r="E530" s="319">
        <v>44420</v>
      </c>
      <c r="F530" s="318" t="s">
        <v>768</v>
      </c>
      <c r="G530" s="318" t="s">
        <v>4526</v>
      </c>
      <c r="H530" s="318" t="s">
        <v>90</v>
      </c>
      <c r="I530" s="318" t="s">
        <v>211</v>
      </c>
      <c r="J530" s="318" t="s">
        <v>196</v>
      </c>
    </row>
    <row r="531" spans="1:10" x14ac:dyDescent="0.2">
      <c r="A531" s="317">
        <v>1143861082</v>
      </c>
      <c r="B531" s="318" t="s">
        <v>6744</v>
      </c>
      <c r="C531" s="299" t="str">
        <f>+_xlfn.XLOOKUP(A531,'ACTIVOS 2'!$B$10:$B$646,'ACTIVOS 2'!$C$10:$C$646)</f>
        <v>RODRIGUEZ RENGIFO BLEIMER ADOLFO</v>
      </c>
      <c r="D531" s="319">
        <v>34828</v>
      </c>
      <c r="E531" s="319">
        <v>45748</v>
      </c>
      <c r="F531" s="318" t="s">
        <v>763</v>
      </c>
      <c r="G531" s="318" t="s">
        <v>6745</v>
      </c>
      <c r="H531" s="318" t="s">
        <v>90</v>
      </c>
      <c r="I531" s="318" t="s">
        <v>211</v>
      </c>
      <c r="J531" s="318" t="s">
        <v>196</v>
      </c>
    </row>
    <row r="532" spans="1:10" x14ac:dyDescent="0.2">
      <c r="A532" s="317">
        <v>1130658285</v>
      </c>
      <c r="B532" s="318" t="s">
        <v>6746</v>
      </c>
      <c r="C532" s="299" t="str">
        <f>+_xlfn.XLOOKUP(A532,'ACTIVOS 2'!$B$10:$B$646,'ACTIVOS 2'!$C$10:$C$646)</f>
        <v>FIGUEROA DELGADO RODOLFO</v>
      </c>
      <c r="D532" s="319">
        <v>32115</v>
      </c>
      <c r="E532" s="319">
        <v>45748</v>
      </c>
      <c r="F532" s="318" t="s">
        <v>763</v>
      </c>
      <c r="G532" s="318" t="s">
        <v>6747</v>
      </c>
      <c r="H532" s="318" t="s">
        <v>90</v>
      </c>
      <c r="I532" s="318" t="s">
        <v>351</v>
      </c>
      <c r="J532" s="318" t="s">
        <v>92</v>
      </c>
    </row>
    <row r="533" spans="1:10" x14ac:dyDescent="0.2">
      <c r="A533" s="317">
        <v>94064978</v>
      </c>
      <c r="B533" s="318" t="s">
        <v>6673</v>
      </c>
      <c r="C533" s="299" t="str">
        <f>+_xlfn.XLOOKUP(A533,'ACTIVOS 2'!$B$10:$B$646,'ACTIVOS 2'!$C$10:$C$646)</f>
        <v>RUANO BRAVO NICK ROGER</v>
      </c>
      <c r="D533" s="319">
        <v>30564</v>
      </c>
      <c r="E533" s="319">
        <v>45720</v>
      </c>
      <c r="F533" s="318" t="s">
        <v>763</v>
      </c>
      <c r="G533" s="318" t="s">
        <v>6674</v>
      </c>
      <c r="H533" s="318" t="s">
        <v>90</v>
      </c>
      <c r="I533" s="318" t="s">
        <v>211</v>
      </c>
      <c r="J533" s="318" t="s">
        <v>196</v>
      </c>
    </row>
    <row r="534" spans="1:10" x14ac:dyDescent="0.2">
      <c r="A534" s="317">
        <v>1107069415</v>
      </c>
      <c r="B534" s="318" t="s">
        <v>281</v>
      </c>
      <c r="C534" s="299" t="str">
        <f>+_xlfn.XLOOKUP(A534,'ACTIVOS 2'!$B$10:$B$646,'ACTIVOS 2'!$C$10:$C$646)</f>
        <v>RUIZ ERAZO ANA MARIA</v>
      </c>
      <c r="D534" s="319">
        <v>33617</v>
      </c>
      <c r="E534" s="319">
        <v>45428</v>
      </c>
      <c r="F534" s="318" t="s">
        <v>768</v>
      </c>
      <c r="G534" s="318" t="s">
        <v>282</v>
      </c>
      <c r="H534" s="318" t="s">
        <v>90</v>
      </c>
      <c r="I534" s="318" t="s">
        <v>211</v>
      </c>
      <c r="J534" s="318" t="s">
        <v>196</v>
      </c>
    </row>
    <row r="535" spans="1:10" x14ac:dyDescent="0.2">
      <c r="A535" s="317">
        <v>1116251756</v>
      </c>
      <c r="B535" s="318" t="s">
        <v>284</v>
      </c>
      <c r="C535" s="299" t="str">
        <f>+_xlfn.XLOOKUP(A535,'ACTIVOS 2'!$B$10:$B$646,'ACTIVOS 2'!$C$10:$C$646)</f>
        <v>SANCHEZ CHIQUITO TANIA LORENA</v>
      </c>
      <c r="D535" s="319">
        <v>33473</v>
      </c>
      <c r="E535" s="319">
        <v>43224</v>
      </c>
      <c r="F535" s="318" t="s">
        <v>768</v>
      </c>
      <c r="G535" s="318" t="s">
        <v>285</v>
      </c>
      <c r="H535" s="318" t="s">
        <v>90</v>
      </c>
      <c r="I535" s="318" t="s">
        <v>211</v>
      </c>
      <c r="J535" s="318" t="s">
        <v>196</v>
      </c>
    </row>
    <row r="536" spans="1:10" x14ac:dyDescent="0.2">
      <c r="A536" s="317">
        <v>1144208033</v>
      </c>
      <c r="B536" s="318" t="s">
        <v>286</v>
      </c>
      <c r="C536" s="299" t="str">
        <f>+_xlfn.XLOOKUP(A536,'ACTIVOS 2'!$B$10:$B$646,'ACTIVOS 2'!$C$10:$C$646)</f>
        <v>SANCHEZ GAVIRIA LAURA ISABELLA</v>
      </c>
      <c r="D536" s="319">
        <v>35922</v>
      </c>
      <c r="E536" s="319">
        <v>45173</v>
      </c>
      <c r="F536" s="318" t="s">
        <v>768</v>
      </c>
      <c r="G536" s="318" t="s">
        <v>287</v>
      </c>
      <c r="H536" s="318" t="s">
        <v>90</v>
      </c>
      <c r="I536" s="318" t="s">
        <v>211</v>
      </c>
      <c r="J536" s="318" t="s">
        <v>196</v>
      </c>
    </row>
    <row r="537" spans="1:10" x14ac:dyDescent="0.2">
      <c r="A537" s="317">
        <v>66879673</v>
      </c>
      <c r="B537" s="318" t="s">
        <v>288</v>
      </c>
      <c r="C537" s="299" t="str">
        <f>+_xlfn.XLOOKUP(A537,'ACTIVOS 2'!$B$10:$B$646,'ACTIVOS 2'!$C$10:$C$646)</f>
        <v>SANCHEZ ORJUELA NORMA CONSTANZA</v>
      </c>
      <c r="D537" s="319">
        <v>28451</v>
      </c>
      <c r="E537" s="319">
        <v>45173</v>
      </c>
      <c r="F537" s="318" t="s">
        <v>768</v>
      </c>
      <c r="G537" s="318" t="s">
        <v>289</v>
      </c>
      <c r="H537" s="318" t="s">
        <v>90</v>
      </c>
      <c r="I537" s="318" t="s">
        <v>211</v>
      </c>
      <c r="J537" s="318" t="s">
        <v>196</v>
      </c>
    </row>
    <row r="538" spans="1:10" x14ac:dyDescent="0.2">
      <c r="A538" s="317">
        <v>6550126</v>
      </c>
      <c r="B538" s="318" t="s">
        <v>290</v>
      </c>
      <c r="C538" s="299" t="str">
        <f>+_xlfn.XLOOKUP(A538,'ACTIVOS 2'!$B$10:$B$646,'ACTIVOS 2'!$C$10:$C$646)</f>
        <v>SARRIA ZULUAGA ROBIN ANDRES</v>
      </c>
      <c r="D538" s="319">
        <v>31173</v>
      </c>
      <c r="E538" s="319">
        <v>45155</v>
      </c>
      <c r="F538" s="318" t="s">
        <v>763</v>
      </c>
      <c r="G538" s="318" t="s">
        <v>291</v>
      </c>
      <c r="H538" s="318" t="s">
        <v>90</v>
      </c>
      <c r="I538" s="318" t="s">
        <v>211</v>
      </c>
      <c r="J538" s="318" t="s">
        <v>196</v>
      </c>
    </row>
    <row r="539" spans="1:10" x14ac:dyDescent="0.2">
      <c r="A539" s="317">
        <v>1002193116</v>
      </c>
      <c r="B539" s="318" t="s">
        <v>1511</v>
      </c>
      <c r="C539" s="299" t="str">
        <f>+_xlfn.XLOOKUP(A539,'ACTIVOS 2'!$B$10:$B$646,'ACTIVOS 2'!$C$10:$C$646)</f>
        <v>SEKAYIMA PALACIOS JESUS DAVID</v>
      </c>
      <c r="D539" s="319">
        <v>36848</v>
      </c>
      <c r="E539" s="319">
        <v>45649</v>
      </c>
      <c r="F539" s="318" t="s">
        <v>763</v>
      </c>
      <c r="G539" s="318" t="s">
        <v>1512</v>
      </c>
      <c r="H539" s="318" t="s">
        <v>90</v>
      </c>
      <c r="I539" s="318" t="s">
        <v>211</v>
      </c>
      <c r="J539" s="318" t="s">
        <v>196</v>
      </c>
    </row>
    <row r="540" spans="1:10" x14ac:dyDescent="0.2">
      <c r="A540" s="317">
        <v>1004607684</v>
      </c>
      <c r="B540" s="318" t="s">
        <v>292</v>
      </c>
      <c r="C540" s="299" t="str">
        <f>+_xlfn.XLOOKUP(A540,'ACTIVOS 2'!$B$10:$B$646,'ACTIVOS 2'!$C$10:$C$646)</f>
        <v>SINISTERRA CORTES MARIA ALEJANDRA</v>
      </c>
      <c r="D540" s="319">
        <v>35344</v>
      </c>
      <c r="E540" s="319">
        <v>45516</v>
      </c>
      <c r="F540" s="318" t="s">
        <v>768</v>
      </c>
      <c r="G540" s="318" t="s">
        <v>293</v>
      </c>
      <c r="H540" s="318" t="s">
        <v>90</v>
      </c>
      <c r="I540" s="318" t="s">
        <v>211</v>
      </c>
      <c r="J540" s="318" t="s">
        <v>196</v>
      </c>
    </row>
    <row r="541" spans="1:10" x14ac:dyDescent="0.2">
      <c r="A541" s="317">
        <v>16771703</v>
      </c>
      <c r="B541" s="318" t="s">
        <v>294</v>
      </c>
      <c r="C541" s="299" t="str">
        <f>+_xlfn.XLOOKUP(A541,'ACTIVOS 2'!$B$10:$B$646,'ACTIVOS 2'!$C$10:$C$646)</f>
        <v>TORRES SALAZAR HARVINS HERNAN</v>
      </c>
      <c r="D541" s="319">
        <v>25482</v>
      </c>
      <c r="E541" s="319">
        <v>43318</v>
      </c>
      <c r="F541" s="318" t="s">
        <v>763</v>
      </c>
      <c r="G541" s="318" t="s">
        <v>295</v>
      </c>
      <c r="H541" s="318" t="s">
        <v>90</v>
      </c>
      <c r="I541" s="318" t="s">
        <v>211</v>
      </c>
      <c r="J541" s="318" t="s">
        <v>196</v>
      </c>
    </row>
    <row r="542" spans="1:10" x14ac:dyDescent="0.2">
      <c r="A542" s="317">
        <v>94515492</v>
      </c>
      <c r="B542" s="318" t="s">
        <v>296</v>
      </c>
      <c r="C542" s="299" t="str">
        <f>+_xlfn.XLOOKUP(A542,'ACTIVOS 2'!$B$10:$B$646,'ACTIVOS 2'!$C$10:$C$646)</f>
        <v>URREA BONILLA YIMY ORLANDO</v>
      </c>
      <c r="D542" s="319">
        <v>28489</v>
      </c>
      <c r="E542" s="319">
        <v>41688</v>
      </c>
      <c r="F542" s="318" t="s">
        <v>763</v>
      </c>
      <c r="G542" s="318" t="s">
        <v>297</v>
      </c>
      <c r="H542" s="318" t="s">
        <v>90</v>
      </c>
      <c r="I542" s="318" t="s">
        <v>211</v>
      </c>
      <c r="J542" s="318" t="s">
        <v>196</v>
      </c>
    </row>
    <row r="543" spans="1:10" x14ac:dyDescent="0.2">
      <c r="A543" s="317">
        <v>1143947010</v>
      </c>
      <c r="B543" s="318" t="s">
        <v>298</v>
      </c>
      <c r="C543" s="299" t="str">
        <f>+_xlfn.XLOOKUP(A543,'ACTIVOS 2'!$B$10:$B$646,'ACTIVOS 2'!$C$10:$C$646)</f>
        <v>VALENCIA GOMEZ LAURA ESTHER</v>
      </c>
      <c r="D543" s="319">
        <v>33730</v>
      </c>
      <c r="E543" s="319">
        <v>45302</v>
      </c>
      <c r="F543" s="318" t="s">
        <v>768</v>
      </c>
      <c r="G543" s="318" t="s">
        <v>299</v>
      </c>
      <c r="H543" s="318" t="s">
        <v>90</v>
      </c>
      <c r="I543" s="318" t="s">
        <v>211</v>
      </c>
      <c r="J543" s="318" t="s">
        <v>196</v>
      </c>
    </row>
    <row r="544" spans="1:10" x14ac:dyDescent="0.2">
      <c r="A544" s="317">
        <v>1004537667</v>
      </c>
      <c r="B544" s="318" t="s">
        <v>300</v>
      </c>
      <c r="C544" s="299" t="str">
        <f>+_xlfn.XLOOKUP(A544,'ACTIVOS 2'!$B$10:$B$646,'ACTIVOS 2'!$C$10:$C$646)</f>
        <v>VALLECILLA SEVILLANO KIMVERLIS</v>
      </c>
      <c r="D544" s="319">
        <v>34135</v>
      </c>
      <c r="E544" s="319">
        <v>44418</v>
      </c>
      <c r="F544" s="318" t="s">
        <v>768</v>
      </c>
      <c r="G544" s="318" t="s">
        <v>301</v>
      </c>
      <c r="H544" s="318" t="s">
        <v>90</v>
      </c>
      <c r="I544" s="318" t="s">
        <v>211</v>
      </c>
      <c r="J544" s="318" t="s">
        <v>196</v>
      </c>
    </row>
    <row r="545" spans="1:10" x14ac:dyDescent="0.2">
      <c r="A545" s="317">
        <v>1112482561</v>
      </c>
      <c r="B545" s="318" t="s">
        <v>302</v>
      </c>
      <c r="C545" s="299" t="str">
        <f>+_xlfn.XLOOKUP(A545,'ACTIVOS 2'!$B$10:$B$646,'ACTIVOS 2'!$C$10:$C$646)</f>
        <v>VILLOTA CAMARGO CAMILO</v>
      </c>
      <c r="D545" s="319">
        <v>34582</v>
      </c>
      <c r="E545" s="319">
        <v>45509</v>
      </c>
      <c r="F545" s="318" t="s">
        <v>763</v>
      </c>
      <c r="G545" s="318" t="s">
        <v>303</v>
      </c>
      <c r="H545" s="318" t="s">
        <v>90</v>
      </c>
      <c r="I545" s="318" t="s">
        <v>211</v>
      </c>
      <c r="J545" s="318" t="s">
        <v>196</v>
      </c>
    </row>
    <row r="546" spans="1:10" x14ac:dyDescent="0.2">
      <c r="A546" s="317">
        <v>76333065</v>
      </c>
      <c r="B546" s="318" t="s">
        <v>304</v>
      </c>
      <c r="C546" s="299" t="e">
        <f>+_xlfn.XLOOKUP(A546,'ACTIVOS 2'!$B$10:$B$646,'ACTIVOS 2'!$C$10:$C$646)</f>
        <v>#N/A</v>
      </c>
      <c r="D546" s="319">
        <v>28843</v>
      </c>
      <c r="E546" s="319">
        <v>45162</v>
      </c>
      <c r="F546" s="318" t="s">
        <v>763</v>
      </c>
      <c r="G546" s="318" t="s">
        <v>305</v>
      </c>
      <c r="H546" s="318" t="s">
        <v>90</v>
      </c>
      <c r="I546" s="318" t="s">
        <v>211</v>
      </c>
      <c r="J546" s="318" t="s">
        <v>196</v>
      </c>
    </row>
    <row r="547" spans="1:10" x14ac:dyDescent="0.2">
      <c r="A547" s="317">
        <v>1130640699</v>
      </c>
      <c r="B547" s="318" t="s">
        <v>306</v>
      </c>
      <c r="C547" s="299" t="str">
        <f>+_xlfn.XLOOKUP(A547,'ACTIVOS 2'!$B$10:$B$646,'ACTIVOS 2'!$C$10:$C$646)</f>
        <v>ZAPATA CALDERON SERGIO STEVEN</v>
      </c>
      <c r="D547" s="319">
        <v>32385</v>
      </c>
      <c r="E547" s="319">
        <v>45406</v>
      </c>
      <c r="F547" s="318" t="s">
        <v>763</v>
      </c>
      <c r="G547" s="318" t="s">
        <v>4528</v>
      </c>
      <c r="H547" s="318" t="s">
        <v>90</v>
      </c>
      <c r="I547" s="318" t="s">
        <v>211</v>
      </c>
      <c r="J547" s="318" t="s">
        <v>196</v>
      </c>
    </row>
    <row r="548" spans="1:10" x14ac:dyDescent="0.2">
      <c r="A548" s="317">
        <v>1118286905</v>
      </c>
      <c r="B548" s="318" t="s">
        <v>307</v>
      </c>
      <c r="C548" s="299" t="e">
        <f>+_xlfn.XLOOKUP(A548,'ACTIVOS 2'!$B$10:$B$646,'ACTIVOS 2'!$C$10:$C$646)</f>
        <v>#N/A</v>
      </c>
      <c r="D548" s="319">
        <v>31774</v>
      </c>
      <c r="E548" s="319">
        <v>45428</v>
      </c>
      <c r="F548" s="318" t="s">
        <v>763</v>
      </c>
      <c r="G548" s="318" t="s">
        <v>308</v>
      </c>
      <c r="H548" s="318" t="s">
        <v>90</v>
      </c>
      <c r="I548" s="318" t="s">
        <v>309</v>
      </c>
      <c r="J548" s="318" t="s">
        <v>196</v>
      </c>
    </row>
    <row r="549" spans="1:10" x14ac:dyDescent="0.2">
      <c r="A549" s="317">
        <v>1143939500</v>
      </c>
      <c r="B549" s="318" t="s">
        <v>310</v>
      </c>
      <c r="C549" s="299" t="str">
        <f>+_xlfn.XLOOKUP(A549,'ACTIVOS 2'!$B$10:$B$646,'ACTIVOS 2'!$C$10:$C$646)</f>
        <v>GARCIA GAVIRIA EDWAR ANDRES</v>
      </c>
      <c r="D549" s="319">
        <v>33245</v>
      </c>
      <c r="E549" s="319">
        <v>45155</v>
      </c>
      <c r="F549" s="318" t="s">
        <v>768</v>
      </c>
      <c r="G549" s="318" t="s">
        <v>311</v>
      </c>
      <c r="H549" s="318" t="s">
        <v>90</v>
      </c>
      <c r="I549" s="318" t="s">
        <v>309</v>
      </c>
      <c r="J549" s="318" t="s">
        <v>196</v>
      </c>
    </row>
    <row r="550" spans="1:10" x14ac:dyDescent="0.2">
      <c r="A550" s="317">
        <v>1192891007</v>
      </c>
      <c r="B550" s="318" t="s">
        <v>312</v>
      </c>
      <c r="C550" s="299" t="str">
        <f>+_xlfn.XLOOKUP(A550,'ACTIVOS 2'!$B$10:$B$646,'ACTIVOS 2'!$C$10:$C$646)</f>
        <v>RODRIGUEZ ORTEGA JUAN CAMILO</v>
      </c>
      <c r="D550" s="319">
        <v>36700</v>
      </c>
      <c r="E550" s="319">
        <v>45201</v>
      </c>
      <c r="F550" s="318" t="s">
        <v>763</v>
      </c>
      <c r="G550" s="318" t="s">
        <v>313</v>
      </c>
      <c r="H550" s="318" t="s">
        <v>90</v>
      </c>
      <c r="I550" s="318" t="s">
        <v>309</v>
      </c>
      <c r="J550" s="318" t="s">
        <v>196</v>
      </c>
    </row>
    <row r="551" spans="1:10" x14ac:dyDescent="0.2">
      <c r="A551" s="317">
        <v>1107089947</v>
      </c>
      <c r="B551" s="318" t="s">
        <v>1513</v>
      </c>
      <c r="C551" s="299" t="str">
        <f>+_xlfn.XLOOKUP(A551,'ACTIVOS 2'!$B$10:$B$646,'ACTIVOS 2'!$C$10:$C$646)</f>
        <v>TORO PARRA CARLOS ARTURO</v>
      </c>
      <c r="D551" s="319">
        <v>34927</v>
      </c>
      <c r="E551" s="319">
        <v>45649</v>
      </c>
      <c r="F551" s="318" t="s">
        <v>763</v>
      </c>
      <c r="G551" s="318" t="s">
        <v>1514</v>
      </c>
      <c r="H551" s="318" t="s">
        <v>90</v>
      </c>
      <c r="I551" s="318" t="s">
        <v>309</v>
      </c>
      <c r="J551" s="318" t="s">
        <v>196</v>
      </c>
    </row>
    <row r="552" spans="1:10" x14ac:dyDescent="0.2">
      <c r="A552" s="317">
        <v>1151953038</v>
      </c>
      <c r="B552" s="318" t="s">
        <v>1515</v>
      </c>
      <c r="C552" s="299" t="str">
        <f>+_xlfn.XLOOKUP(A552,'ACTIVOS 2'!$B$10:$B$646,'ACTIVOS 2'!$C$10:$C$646)</f>
        <v>VILLOTA MAYOR EDWARD ESTEBAN</v>
      </c>
      <c r="D552" s="319">
        <v>34435</v>
      </c>
      <c r="E552" s="319">
        <v>45505</v>
      </c>
      <c r="F552" s="318" t="s">
        <v>763</v>
      </c>
      <c r="G552" s="318" t="s">
        <v>1516</v>
      </c>
      <c r="H552" s="318" t="s">
        <v>90</v>
      </c>
      <c r="I552" s="318" t="s">
        <v>1517</v>
      </c>
      <c r="J552" s="318" t="s">
        <v>6724</v>
      </c>
    </row>
    <row r="553" spans="1:10" x14ac:dyDescent="0.2">
      <c r="A553" s="317">
        <v>1144126097</v>
      </c>
      <c r="B553" s="318" t="s">
        <v>314</v>
      </c>
      <c r="C553" s="299" t="str">
        <f>+_xlfn.XLOOKUP(A553,'ACTIVOS 2'!$B$10:$B$646,'ACTIVOS 2'!$C$10:$C$646)</f>
        <v>ARANZALEZ LASSO ESTIVEN</v>
      </c>
      <c r="D553" s="319">
        <v>32668</v>
      </c>
      <c r="E553" s="319">
        <v>38914</v>
      </c>
      <c r="F553" s="318" t="s">
        <v>763</v>
      </c>
      <c r="G553" s="318" t="s">
        <v>315</v>
      </c>
      <c r="H553" s="318" t="s">
        <v>90</v>
      </c>
      <c r="I553" s="318" t="s">
        <v>316</v>
      </c>
      <c r="J553" s="318" t="s">
        <v>196</v>
      </c>
    </row>
    <row r="554" spans="1:10" x14ac:dyDescent="0.2">
      <c r="A554" s="317">
        <v>94521193</v>
      </c>
      <c r="B554" s="318" t="s">
        <v>317</v>
      </c>
      <c r="C554" s="299" t="str">
        <f>+_xlfn.XLOOKUP(A554,'ACTIVOS 2'!$B$10:$B$646,'ACTIVOS 2'!$C$10:$C$646)</f>
        <v>BOLANOS NINO JOAQUIN GIOVANNY</v>
      </c>
      <c r="D554" s="319">
        <v>28380</v>
      </c>
      <c r="E554" s="319">
        <v>38875</v>
      </c>
      <c r="F554" s="318" t="s">
        <v>763</v>
      </c>
      <c r="G554" s="318" t="s">
        <v>4529</v>
      </c>
      <c r="H554" s="318" t="s">
        <v>90</v>
      </c>
      <c r="I554" s="318" t="s">
        <v>316</v>
      </c>
      <c r="J554" s="318" t="s">
        <v>196</v>
      </c>
    </row>
    <row r="555" spans="1:10" x14ac:dyDescent="0.2">
      <c r="A555" s="317">
        <v>16846653</v>
      </c>
      <c r="B555" s="318" t="s">
        <v>318</v>
      </c>
      <c r="C555" s="299" t="str">
        <f>+_xlfn.XLOOKUP(A555,'ACTIVOS 2'!$B$10:$B$646,'ACTIVOS 2'!$C$10:$C$646)</f>
        <v>DUQUE ARCE CARLOS ANDRES</v>
      </c>
      <c r="D555" s="319">
        <v>30456</v>
      </c>
      <c r="E555" s="319">
        <v>38899</v>
      </c>
      <c r="F555" s="318" t="s">
        <v>763</v>
      </c>
      <c r="G555" s="318" t="s">
        <v>4530</v>
      </c>
      <c r="H555" s="318" t="s">
        <v>90</v>
      </c>
      <c r="I555" s="318" t="s">
        <v>316</v>
      </c>
      <c r="J555" s="318" t="s">
        <v>196</v>
      </c>
    </row>
    <row r="556" spans="1:10" x14ac:dyDescent="0.2">
      <c r="A556" s="317">
        <v>16718411</v>
      </c>
      <c r="B556" s="318" t="s">
        <v>319</v>
      </c>
      <c r="C556" s="299" t="str">
        <f>+_xlfn.XLOOKUP(A556,'ACTIVOS 2'!$B$10:$B$646,'ACTIVOS 2'!$C$10:$C$646)</f>
        <v>GAVIRIA HURTADO HAROLD</v>
      </c>
      <c r="D556" s="319">
        <v>24003</v>
      </c>
      <c r="E556" s="319">
        <v>38869</v>
      </c>
      <c r="F556" s="318" t="s">
        <v>763</v>
      </c>
      <c r="G556" s="318" t="s">
        <v>4531</v>
      </c>
      <c r="H556" s="318" t="s">
        <v>90</v>
      </c>
      <c r="I556" s="318" t="s">
        <v>316</v>
      </c>
      <c r="J556" s="318" t="s">
        <v>196</v>
      </c>
    </row>
    <row r="557" spans="1:10" x14ac:dyDescent="0.2">
      <c r="A557" s="317">
        <v>1115182029</v>
      </c>
      <c r="B557" s="318" t="s">
        <v>321</v>
      </c>
      <c r="C557" s="299" t="str">
        <f>+_xlfn.XLOOKUP(A557,'ACTIVOS 2'!$B$10:$B$646,'ACTIVOS 2'!$C$10:$C$646)</f>
        <v>MEJIA ACEVEDO MAURICIO</v>
      </c>
      <c r="D557" s="319">
        <v>31463</v>
      </c>
      <c r="E557" s="319">
        <v>43091</v>
      </c>
      <c r="F557" s="318" t="s">
        <v>763</v>
      </c>
      <c r="G557" s="318" t="s">
        <v>322</v>
      </c>
      <c r="H557" s="318" t="s">
        <v>90</v>
      </c>
      <c r="I557" s="318" t="s">
        <v>316</v>
      </c>
      <c r="J557" s="318" t="s">
        <v>196</v>
      </c>
    </row>
    <row r="558" spans="1:10" x14ac:dyDescent="0.2">
      <c r="A558" s="317">
        <v>94426858</v>
      </c>
      <c r="B558" s="318" t="s">
        <v>323</v>
      </c>
      <c r="C558" s="299" t="str">
        <f>+_xlfn.XLOOKUP(A558,'ACTIVOS 2'!$B$10:$B$646,'ACTIVOS 2'!$C$10:$C$646)</f>
        <v>NAVARRETE MORAN ALVARO</v>
      </c>
      <c r="D558" s="319">
        <v>26799</v>
      </c>
      <c r="E558" s="319">
        <v>39800</v>
      </c>
      <c r="F558" s="318" t="s">
        <v>763</v>
      </c>
      <c r="G558" s="318" t="s">
        <v>4532</v>
      </c>
      <c r="H558" s="318" t="s">
        <v>90</v>
      </c>
      <c r="I558" s="318" t="s">
        <v>316</v>
      </c>
      <c r="J558" s="318" t="s">
        <v>196</v>
      </c>
    </row>
    <row r="559" spans="1:10" x14ac:dyDescent="0.2">
      <c r="A559" s="317">
        <v>94063288</v>
      </c>
      <c r="B559" s="318" t="s">
        <v>324</v>
      </c>
      <c r="C559" s="299" t="str">
        <f>+_xlfn.XLOOKUP(A559,'ACTIVOS 2'!$B$10:$B$646,'ACTIVOS 2'!$C$10:$C$646)</f>
        <v>OCHOA RAMIREZ CARLOS EDUARDO</v>
      </c>
      <c r="D559" s="319">
        <v>30501</v>
      </c>
      <c r="E559" s="319">
        <v>43427</v>
      </c>
      <c r="F559" s="318" t="s">
        <v>763</v>
      </c>
      <c r="G559" s="318" t="s">
        <v>325</v>
      </c>
      <c r="H559" s="318" t="s">
        <v>90</v>
      </c>
      <c r="I559" s="318" t="s">
        <v>316</v>
      </c>
      <c r="J559" s="318" t="s">
        <v>196</v>
      </c>
    </row>
    <row r="560" spans="1:10" x14ac:dyDescent="0.2">
      <c r="A560" s="317">
        <v>94450432</v>
      </c>
      <c r="B560" s="318" t="s">
        <v>326</v>
      </c>
      <c r="C560" s="299" t="str">
        <f>+_xlfn.XLOOKUP(A560,'ACTIVOS 2'!$B$10:$B$646,'ACTIVOS 2'!$C$10:$C$646)</f>
        <v>PAZ PEREZ DORLAY</v>
      </c>
      <c r="D560" s="319">
        <v>27715</v>
      </c>
      <c r="E560" s="319">
        <v>39701</v>
      </c>
      <c r="F560" s="318" t="s">
        <v>763</v>
      </c>
      <c r="G560" s="318" t="s">
        <v>4533</v>
      </c>
      <c r="H560" s="318" t="s">
        <v>90</v>
      </c>
      <c r="I560" s="318" t="s">
        <v>316</v>
      </c>
      <c r="J560" s="318" t="s">
        <v>196</v>
      </c>
    </row>
    <row r="561" spans="1:10" x14ac:dyDescent="0.2">
      <c r="A561" s="317">
        <v>14590974</v>
      </c>
      <c r="B561" s="318" t="s">
        <v>327</v>
      </c>
      <c r="C561" s="299" t="str">
        <f>+_xlfn.XLOOKUP(A561,'ACTIVOS 2'!$B$10:$B$646,'ACTIVOS 2'!$C$10:$C$646)</f>
        <v>PINEDA VIRGEN ANDRES</v>
      </c>
      <c r="D561" s="319">
        <v>29654</v>
      </c>
      <c r="E561" s="319">
        <v>42893</v>
      </c>
      <c r="F561" s="318" t="s">
        <v>763</v>
      </c>
      <c r="G561" s="318" t="s">
        <v>328</v>
      </c>
      <c r="H561" s="318" t="s">
        <v>90</v>
      </c>
      <c r="I561" s="318" t="s">
        <v>316</v>
      </c>
      <c r="J561" s="318" t="s">
        <v>196</v>
      </c>
    </row>
    <row r="562" spans="1:10" x14ac:dyDescent="0.2">
      <c r="A562" s="317">
        <v>1061545079</v>
      </c>
      <c r="B562" s="318" t="s">
        <v>1520</v>
      </c>
      <c r="C562" s="299" t="str">
        <f>+_xlfn.XLOOKUP(A562,'ACTIVOS 2'!$B$10:$B$646,'ACTIVOS 2'!$C$10:$C$646)</f>
        <v>AGREDO MUELAS GINA MARCELA</v>
      </c>
      <c r="D562" s="319">
        <v>36357</v>
      </c>
      <c r="E562" s="319">
        <v>45162</v>
      </c>
      <c r="F562" s="318" t="s">
        <v>768</v>
      </c>
      <c r="G562" s="318" t="s">
        <v>1521</v>
      </c>
      <c r="H562" s="318" t="s">
        <v>90</v>
      </c>
      <c r="I562" s="318" t="s">
        <v>1522</v>
      </c>
      <c r="J562" s="318" t="s">
        <v>159</v>
      </c>
    </row>
    <row r="563" spans="1:10" x14ac:dyDescent="0.2">
      <c r="A563" s="317">
        <v>63486554</v>
      </c>
      <c r="B563" s="318" t="s">
        <v>1523</v>
      </c>
      <c r="C563" s="299" t="str">
        <f>+_xlfn.XLOOKUP(A563,'ACTIVOS 2'!$B$10:$B$646,'ACTIVOS 2'!$C$10:$C$646)</f>
        <v>FLOREZ IDARRAGA LILIANA</v>
      </c>
      <c r="D563" s="319">
        <v>26774</v>
      </c>
      <c r="E563" s="319">
        <v>44743</v>
      </c>
      <c r="F563" s="318" t="s">
        <v>768</v>
      </c>
      <c r="G563" s="318" t="s">
        <v>4534</v>
      </c>
      <c r="H563" s="318" t="s">
        <v>90</v>
      </c>
      <c r="I563" s="318" t="s">
        <v>1522</v>
      </c>
      <c r="J563" s="318" t="s">
        <v>159</v>
      </c>
    </row>
    <row r="564" spans="1:10" x14ac:dyDescent="0.2">
      <c r="A564" s="317">
        <v>1010071113</v>
      </c>
      <c r="B564" s="318" t="s">
        <v>1425</v>
      </c>
      <c r="C564" s="299" t="str">
        <f>+_xlfn.XLOOKUP(A564,'ACTIVOS 2'!$B$10:$B$646,'ACTIVOS 2'!$C$10:$C$646)</f>
        <v>MOSQUERA SEGOVIA KEVIN ANDRES</v>
      </c>
      <c r="D564" s="319">
        <v>36477</v>
      </c>
      <c r="E564" s="319">
        <v>45094</v>
      </c>
      <c r="F564" s="318" t="s">
        <v>763</v>
      </c>
      <c r="G564" s="318" t="s">
        <v>1426</v>
      </c>
      <c r="H564" s="318" t="s">
        <v>90</v>
      </c>
      <c r="I564" s="318" t="s">
        <v>1522</v>
      </c>
      <c r="J564" s="318" t="s">
        <v>159</v>
      </c>
    </row>
    <row r="565" spans="1:10" x14ac:dyDescent="0.2">
      <c r="A565" s="317">
        <v>1143879692</v>
      </c>
      <c r="B565" s="318" t="s">
        <v>1524</v>
      </c>
      <c r="C565" s="299" t="str">
        <f>+_xlfn.XLOOKUP(A565,'ACTIVOS 2'!$B$10:$B$646,'ACTIVOS 2'!$C$10:$C$646)</f>
        <v>PAZ YELA JOHAN ALEJANDRO</v>
      </c>
      <c r="D565" s="319">
        <v>36418</v>
      </c>
      <c r="E565" s="319">
        <v>45078</v>
      </c>
      <c r="F565" s="318" t="s">
        <v>763</v>
      </c>
      <c r="G565" s="318" t="s">
        <v>1525</v>
      </c>
      <c r="H565" s="318" t="s">
        <v>90</v>
      </c>
      <c r="I565" s="318" t="s">
        <v>1522</v>
      </c>
      <c r="J565" s="318" t="s">
        <v>159</v>
      </c>
    </row>
    <row r="566" spans="1:10" x14ac:dyDescent="0.2">
      <c r="A566" s="317">
        <v>26719330</v>
      </c>
      <c r="B566" s="318" t="s">
        <v>1526</v>
      </c>
      <c r="C566" s="299" t="str">
        <f>+_xlfn.XLOOKUP(A566,'ACTIVOS 2'!$B$10:$B$646,'ACTIVOS 2'!$C$10:$C$646)</f>
        <v>RESTREPO TORO LIBIA EUCARIS</v>
      </c>
      <c r="D566" s="319">
        <v>24451</v>
      </c>
      <c r="E566" s="319">
        <v>38749</v>
      </c>
      <c r="F566" s="318" t="s">
        <v>768</v>
      </c>
      <c r="G566" s="318" t="s">
        <v>4535</v>
      </c>
      <c r="H566" s="318" t="s">
        <v>90</v>
      </c>
      <c r="I566" s="318" t="s">
        <v>1522</v>
      </c>
      <c r="J566" s="318" t="s">
        <v>159</v>
      </c>
    </row>
    <row r="567" spans="1:10" x14ac:dyDescent="0.2">
      <c r="A567" s="317">
        <v>1144211385</v>
      </c>
      <c r="B567" s="318" t="s">
        <v>1004</v>
      </c>
      <c r="C567" s="299" t="str">
        <f>+_xlfn.XLOOKUP(A567,'ACTIVOS 2'!$B$10:$B$646,'ACTIVOS 2'!$C$10:$C$646)</f>
        <v>USUGA MUNOZ DANIELA</v>
      </c>
      <c r="D567" s="319">
        <v>36357</v>
      </c>
      <c r="E567" s="319">
        <v>44697</v>
      </c>
      <c r="F567" s="318" t="s">
        <v>768</v>
      </c>
      <c r="G567" s="318" t="s">
        <v>1005</v>
      </c>
      <c r="H567" s="318" t="s">
        <v>90</v>
      </c>
      <c r="I567" s="318" t="s">
        <v>6266</v>
      </c>
      <c r="J567" s="318" t="s">
        <v>6724</v>
      </c>
    </row>
    <row r="568" spans="1:10" x14ac:dyDescent="0.2">
      <c r="A568" s="317">
        <v>1144095481</v>
      </c>
      <c r="B568" s="318" t="s">
        <v>329</v>
      </c>
      <c r="C568" s="299" t="str">
        <f>+_xlfn.XLOOKUP(A568,'ACTIVOS 2'!$B$10:$B$646,'ACTIVOS 2'!$C$10:$C$646)</f>
        <v>FILIGRANA CHAUSTRE TANIA</v>
      </c>
      <c r="D568" s="319">
        <v>35531</v>
      </c>
      <c r="E568" s="319">
        <v>43755</v>
      </c>
      <c r="F568" s="318" t="s">
        <v>768</v>
      </c>
      <c r="G568" s="318" t="s">
        <v>330</v>
      </c>
      <c r="H568" s="318" t="s">
        <v>90</v>
      </c>
      <c r="I568" s="318" t="s">
        <v>331</v>
      </c>
      <c r="J568" s="318" t="s">
        <v>92</v>
      </c>
    </row>
    <row r="569" spans="1:10" x14ac:dyDescent="0.2">
      <c r="A569" s="317">
        <v>1130634495</v>
      </c>
      <c r="B569" s="318" t="s">
        <v>332</v>
      </c>
      <c r="C569" s="299" t="str">
        <f>+_xlfn.XLOOKUP(A569,'ACTIVOS 2'!$B$10:$B$646,'ACTIVOS 2'!$C$10:$C$646)</f>
        <v>GOMEZ HERNANDEZ SULAY GEOVANA</v>
      </c>
      <c r="D569" s="319">
        <v>31999</v>
      </c>
      <c r="E569" s="319">
        <v>43504</v>
      </c>
      <c r="F569" s="318" t="s">
        <v>768</v>
      </c>
      <c r="G569" s="318" t="s">
        <v>4536</v>
      </c>
      <c r="H569" s="318" t="s">
        <v>90</v>
      </c>
      <c r="I569" s="318" t="s">
        <v>331</v>
      </c>
      <c r="J569" s="318" t="s">
        <v>92</v>
      </c>
    </row>
    <row r="570" spans="1:10" x14ac:dyDescent="0.2">
      <c r="A570" s="317">
        <v>1130627977</v>
      </c>
      <c r="B570" s="318" t="s">
        <v>333</v>
      </c>
      <c r="C570" s="299" t="str">
        <f>+_xlfn.XLOOKUP(A570,'ACTIVOS 2'!$B$10:$B$646,'ACTIVOS 2'!$C$10:$C$646)</f>
        <v>GUTIERREZ GOMEZ JOSE FERNANDO</v>
      </c>
      <c r="D570" s="319">
        <v>31636</v>
      </c>
      <c r="E570" s="319">
        <v>43906</v>
      </c>
      <c r="F570" s="318" t="s">
        <v>763</v>
      </c>
      <c r="G570" s="318" t="s">
        <v>4537</v>
      </c>
      <c r="H570" s="318" t="s">
        <v>90</v>
      </c>
      <c r="I570" s="318" t="s">
        <v>331</v>
      </c>
      <c r="J570" s="318" t="s">
        <v>92</v>
      </c>
    </row>
    <row r="571" spans="1:10" x14ac:dyDescent="0.2">
      <c r="A571" s="317">
        <v>1085687299</v>
      </c>
      <c r="B571" s="318" t="s">
        <v>334</v>
      </c>
      <c r="C571" s="299" t="str">
        <f>+_xlfn.XLOOKUP(A571,'ACTIVOS 2'!$B$10:$B$646,'ACTIVOS 2'!$C$10:$C$646)</f>
        <v>HINESTROZA TORRES BENYI CRISTINA</v>
      </c>
      <c r="D571" s="319">
        <v>32314</v>
      </c>
      <c r="E571" s="319">
        <v>43172</v>
      </c>
      <c r="F571" s="318" t="s">
        <v>768</v>
      </c>
      <c r="G571" s="318" t="s">
        <v>335</v>
      </c>
      <c r="H571" s="318" t="s">
        <v>90</v>
      </c>
      <c r="I571" s="318" t="s">
        <v>331</v>
      </c>
      <c r="J571" s="318" t="s">
        <v>92</v>
      </c>
    </row>
    <row r="572" spans="1:10" x14ac:dyDescent="0.2">
      <c r="A572" s="317">
        <v>1113641054</v>
      </c>
      <c r="B572" s="318" t="s">
        <v>336</v>
      </c>
      <c r="C572" s="299" t="str">
        <f>+_xlfn.XLOOKUP(A572,'ACTIVOS 2'!$B$10:$B$646,'ACTIVOS 2'!$C$10:$C$646)</f>
        <v>MAZO SALAS LINA MARCELA</v>
      </c>
      <c r="D572" s="319">
        <v>32710</v>
      </c>
      <c r="E572" s="319">
        <v>43370</v>
      </c>
      <c r="F572" s="318" t="s">
        <v>768</v>
      </c>
      <c r="G572" s="318" t="s">
        <v>4538</v>
      </c>
      <c r="H572" s="318" t="s">
        <v>90</v>
      </c>
      <c r="I572" s="318" t="s">
        <v>331</v>
      </c>
      <c r="J572" s="318" t="s">
        <v>92</v>
      </c>
    </row>
    <row r="573" spans="1:10" x14ac:dyDescent="0.2">
      <c r="A573" s="317">
        <v>1130638562</v>
      </c>
      <c r="B573" s="318" t="s">
        <v>337</v>
      </c>
      <c r="C573" s="299" t="str">
        <f>+_xlfn.XLOOKUP(A573,'ACTIVOS 2'!$B$10:$B$646,'ACTIVOS 2'!$C$10:$C$646)</f>
        <v>QUINTERO SOLARTE DIANA CAROLINA</v>
      </c>
      <c r="D573" s="319">
        <v>32284</v>
      </c>
      <c r="E573" s="319">
        <v>43504</v>
      </c>
      <c r="F573" s="318" t="s">
        <v>768</v>
      </c>
      <c r="G573" s="318" t="s">
        <v>4539</v>
      </c>
      <c r="H573" s="318" t="s">
        <v>90</v>
      </c>
      <c r="I573" s="318" t="s">
        <v>331</v>
      </c>
      <c r="J573" s="318" t="s">
        <v>92</v>
      </c>
    </row>
    <row r="574" spans="1:10" x14ac:dyDescent="0.2">
      <c r="A574" s="317">
        <v>79849153</v>
      </c>
      <c r="B574" s="318" t="s">
        <v>338</v>
      </c>
      <c r="C574" s="299" t="str">
        <f>+_xlfn.XLOOKUP(A574,'ACTIVOS 2'!$B$10:$B$646,'ACTIVOS 2'!$C$10:$C$646)</f>
        <v>RODRIGUEZ VELASQUEZ JOHN MANUEL</v>
      </c>
      <c r="D574" s="319">
        <v>27724</v>
      </c>
      <c r="E574" s="319">
        <v>40371</v>
      </c>
      <c r="F574" s="318" t="s">
        <v>763</v>
      </c>
      <c r="G574" s="318" t="s">
        <v>4540</v>
      </c>
      <c r="H574" s="318" t="s">
        <v>90</v>
      </c>
      <c r="I574" s="318" t="s">
        <v>331</v>
      </c>
      <c r="J574" s="318" t="s">
        <v>92</v>
      </c>
    </row>
    <row r="575" spans="1:10" x14ac:dyDescent="0.2">
      <c r="A575" s="317">
        <v>1144070871</v>
      </c>
      <c r="B575" s="318" t="s">
        <v>339</v>
      </c>
      <c r="C575" s="299" t="str">
        <f>+_xlfn.XLOOKUP(A575,'ACTIVOS 2'!$B$10:$B$646,'ACTIVOS 2'!$C$10:$C$646)</f>
        <v>ROMAN OCAMPO MILDREY</v>
      </c>
      <c r="D575" s="319">
        <v>34486</v>
      </c>
      <c r="E575" s="319">
        <v>42888</v>
      </c>
      <c r="F575" s="318" t="s">
        <v>768</v>
      </c>
      <c r="G575" s="318" t="s">
        <v>340</v>
      </c>
      <c r="H575" s="318" t="s">
        <v>90</v>
      </c>
      <c r="I575" s="318" t="s">
        <v>331</v>
      </c>
      <c r="J575" s="318" t="s">
        <v>92</v>
      </c>
    </row>
    <row r="576" spans="1:10" x14ac:dyDescent="0.2">
      <c r="A576" s="317">
        <v>67038967</v>
      </c>
      <c r="B576" s="318" t="s">
        <v>341</v>
      </c>
      <c r="C576" s="299" t="str">
        <f>+_xlfn.XLOOKUP(A576,'ACTIVOS 2'!$B$10:$B$646,'ACTIVOS 2'!$C$10:$C$646)</f>
        <v>SANCHEZ GUTIERREZ ANGEL</v>
      </c>
      <c r="D576" s="319">
        <v>31309</v>
      </c>
      <c r="E576" s="319">
        <v>41535</v>
      </c>
      <c r="F576" s="318" t="s">
        <v>763</v>
      </c>
      <c r="G576" s="318" t="s">
        <v>342</v>
      </c>
      <c r="H576" s="318" t="s">
        <v>90</v>
      </c>
      <c r="I576" s="318" t="s">
        <v>331</v>
      </c>
      <c r="J576" s="318" t="s">
        <v>92</v>
      </c>
    </row>
    <row r="577" spans="1:10" x14ac:dyDescent="0.2">
      <c r="A577" s="317">
        <v>1143868161</v>
      </c>
      <c r="B577" s="318" t="s">
        <v>346</v>
      </c>
      <c r="C577" s="299" t="str">
        <f>+_xlfn.XLOOKUP(A577,'ACTIVOS 2'!$B$10:$B$646,'ACTIVOS 2'!$C$10:$C$646)</f>
        <v>HURTADO SANTACRUZ JHON JAIRO</v>
      </c>
      <c r="D577" s="319">
        <v>35329</v>
      </c>
      <c r="E577" s="319">
        <v>43622</v>
      </c>
      <c r="F577" s="318" t="s">
        <v>763</v>
      </c>
      <c r="G577" s="318" t="s">
        <v>347</v>
      </c>
      <c r="H577" s="318" t="s">
        <v>90</v>
      </c>
      <c r="I577" s="318" t="s">
        <v>348</v>
      </c>
      <c r="J577" s="318" t="s">
        <v>92</v>
      </c>
    </row>
    <row r="578" spans="1:10" x14ac:dyDescent="0.2">
      <c r="A578" s="317">
        <v>1005894903</v>
      </c>
      <c r="B578" s="318" t="s">
        <v>6751</v>
      </c>
      <c r="C578" s="299" t="str">
        <f>+_xlfn.XLOOKUP(A578,'ACTIVOS 2'!$B$10:$B$646,'ACTIVOS 2'!$C$10:$C$646)</f>
        <v>GOMEZ PEREZ DAVID STEVEN</v>
      </c>
      <c r="D578" s="319">
        <v>37669</v>
      </c>
      <c r="E578" s="319">
        <v>45748</v>
      </c>
      <c r="F578" s="318" t="s">
        <v>763</v>
      </c>
      <c r="G578" s="318" t="s">
        <v>6752</v>
      </c>
      <c r="H578" s="318" t="s">
        <v>366</v>
      </c>
      <c r="I578" s="318" t="s">
        <v>859</v>
      </c>
      <c r="J578" s="318" t="s">
        <v>366</v>
      </c>
    </row>
    <row r="579" spans="1:10" x14ac:dyDescent="0.2">
      <c r="A579" s="317">
        <v>1130590251</v>
      </c>
      <c r="B579" s="318" t="s">
        <v>354</v>
      </c>
      <c r="C579" s="299" t="str">
        <f>+_xlfn.XLOOKUP(A579,'ACTIVOS 2'!$B$10:$B$646,'ACTIVOS 2'!$C$10:$C$646)</f>
        <v>PRADA VILLA EDGAR HERNAN</v>
      </c>
      <c r="D579" s="319">
        <v>31704</v>
      </c>
      <c r="E579" s="319">
        <v>45614</v>
      </c>
      <c r="F579" s="318" t="s">
        <v>763</v>
      </c>
      <c r="G579" s="318" t="s">
        <v>355</v>
      </c>
      <c r="H579" s="318" t="s">
        <v>90</v>
      </c>
      <c r="I579" s="318" t="s">
        <v>351</v>
      </c>
      <c r="J579" s="318" t="s">
        <v>92</v>
      </c>
    </row>
    <row r="580" spans="1:10" x14ac:dyDescent="0.2">
      <c r="A580" s="317">
        <v>1151940386</v>
      </c>
      <c r="B580" s="318" t="s">
        <v>356</v>
      </c>
      <c r="C580" s="299" t="str">
        <f>+_xlfn.XLOOKUP(A580,'ACTIVOS 2'!$B$10:$B$646,'ACTIVOS 2'!$C$10:$C$646)</f>
        <v>VANEGAS SANTOFINIO HAWER STEVEN</v>
      </c>
      <c r="D580" s="319">
        <v>33397</v>
      </c>
      <c r="E580" s="319">
        <v>43350</v>
      </c>
      <c r="F580" s="318" t="s">
        <v>763</v>
      </c>
      <c r="G580" s="318" t="s">
        <v>4541</v>
      </c>
      <c r="H580" s="318" t="s">
        <v>90</v>
      </c>
      <c r="I580" s="318" t="s">
        <v>357</v>
      </c>
      <c r="J580" s="318" t="s">
        <v>92</v>
      </c>
    </row>
    <row r="581" spans="1:10" x14ac:dyDescent="0.2">
      <c r="A581" s="317">
        <v>1151961234</v>
      </c>
      <c r="B581" s="318" t="s">
        <v>361</v>
      </c>
      <c r="C581" s="299" t="e">
        <f>+_xlfn.XLOOKUP(A581,'ACTIVOS 2'!$B$10:$B$646,'ACTIVOS 2'!$C$10:$C$646)</f>
        <v>#N/A</v>
      </c>
      <c r="D581" s="319">
        <v>35399</v>
      </c>
      <c r="E581" s="319">
        <v>45078</v>
      </c>
      <c r="F581" s="318" t="s">
        <v>763</v>
      </c>
      <c r="G581" s="318" t="s">
        <v>362</v>
      </c>
      <c r="H581" s="318" t="s">
        <v>90</v>
      </c>
      <c r="I581" s="318" t="s">
        <v>360</v>
      </c>
      <c r="J581" s="318" t="s">
        <v>92</v>
      </c>
    </row>
    <row r="582" spans="1:10" x14ac:dyDescent="0.2">
      <c r="A582" s="317">
        <v>1005968424</v>
      </c>
      <c r="B582" s="318" t="s">
        <v>363</v>
      </c>
      <c r="C582" s="299" t="str">
        <f>+_xlfn.XLOOKUP(A582,'ACTIVOS 2'!$B$10:$B$646,'ACTIVOS 2'!$C$10:$C$646)</f>
        <v>SOLIS AYALA JUAN SEBASTIAN</v>
      </c>
      <c r="D582" s="319">
        <v>37890</v>
      </c>
      <c r="E582" s="319">
        <v>44713</v>
      </c>
      <c r="F582" s="318" t="s">
        <v>763</v>
      </c>
      <c r="G582" s="318" t="s">
        <v>4542</v>
      </c>
      <c r="H582" s="318" t="s">
        <v>90</v>
      </c>
      <c r="I582" s="318" t="s">
        <v>360</v>
      </c>
      <c r="J582" s="318" t="s">
        <v>196</v>
      </c>
    </row>
    <row r="583" spans="1:10" x14ac:dyDescent="0.2">
      <c r="A583" s="317">
        <v>1143956959</v>
      </c>
      <c r="B583" s="318" t="s">
        <v>364</v>
      </c>
      <c r="C583" s="299" t="str">
        <f>+_xlfn.XLOOKUP(A583,'ACTIVOS 2'!$B$10:$B$646,'ACTIVOS 2'!$C$10:$C$646)</f>
        <v>POPO MINA JOSE JEFFERSON</v>
      </c>
      <c r="D583" s="319">
        <v>34137</v>
      </c>
      <c r="E583" s="319">
        <v>43353</v>
      </c>
      <c r="F583" s="318" t="s">
        <v>763</v>
      </c>
      <c r="G583" s="318" t="s">
        <v>4543</v>
      </c>
      <c r="H583" s="318" t="s">
        <v>90</v>
      </c>
      <c r="I583" s="318" t="s">
        <v>365</v>
      </c>
      <c r="J583" s="318" t="s">
        <v>92</v>
      </c>
    </row>
    <row r="584" spans="1:10" x14ac:dyDescent="0.2">
      <c r="A584" s="317">
        <v>1130678000</v>
      </c>
      <c r="B584" s="318" t="s">
        <v>349</v>
      </c>
      <c r="C584" s="299" t="str">
        <f>+_xlfn.XLOOKUP(A584,'ACTIVOS 2'!$B$10:$B$646,'ACTIVOS 2'!$C$10:$C$646)</f>
        <v>COBOS VASQUEZ ALVARO ANDRES</v>
      </c>
      <c r="D584" s="319">
        <v>32338</v>
      </c>
      <c r="E584" s="319">
        <v>45162</v>
      </c>
      <c r="F584" s="318" t="s">
        <v>763</v>
      </c>
      <c r="G584" s="318" t="s">
        <v>350</v>
      </c>
      <c r="H584" s="318" t="s">
        <v>90</v>
      </c>
      <c r="I584" s="318" t="s">
        <v>6675</v>
      </c>
      <c r="J584" s="318" t="s">
        <v>6724</v>
      </c>
    </row>
    <row r="585" spans="1:10" x14ac:dyDescent="0.2">
      <c r="A585" s="317">
        <v>1151963482</v>
      </c>
      <c r="B585" s="318" t="s">
        <v>1528</v>
      </c>
      <c r="C585" s="299" t="str">
        <f>+_xlfn.XLOOKUP(A585,'ACTIVOS 2'!$B$10:$B$646,'ACTIVOS 2'!$C$10:$C$646)</f>
        <v>ORTIZ CAMPOS ROBERTO CARLOS</v>
      </c>
      <c r="D585" s="319">
        <v>35727</v>
      </c>
      <c r="E585" s="319">
        <v>45362</v>
      </c>
      <c r="F585" s="318" t="s">
        <v>763</v>
      </c>
      <c r="G585" s="318" t="s">
        <v>1529</v>
      </c>
      <c r="H585" s="318" t="s">
        <v>90</v>
      </c>
      <c r="I585" s="318" t="s">
        <v>1530</v>
      </c>
      <c r="J585" s="318" t="s">
        <v>196</v>
      </c>
    </row>
    <row r="586" spans="1:10" x14ac:dyDescent="0.2">
      <c r="A586" s="317">
        <v>14636006</v>
      </c>
      <c r="B586" s="318" t="s">
        <v>231</v>
      </c>
      <c r="C586" s="299" t="str">
        <f>+_xlfn.XLOOKUP(A586,'ACTIVOS 2'!$B$10:$B$646,'ACTIVOS 2'!$C$10:$C$646)</f>
        <v>CASTIBLANCO MARQUEZ HARRY</v>
      </c>
      <c r="D586" s="319">
        <v>30654</v>
      </c>
      <c r="E586" s="319">
        <v>45475</v>
      </c>
      <c r="F586" s="318" t="s">
        <v>763</v>
      </c>
      <c r="G586" s="318" t="s">
        <v>232</v>
      </c>
      <c r="H586" s="318" t="s">
        <v>90</v>
      </c>
      <c r="I586" s="318" t="s">
        <v>6312</v>
      </c>
      <c r="J586" s="318" t="s">
        <v>196</v>
      </c>
    </row>
    <row r="587" spans="1:10" x14ac:dyDescent="0.2">
      <c r="A587" s="317">
        <v>1113635537</v>
      </c>
      <c r="B587" s="318" t="s">
        <v>1531</v>
      </c>
      <c r="C587" s="299" t="str">
        <f>+_xlfn.XLOOKUP(A587,'ACTIVOS 2'!$B$10:$B$646,'ACTIVOS 2'!$C$10:$C$646)</f>
        <v>ORTIZ ROSERO LUZ ADRIANA</v>
      </c>
      <c r="D587" s="319">
        <v>32307</v>
      </c>
      <c r="E587" s="319">
        <v>39744</v>
      </c>
      <c r="F587" s="318" t="s">
        <v>768</v>
      </c>
      <c r="G587" s="318" t="s">
        <v>4544</v>
      </c>
      <c r="H587" s="318" t="s">
        <v>366</v>
      </c>
      <c r="I587" s="318" t="s">
        <v>1532</v>
      </c>
      <c r="J587" s="318" t="s">
        <v>368</v>
      </c>
    </row>
    <row r="588" spans="1:10" x14ac:dyDescent="0.2">
      <c r="A588" s="317">
        <v>14678592</v>
      </c>
      <c r="B588" s="318" t="s">
        <v>1577</v>
      </c>
      <c r="C588" s="299" t="str">
        <f>+_xlfn.XLOOKUP(A588,'ACTIVOS 2'!$B$10:$B$646,'ACTIVOS 2'!$C$10:$C$646)</f>
        <v>MONTANO MURILLO LUIS CARLOS</v>
      </c>
      <c r="D588" s="319">
        <v>31041</v>
      </c>
      <c r="E588" s="319">
        <v>45062</v>
      </c>
      <c r="F588" s="318" t="s">
        <v>763</v>
      </c>
      <c r="G588" s="318" t="s">
        <v>1578</v>
      </c>
      <c r="H588" s="318" t="s">
        <v>366</v>
      </c>
      <c r="I588" s="318" t="s">
        <v>6748</v>
      </c>
      <c r="J588" s="318" t="s">
        <v>1541</v>
      </c>
    </row>
    <row r="589" spans="1:10" x14ac:dyDescent="0.2">
      <c r="A589" s="317">
        <v>1143932028</v>
      </c>
      <c r="B589" s="318" t="s">
        <v>1579</v>
      </c>
      <c r="C589" s="299" t="str">
        <f>+_xlfn.XLOOKUP(A589,'ACTIVOS 2'!$B$10:$B$646,'ACTIVOS 2'!$C$10:$C$646)</f>
        <v>MORALES RODRIGUEZ KATERINE</v>
      </c>
      <c r="D589" s="319">
        <v>32966</v>
      </c>
      <c r="E589" s="319">
        <v>45216</v>
      </c>
      <c r="F589" s="318" t="s">
        <v>768</v>
      </c>
      <c r="G589" s="318" t="s">
        <v>1580</v>
      </c>
      <c r="H589" s="318" t="s">
        <v>366</v>
      </c>
      <c r="I589" s="318" t="s">
        <v>6748</v>
      </c>
      <c r="J589" s="318" t="s">
        <v>1541</v>
      </c>
    </row>
    <row r="590" spans="1:10" x14ac:dyDescent="0.2">
      <c r="A590" s="317">
        <v>1130655961</v>
      </c>
      <c r="B590" s="318" t="s">
        <v>1533</v>
      </c>
      <c r="C590" s="299" t="str">
        <f>+_xlfn.XLOOKUP(A590,'ACTIVOS 2'!$B$10:$B$646,'ACTIVOS 2'!$C$10:$C$646)</f>
        <v>SEGURA SALAZAR SERGIO ALEXANDER</v>
      </c>
      <c r="D590" s="319">
        <v>32133</v>
      </c>
      <c r="E590" s="319">
        <v>41913</v>
      </c>
      <c r="F590" s="318" t="s">
        <v>763</v>
      </c>
      <c r="G590" s="318" t="s">
        <v>1534</v>
      </c>
      <c r="H590" s="318" t="s">
        <v>366</v>
      </c>
      <c r="I590" s="318" t="s">
        <v>1535</v>
      </c>
      <c r="J590" s="318" t="s">
        <v>368</v>
      </c>
    </row>
    <row r="591" spans="1:10" x14ac:dyDescent="0.2">
      <c r="A591" s="317">
        <v>94527076</v>
      </c>
      <c r="B591" s="318" t="s">
        <v>1536</v>
      </c>
      <c r="C591" s="299" t="str">
        <f>+_xlfn.XLOOKUP(A591,'ACTIVOS 2'!$B$10:$B$646,'ACTIVOS 2'!$C$10:$C$646)</f>
        <v>MORALES CHACON LUIS MIGUEL</v>
      </c>
      <c r="D591" s="319">
        <v>28859</v>
      </c>
      <c r="E591" s="319">
        <v>41674</v>
      </c>
      <c r="F591" s="318" t="s">
        <v>763</v>
      </c>
      <c r="G591" s="318" t="s">
        <v>1537</v>
      </c>
      <c r="H591" s="318" t="s">
        <v>366</v>
      </c>
      <c r="I591" s="318" t="s">
        <v>1538</v>
      </c>
      <c r="J591" s="318" t="s">
        <v>368</v>
      </c>
    </row>
    <row r="592" spans="1:10" x14ac:dyDescent="0.2">
      <c r="A592" s="317">
        <v>14695140</v>
      </c>
      <c r="B592" s="318" t="s">
        <v>1539</v>
      </c>
      <c r="C592" s="299" t="str">
        <f>+_xlfn.XLOOKUP(A592,'ACTIVOS 2'!$B$10:$B$646,'ACTIVOS 2'!$C$10:$C$646)</f>
        <v>QUINTERO BORRERO REINER</v>
      </c>
      <c r="D592" s="319">
        <v>30096</v>
      </c>
      <c r="E592" s="319">
        <v>39995</v>
      </c>
      <c r="F592" s="318" t="s">
        <v>763</v>
      </c>
      <c r="G592" s="318" t="s">
        <v>4545</v>
      </c>
      <c r="H592" s="318" t="s">
        <v>366</v>
      </c>
      <c r="I592" s="318" t="s">
        <v>1540</v>
      </c>
      <c r="J592" s="318" t="s">
        <v>1541</v>
      </c>
    </row>
    <row r="593" spans="1:10" x14ac:dyDescent="0.2">
      <c r="A593" s="317">
        <v>16789493</v>
      </c>
      <c r="B593" s="318" t="s">
        <v>1542</v>
      </c>
      <c r="C593" s="299" t="str">
        <f>+_xlfn.XLOOKUP(A593,'ACTIVOS 2'!$B$10:$B$646,'ACTIVOS 2'!$C$10:$C$646)</f>
        <v>MUNOZ CALDERON MAURICIO</v>
      </c>
      <c r="D593" s="319">
        <v>25906</v>
      </c>
      <c r="E593" s="319">
        <v>44858</v>
      </c>
      <c r="F593" s="318" t="s">
        <v>763</v>
      </c>
      <c r="G593" s="318" t="s">
        <v>4546</v>
      </c>
      <c r="H593" s="318" t="s">
        <v>366</v>
      </c>
      <c r="I593" s="318" t="s">
        <v>1543</v>
      </c>
      <c r="J593" s="318" t="s">
        <v>366</v>
      </c>
    </row>
    <row r="594" spans="1:10" x14ac:dyDescent="0.2">
      <c r="A594" s="317">
        <v>16722977</v>
      </c>
      <c r="B594" s="318" t="s">
        <v>1544</v>
      </c>
      <c r="C594" s="299" t="str">
        <f>+_xlfn.XLOOKUP(A594,'ACTIVOS 2'!$B$10:$B$646,'ACTIVOS 2'!$C$10:$C$646)</f>
        <v>AGUDELO SALAZAR JOHN FERNANDO</v>
      </c>
      <c r="D594" s="319">
        <v>23966</v>
      </c>
      <c r="E594" s="319">
        <v>38874</v>
      </c>
      <c r="F594" s="318" t="s">
        <v>763</v>
      </c>
      <c r="G594" s="318" t="s">
        <v>4547</v>
      </c>
      <c r="H594" s="318" t="s">
        <v>366</v>
      </c>
      <c r="I594" s="318" t="s">
        <v>367</v>
      </c>
      <c r="J594" s="318" t="s">
        <v>368</v>
      </c>
    </row>
    <row r="595" spans="1:10" x14ac:dyDescent="0.2">
      <c r="A595" s="317">
        <v>14839847</v>
      </c>
      <c r="B595" s="318" t="s">
        <v>369</v>
      </c>
      <c r="C595" s="299" t="str">
        <f>+_xlfn.XLOOKUP(A595,'ACTIVOS 2'!$B$10:$B$646,'ACTIVOS 2'!$C$10:$C$646)</f>
        <v>ASPRILLA LUIS ALFONSO</v>
      </c>
      <c r="D595" s="319">
        <v>29299</v>
      </c>
      <c r="E595" s="319">
        <v>45509</v>
      </c>
      <c r="F595" s="318" t="s">
        <v>763</v>
      </c>
      <c r="G595" s="318" t="s">
        <v>4548</v>
      </c>
      <c r="H595" s="318" t="s">
        <v>366</v>
      </c>
      <c r="I595" s="318" t="s">
        <v>367</v>
      </c>
      <c r="J595" s="318" t="s">
        <v>368</v>
      </c>
    </row>
    <row r="596" spans="1:10" x14ac:dyDescent="0.2">
      <c r="A596" s="317">
        <v>4816989</v>
      </c>
      <c r="B596" s="318" t="s">
        <v>370</v>
      </c>
      <c r="C596" s="299" t="str">
        <f>+_xlfn.XLOOKUP(A596,'ACTIVOS 2'!$B$10:$B$646,'ACTIVOS 2'!$C$10:$C$646)</f>
        <v>CAICEDO BARCO PEDRO ANTONIO</v>
      </c>
      <c r="D596" s="319">
        <v>28180</v>
      </c>
      <c r="E596" s="319">
        <v>41397</v>
      </c>
      <c r="F596" s="318" t="s">
        <v>763</v>
      </c>
      <c r="G596" s="318" t="s">
        <v>371</v>
      </c>
      <c r="H596" s="318" t="s">
        <v>366</v>
      </c>
      <c r="I596" s="318" t="s">
        <v>367</v>
      </c>
      <c r="J596" s="318" t="s">
        <v>368</v>
      </c>
    </row>
    <row r="597" spans="1:10" x14ac:dyDescent="0.2">
      <c r="A597" s="317">
        <v>1107099179</v>
      </c>
      <c r="B597" s="318" t="s">
        <v>374</v>
      </c>
      <c r="C597" s="299" t="str">
        <f>+_xlfn.XLOOKUP(A597,'ACTIVOS 2'!$B$10:$B$646,'ACTIVOS 2'!$C$10:$C$646)</f>
        <v>CARVAJAL GALLEGO ANTHONY</v>
      </c>
      <c r="D597" s="319">
        <v>35222</v>
      </c>
      <c r="E597" s="319">
        <v>44677</v>
      </c>
      <c r="F597" s="318" t="s">
        <v>763</v>
      </c>
      <c r="G597" s="318" t="s">
        <v>375</v>
      </c>
      <c r="H597" s="318" t="s">
        <v>366</v>
      </c>
      <c r="I597" s="318" t="s">
        <v>367</v>
      </c>
      <c r="J597" s="318" t="s">
        <v>368</v>
      </c>
    </row>
    <row r="598" spans="1:10" x14ac:dyDescent="0.2">
      <c r="A598" s="317">
        <v>1004614499</v>
      </c>
      <c r="B598" s="318" t="s">
        <v>376</v>
      </c>
      <c r="C598" s="299" t="str">
        <f>+_xlfn.XLOOKUP(A598,'ACTIVOS 2'!$B$10:$B$646,'ACTIVOS 2'!$C$10:$C$646)</f>
        <v>CUERO PALERMO MIGUEL</v>
      </c>
      <c r="D598" s="319">
        <v>34268</v>
      </c>
      <c r="E598" s="319">
        <v>44914</v>
      </c>
      <c r="F598" s="318" t="s">
        <v>763</v>
      </c>
      <c r="G598" s="318" t="s">
        <v>377</v>
      </c>
      <c r="H598" s="318" t="s">
        <v>366</v>
      </c>
      <c r="I598" s="318" t="s">
        <v>367</v>
      </c>
      <c r="J598" s="318" t="s">
        <v>368</v>
      </c>
    </row>
    <row r="599" spans="1:10" x14ac:dyDescent="0.2">
      <c r="A599" s="317">
        <v>94521586</v>
      </c>
      <c r="B599" s="318" t="s">
        <v>378</v>
      </c>
      <c r="C599" s="299" t="str">
        <f>+_xlfn.XLOOKUP(A599,'ACTIVOS 2'!$B$10:$B$646,'ACTIVOS 2'!$C$10:$C$646)</f>
        <v>GONZALEZ LOPEZ WILLIAM JAVIER</v>
      </c>
      <c r="D599" s="319">
        <v>28720</v>
      </c>
      <c r="E599" s="319">
        <v>45447</v>
      </c>
      <c r="F599" s="318" t="s">
        <v>763</v>
      </c>
      <c r="G599" s="318" t="s">
        <v>379</v>
      </c>
      <c r="H599" s="318" t="s">
        <v>366</v>
      </c>
      <c r="I599" s="318" t="s">
        <v>367</v>
      </c>
      <c r="J599" s="318" t="s">
        <v>368</v>
      </c>
    </row>
    <row r="600" spans="1:10" x14ac:dyDescent="0.2">
      <c r="A600" s="317">
        <v>1144043243</v>
      </c>
      <c r="B600" s="318" t="s">
        <v>380</v>
      </c>
      <c r="C600" s="299" t="str">
        <f>+_xlfn.XLOOKUP(A600,'ACTIVOS 2'!$B$10:$B$646,'ACTIVOS 2'!$C$10:$C$646)</f>
        <v>GRIJALBA NANEZ LUIS DAVID</v>
      </c>
      <c r="D600" s="319">
        <v>33117</v>
      </c>
      <c r="E600" s="319">
        <v>42290</v>
      </c>
      <c r="F600" s="318" t="s">
        <v>763</v>
      </c>
      <c r="G600" s="318" t="s">
        <v>381</v>
      </c>
      <c r="H600" s="318" t="s">
        <v>366</v>
      </c>
      <c r="I600" s="318" t="s">
        <v>367</v>
      </c>
      <c r="J600" s="318" t="s">
        <v>368</v>
      </c>
    </row>
    <row r="601" spans="1:10" x14ac:dyDescent="0.2">
      <c r="A601" s="317">
        <v>1130629024</v>
      </c>
      <c r="B601" s="318" t="s">
        <v>382</v>
      </c>
      <c r="C601" s="299" t="str">
        <f>+_xlfn.XLOOKUP(A601,'ACTIVOS 2'!$B$10:$B$646,'ACTIVOS 2'!$C$10:$C$646)</f>
        <v>GUERRERO MUNOZ EDGAR MAURICIO</v>
      </c>
      <c r="D601" s="319">
        <v>31686</v>
      </c>
      <c r="E601" s="319">
        <v>42563</v>
      </c>
      <c r="F601" s="318" t="s">
        <v>763</v>
      </c>
      <c r="G601" s="318" t="s">
        <v>383</v>
      </c>
      <c r="H601" s="318" t="s">
        <v>366</v>
      </c>
      <c r="I601" s="318" t="s">
        <v>367</v>
      </c>
      <c r="J601" s="318" t="s">
        <v>368</v>
      </c>
    </row>
    <row r="602" spans="1:10" x14ac:dyDescent="0.2">
      <c r="A602" s="317">
        <v>31714907</v>
      </c>
      <c r="B602" s="318" t="s">
        <v>384</v>
      </c>
      <c r="C602" s="299" t="str">
        <f>+_xlfn.XLOOKUP(A602,'ACTIVOS 2'!$B$10:$B$646,'ACTIVOS 2'!$C$10:$C$646)</f>
        <v>HERRERA SANCHEZ JULIE PATRICIA</v>
      </c>
      <c r="D602" s="319">
        <v>30579</v>
      </c>
      <c r="E602" s="319">
        <v>41786</v>
      </c>
      <c r="F602" s="318" t="s">
        <v>768</v>
      </c>
      <c r="G602" s="318" t="s">
        <v>4549</v>
      </c>
      <c r="H602" s="318" t="s">
        <v>366</v>
      </c>
      <c r="I602" s="318" t="s">
        <v>367</v>
      </c>
      <c r="J602" s="318" t="s">
        <v>368</v>
      </c>
    </row>
    <row r="603" spans="1:10" x14ac:dyDescent="0.2">
      <c r="A603" s="317">
        <v>1107038744</v>
      </c>
      <c r="B603" s="318" t="s">
        <v>385</v>
      </c>
      <c r="C603" s="299" t="str">
        <f>+_xlfn.XLOOKUP(A603,'ACTIVOS 2'!$B$10:$B$646,'ACTIVOS 2'!$C$10:$C$646)</f>
        <v>HOYOS CHAVACO KEVIN ALEJANDRO</v>
      </c>
      <c r="D603" s="319">
        <v>37093</v>
      </c>
      <c r="E603" s="319">
        <v>45390</v>
      </c>
      <c r="F603" s="318" t="s">
        <v>763</v>
      </c>
      <c r="G603" s="318" t="s">
        <v>386</v>
      </c>
      <c r="H603" s="318" t="s">
        <v>366</v>
      </c>
      <c r="I603" s="318" t="s">
        <v>367</v>
      </c>
      <c r="J603" s="318" t="s">
        <v>368</v>
      </c>
    </row>
    <row r="604" spans="1:10" x14ac:dyDescent="0.2">
      <c r="A604" s="317">
        <v>1113527582</v>
      </c>
      <c r="B604" s="318" t="s">
        <v>387</v>
      </c>
      <c r="C604" s="299" t="str">
        <f>+_xlfn.XLOOKUP(A604,'ACTIVOS 2'!$B$10:$B$646,'ACTIVOS 2'!$C$10:$C$646)</f>
        <v>LASSO BEJARANO CRISTIAN</v>
      </c>
      <c r="D604" s="319">
        <v>34036</v>
      </c>
      <c r="E604" s="319">
        <v>42830</v>
      </c>
      <c r="F604" s="318" t="s">
        <v>763</v>
      </c>
      <c r="G604" s="318" t="s">
        <v>4550</v>
      </c>
      <c r="H604" s="318" t="s">
        <v>366</v>
      </c>
      <c r="I604" s="318" t="s">
        <v>367</v>
      </c>
      <c r="J604" s="318" t="s">
        <v>368</v>
      </c>
    </row>
    <row r="605" spans="1:10" x14ac:dyDescent="0.2">
      <c r="A605" s="317">
        <v>1006235611</v>
      </c>
      <c r="B605" s="318" t="s">
        <v>388</v>
      </c>
      <c r="C605" s="299" t="e">
        <f>+_xlfn.XLOOKUP(A605,'ACTIVOS 2'!$B$10:$B$646,'ACTIVOS 2'!$C$10:$C$646)</f>
        <v>#N/A</v>
      </c>
      <c r="D605" s="319">
        <v>37096</v>
      </c>
      <c r="E605" s="319">
        <v>45222</v>
      </c>
      <c r="F605" s="318" t="s">
        <v>763</v>
      </c>
      <c r="G605" s="318" t="s">
        <v>389</v>
      </c>
      <c r="H605" s="318" t="s">
        <v>366</v>
      </c>
      <c r="I605" s="318" t="s">
        <v>367</v>
      </c>
      <c r="J605" s="318" t="s">
        <v>368</v>
      </c>
    </row>
    <row r="606" spans="1:10" x14ac:dyDescent="0.2">
      <c r="A606" s="317">
        <v>1107530898</v>
      </c>
      <c r="B606" s="318" t="s">
        <v>390</v>
      </c>
      <c r="C606" s="299" t="str">
        <f>+_xlfn.XLOOKUP(A606,'ACTIVOS 2'!$B$10:$B$646,'ACTIVOS 2'!$C$10:$C$646)</f>
        <v>MEDINA VELASCO MARCELA</v>
      </c>
      <c r="D606" s="319">
        <v>36482</v>
      </c>
      <c r="E606" s="319">
        <v>43410</v>
      </c>
      <c r="F606" s="318" t="s">
        <v>768</v>
      </c>
      <c r="G606" s="318" t="s">
        <v>391</v>
      </c>
      <c r="H606" s="318" t="s">
        <v>366</v>
      </c>
      <c r="I606" s="318" t="s">
        <v>367</v>
      </c>
      <c r="J606" s="318" t="s">
        <v>368</v>
      </c>
    </row>
    <row r="607" spans="1:10" x14ac:dyDescent="0.2">
      <c r="A607" s="317">
        <v>94071329</v>
      </c>
      <c r="B607" s="318" t="s">
        <v>392</v>
      </c>
      <c r="C607" s="299" t="str">
        <f>+_xlfn.XLOOKUP(A607,'ACTIVOS 2'!$B$10:$B$646,'ACTIVOS 2'!$C$10:$C$646)</f>
        <v>MONTANO JORGE ARMANDO</v>
      </c>
      <c r="D607" s="319">
        <v>30345</v>
      </c>
      <c r="E607" s="319">
        <v>41932</v>
      </c>
      <c r="F607" s="318" t="s">
        <v>763</v>
      </c>
      <c r="G607" s="318" t="s">
        <v>393</v>
      </c>
      <c r="H607" s="318" t="s">
        <v>366</v>
      </c>
      <c r="I607" s="318" t="s">
        <v>367</v>
      </c>
      <c r="J607" s="318" t="s">
        <v>368</v>
      </c>
    </row>
    <row r="608" spans="1:10" x14ac:dyDescent="0.2">
      <c r="A608" s="317">
        <v>1003851191</v>
      </c>
      <c r="B608" s="318" t="s">
        <v>394</v>
      </c>
      <c r="C608" s="299" t="str">
        <f>+_xlfn.XLOOKUP(A608,'ACTIVOS 2'!$B$10:$B$646,'ACTIVOS 2'!$C$10:$C$646)</f>
        <v>MORENO VALENCIA JAYDER</v>
      </c>
      <c r="D608" s="319">
        <v>36127</v>
      </c>
      <c r="E608" s="319">
        <v>44858</v>
      </c>
      <c r="F608" s="318" t="s">
        <v>763</v>
      </c>
      <c r="G608" s="318" t="s">
        <v>4551</v>
      </c>
      <c r="H608" s="318" t="s">
        <v>366</v>
      </c>
      <c r="I608" s="318" t="s">
        <v>367</v>
      </c>
      <c r="J608" s="318" t="s">
        <v>368</v>
      </c>
    </row>
    <row r="609" spans="1:10" x14ac:dyDescent="0.2">
      <c r="A609" s="317">
        <v>1107101083</v>
      </c>
      <c r="B609" s="318" t="s">
        <v>395</v>
      </c>
      <c r="C609" s="299" t="str">
        <f>+_xlfn.XLOOKUP(A609,'ACTIVOS 2'!$B$10:$B$646,'ACTIVOS 2'!$C$10:$C$646)</f>
        <v>MOSQUERA GONZALEZ SEBASTIAN</v>
      </c>
      <c r="D609" s="319">
        <v>35285</v>
      </c>
      <c r="E609" s="319">
        <v>44587</v>
      </c>
      <c r="F609" s="318" t="s">
        <v>763</v>
      </c>
      <c r="G609" s="318" t="s">
        <v>396</v>
      </c>
      <c r="H609" s="318" t="s">
        <v>366</v>
      </c>
      <c r="I609" s="318" t="s">
        <v>367</v>
      </c>
      <c r="J609" s="318" t="s">
        <v>368</v>
      </c>
    </row>
    <row r="610" spans="1:10" x14ac:dyDescent="0.2">
      <c r="A610" s="317">
        <v>1087648122</v>
      </c>
      <c r="B610" s="318" t="s">
        <v>397</v>
      </c>
      <c r="C610" s="299" t="str">
        <f>+_xlfn.XLOOKUP(A610,'ACTIVOS 2'!$B$10:$B$646,'ACTIVOS 2'!$C$10:$C$646)</f>
        <v>ORDONEZ GOMEZ ALEX FERNANDO</v>
      </c>
      <c r="D610" s="319">
        <v>36172</v>
      </c>
      <c r="E610" s="319">
        <v>44474</v>
      </c>
      <c r="F610" s="318" t="s">
        <v>763</v>
      </c>
      <c r="G610" s="318" t="s">
        <v>4552</v>
      </c>
      <c r="H610" s="318" t="s">
        <v>366</v>
      </c>
      <c r="I610" s="318" t="s">
        <v>367</v>
      </c>
      <c r="J610" s="318" t="s">
        <v>368</v>
      </c>
    </row>
    <row r="611" spans="1:10" x14ac:dyDescent="0.2">
      <c r="A611" s="317">
        <v>1130594235</v>
      </c>
      <c r="B611" s="318" t="s">
        <v>398</v>
      </c>
      <c r="C611" s="299" t="str">
        <f>+_xlfn.XLOOKUP(A611,'ACTIVOS 2'!$B$10:$B$646,'ACTIVOS 2'!$C$10:$C$646)</f>
        <v>OSORIO MARTINEZ JEFFERSON STIVE</v>
      </c>
      <c r="D611" s="319">
        <v>31963</v>
      </c>
      <c r="E611" s="319">
        <v>42023</v>
      </c>
      <c r="F611" s="318" t="s">
        <v>763</v>
      </c>
      <c r="G611" s="318" t="s">
        <v>4553</v>
      </c>
      <c r="H611" s="318" t="s">
        <v>366</v>
      </c>
      <c r="I611" s="318" t="s">
        <v>367</v>
      </c>
      <c r="J611" s="318" t="s">
        <v>368</v>
      </c>
    </row>
    <row r="612" spans="1:10" x14ac:dyDescent="0.2">
      <c r="A612" s="317">
        <v>1006208275</v>
      </c>
      <c r="B612" s="318" t="s">
        <v>399</v>
      </c>
      <c r="C612" s="299" t="e">
        <f>+_xlfn.XLOOKUP(A612,'ACTIVOS 2'!$B$10:$B$646,'ACTIVOS 2'!$C$10:$C$646)</f>
        <v>#N/A</v>
      </c>
      <c r="D612" s="319">
        <v>37611</v>
      </c>
      <c r="E612" s="319">
        <v>45146</v>
      </c>
      <c r="F612" s="318" t="s">
        <v>763</v>
      </c>
      <c r="G612" s="318" t="s">
        <v>400</v>
      </c>
      <c r="H612" s="318" t="s">
        <v>366</v>
      </c>
      <c r="I612" s="318" t="s">
        <v>367</v>
      </c>
      <c r="J612" s="318" t="s">
        <v>368</v>
      </c>
    </row>
    <row r="613" spans="1:10" x14ac:dyDescent="0.2">
      <c r="A613" s="317">
        <v>1006072724</v>
      </c>
      <c r="B613" s="318" t="s">
        <v>401</v>
      </c>
      <c r="C613" s="299" t="str">
        <f>+_xlfn.XLOOKUP(A613,'ACTIVOS 2'!$B$10:$B$646,'ACTIVOS 2'!$C$10:$C$646)</f>
        <v>PIAMBA GUZMAN CAMILO ANDRES</v>
      </c>
      <c r="D613" s="319">
        <v>37591</v>
      </c>
      <c r="E613" s="319">
        <v>44754</v>
      </c>
      <c r="F613" s="318" t="s">
        <v>763</v>
      </c>
      <c r="G613" s="318" t="s">
        <v>402</v>
      </c>
      <c r="H613" s="318" t="s">
        <v>366</v>
      </c>
      <c r="I613" s="318" t="s">
        <v>367</v>
      </c>
      <c r="J613" s="318" t="s">
        <v>368</v>
      </c>
    </row>
    <row r="614" spans="1:10" x14ac:dyDescent="0.2">
      <c r="A614" s="317">
        <v>1130639946</v>
      </c>
      <c r="B614" s="318" t="s">
        <v>403</v>
      </c>
      <c r="C614" s="299" t="str">
        <f>+_xlfn.XLOOKUP(A614,'ACTIVOS 2'!$B$10:$B$646,'ACTIVOS 2'!$C$10:$C$646)</f>
        <v>QUINTERO CARABALI CAROLINA</v>
      </c>
      <c r="D614" s="319">
        <v>32125</v>
      </c>
      <c r="E614" s="319">
        <v>45495</v>
      </c>
      <c r="F614" s="318" t="s">
        <v>768</v>
      </c>
      <c r="G614" s="318" t="s">
        <v>404</v>
      </c>
      <c r="H614" s="318" t="s">
        <v>366</v>
      </c>
      <c r="I614" s="318" t="s">
        <v>367</v>
      </c>
      <c r="J614" s="318" t="s">
        <v>368</v>
      </c>
    </row>
    <row r="615" spans="1:10" x14ac:dyDescent="0.2">
      <c r="A615" s="317">
        <v>1144205002</v>
      </c>
      <c r="B615" s="318" t="s">
        <v>405</v>
      </c>
      <c r="C615" s="299" t="str">
        <f>+_xlfn.XLOOKUP(A615,'ACTIVOS 2'!$B$10:$B$646,'ACTIVOS 2'!$C$10:$C$646)</f>
        <v>ROMAN BUSTAMANTE DUVAN FELIPE</v>
      </c>
      <c r="D615" s="319">
        <v>35731</v>
      </c>
      <c r="E615" s="319">
        <v>45124</v>
      </c>
      <c r="F615" s="318" t="s">
        <v>763</v>
      </c>
      <c r="G615" s="318" t="s">
        <v>4554</v>
      </c>
      <c r="H615" s="318" t="s">
        <v>366</v>
      </c>
      <c r="I615" s="318" t="s">
        <v>367</v>
      </c>
      <c r="J615" s="318" t="s">
        <v>368</v>
      </c>
    </row>
    <row r="616" spans="1:10" x14ac:dyDescent="0.2">
      <c r="A616" s="317">
        <v>1143981059</v>
      </c>
      <c r="B616" s="318" t="s">
        <v>406</v>
      </c>
      <c r="C616" s="299" t="str">
        <f>+_xlfn.XLOOKUP(A616,'ACTIVOS 2'!$B$10:$B$646,'ACTIVOS 2'!$C$10:$C$646)</f>
        <v>SABOGAL CARVAJAL SANDRO ESTEBAN</v>
      </c>
      <c r="D616" s="319">
        <v>35207</v>
      </c>
      <c r="E616" s="319">
        <v>44760</v>
      </c>
      <c r="F616" s="318" t="s">
        <v>763</v>
      </c>
      <c r="G616" s="318" t="s">
        <v>4555</v>
      </c>
      <c r="H616" s="318" t="s">
        <v>366</v>
      </c>
      <c r="I616" s="318" t="s">
        <v>367</v>
      </c>
      <c r="J616" s="318" t="s">
        <v>368</v>
      </c>
    </row>
    <row r="617" spans="1:10" x14ac:dyDescent="0.2">
      <c r="A617" s="317">
        <v>1130584623</v>
      </c>
      <c r="B617" s="318" t="s">
        <v>407</v>
      </c>
      <c r="C617" s="299" t="str">
        <f>+_xlfn.XLOOKUP(A617,'ACTIVOS 2'!$B$10:$B$646,'ACTIVOS 2'!$C$10:$C$646)</f>
        <v>TABARES SANCHEZ CRISTIAN DAVID</v>
      </c>
      <c r="D617" s="319">
        <v>31707</v>
      </c>
      <c r="E617" s="319">
        <v>45489</v>
      </c>
      <c r="F617" s="318" t="s">
        <v>763</v>
      </c>
      <c r="G617" s="318" t="s">
        <v>408</v>
      </c>
      <c r="H617" s="318" t="s">
        <v>366</v>
      </c>
      <c r="I617" s="318" t="s">
        <v>367</v>
      </c>
      <c r="J617" s="318" t="s">
        <v>368</v>
      </c>
    </row>
    <row r="618" spans="1:10" x14ac:dyDescent="0.2">
      <c r="A618" s="317">
        <v>16928261</v>
      </c>
      <c r="B618" s="318" t="s">
        <v>409</v>
      </c>
      <c r="C618" s="299" t="str">
        <f>+_xlfn.XLOOKUP(A618,'ACTIVOS 2'!$B$10:$B$646,'ACTIVOS 2'!$C$10:$C$646)</f>
        <v>NARVAEZ SARRIA DIEGO ALEJANDRO</v>
      </c>
      <c r="D618" s="319">
        <v>29740</v>
      </c>
      <c r="E618" s="319">
        <v>38749</v>
      </c>
      <c r="F618" s="318" t="s">
        <v>763</v>
      </c>
      <c r="G618" s="318" t="s">
        <v>4556</v>
      </c>
      <c r="H618" s="318" t="s">
        <v>366</v>
      </c>
      <c r="I618" s="318" t="s">
        <v>410</v>
      </c>
      <c r="J618" s="318" t="s">
        <v>368</v>
      </c>
    </row>
    <row r="619" spans="1:10" x14ac:dyDescent="0.2">
      <c r="A619" s="317">
        <v>1151947446</v>
      </c>
      <c r="B619" s="318" t="s">
        <v>411</v>
      </c>
      <c r="C619" s="299" t="str">
        <f>+_xlfn.XLOOKUP(A619,'ACTIVOS 2'!$B$10:$B$646,'ACTIVOS 2'!$C$10:$C$646)</f>
        <v>RIVAS RAMIREZ WUILLIAM ENRIQUE</v>
      </c>
      <c r="D619" s="319">
        <v>33954</v>
      </c>
      <c r="E619" s="319">
        <v>44105</v>
      </c>
      <c r="F619" s="318" t="s">
        <v>763</v>
      </c>
      <c r="G619" s="318" t="s">
        <v>4557</v>
      </c>
      <c r="H619" s="318" t="s">
        <v>366</v>
      </c>
      <c r="I619" s="318" t="s">
        <v>410</v>
      </c>
      <c r="J619" s="318" t="s">
        <v>368</v>
      </c>
    </row>
    <row r="620" spans="1:10" x14ac:dyDescent="0.2">
      <c r="A620" s="317">
        <v>1007828774</v>
      </c>
      <c r="B620" s="318" t="s">
        <v>412</v>
      </c>
      <c r="C620" s="299" t="str">
        <f>+_xlfn.XLOOKUP(A620,'ACTIVOS 2'!$B$10:$B$646,'ACTIVOS 2'!$C$10:$C$646)</f>
        <v>SOLANO ESTRADA EDWARD ALEXANDER</v>
      </c>
      <c r="D620" s="319">
        <v>33293</v>
      </c>
      <c r="E620" s="319">
        <v>44844</v>
      </c>
      <c r="F620" s="318" t="s">
        <v>763</v>
      </c>
      <c r="G620" s="318" t="s">
        <v>413</v>
      </c>
      <c r="H620" s="318" t="s">
        <v>366</v>
      </c>
      <c r="I620" s="318" t="s">
        <v>410</v>
      </c>
      <c r="J620" s="318" t="s">
        <v>368</v>
      </c>
    </row>
    <row r="621" spans="1:10" x14ac:dyDescent="0.2">
      <c r="A621" s="317">
        <v>1143951509</v>
      </c>
      <c r="B621" s="318" t="s">
        <v>372</v>
      </c>
      <c r="C621" s="299" t="str">
        <f>+_xlfn.XLOOKUP(A621,'ACTIVOS 2'!$B$10:$B$646,'ACTIVOS 2'!$C$10:$C$646)</f>
        <v>CARACAS FILIGRANA BRAYAN ESTIVEN</v>
      </c>
      <c r="D621" s="319">
        <v>33857</v>
      </c>
      <c r="E621" s="319">
        <v>45524</v>
      </c>
      <c r="F621" s="318" t="s">
        <v>763</v>
      </c>
      <c r="G621" s="318" t="s">
        <v>373</v>
      </c>
      <c r="H621" s="318" t="s">
        <v>366</v>
      </c>
      <c r="I621" s="318" t="s">
        <v>416</v>
      </c>
      <c r="J621" s="318" t="s">
        <v>368</v>
      </c>
    </row>
    <row r="622" spans="1:10" x14ac:dyDescent="0.2">
      <c r="A622" s="317">
        <v>1151956688</v>
      </c>
      <c r="B622" s="318" t="s">
        <v>414</v>
      </c>
      <c r="C622" s="299" t="str">
        <f>+_xlfn.XLOOKUP(A622,'ACTIVOS 2'!$B$10:$B$646,'ACTIVOS 2'!$C$10:$C$646)</f>
        <v>HENAO GOMEZ JUAN DAVID</v>
      </c>
      <c r="D622" s="319">
        <v>34708</v>
      </c>
      <c r="E622" s="319">
        <v>45505</v>
      </c>
      <c r="F622" s="318" t="s">
        <v>763</v>
      </c>
      <c r="G622" s="318" t="s">
        <v>415</v>
      </c>
      <c r="H622" s="318" t="s">
        <v>366</v>
      </c>
      <c r="I622" s="318" t="s">
        <v>416</v>
      </c>
      <c r="J622" s="318" t="s">
        <v>368</v>
      </c>
    </row>
    <row r="623" spans="1:10" x14ac:dyDescent="0.2">
      <c r="A623" s="317">
        <v>1144036869</v>
      </c>
      <c r="B623" s="318" t="s">
        <v>419</v>
      </c>
      <c r="C623" s="299" t="str">
        <f>+_xlfn.XLOOKUP(A623,'ACTIVOS 2'!$B$10:$B$646,'ACTIVOS 2'!$C$10:$C$646)</f>
        <v>MOSQUERA AGUIRRE JHON EDINSON</v>
      </c>
      <c r="D623" s="319">
        <v>33069</v>
      </c>
      <c r="E623" s="319">
        <v>43682</v>
      </c>
      <c r="F623" s="318" t="s">
        <v>763</v>
      </c>
      <c r="G623" s="318" t="s">
        <v>420</v>
      </c>
      <c r="H623" s="318" t="s">
        <v>366</v>
      </c>
      <c r="I623" s="318" t="s">
        <v>416</v>
      </c>
      <c r="J623" s="318" t="s">
        <v>368</v>
      </c>
    </row>
    <row r="624" spans="1:10" x14ac:dyDescent="0.2">
      <c r="A624" s="317">
        <v>1006181201</v>
      </c>
      <c r="B624" s="318" t="s">
        <v>421</v>
      </c>
      <c r="C624" s="299" t="str">
        <f>+_xlfn.XLOOKUP(A624,'ACTIVOS 2'!$B$10:$B$646,'ACTIVOS 2'!$C$10:$C$646)</f>
        <v>OCHOA BURGOS JEAN PAUL</v>
      </c>
      <c r="D624" s="319">
        <v>36716</v>
      </c>
      <c r="E624" s="319">
        <v>44698</v>
      </c>
      <c r="F624" s="318" t="s">
        <v>763</v>
      </c>
      <c r="G624" s="318" t="s">
        <v>422</v>
      </c>
      <c r="H624" s="318" t="s">
        <v>366</v>
      </c>
      <c r="I624" s="318" t="s">
        <v>416</v>
      </c>
      <c r="J624" s="318" t="s">
        <v>368</v>
      </c>
    </row>
    <row r="625" spans="1:10" x14ac:dyDescent="0.2">
      <c r="A625" s="317">
        <v>1144027635</v>
      </c>
      <c r="B625" s="318" t="s">
        <v>423</v>
      </c>
      <c r="C625" s="299" t="str">
        <f>+_xlfn.XLOOKUP(A625,'ACTIVOS 2'!$B$10:$B$646,'ACTIVOS 2'!$C$10:$C$646)</f>
        <v>SALAZAR TORRES DANIEL ALBERTO</v>
      </c>
      <c r="D625" s="319">
        <v>32580</v>
      </c>
      <c r="E625" s="319">
        <v>43040</v>
      </c>
      <c r="F625" s="318" t="s">
        <v>763</v>
      </c>
      <c r="G625" s="318" t="s">
        <v>424</v>
      </c>
      <c r="H625" s="318" t="s">
        <v>366</v>
      </c>
      <c r="I625" s="318" t="s">
        <v>416</v>
      </c>
      <c r="J625" s="318" t="s">
        <v>368</v>
      </c>
    </row>
    <row r="626" spans="1:10" x14ac:dyDescent="0.2">
      <c r="A626" s="317">
        <v>1006033735</v>
      </c>
      <c r="B626" s="318" t="s">
        <v>1545</v>
      </c>
      <c r="C626" s="299" t="str">
        <f>+_xlfn.XLOOKUP(A626,'ACTIVOS 2'!$B$10:$B$646,'ACTIVOS 2'!$C$10:$C$646)</f>
        <v>BLANDON MONDRAGON ANDRES FELIPE</v>
      </c>
      <c r="D626" s="319">
        <v>36827</v>
      </c>
      <c r="E626" s="319">
        <v>44840</v>
      </c>
      <c r="F626" s="318" t="s">
        <v>763</v>
      </c>
      <c r="G626" s="318" t="s">
        <v>4558</v>
      </c>
      <c r="H626" s="318" t="s">
        <v>366</v>
      </c>
      <c r="I626" s="318" t="s">
        <v>1546</v>
      </c>
      <c r="J626" s="318" t="s">
        <v>1541</v>
      </c>
    </row>
    <row r="627" spans="1:10" x14ac:dyDescent="0.2">
      <c r="A627" s="317">
        <v>1005872140</v>
      </c>
      <c r="B627" s="318" t="s">
        <v>1547</v>
      </c>
      <c r="C627" s="299" t="str">
        <f>+_xlfn.XLOOKUP(A627,'ACTIVOS 2'!$B$10:$B$646,'ACTIVOS 2'!$C$10:$C$646)</f>
        <v>IPIA CAPOTE JULIAN</v>
      </c>
      <c r="D627" s="319">
        <v>36807</v>
      </c>
      <c r="E627" s="319">
        <v>44659</v>
      </c>
      <c r="F627" s="318" t="s">
        <v>763</v>
      </c>
      <c r="G627" s="318" t="s">
        <v>1548</v>
      </c>
      <c r="H627" s="318" t="s">
        <v>366</v>
      </c>
      <c r="I627" s="318" t="s">
        <v>1546</v>
      </c>
      <c r="J627" s="318" t="s">
        <v>1541</v>
      </c>
    </row>
    <row r="628" spans="1:10" x14ac:dyDescent="0.2">
      <c r="A628" s="317">
        <v>1192794580</v>
      </c>
      <c r="B628" s="318" t="s">
        <v>1549</v>
      </c>
      <c r="C628" s="299" t="str">
        <f>+_xlfn.XLOOKUP(A628,'ACTIVOS 2'!$B$10:$B$646,'ACTIVOS 2'!$C$10:$C$646)</f>
        <v>LONDONO FIERRO JOAN STEVEN</v>
      </c>
      <c r="D628" s="319">
        <v>36922</v>
      </c>
      <c r="E628" s="319">
        <v>45216</v>
      </c>
      <c r="F628" s="318" t="s">
        <v>763</v>
      </c>
      <c r="G628" s="318" t="s">
        <v>1550</v>
      </c>
      <c r="H628" s="318" t="s">
        <v>366</v>
      </c>
      <c r="I628" s="318" t="s">
        <v>1546</v>
      </c>
      <c r="J628" s="318" t="s">
        <v>1541</v>
      </c>
    </row>
    <row r="629" spans="1:10" x14ac:dyDescent="0.2">
      <c r="A629" s="317">
        <v>1010127678</v>
      </c>
      <c r="B629" s="318" t="s">
        <v>1551</v>
      </c>
      <c r="C629" s="299" t="str">
        <f>+_xlfn.XLOOKUP(A629,'ACTIVOS 2'!$B$10:$B$646,'ACTIVOS 2'!$C$10:$C$646)</f>
        <v>QUINTANA VARGAS KELLY VIVIANA</v>
      </c>
      <c r="D629" s="319">
        <v>37184</v>
      </c>
      <c r="E629" s="319">
        <v>45078</v>
      </c>
      <c r="F629" s="318" t="s">
        <v>768</v>
      </c>
      <c r="G629" s="318" t="s">
        <v>1552</v>
      </c>
      <c r="H629" s="318" t="s">
        <v>366</v>
      </c>
      <c r="I629" s="318" t="s">
        <v>1546</v>
      </c>
      <c r="J629" s="318" t="s">
        <v>1541</v>
      </c>
    </row>
    <row r="630" spans="1:10" x14ac:dyDescent="0.2">
      <c r="A630" s="317">
        <v>1105362359</v>
      </c>
      <c r="B630" s="318" t="s">
        <v>1553</v>
      </c>
      <c r="C630" s="299" t="str">
        <f>+_xlfn.XLOOKUP(A630,'ACTIVOS 2'!$B$10:$B$646,'ACTIVOS 2'!$C$10:$C$646)</f>
        <v>VARGAS GOMEZ JUAN DAVID</v>
      </c>
      <c r="D630" s="319">
        <v>38295</v>
      </c>
      <c r="E630" s="319">
        <v>45581</v>
      </c>
      <c r="F630" s="318" t="s">
        <v>763</v>
      </c>
      <c r="G630" s="318" t="s">
        <v>1554</v>
      </c>
      <c r="H630" s="318" t="s">
        <v>366</v>
      </c>
      <c r="I630" s="318" t="s">
        <v>1546</v>
      </c>
      <c r="J630" s="318" t="s">
        <v>1541</v>
      </c>
    </row>
    <row r="631" spans="1:10" x14ac:dyDescent="0.2">
      <c r="A631" s="317">
        <v>1143989622</v>
      </c>
      <c r="B631" s="318" t="s">
        <v>6730</v>
      </c>
      <c r="C631" s="299" t="str">
        <f>+_xlfn.XLOOKUP(A631,'ACTIVOS 2'!$B$10:$B$646,'ACTIVOS 2'!$C$10:$C$646)</f>
        <v>VELEZ FORERO MANUELA</v>
      </c>
      <c r="D631" s="319">
        <v>35682</v>
      </c>
      <c r="E631" s="319">
        <v>45754</v>
      </c>
      <c r="F631" s="318" t="s">
        <v>768</v>
      </c>
      <c r="G631" s="318" t="s">
        <v>6731</v>
      </c>
      <c r="H631" s="318" t="s">
        <v>90</v>
      </c>
      <c r="I631" s="318" t="s">
        <v>1397</v>
      </c>
      <c r="J631" s="318" t="s">
        <v>92</v>
      </c>
    </row>
    <row r="632" spans="1:10" x14ac:dyDescent="0.2">
      <c r="A632" s="317">
        <v>1144186756</v>
      </c>
      <c r="B632" s="318" t="s">
        <v>6742</v>
      </c>
      <c r="C632" s="299" t="str">
        <f>+_xlfn.XLOOKUP(A632,'ACTIVOS 2'!$B$10:$B$646,'ACTIVOS 2'!$C$10:$C$646)</f>
        <v>RIASCO CAMPO DIEGO ARMANDO</v>
      </c>
      <c r="D632" s="319">
        <v>34866</v>
      </c>
      <c r="E632" s="319">
        <v>45754</v>
      </c>
      <c r="F632" s="318" t="s">
        <v>763</v>
      </c>
      <c r="G632" s="318" t="s">
        <v>6743</v>
      </c>
      <c r="H632" s="318" t="s">
        <v>90</v>
      </c>
      <c r="I632" s="318" t="s">
        <v>211</v>
      </c>
      <c r="J632" s="318" t="s">
        <v>196</v>
      </c>
    </row>
    <row r="633" spans="1:10" x14ac:dyDescent="0.2">
      <c r="A633" s="317">
        <v>71747861</v>
      </c>
      <c r="B633" s="318" t="s">
        <v>1557</v>
      </c>
      <c r="C633" s="299" t="str">
        <f>+_xlfn.XLOOKUP(A633,'ACTIVOS 2'!$B$10:$B$646,'ACTIVOS 2'!$C$10:$C$646)</f>
        <v>HERRERA BUCHELI EDWIN GIOVANNY</v>
      </c>
      <c r="D633" s="319">
        <v>27280</v>
      </c>
      <c r="E633" s="319">
        <v>45649</v>
      </c>
      <c r="F633" s="318" t="s">
        <v>763</v>
      </c>
      <c r="G633" s="318" t="s">
        <v>1558</v>
      </c>
      <c r="H633" s="318" t="s">
        <v>366</v>
      </c>
      <c r="I633" s="318" t="s">
        <v>859</v>
      </c>
      <c r="J633" s="318" t="s">
        <v>1541</v>
      </c>
    </row>
    <row r="634" spans="1:10" x14ac:dyDescent="0.2">
      <c r="A634" s="317">
        <v>1014658607</v>
      </c>
      <c r="B634" s="318" t="s">
        <v>6676</v>
      </c>
      <c r="C634" s="299" t="str">
        <f>+_xlfn.XLOOKUP(A634,'ACTIVOS 2'!$B$10:$B$646,'ACTIVOS 2'!$C$10:$C$646)</f>
        <v>HOYOS SALAZAR CHRISTIAN</v>
      </c>
      <c r="D634" s="319">
        <v>38239</v>
      </c>
      <c r="E634" s="319">
        <v>45720</v>
      </c>
      <c r="F634" s="318" t="s">
        <v>763</v>
      </c>
      <c r="G634" s="318" t="s">
        <v>6677</v>
      </c>
      <c r="H634" s="318" t="s">
        <v>366</v>
      </c>
      <c r="I634" s="318" t="s">
        <v>859</v>
      </c>
      <c r="J634" s="318" t="s">
        <v>368</v>
      </c>
    </row>
    <row r="635" spans="1:10" x14ac:dyDescent="0.2">
      <c r="A635" s="317">
        <v>1001456521</v>
      </c>
      <c r="B635" s="318" t="s">
        <v>6678</v>
      </c>
      <c r="C635" s="299" t="str">
        <f>+_xlfn.XLOOKUP(A635,'ACTIVOS 2'!$B$10:$B$646,'ACTIVOS 2'!$C$10:$C$646)</f>
        <v>MARQUINEZ SEVILLANO IDER MIGUEL</v>
      </c>
      <c r="D635" s="319">
        <v>37145</v>
      </c>
      <c r="E635" s="319">
        <v>45726</v>
      </c>
      <c r="F635" s="318" t="s">
        <v>763</v>
      </c>
      <c r="G635" s="318" t="s">
        <v>6679</v>
      </c>
      <c r="H635" s="318" t="s">
        <v>366</v>
      </c>
      <c r="I635" s="318" t="s">
        <v>859</v>
      </c>
      <c r="J635" s="318" t="s">
        <v>366</v>
      </c>
    </row>
    <row r="636" spans="1:10" x14ac:dyDescent="0.2">
      <c r="A636" s="317">
        <v>1006101211</v>
      </c>
      <c r="B636" s="318" t="s">
        <v>6749</v>
      </c>
      <c r="C636" s="299" t="str">
        <f>+_xlfn.XLOOKUP(A636,'ACTIVOS 2'!$B$10:$B$646,'ACTIVOS 2'!$C$10:$C$646)</f>
        <v>CORDOBA ECHANDIA JESUS FELIPE</v>
      </c>
      <c r="D636" s="319">
        <v>37189</v>
      </c>
      <c r="E636" s="319">
        <v>45754</v>
      </c>
      <c r="F636" s="318" t="s">
        <v>763</v>
      </c>
      <c r="G636" s="318" t="s">
        <v>6750</v>
      </c>
      <c r="H636" s="318" t="s">
        <v>366</v>
      </c>
      <c r="I636" s="318" t="s">
        <v>859</v>
      </c>
      <c r="J636" s="318" t="s">
        <v>368</v>
      </c>
    </row>
    <row r="637" spans="1:10" x14ac:dyDescent="0.2">
      <c r="A637" s="317">
        <v>1005831373</v>
      </c>
      <c r="B637" s="318" t="s">
        <v>6454</v>
      </c>
      <c r="C637" s="299" t="e">
        <f>+_xlfn.XLOOKUP(A637,'ACTIVOS 2'!$B$10:$B$646,'ACTIVOS 2'!$C$10:$C$646)</f>
        <v>#N/A</v>
      </c>
      <c r="D637" s="319">
        <v>37529</v>
      </c>
      <c r="E637" s="319">
        <v>45601</v>
      </c>
      <c r="F637" s="318" t="s">
        <v>763</v>
      </c>
      <c r="G637" s="318" t="s">
        <v>6680</v>
      </c>
      <c r="H637" s="318" t="s">
        <v>366</v>
      </c>
      <c r="I637" s="318" t="s">
        <v>859</v>
      </c>
      <c r="J637" s="318" t="s">
        <v>368</v>
      </c>
    </row>
    <row r="638" spans="1:10" x14ac:dyDescent="0.2">
      <c r="A638" s="317">
        <v>1112488835</v>
      </c>
      <c r="B638" s="318" t="s">
        <v>1564</v>
      </c>
      <c r="C638" s="299" t="str">
        <f>+_xlfn.XLOOKUP(A638,'ACTIVOS 2'!$B$10:$B$646,'ACTIVOS 2'!$C$10:$C$646)</f>
        <v>HERNANDEZ MUNOZ JUAN DAVID</v>
      </c>
      <c r="D638" s="319">
        <v>35313</v>
      </c>
      <c r="E638" s="319">
        <v>44544</v>
      </c>
      <c r="F638" s="318" t="s">
        <v>763</v>
      </c>
      <c r="G638" s="318" t="s">
        <v>4560</v>
      </c>
      <c r="H638" s="318" t="s">
        <v>366</v>
      </c>
      <c r="I638" s="318" t="s">
        <v>1565</v>
      </c>
      <c r="J638" s="318" t="s">
        <v>1541</v>
      </c>
    </row>
    <row r="639" spans="1:10" x14ac:dyDescent="0.2">
      <c r="A639" s="317">
        <v>1144064036</v>
      </c>
      <c r="B639" s="318" t="s">
        <v>1566</v>
      </c>
      <c r="C639" s="299" t="str">
        <f>+_xlfn.XLOOKUP(A639,'ACTIVOS 2'!$B$10:$B$646,'ACTIVOS 2'!$C$10:$C$646)</f>
        <v>ARCINIEGAS QUIROGA LUIS ALFONSO</v>
      </c>
      <c r="D639" s="319">
        <v>34202</v>
      </c>
      <c r="E639" s="319">
        <v>44673</v>
      </c>
      <c r="F639" s="318" t="s">
        <v>763</v>
      </c>
      <c r="G639" s="318" t="s">
        <v>4561</v>
      </c>
      <c r="H639" s="318" t="s">
        <v>366</v>
      </c>
      <c r="I639" s="318" t="s">
        <v>1567</v>
      </c>
      <c r="J639" s="318" t="s">
        <v>1541</v>
      </c>
    </row>
    <row r="640" spans="1:10" x14ac:dyDescent="0.2">
      <c r="A640" s="317">
        <v>16846620</v>
      </c>
      <c r="B640" s="318" t="s">
        <v>1568</v>
      </c>
      <c r="C640" s="299" t="str">
        <f>+_xlfn.XLOOKUP(A640,'ACTIVOS 2'!$B$10:$B$646,'ACTIVOS 2'!$C$10:$C$646)</f>
        <v>CUERO MOSQUERA JEFFERSON</v>
      </c>
      <c r="D640" s="319">
        <v>30411</v>
      </c>
      <c r="E640" s="319">
        <v>43571</v>
      </c>
      <c r="F640" s="318" t="s">
        <v>763</v>
      </c>
      <c r="G640" s="318" t="s">
        <v>4562</v>
      </c>
      <c r="H640" s="318" t="s">
        <v>366</v>
      </c>
      <c r="I640" s="318" t="s">
        <v>1567</v>
      </c>
      <c r="J640" s="318" t="s">
        <v>1541</v>
      </c>
    </row>
    <row r="641" spans="1:10" x14ac:dyDescent="0.2">
      <c r="A641" s="317">
        <v>1143993427</v>
      </c>
      <c r="B641" s="318" t="s">
        <v>1569</v>
      </c>
      <c r="C641" s="299" t="str">
        <f>+_xlfn.XLOOKUP(A641,'ACTIVOS 2'!$B$10:$B$646,'ACTIVOS 2'!$C$10:$C$646)</f>
        <v>DURAN ORTEGA DANNA ALEJANDRA</v>
      </c>
      <c r="D641" s="319">
        <v>36037</v>
      </c>
      <c r="E641" s="319">
        <v>44034</v>
      </c>
      <c r="F641" s="318" t="s">
        <v>768</v>
      </c>
      <c r="G641" s="318" t="s">
        <v>1570</v>
      </c>
      <c r="H641" s="318" t="s">
        <v>366</v>
      </c>
      <c r="I641" s="318" t="s">
        <v>1567</v>
      </c>
      <c r="J641" s="318" t="s">
        <v>1541</v>
      </c>
    </row>
    <row r="642" spans="1:10" x14ac:dyDescent="0.2">
      <c r="A642" s="317">
        <v>1107510619</v>
      </c>
      <c r="B642" s="318" t="s">
        <v>1571</v>
      </c>
      <c r="C642" s="299" t="str">
        <f>+_xlfn.XLOOKUP(A642,'ACTIVOS 2'!$B$10:$B$646,'ACTIVOS 2'!$C$10:$C$646)</f>
        <v>GONZALEZ TORRES BRAYAN STEVEN</v>
      </c>
      <c r="D642" s="319">
        <v>35601</v>
      </c>
      <c r="E642" s="319">
        <v>44127</v>
      </c>
      <c r="F642" s="318" t="s">
        <v>763</v>
      </c>
      <c r="G642" s="318" t="s">
        <v>1572</v>
      </c>
      <c r="H642" s="318" t="s">
        <v>366</v>
      </c>
      <c r="I642" s="318" t="s">
        <v>1567</v>
      </c>
      <c r="J642" s="318" t="s">
        <v>1541</v>
      </c>
    </row>
    <row r="643" spans="1:10" x14ac:dyDescent="0.2">
      <c r="A643" s="317">
        <v>86080045</v>
      </c>
      <c r="B643" s="318" t="s">
        <v>1575</v>
      </c>
      <c r="C643" s="299" t="str">
        <f>+_xlfn.XLOOKUP(A643,'ACTIVOS 2'!$B$10:$B$646,'ACTIVOS 2'!$C$10:$C$646)</f>
        <v>JOJOA URBANO WILMER</v>
      </c>
      <c r="D643" s="319">
        <v>30714</v>
      </c>
      <c r="E643" s="319">
        <v>41352</v>
      </c>
      <c r="F643" s="318" t="s">
        <v>763</v>
      </c>
      <c r="G643" s="318" t="s">
        <v>4564</v>
      </c>
      <c r="H643" s="318" t="s">
        <v>366</v>
      </c>
      <c r="I643" s="318" t="s">
        <v>1567</v>
      </c>
      <c r="J643" s="318" t="s">
        <v>1541</v>
      </c>
    </row>
    <row r="644" spans="1:10" x14ac:dyDescent="0.2">
      <c r="A644" s="317">
        <v>1151950900</v>
      </c>
      <c r="B644" s="318" t="s">
        <v>1573</v>
      </c>
      <c r="C644" s="299" t="str">
        <f>+_xlfn.XLOOKUP(A644,'ACTIVOS 2'!$B$10:$B$646,'ACTIVOS 2'!$C$10:$C$646)</f>
        <v>LARGACHA PERDOMO SEBASTIAN</v>
      </c>
      <c r="D644" s="319">
        <v>34246</v>
      </c>
      <c r="E644" s="319">
        <v>44544</v>
      </c>
      <c r="F644" s="318" t="s">
        <v>763</v>
      </c>
      <c r="G644" s="318" t="s">
        <v>4563</v>
      </c>
      <c r="H644" s="318" t="s">
        <v>366</v>
      </c>
      <c r="I644" s="318" t="s">
        <v>1574</v>
      </c>
      <c r="J644" s="318" t="s">
        <v>368</v>
      </c>
    </row>
    <row r="645" spans="1:10" x14ac:dyDescent="0.2">
      <c r="A645" s="317">
        <v>1130663174</v>
      </c>
      <c r="B645" s="318" t="s">
        <v>1581</v>
      </c>
      <c r="C645" s="299" t="str">
        <f>+_xlfn.XLOOKUP(A645,'ACTIVOS 2'!$B$10:$B$646,'ACTIVOS 2'!$C$10:$C$646)</f>
        <v>LOAIZA PEREZ YEISON FERNANDO</v>
      </c>
      <c r="D645" s="319">
        <v>32558</v>
      </c>
      <c r="E645" s="319">
        <v>45111</v>
      </c>
      <c r="F645" s="318" t="s">
        <v>763</v>
      </c>
      <c r="G645" s="318" t="s">
        <v>1582</v>
      </c>
      <c r="H645" s="318" t="s">
        <v>366</v>
      </c>
      <c r="I645" s="318" t="s">
        <v>1574</v>
      </c>
      <c r="J645" s="318" t="s">
        <v>368</v>
      </c>
    </row>
    <row r="646" spans="1:10" x14ac:dyDescent="0.2">
      <c r="A646" s="317">
        <v>6343691</v>
      </c>
      <c r="B646" s="318" t="s">
        <v>1583</v>
      </c>
      <c r="C646" s="299" t="str">
        <f>+_xlfn.XLOOKUP(A646,'ACTIVOS 2'!$B$10:$B$646,'ACTIVOS 2'!$C$10:$C$646)</f>
        <v>TROCHEZ IZQUIERDO CRISTIAN DAVID</v>
      </c>
      <c r="D646" s="319">
        <v>30772</v>
      </c>
      <c r="E646" s="319">
        <v>40266</v>
      </c>
      <c r="F646" s="318" t="s">
        <v>763</v>
      </c>
      <c r="G646" s="318" t="s">
        <v>4565</v>
      </c>
      <c r="H646" s="318" t="s">
        <v>366</v>
      </c>
      <c r="I646" s="318" t="s">
        <v>1574</v>
      </c>
      <c r="J646" s="318" t="s">
        <v>368</v>
      </c>
    </row>
    <row r="647" spans="1:10" x14ac:dyDescent="0.2">
      <c r="A647" s="317">
        <v>1130598992</v>
      </c>
      <c r="B647" s="318" t="s">
        <v>1584</v>
      </c>
      <c r="C647" s="299" t="str">
        <f>+_xlfn.XLOOKUP(A647,'ACTIVOS 2'!$B$10:$B$646,'ACTIVOS 2'!$C$10:$C$646)</f>
        <v>CARDONA HERNANDEZ EVELIN ALEJANDRA</v>
      </c>
      <c r="D647" s="319">
        <v>32246</v>
      </c>
      <c r="E647" s="319">
        <v>43857</v>
      </c>
      <c r="F647" s="318" t="s">
        <v>768</v>
      </c>
      <c r="G647" s="318" t="s">
        <v>4566</v>
      </c>
      <c r="H647" s="318" t="s">
        <v>366</v>
      </c>
      <c r="I647" s="318" t="s">
        <v>1585</v>
      </c>
      <c r="J647" s="318" t="s">
        <v>1541</v>
      </c>
    </row>
    <row r="648" spans="1:10" x14ac:dyDescent="0.2">
      <c r="A648" s="317">
        <v>1144101426</v>
      </c>
      <c r="B648" s="318" t="s">
        <v>1586</v>
      </c>
      <c r="C648" s="299" t="str">
        <f>+_xlfn.XLOOKUP(A648,'ACTIVOS 2'!$B$10:$B$646,'ACTIVOS 2'!$C$10:$C$646)</f>
        <v>CHOCO POPO JHON EIDER</v>
      </c>
      <c r="D648" s="319">
        <v>35878</v>
      </c>
      <c r="E648" s="319">
        <v>44587</v>
      </c>
      <c r="F648" s="318" t="s">
        <v>763</v>
      </c>
      <c r="G648" s="318" t="s">
        <v>1587</v>
      </c>
      <c r="H648" s="318" t="s">
        <v>366</v>
      </c>
      <c r="I648" s="318" t="s">
        <v>1588</v>
      </c>
      <c r="J648" s="318" t="s">
        <v>368</v>
      </c>
    </row>
    <row r="649" spans="1:10" x14ac:dyDescent="0.2">
      <c r="A649" s="317">
        <v>1143926109</v>
      </c>
      <c r="B649" s="318" t="s">
        <v>1589</v>
      </c>
      <c r="C649" s="299" t="str">
        <f>+_xlfn.XLOOKUP(A649,'ACTIVOS 2'!$B$10:$B$646,'ACTIVOS 2'!$C$10:$C$646)</f>
        <v>MENA MOSQUERA  CRISTIAN MARLON</v>
      </c>
      <c r="D649" s="319">
        <v>32599</v>
      </c>
      <c r="E649" s="319">
        <v>44789</v>
      </c>
      <c r="F649" s="318" t="s">
        <v>763</v>
      </c>
      <c r="G649" s="318" t="s">
        <v>4567</v>
      </c>
      <c r="H649" s="318" t="s">
        <v>366</v>
      </c>
      <c r="I649" s="318" t="s">
        <v>1588</v>
      </c>
      <c r="J649" s="318" t="s">
        <v>368</v>
      </c>
    </row>
    <row r="650" spans="1:10" x14ac:dyDescent="0.2">
      <c r="A650" s="317">
        <v>1107102399</v>
      </c>
      <c r="B650" s="318" t="s">
        <v>1590</v>
      </c>
      <c r="C650" s="299" t="str">
        <f>+_xlfn.XLOOKUP(A650,'ACTIVOS 2'!$B$10:$B$646,'ACTIVOS 2'!$C$10:$C$646)</f>
        <v>ZAMBRANO MONTOYA OSCAR ANDRES</v>
      </c>
      <c r="D650" s="319">
        <v>35338</v>
      </c>
      <c r="E650" s="319">
        <v>43759</v>
      </c>
      <c r="F650" s="318" t="s">
        <v>763</v>
      </c>
      <c r="G650" s="318" t="s">
        <v>1591</v>
      </c>
      <c r="H650" s="318" t="s">
        <v>366</v>
      </c>
      <c r="I650" s="318" t="s">
        <v>1588</v>
      </c>
      <c r="J650" s="318" t="s">
        <v>368</v>
      </c>
    </row>
    <row r="651" spans="1:10" x14ac:dyDescent="0.2">
      <c r="A651" s="317">
        <v>1061751258</v>
      </c>
      <c r="B651" s="318" t="s">
        <v>1592</v>
      </c>
      <c r="C651" s="299" t="str">
        <f>+_xlfn.XLOOKUP(A651,'ACTIVOS 2'!$B$10:$B$646,'ACTIVOS 2'!$C$10:$C$646)</f>
        <v>FIGUEROA HOYOS GISELA STEFANIA</v>
      </c>
      <c r="D651" s="319">
        <v>33852</v>
      </c>
      <c r="E651" s="319">
        <v>44474</v>
      </c>
      <c r="F651" s="318" t="s">
        <v>768</v>
      </c>
      <c r="G651" s="318" t="s">
        <v>4568</v>
      </c>
      <c r="H651" s="318" t="s">
        <v>366</v>
      </c>
      <c r="I651" s="318" t="s">
        <v>1593</v>
      </c>
      <c r="J651" s="318" t="s">
        <v>368</v>
      </c>
    </row>
    <row r="652" spans="1:10" x14ac:dyDescent="0.2">
      <c r="A652" s="317">
        <v>67024627</v>
      </c>
      <c r="B652" s="318" t="s">
        <v>1594</v>
      </c>
      <c r="C652" s="299" t="str">
        <f>+_xlfn.XLOOKUP(A652,'ACTIVOS 2'!$B$10:$B$646,'ACTIVOS 2'!$C$10:$C$646)</f>
        <v>RESTREPO CASTANO LUZ VIVIANA</v>
      </c>
      <c r="D652" s="319">
        <v>31065</v>
      </c>
      <c r="E652" s="319">
        <v>40582</v>
      </c>
      <c r="F652" s="318" t="s">
        <v>768</v>
      </c>
      <c r="G652" s="318" t="s">
        <v>4569</v>
      </c>
      <c r="H652" s="318" t="s">
        <v>427</v>
      </c>
      <c r="I652" s="318" t="s">
        <v>1595</v>
      </c>
      <c r="J652" s="318" t="s">
        <v>427</v>
      </c>
    </row>
    <row r="653" spans="1:10" x14ac:dyDescent="0.2">
      <c r="A653" s="317">
        <v>1143868835</v>
      </c>
      <c r="B653" s="318" t="s">
        <v>425</v>
      </c>
      <c r="C653" s="299" t="str">
        <f>+_xlfn.XLOOKUP(A653,'ACTIVOS 2'!$B$10:$B$646,'ACTIVOS 2'!$C$10:$C$646)</f>
        <v>BURBANO JANSASOY JOHN EYDER</v>
      </c>
      <c r="D653" s="319">
        <v>35295</v>
      </c>
      <c r="E653" s="319">
        <v>44648</v>
      </c>
      <c r="F653" s="318" t="s">
        <v>763</v>
      </c>
      <c r="G653" s="318" t="s">
        <v>426</v>
      </c>
      <c r="H653" s="318" t="s">
        <v>427</v>
      </c>
      <c r="I653" s="318" t="s">
        <v>428</v>
      </c>
      <c r="J653" s="318" t="s">
        <v>427</v>
      </c>
    </row>
    <row r="654" spans="1:10" x14ac:dyDescent="0.2">
      <c r="A654" s="317">
        <v>1107522075</v>
      </c>
      <c r="B654" s="318" t="s">
        <v>1596</v>
      </c>
      <c r="C654" s="299" t="str">
        <f>+_xlfn.XLOOKUP(A654,'ACTIVOS 2'!$B$10:$B$646,'ACTIVOS 2'!$C$10:$C$646)</f>
        <v>ARENAS SOTO JESSICA</v>
      </c>
      <c r="D654" s="319">
        <v>36047</v>
      </c>
      <c r="E654" s="319">
        <v>44271</v>
      </c>
      <c r="F654" s="318" t="s">
        <v>768</v>
      </c>
      <c r="G654" s="318" t="s">
        <v>1597</v>
      </c>
      <c r="H654" s="318" t="s">
        <v>427</v>
      </c>
      <c r="I654" s="318" t="s">
        <v>431</v>
      </c>
      <c r="J654" s="318" t="s">
        <v>427</v>
      </c>
    </row>
    <row r="655" spans="1:10" x14ac:dyDescent="0.2">
      <c r="A655" s="317">
        <v>1113642956</v>
      </c>
      <c r="B655" s="318" t="s">
        <v>429</v>
      </c>
      <c r="C655" s="299" t="str">
        <f>+_xlfn.XLOOKUP(A655,'ACTIVOS 2'!$B$10:$B$646,'ACTIVOS 2'!$C$10:$C$646)</f>
        <v>DORRONSORO MARULANDA JUAN FERNANDO</v>
      </c>
      <c r="D655" s="319">
        <v>32854</v>
      </c>
      <c r="E655" s="319">
        <v>44158</v>
      </c>
      <c r="F655" s="318" t="s">
        <v>763</v>
      </c>
      <c r="G655" s="318" t="s">
        <v>430</v>
      </c>
      <c r="H655" s="318" t="s">
        <v>427</v>
      </c>
      <c r="I655" s="318" t="s">
        <v>431</v>
      </c>
      <c r="J655" s="318" t="s">
        <v>427</v>
      </c>
    </row>
    <row r="656" spans="1:10" x14ac:dyDescent="0.2">
      <c r="A656" s="317">
        <v>1144160016</v>
      </c>
      <c r="B656" s="318" t="s">
        <v>1598</v>
      </c>
      <c r="C656" s="299" t="str">
        <f>+_xlfn.XLOOKUP(A656,'ACTIVOS 2'!$B$10:$B$646,'ACTIVOS 2'!$C$10:$C$646)</f>
        <v>DUQUE ECHEVERRY LINDA TATIANA</v>
      </c>
      <c r="D656" s="319">
        <v>33804</v>
      </c>
      <c r="E656" s="319">
        <v>44014</v>
      </c>
      <c r="F656" s="318" t="s">
        <v>768</v>
      </c>
      <c r="G656" s="318" t="s">
        <v>1599</v>
      </c>
      <c r="H656" s="318" t="s">
        <v>427</v>
      </c>
      <c r="I656" s="318" t="s">
        <v>431</v>
      </c>
      <c r="J656" s="318" t="s">
        <v>427</v>
      </c>
    </row>
    <row r="657" spans="1:10" x14ac:dyDescent="0.2">
      <c r="A657" s="317">
        <v>1143879888</v>
      </c>
      <c r="B657" s="318" t="s">
        <v>1600</v>
      </c>
      <c r="C657" s="299" t="str">
        <f>+_xlfn.XLOOKUP(A657,'ACTIVOS 2'!$B$10:$B$646,'ACTIVOS 2'!$C$10:$C$646)</f>
        <v>MELO MARTINEZ ELKIN MAURICIO</v>
      </c>
      <c r="D657" s="319">
        <v>36406</v>
      </c>
      <c r="E657" s="319">
        <v>44637</v>
      </c>
      <c r="F657" s="318" t="s">
        <v>763</v>
      </c>
      <c r="G657" s="318" t="s">
        <v>1601</v>
      </c>
      <c r="H657" s="318" t="s">
        <v>427</v>
      </c>
      <c r="I657" s="318" t="s">
        <v>431</v>
      </c>
      <c r="J657" s="318" t="s">
        <v>427</v>
      </c>
    </row>
    <row r="658" spans="1:10" x14ac:dyDescent="0.2">
      <c r="A658" s="317">
        <v>67029618</v>
      </c>
      <c r="B658" s="318" t="s">
        <v>1602</v>
      </c>
      <c r="C658" s="299" t="e">
        <f>+_xlfn.XLOOKUP(A658,'ACTIVOS 2'!$B$10:$B$646,'ACTIVOS 2'!$C$10:$C$646)</f>
        <v>#N/A</v>
      </c>
      <c r="D658" s="319">
        <v>31177</v>
      </c>
      <c r="E658" s="319">
        <v>43326</v>
      </c>
      <c r="F658" s="318" t="s">
        <v>768</v>
      </c>
      <c r="G658" s="318" t="s">
        <v>1603</v>
      </c>
      <c r="H658" s="318" t="s">
        <v>427</v>
      </c>
      <c r="I658" s="318" t="s">
        <v>434</v>
      </c>
      <c r="J658" s="318" t="s">
        <v>427</v>
      </c>
    </row>
    <row r="659" spans="1:10" x14ac:dyDescent="0.2">
      <c r="A659" s="317">
        <v>1144150164</v>
      </c>
      <c r="B659" s="318" t="s">
        <v>432</v>
      </c>
      <c r="C659" s="299" t="str">
        <f>+_xlfn.XLOOKUP(A659,'ACTIVOS 2'!$B$10:$B$646,'ACTIVOS 2'!$C$10:$C$646)</f>
        <v>PAPAMIJA ANACONA  JOHN MARIO</v>
      </c>
      <c r="D659" s="319">
        <v>33207</v>
      </c>
      <c r="E659" s="319">
        <v>45155</v>
      </c>
      <c r="F659" s="318" t="s">
        <v>763</v>
      </c>
      <c r="G659" s="318" t="s">
        <v>433</v>
      </c>
      <c r="H659" s="318" t="s">
        <v>427</v>
      </c>
      <c r="I659" s="318" t="s">
        <v>434</v>
      </c>
      <c r="J659" s="318" t="s">
        <v>427</v>
      </c>
    </row>
    <row r="660" spans="1:10" x14ac:dyDescent="0.2">
      <c r="A660" s="317">
        <v>1112779368</v>
      </c>
      <c r="B660" s="318" t="s">
        <v>1604</v>
      </c>
      <c r="C660" s="299" t="str">
        <f>+_xlfn.XLOOKUP(A660,'ACTIVOS 2'!$B$10:$B$646,'ACTIVOS 2'!$C$10:$C$646)</f>
        <v>SANTIBAÐEZ ALZATE DIEGO ALEJANDRO</v>
      </c>
      <c r="D660" s="319">
        <v>34095</v>
      </c>
      <c r="E660" s="319">
        <v>45428</v>
      </c>
      <c r="F660" s="318" t="s">
        <v>763</v>
      </c>
      <c r="G660" s="318" t="s">
        <v>1605</v>
      </c>
      <c r="H660" s="318" t="s">
        <v>427</v>
      </c>
      <c r="I660" s="318" t="s">
        <v>434</v>
      </c>
      <c r="J660" s="318" t="s">
        <v>427</v>
      </c>
    </row>
    <row r="661" spans="1:10" x14ac:dyDescent="0.2">
      <c r="A661" s="317">
        <v>16379439</v>
      </c>
      <c r="B661" s="318" t="s">
        <v>1606</v>
      </c>
      <c r="C661" s="299" t="str">
        <f>+_xlfn.XLOOKUP(A661,'ACTIVOS 2'!$B$10:$B$646,'ACTIVOS 2'!$C$10:$C$646)</f>
        <v>PASQUEL RIVAS VICTOR HUGO</v>
      </c>
      <c r="D661" s="319">
        <v>31168</v>
      </c>
      <c r="E661" s="319">
        <v>45505</v>
      </c>
      <c r="F661" s="318" t="s">
        <v>763</v>
      </c>
      <c r="G661" s="318" t="s">
        <v>1607</v>
      </c>
      <c r="H661" s="318" t="s">
        <v>427</v>
      </c>
      <c r="I661" s="318" t="s">
        <v>1608</v>
      </c>
      <c r="J661" s="318" t="s">
        <v>427</v>
      </c>
    </row>
    <row r="662" spans="1:10" x14ac:dyDescent="0.2">
      <c r="A662" s="317">
        <v>1130681174</v>
      </c>
      <c r="B662" s="318" t="s">
        <v>1609</v>
      </c>
      <c r="C662" s="299" t="str">
        <f>+_xlfn.XLOOKUP(A662,'ACTIVOS 2'!$B$10:$B$646,'ACTIVOS 2'!$C$10:$C$646)</f>
        <v>IMBACHI GALLARDO MIYER ALEXANDER</v>
      </c>
      <c r="D662" s="319">
        <v>32356</v>
      </c>
      <c r="E662" s="319">
        <v>41207</v>
      </c>
      <c r="F662" s="318" t="s">
        <v>763</v>
      </c>
      <c r="G662" s="318" t="s">
        <v>4570</v>
      </c>
      <c r="H662" s="318" t="s">
        <v>427</v>
      </c>
      <c r="I662" s="318" t="s">
        <v>1610</v>
      </c>
      <c r="J662" s="318" t="s">
        <v>427</v>
      </c>
    </row>
    <row r="663" spans="1:10" x14ac:dyDescent="0.2">
      <c r="A663" s="317">
        <v>94504545</v>
      </c>
      <c r="B663" s="318" t="s">
        <v>1611</v>
      </c>
      <c r="C663" s="299" t="str">
        <f>+_xlfn.XLOOKUP(A663,'ACTIVOS 2'!$B$10:$B$646,'ACTIVOS 2'!$C$10:$C$646)</f>
        <v>ARBOLEDA BERMUDEZ EDWIN NELSON</v>
      </c>
      <c r="D663" s="319">
        <v>28245</v>
      </c>
      <c r="E663" s="319">
        <v>45566</v>
      </c>
      <c r="F663" s="318" t="s">
        <v>763</v>
      </c>
      <c r="G663" s="318" t="s">
        <v>4571</v>
      </c>
      <c r="H663" s="318" t="s">
        <v>427</v>
      </c>
      <c r="I663" s="318" t="s">
        <v>1612</v>
      </c>
      <c r="J663" s="318" t="s">
        <v>427</v>
      </c>
    </row>
    <row r="664" spans="1:10" x14ac:dyDescent="0.2">
      <c r="A664" s="317">
        <v>1094943468</v>
      </c>
      <c r="B664" s="318" t="s">
        <v>1613</v>
      </c>
      <c r="C664" s="299" t="str">
        <f>+_xlfn.XLOOKUP(A664,'ACTIVOS 2'!$B$10:$B$646,'ACTIVOS 2'!$C$10:$C$646)</f>
        <v>GONZALEZ ARICAPA CRISTIAN ADRIAN</v>
      </c>
      <c r="D664" s="319">
        <v>34541</v>
      </c>
      <c r="E664" s="319">
        <v>43892</v>
      </c>
      <c r="F664" s="318" t="s">
        <v>763</v>
      </c>
      <c r="G664" s="318" t="s">
        <v>4572</v>
      </c>
      <c r="H664" s="318" t="s">
        <v>427</v>
      </c>
      <c r="I664" s="318" t="s">
        <v>1614</v>
      </c>
      <c r="J664" s="318" t="s">
        <v>427</v>
      </c>
    </row>
    <row r="665" spans="1:10" x14ac:dyDescent="0.2">
      <c r="A665" s="317">
        <v>79660331</v>
      </c>
      <c r="B665" s="318" t="s">
        <v>1615</v>
      </c>
      <c r="C665" s="299" t="str">
        <f>+_xlfn.XLOOKUP(A665,'ACTIVOS 2'!$B$10:$B$646,'ACTIVOS 2'!$C$10:$C$646)</f>
        <v>RAMIREZ PAZ JOHN JAIRO</v>
      </c>
      <c r="D665" s="319">
        <v>27057</v>
      </c>
      <c r="E665" s="319">
        <v>39264</v>
      </c>
      <c r="F665" s="318" t="s">
        <v>763</v>
      </c>
      <c r="G665" s="318" t="s">
        <v>1616</v>
      </c>
      <c r="H665" s="318" t="s">
        <v>1617</v>
      </c>
      <c r="I665" s="318" t="s">
        <v>1618</v>
      </c>
      <c r="J665" s="318" t="s">
        <v>1617</v>
      </c>
    </row>
    <row r="666" spans="1:10" x14ac:dyDescent="0.2">
      <c r="A666" s="317">
        <v>66952316</v>
      </c>
      <c r="B666" s="318" t="s">
        <v>1619</v>
      </c>
      <c r="C666" s="299" t="str">
        <f>+_xlfn.XLOOKUP(A666,'ACTIVOS 2'!$B$10:$B$646,'ACTIVOS 2'!$C$10:$C$646)</f>
        <v>BOLIVAR BONILLA ANDREA YEAZEL</v>
      </c>
      <c r="D666" s="319">
        <v>27668</v>
      </c>
      <c r="E666" s="319">
        <v>42242</v>
      </c>
      <c r="F666" s="318" t="s">
        <v>768</v>
      </c>
      <c r="G666" s="318" t="s">
        <v>1620</v>
      </c>
      <c r="H666" s="318" t="s">
        <v>1617</v>
      </c>
      <c r="I666" s="318" t="s">
        <v>1621</v>
      </c>
      <c r="J666" s="318" t="s">
        <v>1617</v>
      </c>
    </row>
    <row r="667" spans="1:10" x14ac:dyDescent="0.2">
      <c r="A667" s="317">
        <v>79780301</v>
      </c>
      <c r="B667" s="318" t="s">
        <v>1622</v>
      </c>
      <c r="C667" s="299" t="str">
        <f>+_xlfn.XLOOKUP(A667,'ACTIVOS 2'!$B$10:$B$646,'ACTIVOS 2'!$C$10:$C$646)</f>
        <v>MEDINA MICAN FRANK GIOVANNI</v>
      </c>
      <c r="D667" s="319">
        <v>27394</v>
      </c>
      <c r="E667" s="319">
        <v>43998</v>
      </c>
      <c r="F667" s="318" t="s">
        <v>763</v>
      </c>
      <c r="G667" s="318" t="s">
        <v>1623</v>
      </c>
      <c r="H667" s="318" t="s">
        <v>1617</v>
      </c>
      <c r="I667" s="318" t="s">
        <v>1624</v>
      </c>
      <c r="J667" s="318" t="s">
        <v>1617</v>
      </c>
    </row>
    <row r="668" spans="1:10" x14ac:dyDescent="0.2">
      <c r="A668" s="317">
        <v>1114889488</v>
      </c>
      <c r="B668" s="318" t="s">
        <v>6681</v>
      </c>
      <c r="C668" s="299" t="str">
        <f>+_xlfn.XLOOKUP(A668,'ACTIVOS 2'!$B$10:$B$646,'ACTIVOS 2'!$C$10:$C$646)</f>
        <v>CASAMACHIN NOSCUE CLAUDIA VANESSA</v>
      </c>
      <c r="D668" s="319">
        <v>33990</v>
      </c>
      <c r="E668" s="319">
        <v>45726</v>
      </c>
      <c r="F668" s="318" t="s">
        <v>768</v>
      </c>
      <c r="G668" s="318" t="s">
        <v>6682</v>
      </c>
      <c r="H668" s="318" t="s">
        <v>1617</v>
      </c>
      <c r="I668" s="318" t="s">
        <v>859</v>
      </c>
      <c r="J668" s="318" t="s">
        <v>1646</v>
      </c>
    </row>
    <row r="669" spans="1:10" x14ac:dyDescent="0.2">
      <c r="A669" s="317">
        <v>38877560</v>
      </c>
      <c r="B669" s="318" t="s">
        <v>1625</v>
      </c>
      <c r="C669" s="299" t="str">
        <f>+_xlfn.XLOOKUP(A669,'ACTIVOS 2'!$B$10:$B$646,'ACTIVOS 2'!$C$10:$C$646)</f>
        <v>SANCHEZ PABON MARIA PAULA</v>
      </c>
      <c r="D669" s="319">
        <v>27517</v>
      </c>
      <c r="E669" s="319">
        <v>45481</v>
      </c>
      <c r="F669" s="318" t="s">
        <v>768</v>
      </c>
      <c r="G669" s="318" t="s">
        <v>1626</v>
      </c>
      <c r="H669" s="318" t="s">
        <v>1627</v>
      </c>
      <c r="I669" s="318" t="s">
        <v>1628</v>
      </c>
      <c r="J669" s="318" t="s">
        <v>1629</v>
      </c>
    </row>
    <row r="670" spans="1:10" x14ac:dyDescent="0.2">
      <c r="A670" s="317">
        <v>1144054360</v>
      </c>
      <c r="B670" s="318" t="s">
        <v>1630</v>
      </c>
      <c r="C670" s="299" t="str">
        <f>+_xlfn.XLOOKUP(A670,'ACTIVOS 2'!$B$10:$B$646,'ACTIVOS 2'!$C$10:$C$646)</f>
        <v>SILVA CHARRY MARIA ALEJANDRA</v>
      </c>
      <c r="D670" s="319">
        <v>33810</v>
      </c>
      <c r="E670" s="319">
        <v>45481</v>
      </c>
      <c r="F670" s="318" t="s">
        <v>768</v>
      </c>
      <c r="G670" s="318" t="s">
        <v>1631</v>
      </c>
      <c r="H670" s="318" t="s">
        <v>1627</v>
      </c>
      <c r="I670" s="318" t="s">
        <v>1632</v>
      </c>
      <c r="J670" s="318" t="s">
        <v>1629</v>
      </c>
    </row>
    <row r="671" spans="1:10" x14ac:dyDescent="0.2">
      <c r="A671" s="317">
        <v>1113689490</v>
      </c>
      <c r="B671" s="318" t="s">
        <v>1633</v>
      </c>
      <c r="C671" s="299" t="str">
        <f>+_xlfn.XLOOKUP(A671,'ACTIVOS 2'!$B$10:$B$646,'ACTIVOS 2'!$C$10:$C$646)</f>
        <v>VILLOTA LONDONO YERALDY</v>
      </c>
      <c r="D671" s="319">
        <v>35810</v>
      </c>
      <c r="E671" s="319">
        <v>45173</v>
      </c>
      <c r="F671" s="318" t="s">
        <v>768</v>
      </c>
      <c r="G671" s="318" t="s">
        <v>1634</v>
      </c>
      <c r="H671" s="318" t="s">
        <v>1627</v>
      </c>
      <c r="I671" s="318" t="s">
        <v>1632</v>
      </c>
      <c r="J671" s="318" t="s">
        <v>1629</v>
      </c>
    </row>
    <row r="672" spans="1:10" x14ac:dyDescent="0.2">
      <c r="A672" s="317">
        <v>1143850032</v>
      </c>
      <c r="B672" s="318" t="s">
        <v>1635</v>
      </c>
      <c r="C672" s="299" t="str">
        <f>+_xlfn.XLOOKUP(A672,'ACTIVOS 2'!$B$10:$B$646,'ACTIVOS 2'!$C$10:$C$646)</f>
        <v>GUEVARA ARISTIZABAL YERALDIN</v>
      </c>
      <c r="D672" s="319">
        <v>34230</v>
      </c>
      <c r="E672" s="319">
        <v>45216</v>
      </c>
      <c r="F672" s="318" t="s">
        <v>768</v>
      </c>
      <c r="G672" s="318" t="s">
        <v>1636</v>
      </c>
      <c r="H672" s="318" t="s">
        <v>1627</v>
      </c>
      <c r="I672" s="318" t="s">
        <v>1637</v>
      </c>
      <c r="J672" s="318" t="s">
        <v>1629</v>
      </c>
    </row>
    <row r="673" spans="1:10" x14ac:dyDescent="0.2">
      <c r="A673" s="317">
        <v>6316471</v>
      </c>
      <c r="B673" s="318" t="s">
        <v>1638</v>
      </c>
      <c r="C673" s="299" t="str">
        <f>+_xlfn.XLOOKUP(A673,'ACTIVOS 2'!$B$10:$B$646,'ACTIVOS 2'!$C$10:$C$646)</f>
        <v>GOMEZ RAMIREZ MIGUEL ANTONIO</v>
      </c>
      <c r="D673" s="319">
        <v>24120</v>
      </c>
      <c r="E673" s="319">
        <v>39164</v>
      </c>
      <c r="F673" s="318" t="s">
        <v>763</v>
      </c>
      <c r="G673" s="318" t="s">
        <v>4573</v>
      </c>
      <c r="H673" s="318" t="s">
        <v>1627</v>
      </c>
      <c r="I673" s="318" t="s">
        <v>1639</v>
      </c>
      <c r="J673" s="318" t="s">
        <v>1629</v>
      </c>
    </row>
    <row r="674" spans="1:10" x14ac:dyDescent="0.2">
      <c r="A674" s="317">
        <v>29543492</v>
      </c>
      <c r="B674" s="318" t="s">
        <v>1640</v>
      </c>
      <c r="C674" s="299" t="str">
        <f>+_xlfn.XLOOKUP(A674,'ACTIVOS 2'!$B$10:$B$646,'ACTIVOS 2'!$C$10:$C$646)</f>
        <v>RUIZ FRANCO GRETTEL ALEXA</v>
      </c>
      <c r="D674" s="319">
        <v>29421</v>
      </c>
      <c r="E674" s="319">
        <v>41127</v>
      </c>
      <c r="F674" s="318" t="s">
        <v>768</v>
      </c>
      <c r="G674" s="318" t="s">
        <v>4574</v>
      </c>
      <c r="H674" s="318" t="s">
        <v>1627</v>
      </c>
      <c r="I674" s="318" t="s">
        <v>1641</v>
      </c>
      <c r="J674" s="318" t="s">
        <v>1629</v>
      </c>
    </row>
    <row r="675" spans="1:10" x14ac:dyDescent="0.2">
      <c r="A675" s="317">
        <v>1151939397</v>
      </c>
      <c r="B675" s="318" t="s">
        <v>1642</v>
      </c>
      <c r="C675" s="299" t="str">
        <f>+_xlfn.XLOOKUP(A675,'ACTIVOS 2'!$B$10:$B$646,'ACTIVOS 2'!$C$10:$C$646)</f>
        <v>VALENCIA SANCHEZ MARIA ALEXANDRA</v>
      </c>
      <c r="D675" s="319">
        <v>33312</v>
      </c>
      <c r="E675" s="319">
        <v>45447</v>
      </c>
      <c r="F675" s="318" t="s">
        <v>768</v>
      </c>
      <c r="G675" s="318" t="s">
        <v>1643</v>
      </c>
      <c r="H675" s="318" t="s">
        <v>1644</v>
      </c>
      <c r="I675" s="318" t="s">
        <v>1645</v>
      </c>
      <c r="J675" s="318" t="s">
        <v>1646</v>
      </c>
    </row>
    <row r="676" spans="1:10" x14ac:dyDescent="0.2">
      <c r="A676" s="317">
        <v>1143956688</v>
      </c>
      <c r="B676" s="318" t="s">
        <v>1649</v>
      </c>
      <c r="C676" s="299" t="str">
        <f>+_xlfn.XLOOKUP(A676,'ACTIVOS 2'!$B$10:$B$646,'ACTIVOS 2'!$C$10:$C$646)</f>
        <v>ORTEGA COCA DIANA KATHERINE</v>
      </c>
      <c r="D676" s="319">
        <v>34147</v>
      </c>
      <c r="E676" s="319">
        <v>44740</v>
      </c>
      <c r="F676" s="318" t="s">
        <v>768</v>
      </c>
      <c r="G676" s="318" t="s">
        <v>4575</v>
      </c>
      <c r="H676" s="318" t="s">
        <v>1644</v>
      </c>
      <c r="I676" s="318" t="s">
        <v>1650</v>
      </c>
      <c r="J676" s="318" t="s">
        <v>1646</v>
      </c>
    </row>
    <row r="677" spans="1:10" x14ac:dyDescent="0.2">
      <c r="A677" s="317">
        <v>31656979</v>
      </c>
      <c r="B677" s="318" t="s">
        <v>1651</v>
      </c>
      <c r="C677" s="299" t="str">
        <f>+_xlfn.XLOOKUP(A677,'ACTIVOS 2'!$B$10:$B$646,'ACTIVOS 2'!$C$10:$C$646)</f>
        <v>GARCES MORA SANDRA XIMENA</v>
      </c>
      <c r="D677" s="319">
        <v>30985</v>
      </c>
      <c r="E677" s="319">
        <v>44740</v>
      </c>
      <c r="F677" s="318" t="s">
        <v>768</v>
      </c>
      <c r="G677" s="318" t="s">
        <v>4576</v>
      </c>
      <c r="H677" s="318" t="s">
        <v>1644</v>
      </c>
      <c r="I677" s="318" t="s">
        <v>1652</v>
      </c>
      <c r="J677" s="318" t="s">
        <v>1646</v>
      </c>
    </row>
    <row r="678" spans="1:10" x14ac:dyDescent="0.2">
      <c r="A678" s="317">
        <v>66814871</v>
      </c>
      <c r="B678" s="318" t="s">
        <v>1653</v>
      </c>
      <c r="C678" s="299" t="str">
        <f>+_xlfn.XLOOKUP(A678,'ACTIVOS 2'!$B$10:$B$646,'ACTIVOS 2'!$C$10:$C$646)</f>
        <v>LASSO ENRIQUEZ ESPERANZA DEL CARMEN</v>
      </c>
      <c r="D678" s="319">
        <v>25723</v>
      </c>
      <c r="E678" s="319">
        <v>39101</v>
      </c>
      <c r="F678" s="318" t="s">
        <v>768</v>
      </c>
      <c r="G678" s="318" t="s">
        <v>1654</v>
      </c>
      <c r="H678" s="318" t="s">
        <v>1644</v>
      </c>
      <c r="I678" s="318" t="s">
        <v>1655</v>
      </c>
      <c r="J678" s="318" t="s">
        <v>1646</v>
      </c>
    </row>
    <row r="679" spans="1:10" x14ac:dyDescent="0.2">
      <c r="A679" s="317">
        <v>1112879043</v>
      </c>
      <c r="B679" s="318" t="s">
        <v>6683</v>
      </c>
      <c r="C679" s="299" t="str">
        <f>+_xlfn.XLOOKUP(A679,'ACTIVOS 2'!$B$10:$B$646,'ACTIVOS 2'!$C$10:$C$646)</f>
        <v>ORDONEZ ESCOBAR ADRIANA MARIA</v>
      </c>
      <c r="D679" s="319">
        <v>32116</v>
      </c>
      <c r="E679" s="319">
        <v>45698</v>
      </c>
      <c r="F679" s="318" t="s">
        <v>768</v>
      </c>
      <c r="G679" s="318" t="s">
        <v>6755</v>
      </c>
      <c r="H679" s="318" t="s">
        <v>1644</v>
      </c>
      <c r="I679" s="318" t="s">
        <v>1658</v>
      </c>
      <c r="J679" s="318" t="s">
        <v>1646</v>
      </c>
    </row>
    <row r="680" spans="1:10" x14ac:dyDescent="0.2">
      <c r="A680" s="317">
        <v>1086195819</v>
      </c>
      <c r="B680" s="318" t="s">
        <v>1659</v>
      </c>
      <c r="C680" s="299" t="str">
        <f>+_xlfn.XLOOKUP(A680,'ACTIVOS 2'!$B$10:$B$646,'ACTIVOS 2'!$C$10:$C$646)</f>
        <v>ORTIZ HERNANDEZ YESID</v>
      </c>
      <c r="D680" s="319">
        <v>37491</v>
      </c>
      <c r="E680" s="319">
        <v>45481</v>
      </c>
      <c r="F680" s="318" t="s">
        <v>763</v>
      </c>
      <c r="G680" s="318" t="s">
        <v>1660</v>
      </c>
      <c r="H680" s="318" t="s">
        <v>1644</v>
      </c>
      <c r="I680" s="318" t="s">
        <v>1661</v>
      </c>
      <c r="J680" s="318" t="s">
        <v>1646</v>
      </c>
    </row>
    <row r="681" spans="1:10" x14ac:dyDescent="0.2">
      <c r="A681" s="317">
        <v>1053767708</v>
      </c>
      <c r="B681" s="318" t="s">
        <v>6684</v>
      </c>
      <c r="C681" s="299" t="e">
        <f>+_xlfn.XLOOKUP(A681,'ACTIVOS 2'!$B$10:$B$646,'ACTIVOS 2'!$C$10:$C$646)</f>
        <v>#N/A</v>
      </c>
      <c r="D681" s="319">
        <v>31504</v>
      </c>
      <c r="E681" s="319">
        <v>45439</v>
      </c>
      <c r="F681" s="318" t="s">
        <v>768</v>
      </c>
      <c r="G681" s="318" t="s">
        <v>1663</v>
      </c>
      <c r="H681" s="318" t="s">
        <v>1644</v>
      </c>
      <c r="I681" s="318" t="s">
        <v>1664</v>
      </c>
      <c r="J681" s="318" t="s">
        <v>1646</v>
      </c>
    </row>
    <row r="682" spans="1:10" x14ac:dyDescent="0.2">
      <c r="C682" s="316" t="e">
        <f>+_xlfn.XLOOKUP(A682,'ACTIVOS 2'!$B$10:$B$646,'ACTIVOS 2'!$C$10:$C$646)</f>
        <v>#N/A</v>
      </c>
    </row>
    <row r="683" spans="1:10" x14ac:dyDescent="0.2">
      <c r="C683" s="299" t="e">
        <f>+_xlfn.XLOOKUP(A683,'ACTIVOS 2'!$B$10:$B$646,'ACTIVOS 2'!$C$10:$C$646)</f>
        <v>#N/A</v>
      </c>
    </row>
    <row r="684" spans="1:10" x14ac:dyDescent="0.2">
      <c r="C684" s="299" t="e">
        <f>+_xlfn.XLOOKUP(A684,'ACTIVOS 2'!$B$10:$B$646,'ACTIVOS 2'!$C$10:$C$646)</f>
        <v>#N/A</v>
      </c>
    </row>
    <row r="685" spans="1:10" x14ac:dyDescent="0.2">
      <c r="C685" s="299" t="e">
        <f>+_xlfn.XLOOKUP(A685,'ACTIVOS 2'!$B$10:$B$646,'ACTIVOS 2'!$C$10:$C$646)</f>
        <v>#N/A</v>
      </c>
    </row>
    <row r="686" spans="1:10" x14ac:dyDescent="0.2">
      <c r="C686" s="299" t="e">
        <f>+_xlfn.XLOOKUP(A686,'ACTIVOS 2'!$B$10:$B$646,'ACTIVOS 2'!$C$10:$C$646)</f>
        <v>#N/A</v>
      </c>
    </row>
    <row r="687" spans="1:10" x14ac:dyDescent="0.2">
      <c r="C687" s="299" t="e">
        <f>+_xlfn.XLOOKUP(A687,'ACTIVOS 2'!$B$10:$B$646,'ACTIVOS 2'!$C$10:$C$646)</f>
        <v>#N/A</v>
      </c>
    </row>
    <row r="688" spans="1:10" x14ac:dyDescent="0.2">
      <c r="C688" s="299" t="e">
        <f>+_xlfn.XLOOKUP(A688,'ACTIVOS 2'!$B$10:$B$646,'ACTIVOS 2'!$C$10:$C$646)</f>
        <v>#N/A</v>
      </c>
    </row>
    <row r="689" spans="3:3" x14ac:dyDescent="0.2">
      <c r="C689" s="299" t="e">
        <f>+_xlfn.XLOOKUP(A689,'ACTIVOS 2'!$B$10:$B$646,'ACTIVOS 2'!$C$10:$C$646)</f>
        <v>#N/A</v>
      </c>
    </row>
    <row r="690" spans="3:3" x14ac:dyDescent="0.2">
      <c r="C690" s="299" t="e">
        <f>+_xlfn.XLOOKUP(A690,'ACTIVOS 2'!$B$10:$B$646,'ACTIVOS 2'!$C$10:$C$646)</f>
        <v>#N/A</v>
      </c>
    </row>
    <row r="691" spans="3:3" x14ac:dyDescent="0.2">
      <c r="C691" s="299" t="e">
        <f>+_xlfn.XLOOKUP(A691,'ACTIVOS 2'!$B$10:$B$646,'ACTIVOS 2'!$C$10:$C$646)</f>
        <v>#N/A</v>
      </c>
    </row>
    <row r="692" spans="3:3" x14ac:dyDescent="0.2">
      <c r="C692" s="299" t="e">
        <f>+_xlfn.XLOOKUP(A692,'ACTIVOS 2'!$B$10:$B$646,'ACTIVOS 2'!$C$10:$C$646)</f>
        <v>#N/A</v>
      </c>
    </row>
    <row r="693" spans="3:3" x14ac:dyDescent="0.2">
      <c r="C693" s="299" t="e">
        <f>+_xlfn.XLOOKUP(A693,'ACTIVOS 2'!$B$10:$B$646,'ACTIVOS 2'!$C$10:$C$646)</f>
        <v>#N/A</v>
      </c>
    </row>
    <row r="694" spans="3:3" x14ac:dyDescent="0.2">
      <c r="C694" s="299" t="e">
        <f>+_xlfn.XLOOKUP(A694,'ACTIVOS 2'!$B$10:$B$646,'ACTIVOS 2'!$C$10:$C$646)</f>
        <v>#N/A</v>
      </c>
    </row>
    <row r="695" spans="3:3" x14ac:dyDescent="0.2">
      <c r="C695" s="299" t="e">
        <f>+_xlfn.XLOOKUP(A695,'ACTIVOS 2'!$B$10:$B$646,'ACTIVOS 2'!$C$10:$C$646)</f>
        <v>#N/A</v>
      </c>
    </row>
    <row r="696" spans="3:3" x14ac:dyDescent="0.2">
      <c r="C696" s="299" t="e">
        <f>+_xlfn.XLOOKUP(A696,'ACTIVOS 2'!$B$10:$B$646,'ACTIVOS 2'!$C$10:$C$646)</f>
        <v>#N/A</v>
      </c>
    </row>
    <row r="697" spans="3:3" x14ac:dyDescent="0.2">
      <c r="C697" s="299" t="e">
        <f>+_xlfn.XLOOKUP(A697,'ACTIVOS 2'!$B$10:$B$646,'ACTIVOS 2'!$C$10:$C$646)</f>
        <v>#N/A</v>
      </c>
    </row>
  </sheetData>
  <autoFilter ref="A1:J697" xr:uid="{BC0C28C2-E6B2-44D5-BB49-CF4458850AF0}"/>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61DD3-1BDC-473D-9736-D84436F0C80F}">
  <dimension ref="A1:AL169"/>
  <sheetViews>
    <sheetView showGridLines="0" zoomScale="90" zoomScaleNormal="90" workbookViewId="0">
      <pane xSplit="4" ySplit="9" topLeftCell="H10" activePane="bottomRight" state="frozen"/>
      <selection activeCell="J153" sqref="J153:J160"/>
      <selection pane="topRight" activeCell="J153" sqref="J153:J160"/>
      <selection pane="bottomLeft" activeCell="J153" sqref="J153:J160"/>
      <selection pane="bottomRight" activeCell="J153" sqref="J153:J160"/>
    </sheetView>
  </sheetViews>
  <sheetFormatPr baseColWidth="10" defaultColWidth="13" defaultRowHeight="12.75" x14ac:dyDescent="0.25"/>
  <cols>
    <col min="1" max="1" width="13.85546875" style="267" bestFit="1" customWidth="1"/>
    <col min="2" max="2" width="36.140625" style="267" customWidth="1"/>
    <col min="3" max="3" width="13.7109375" style="265" customWidth="1"/>
    <col min="4" max="4" width="19" style="270" customWidth="1"/>
    <col min="5" max="5" width="19.140625" style="270" customWidth="1"/>
    <col min="6" max="7" width="13.7109375" style="265" customWidth="1"/>
    <col min="8" max="8" width="27.85546875" style="265" customWidth="1"/>
    <col min="9" max="9" width="46.7109375" style="267" customWidth="1"/>
    <col min="10" max="10" width="23.28515625" style="267" customWidth="1"/>
    <col min="11" max="11" width="16.5703125" style="265" customWidth="1"/>
    <col min="12" max="12" width="13.140625" style="267" customWidth="1"/>
    <col min="13" max="13" width="17.42578125" style="267" customWidth="1"/>
    <col min="14" max="14" width="8.5703125" style="267" customWidth="1"/>
    <col min="15" max="15" width="9.42578125" style="267" customWidth="1"/>
    <col min="16" max="16" width="13.140625" style="267" customWidth="1"/>
    <col min="17" max="17" width="30.7109375" style="267" customWidth="1"/>
    <col min="18" max="18" width="15.140625" style="267" customWidth="1"/>
    <col min="19" max="19" width="20.7109375" style="267" customWidth="1"/>
    <col min="20" max="20" width="23.7109375" style="267" customWidth="1"/>
    <col min="21" max="22" width="9.42578125" style="267" customWidth="1"/>
    <col min="23" max="23" width="11.28515625" style="267" customWidth="1"/>
    <col min="24" max="24" width="11.42578125" style="267" customWidth="1"/>
    <col min="25" max="25" width="11" style="268" customWidth="1"/>
    <col min="26" max="26" width="13.140625" style="267" customWidth="1"/>
    <col min="27" max="27" width="13.140625" style="268" customWidth="1"/>
    <col min="28" max="28" width="13.140625" style="267" customWidth="1"/>
    <col min="29" max="29" width="13.140625" style="268" customWidth="1"/>
    <col min="30" max="30" width="13" style="267" customWidth="1"/>
    <col min="31" max="31" width="16.42578125" style="267" customWidth="1"/>
    <col min="32" max="32" width="13" style="268" customWidth="1"/>
    <col min="33" max="33" width="13" style="267" customWidth="1"/>
    <col min="34" max="34" width="14.5703125" style="267" customWidth="1"/>
    <col min="35" max="36" width="26.5703125" style="267" customWidth="1"/>
    <col min="37" max="37" width="42.42578125" style="290" customWidth="1"/>
    <col min="38" max="16384" width="13" style="267"/>
  </cols>
  <sheetData>
    <row r="1" spans="1:38" s="257" customFormat="1" ht="15" x14ac:dyDescent="0.25">
      <c r="A1" s="491"/>
      <c r="B1" s="491"/>
      <c r="C1" s="492" t="s">
        <v>1759</v>
      </c>
      <c r="D1" s="493"/>
      <c r="E1" s="493"/>
      <c r="F1" s="493"/>
      <c r="G1" s="493"/>
      <c r="H1" s="493"/>
      <c r="I1" s="493"/>
      <c r="J1" s="493"/>
      <c r="K1" s="493"/>
      <c r="L1" s="493"/>
      <c r="M1" s="493"/>
      <c r="N1" s="493"/>
      <c r="O1" s="493"/>
      <c r="P1" s="493"/>
      <c r="Q1" s="493"/>
      <c r="R1" s="493"/>
      <c r="S1" s="493"/>
      <c r="T1" s="493"/>
      <c r="U1" s="493"/>
      <c r="V1" s="493"/>
      <c r="W1" s="493"/>
      <c r="X1" s="493"/>
      <c r="Y1" s="493"/>
      <c r="Z1" s="493"/>
      <c r="AA1" s="493"/>
      <c r="AB1" s="493"/>
      <c r="AC1" s="493"/>
      <c r="AD1" s="493"/>
      <c r="AE1" s="493"/>
      <c r="AF1" s="493"/>
      <c r="AG1" s="493"/>
      <c r="AH1" s="493"/>
      <c r="AI1" s="494"/>
      <c r="AJ1" s="501" t="s">
        <v>1760</v>
      </c>
      <c r="AK1" s="502"/>
    </row>
    <row r="2" spans="1:38" s="257" customFormat="1" ht="15" x14ac:dyDescent="0.25">
      <c r="A2" s="491"/>
      <c r="B2" s="491"/>
      <c r="C2" s="495"/>
      <c r="D2" s="496"/>
      <c r="E2" s="496"/>
      <c r="F2" s="496"/>
      <c r="G2" s="496"/>
      <c r="H2" s="496"/>
      <c r="I2" s="496"/>
      <c r="J2" s="496"/>
      <c r="K2" s="496"/>
      <c r="L2" s="496"/>
      <c r="M2" s="496"/>
      <c r="N2" s="496"/>
      <c r="O2" s="496"/>
      <c r="P2" s="496"/>
      <c r="Q2" s="496"/>
      <c r="R2" s="496"/>
      <c r="S2" s="496"/>
      <c r="T2" s="496"/>
      <c r="U2" s="496"/>
      <c r="V2" s="496"/>
      <c r="W2" s="496"/>
      <c r="X2" s="496"/>
      <c r="Y2" s="496"/>
      <c r="Z2" s="496"/>
      <c r="AA2" s="496"/>
      <c r="AB2" s="496"/>
      <c r="AC2" s="496"/>
      <c r="AD2" s="496"/>
      <c r="AE2" s="496"/>
      <c r="AF2" s="496"/>
      <c r="AG2" s="496"/>
      <c r="AH2" s="496"/>
      <c r="AI2" s="497"/>
      <c r="AJ2" s="259" t="s">
        <v>1761</v>
      </c>
      <c r="AK2" s="259" t="s">
        <v>1762</v>
      </c>
    </row>
    <row r="3" spans="1:38" s="257" customFormat="1" ht="15" x14ac:dyDescent="0.25">
      <c r="A3" s="491"/>
      <c r="B3" s="491"/>
      <c r="C3" s="495"/>
      <c r="D3" s="496"/>
      <c r="E3" s="496"/>
      <c r="F3" s="496"/>
      <c r="G3" s="496"/>
      <c r="H3" s="496"/>
      <c r="I3" s="496"/>
      <c r="J3" s="496"/>
      <c r="K3" s="496"/>
      <c r="L3" s="496"/>
      <c r="M3" s="496"/>
      <c r="N3" s="496"/>
      <c r="O3" s="496"/>
      <c r="P3" s="496"/>
      <c r="Q3" s="496"/>
      <c r="R3" s="496"/>
      <c r="S3" s="496"/>
      <c r="T3" s="496"/>
      <c r="U3" s="496"/>
      <c r="V3" s="496"/>
      <c r="W3" s="496"/>
      <c r="X3" s="496"/>
      <c r="Y3" s="496"/>
      <c r="Z3" s="496"/>
      <c r="AA3" s="496"/>
      <c r="AB3" s="496"/>
      <c r="AC3" s="496"/>
      <c r="AD3" s="496"/>
      <c r="AE3" s="496"/>
      <c r="AF3" s="496"/>
      <c r="AG3" s="496"/>
      <c r="AH3" s="496"/>
      <c r="AI3" s="497"/>
      <c r="AJ3" s="501" t="s">
        <v>4051</v>
      </c>
      <c r="AK3" s="502"/>
    </row>
    <row r="4" spans="1:38" s="257" customFormat="1" ht="15" x14ac:dyDescent="0.25">
      <c r="A4" s="491"/>
      <c r="B4" s="491"/>
      <c r="C4" s="498"/>
      <c r="D4" s="499"/>
      <c r="E4" s="499"/>
      <c r="F4" s="499"/>
      <c r="G4" s="499"/>
      <c r="H4" s="499"/>
      <c r="I4" s="499"/>
      <c r="J4" s="499"/>
      <c r="K4" s="499"/>
      <c r="L4" s="499"/>
      <c r="M4" s="499"/>
      <c r="N4" s="499"/>
      <c r="O4" s="499"/>
      <c r="P4" s="499"/>
      <c r="Q4" s="499"/>
      <c r="R4" s="499"/>
      <c r="S4" s="499"/>
      <c r="T4" s="499"/>
      <c r="U4" s="499"/>
      <c r="V4" s="499"/>
      <c r="W4" s="499"/>
      <c r="X4" s="499"/>
      <c r="Y4" s="499"/>
      <c r="Z4" s="499"/>
      <c r="AA4" s="499"/>
      <c r="AB4" s="499"/>
      <c r="AC4" s="499"/>
      <c r="AD4" s="499"/>
      <c r="AE4" s="499"/>
      <c r="AF4" s="499"/>
      <c r="AG4" s="499"/>
      <c r="AH4" s="499"/>
      <c r="AI4" s="500"/>
      <c r="AJ4" s="501" t="s">
        <v>4052</v>
      </c>
      <c r="AK4" s="502"/>
    </row>
    <row r="5" spans="1:38" s="257" customFormat="1" ht="16.5" x14ac:dyDescent="0.25">
      <c r="A5" s="260"/>
      <c r="B5" s="260"/>
      <c r="C5" s="258"/>
      <c r="D5" s="261"/>
      <c r="E5" s="261"/>
      <c r="F5" s="258"/>
      <c r="G5" s="258"/>
      <c r="H5" s="258"/>
      <c r="I5" s="258"/>
      <c r="J5" s="258"/>
      <c r="K5" s="258"/>
      <c r="L5" s="258"/>
      <c r="M5" s="258"/>
      <c r="N5" s="258"/>
      <c r="O5" s="258"/>
      <c r="P5" s="262"/>
      <c r="Q5" s="262"/>
      <c r="S5" s="258"/>
      <c r="T5" s="258"/>
      <c r="U5" s="258"/>
      <c r="V5" s="258"/>
      <c r="W5" s="258"/>
      <c r="X5" s="258"/>
      <c r="Y5" s="261"/>
    </row>
    <row r="6" spans="1:38" ht="12.75" customHeight="1" x14ac:dyDescent="0.25">
      <c r="A6" s="263" t="s">
        <v>4279</v>
      </c>
      <c r="B6" s="264">
        <v>45838</v>
      </c>
      <c r="E6" s="266"/>
    </row>
    <row r="7" spans="1:38" x14ac:dyDescent="0.25">
      <c r="A7" s="269"/>
    </row>
    <row r="8" spans="1:38" s="272" customFormat="1" ht="15.75" customHeight="1" x14ac:dyDescent="0.25">
      <c r="A8" s="489" t="s">
        <v>0</v>
      </c>
      <c r="B8" s="489" t="s">
        <v>1</v>
      </c>
      <c r="C8" s="489" t="s">
        <v>1665</v>
      </c>
      <c r="D8" s="503" t="s">
        <v>1666</v>
      </c>
      <c r="E8" s="503" t="s">
        <v>1755</v>
      </c>
      <c r="F8" s="489" t="s">
        <v>1756</v>
      </c>
      <c r="G8" s="489" t="s">
        <v>1758</v>
      </c>
      <c r="H8" s="489" t="s">
        <v>1754</v>
      </c>
      <c r="I8" s="489" t="s">
        <v>4</v>
      </c>
      <c r="J8" s="489" t="s">
        <v>1763</v>
      </c>
      <c r="K8" s="489" t="s">
        <v>3</v>
      </c>
      <c r="L8" s="505" t="s">
        <v>6643</v>
      </c>
      <c r="M8" s="505" t="s">
        <v>5</v>
      </c>
      <c r="N8" s="505" t="s">
        <v>6</v>
      </c>
      <c r="O8" s="505" t="s">
        <v>7</v>
      </c>
      <c r="P8" s="505" t="s">
        <v>8</v>
      </c>
      <c r="Q8" s="505" t="s">
        <v>9</v>
      </c>
      <c r="R8" s="505"/>
      <c r="S8" s="505" t="s">
        <v>1764</v>
      </c>
      <c r="T8" s="505" t="s">
        <v>1765</v>
      </c>
      <c r="U8" s="505" t="s">
        <v>1766</v>
      </c>
      <c r="V8" s="505" t="s">
        <v>1767</v>
      </c>
      <c r="W8" s="505" t="s">
        <v>1768</v>
      </c>
      <c r="X8" s="505" t="s">
        <v>1786</v>
      </c>
      <c r="Y8" s="503" t="s">
        <v>1769</v>
      </c>
      <c r="Z8" s="505" t="s">
        <v>10</v>
      </c>
      <c r="AA8" s="510"/>
      <c r="AB8" s="505" t="s">
        <v>11</v>
      </c>
      <c r="AC8" s="510"/>
      <c r="AD8" s="505" t="s">
        <v>12</v>
      </c>
      <c r="AE8" s="505"/>
      <c r="AF8" s="510"/>
      <c r="AG8" s="505"/>
      <c r="AH8" s="511" t="s">
        <v>1772</v>
      </c>
      <c r="AI8" s="506" t="s">
        <v>1773</v>
      </c>
      <c r="AJ8" s="506" t="s">
        <v>1774</v>
      </c>
      <c r="AK8" s="506" t="s">
        <v>720</v>
      </c>
      <c r="AL8" s="508" t="s">
        <v>6605</v>
      </c>
    </row>
    <row r="9" spans="1:38" s="272" customFormat="1" ht="38.25" x14ac:dyDescent="0.25">
      <c r="A9" s="490"/>
      <c r="B9" s="490"/>
      <c r="C9" s="490"/>
      <c r="D9" s="504"/>
      <c r="E9" s="504"/>
      <c r="F9" s="490"/>
      <c r="G9" s="490"/>
      <c r="H9" s="490"/>
      <c r="I9" s="490"/>
      <c r="J9" s="490"/>
      <c r="K9" s="490"/>
      <c r="L9" s="506"/>
      <c r="M9" s="506"/>
      <c r="N9" s="506"/>
      <c r="O9" s="506"/>
      <c r="P9" s="506"/>
      <c r="Q9" s="271" t="s">
        <v>1</v>
      </c>
      <c r="R9" s="271" t="s">
        <v>13</v>
      </c>
      <c r="S9" s="506"/>
      <c r="T9" s="506"/>
      <c r="U9" s="506"/>
      <c r="V9" s="506"/>
      <c r="W9" s="506"/>
      <c r="X9" s="506"/>
      <c r="Y9" s="504"/>
      <c r="Z9" s="271" t="s">
        <v>14</v>
      </c>
      <c r="AA9" s="273" t="s">
        <v>15</v>
      </c>
      <c r="AB9" s="271" t="s">
        <v>14</v>
      </c>
      <c r="AC9" s="273" t="s">
        <v>15</v>
      </c>
      <c r="AD9" s="274" t="s">
        <v>16</v>
      </c>
      <c r="AE9" s="271" t="s">
        <v>4053</v>
      </c>
      <c r="AF9" s="273" t="s">
        <v>15</v>
      </c>
      <c r="AG9" s="271" t="s">
        <v>14</v>
      </c>
      <c r="AH9" s="512"/>
      <c r="AI9" s="507"/>
      <c r="AJ9" s="507"/>
      <c r="AK9" s="507"/>
      <c r="AL9" s="509"/>
    </row>
    <row r="10" spans="1:38" s="289" customFormat="1" x14ac:dyDescent="0.25">
      <c r="A10" s="281">
        <v>1002952246</v>
      </c>
      <c r="B10" s="285" t="s">
        <v>986</v>
      </c>
      <c r="C10" s="282">
        <v>45264</v>
      </c>
      <c r="D10" s="282" t="s">
        <v>6685</v>
      </c>
      <c r="E10" s="282">
        <v>37284</v>
      </c>
      <c r="F10" s="283">
        <f t="shared" ref="F10:F13" ca="1" si="0">+YEARFRAC(E10,TODAY(),1)</f>
        <v>24.173146424268975</v>
      </c>
      <c r="G10" s="282" t="s">
        <v>768</v>
      </c>
      <c r="H10" s="293" t="s">
        <v>987</v>
      </c>
      <c r="I10" s="285" t="s">
        <v>859</v>
      </c>
      <c r="J10" s="285" t="s">
        <v>881</v>
      </c>
      <c r="K10" s="293" t="s">
        <v>83</v>
      </c>
      <c r="L10" s="281" t="s">
        <v>764</v>
      </c>
      <c r="M10" s="281" t="s">
        <v>764</v>
      </c>
      <c r="N10" s="281" t="s">
        <v>721</v>
      </c>
      <c r="O10" s="281"/>
      <c r="P10" s="281"/>
      <c r="Q10" s="281"/>
      <c r="R10" s="281"/>
      <c r="S10" s="281"/>
      <c r="T10" s="281"/>
      <c r="U10" s="281"/>
      <c r="V10" s="281"/>
      <c r="W10" s="281"/>
      <c r="X10" s="281"/>
      <c r="Y10" s="286"/>
      <c r="Z10" s="287" t="str">
        <f t="shared" ref="Z10:Z13" si="1">IF(N10="No tiene","No aplica",IF(AA10&gt;$B$6,"Vigente","No Vigente"))</f>
        <v>No aplica</v>
      </c>
      <c r="AA10" s="286"/>
      <c r="AB10" s="287" t="str">
        <f t="shared" ref="AB10:AB13" si="2">+IF(N10="No tiene","No aplica",IF(AC10&gt;$B$6,"Vigente","No Vigente"))</f>
        <v>No aplica</v>
      </c>
      <c r="AC10" s="286"/>
      <c r="AD10" s="286"/>
      <c r="AE10" s="281"/>
      <c r="AF10" s="286"/>
      <c r="AG10" s="287" t="str">
        <f t="shared" ref="AG10:AG13" si="3">+IF(N10="No tiene","No aplica",IF(AF10&gt;$B$6,"Vigente","No Vigente"))</f>
        <v>No aplica</v>
      </c>
      <c r="AH10" s="288">
        <f t="shared" ref="AH10:AH13" si="4">+COUNTIFS(Z10:AG10,"Vigente")</f>
        <v>0</v>
      </c>
      <c r="AI10" s="281"/>
      <c r="AJ10" s="281"/>
      <c r="AK10" s="292"/>
      <c r="AL10" s="308" t="e">
        <f>+_xlfn.XLOOKUP(A10,'BD 2025-05-15'!$A$1:$A$710,'BD 2025-05-15'!$B$1:$B$710)</f>
        <v>#N/A</v>
      </c>
    </row>
    <row r="11" spans="1:38" s="289" customFormat="1" x14ac:dyDescent="0.25">
      <c r="A11" s="281">
        <v>1193244798</v>
      </c>
      <c r="B11" s="281" t="s">
        <v>1454</v>
      </c>
      <c r="C11" s="282">
        <v>45428</v>
      </c>
      <c r="D11" s="282" t="s">
        <v>6685</v>
      </c>
      <c r="E11" s="282">
        <v>36569</v>
      </c>
      <c r="F11" s="283">
        <f t="shared" ca="1" si="0"/>
        <v>26.129385520178463</v>
      </c>
      <c r="G11" s="284" t="s">
        <v>763</v>
      </c>
      <c r="H11" s="284" t="s">
        <v>1455</v>
      </c>
      <c r="I11" s="285" t="s">
        <v>859</v>
      </c>
      <c r="J11" s="285" t="s">
        <v>196</v>
      </c>
      <c r="K11" s="293" t="s">
        <v>90</v>
      </c>
      <c r="L11" s="281" t="s">
        <v>764</v>
      </c>
      <c r="M11" s="281" t="s">
        <v>764</v>
      </c>
      <c r="N11" s="281" t="s">
        <v>721</v>
      </c>
      <c r="O11" s="281"/>
      <c r="P11" s="281"/>
      <c r="Q11" s="281"/>
      <c r="R11" s="281"/>
      <c r="S11" s="281"/>
      <c r="T11" s="281"/>
      <c r="U11" s="281"/>
      <c r="V11" s="281"/>
      <c r="W11" s="281"/>
      <c r="X11" s="281"/>
      <c r="Y11" s="286"/>
      <c r="Z11" s="287" t="str">
        <f t="shared" si="1"/>
        <v>No aplica</v>
      </c>
      <c r="AA11" s="286"/>
      <c r="AB11" s="287" t="str">
        <f t="shared" si="2"/>
        <v>No aplica</v>
      </c>
      <c r="AC11" s="286"/>
      <c r="AD11" s="286"/>
      <c r="AE11" s="281"/>
      <c r="AF11" s="286"/>
      <c r="AG11" s="287" t="str">
        <f t="shared" si="3"/>
        <v>No aplica</v>
      </c>
      <c r="AH11" s="288">
        <f t="shared" si="4"/>
        <v>0</v>
      </c>
      <c r="AI11" s="281"/>
      <c r="AJ11" s="281"/>
      <c r="AK11" s="292"/>
      <c r="AL11" s="308" t="e">
        <f>+_xlfn.XLOOKUP(A11,'BD 2025-05-15'!$A$1:$A$710,'BD 2025-05-15'!$B$1:$B$710)</f>
        <v>#N/A</v>
      </c>
    </row>
    <row r="12" spans="1:38" s="289" customFormat="1" x14ac:dyDescent="0.25">
      <c r="A12" s="281">
        <v>1108640299</v>
      </c>
      <c r="B12" s="281" t="s">
        <v>1440</v>
      </c>
      <c r="C12" s="282">
        <v>45588</v>
      </c>
      <c r="D12" s="282" t="s">
        <v>6685</v>
      </c>
      <c r="E12" s="282">
        <v>367</v>
      </c>
      <c r="F12" s="283">
        <f t="shared" ca="1" si="0"/>
        <v>125.24708285347994</v>
      </c>
      <c r="G12" s="284" t="s">
        <v>768</v>
      </c>
      <c r="H12" s="284" t="s">
        <v>4246</v>
      </c>
      <c r="I12" s="285" t="s">
        <v>859</v>
      </c>
      <c r="J12" s="285" t="s">
        <v>1441</v>
      </c>
      <c r="K12" s="293" t="s">
        <v>90</v>
      </c>
      <c r="L12" s="281" t="s">
        <v>764</v>
      </c>
      <c r="M12" s="281" t="s">
        <v>764</v>
      </c>
      <c r="N12" s="281" t="s">
        <v>721</v>
      </c>
      <c r="O12" s="281"/>
      <c r="P12" s="281"/>
      <c r="Q12" s="281"/>
      <c r="R12" s="281"/>
      <c r="S12" s="281"/>
      <c r="T12" s="281"/>
      <c r="U12" s="281"/>
      <c r="V12" s="281"/>
      <c r="W12" s="281"/>
      <c r="X12" s="281"/>
      <c r="Y12" s="286"/>
      <c r="Z12" s="287" t="str">
        <f t="shared" si="1"/>
        <v>No aplica</v>
      </c>
      <c r="AA12" s="286"/>
      <c r="AB12" s="287" t="str">
        <f t="shared" si="2"/>
        <v>No aplica</v>
      </c>
      <c r="AC12" s="286"/>
      <c r="AD12" s="286"/>
      <c r="AE12" s="281"/>
      <c r="AF12" s="286"/>
      <c r="AG12" s="287" t="str">
        <f t="shared" si="3"/>
        <v>No aplica</v>
      </c>
      <c r="AH12" s="288">
        <f t="shared" si="4"/>
        <v>0</v>
      </c>
      <c r="AI12" s="281"/>
      <c r="AJ12" s="281"/>
      <c r="AK12" s="292"/>
      <c r="AL12" s="308" t="e">
        <f>+_xlfn.XLOOKUP(A12,'BD 2025-05-15'!$A$1:$A$710,'BD 2025-05-15'!$B$1:$B$710)</f>
        <v>#N/A</v>
      </c>
    </row>
    <row r="13" spans="1:38" s="289" customFormat="1" x14ac:dyDescent="0.25">
      <c r="A13" s="281">
        <v>1005831373</v>
      </c>
      <c r="B13" s="281" t="s">
        <v>1561</v>
      </c>
      <c r="C13" s="282">
        <v>45601</v>
      </c>
      <c r="D13" s="282" t="s">
        <v>6685</v>
      </c>
      <c r="E13" s="282">
        <v>37529</v>
      </c>
      <c r="F13" s="283">
        <f t="shared" ca="1" si="0"/>
        <v>23.50235461614281</v>
      </c>
      <c r="G13" s="284" t="s">
        <v>763</v>
      </c>
      <c r="H13" s="284" t="s">
        <v>4261</v>
      </c>
      <c r="I13" s="285" t="s">
        <v>859</v>
      </c>
      <c r="J13" s="285" t="s">
        <v>368</v>
      </c>
      <c r="K13" s="293" t="s">
        <v>366</v>
      </c>
      <c r="L13" s="281" t="s">
        <v>764</v>
      </c>
      <c r="M13" s="281" t="s">
        <v>764</v>
      </c>
      <c r="N13" s="281" t="s">
        <v>721</v>
      </c>
      <c r="O13" s="281"/>
      <c r="P13" s="281"/>
      <c r="Q13" s="281"/>
      <c r="R13" s="281"/>
      <c r="S13" s="281"/>
      <c r="T13" s="281"/>
      <c r="U13" s="281"/>
      <c r="V13" s="281"/>
      <c r="W13" s="281"/>
      <c r="X13" s="281"/>
      <c r="Y13" s="286"/>
      <c r="Z13" s="287" t="str">
        <f t="shared" si="1"/>
        <v>No aplica</v>
      </c>
      <c r="AA13" s="286"/>
      <c r="AB13" s="287" t="str">
        <f t="shared" si="2"/>
        <v>No aplica</v>
      </c>
      <c r="AC13" s="286"/>
      <c r="AD13" s="286"/>
      <c r="AE13" s="281"/>
      <c r="AF13" s="286"/>
      <c r="AG13" s="287" t="str">
        <f t="shared" si="3"/>
        <v>No aplica</v>
      </c>
      <c r="AH13" s="288">
        <f t="shared" si="4"/>
        <v>0</v>
      </c>
      <c r="AI13" s="281"/>
      <c r="AJ13" s="281"/>
      <c r="AK13" s="292"/>
      <c r="AL13" s="308" t="e">
        <f>+_xlfn.XLOOKUP(A13,'BD 2025-05-15'!$A$1:$A$710,'BD 2025-05-15'!$B$1:$B$710)</f>
        <v>#N/A</v>
      </c>
    </row>
    <row r="14" spans="1:38" s="289" customFormat="1" x14ac:dyDescent="0.25">
      <c r="A14" s="281">
        <v>1151961234</v>
      </c>
      <c r="B14" s="281" t="s">
        <v>361</v>
      </c>
      <c r="C14" s="282">
        <v>45078</v>
      </c>
      <c r="D14" s="282">
        <v>45777</v>
      </c>
      <c r="E14" s="282">
        <v>35399</v>
      </c>
      <c r="F14" s="283">
        <f t="shared" ref="F14:F16" ca="1" si="5">+YEARFRAC(E14,TODAY(),1)</f>
        <v>29.332685684006005</v>
      </c>
      <c r="G14" s="284" t="s">
        <v>763</v>
      </c>
      <c r="H14" s="284" t="s">
        <v>362</v>
      </c>
      <c r="I14" s="285" t="s">
        <v>360</v>
      </c>
      <c r="J14" s="285" t="s">
        <v>92</v>
      </c>
      <c r="K14" s="293" t="s">
        <v>90</v>
      </c>
      <c r="L14" s="281" t="s">
        <v>557</v>
      </c>
      <c r="M14" s="281" t="s">
        <v>557</v>
      </c>
      <c r="N14" s="281" t="s">
        <v>437</v>
      </c>
      <c r="O14" s="281" t="s">
        <v>635</v>
      </c>
      <c r="P14" s="281" t="s">
        <v>436</v>
      </c>
      <c r="Q14" s="281"/>
      <c r="R14" s="281"/>
      <c r="S14" s="281" t="s">
        <v>3484</v>
      </c>
      <c r="T14" s="281" t="s">
        <v>3485</v>
      </c>
      <c r="U14" s="281">
        <v>2016</v>
      </c>
      <c r="V14" s="281" t="s">
        <v>1885</v>
      </c>
      <c r="W14" s="281">
        <v>102</v>
      </c>
      <c r="X14" s="281"/>
      <c r="Y14" s="286">
        <v>42580</v>
      </c>
      <c r="Z14" s="287" t="str">
        <f t="shared" ref="Z14:Z16" si="6">IF(N14="No tiene","No aplica",IF(AA14&gt;$B$6,"Vigente","No Vigente"))</f>
        <v>Vigente</v>
      </c>
      <c r="AA14" s="286">
        <v>45996</v>
      </c>
      <c r="AB14" s="287" t="str">
        <f t="shared" ref="AB14:AB16" si="7">+IF(N14="No tiene","No aplica",IF(AC14&gt;$B$6,"Vigente","No Vigente"))</f>
        <v>Vigente</v>
      </c>
      <c r="AC14" s="286">
        <v>46011</v>
      </c>
      <c r="AD14" s="286" t="s">
        <v>439</v>
      </c>
      <c r="AE14" s="281" t="s">
        <v>439</v>
      </c>
      <c r="AF14" s="286">
        <v>46065</v>
      </c>
      <c r="AG14" s="287" t="str">
        <f t="shared" ref="AG14:AG16" si="8">+IF(N14="No tiene","No aplica",IF(AF14&gt;$B$6,"Vigente","No Vigente"))</f>
        <v>Vigente</v>
      </c>
      <c r="AH14" s="288">
        <f t="shared" ref="AH14:AH16" si="9">+COUNTIFS(Z14:AG14,"Vigente")</f>
        <v>3</v>
      </c>
      <c r="AI14" s="281"/>
      <c r="AJ14" s="281"/>
      <c r="AK14" s="292"/>
      <c r="AL14" s="308" t="e">
        <f>+_xlfn.XLOOKUP(A14,'BD 2025-05-15'!$A$1:$A$710,'BD 2025-05-15'!$B$1:$B$710)</f>
        <v>#N/A</v>
      </c>
    </row>
    <row r="15" spans="1:38" s="289" customFormat="1" x14ac:dyDescent="0.25">
      <c r="A15" s="281">
        <v>1113534968</v>
      </c>
      <c r="B15" s="285" t="s">
        <v>149</v>
      </c>
      <c r="C15" s="282">
        <v>45006</v>
      </c>
      <c r="D15" s="282">
        <v>45785</v>
      </c>
      <c r="E15" s="282">
        <v>35240</v>
      </c>
      <c r="F15" s="283">
        <f t="shared" ca="1" si="5"/>
        <v>29.767994347787688</v>
      </c>
      <c r="G15" s="282" t="s">
        <v>763</v>
      </c>
      <c r="H15" s="293" t="s">
        <v>150</v>
      </c>
      <c r="I15" s="285" t="s">
        <v>91</v>
      </c>
      <c r="J15" s="285" t="s">
        <v>92</v>
      </c>
      <c r="K15" s="293" t="s">
        <v>90</v>
      </c>
      <c r="L15" s="281" t="s">
        <v>557</v>
      </c>
      <c r="M15" s="281" t="s">
        <v>557</v>
      </c>
      <c r="N15" s="281" t="s">
        <v>437</v>
      </c>
      <c r="O15" s="281" t="s">
        <v>520</v>
      </c>
      <c r="P15" s="281" t="s">
        <v>435</v>
      </c>
      <c r="Q15" s="281" t="s">
        <v>521</v>
      </c>
      <c r="R15" s="281">
        <v>27220843</v>
      </c>
      <c r="S15" s="281" t="s">
        <v>3258</v>
      </c>
      <c r="T15" s="281" t="s">
        <v>3259</v>
      </c>
      <c r="U15" s="281">
        <v>2021</v>
      </c>
      <c r="V15" s="281" t="s">
        <v>1807</v>
      </c>
      <c r="W15" s="281">
        <v>124</v>
      </c>
      <c r="X15" s="281"/>
      <c r="Y15" s="286">
        <v>43882</v>
      </c>
      <c r="Z15" s="287" t="str">
        <f t="shared" si="6"/>
        <v>Vigente</v>
      </c>
      <c r="AA15" s="286">
        <v>45913</v>
      </c>
      <c r="AB15" s="287" t="str">
        <f t="shared" si="7"/>
        <v>Vigente</v>
      </c>
      <c r="AC15" s="286">
        <v>45913</v>
      </c>
      <c r="AD15" s="286" t="s">
        <v>439</v>
      </c>
      <c r="AE15" s="281" t="s">
        <v>439</v>
      </c>
      <c r="AF15" s="286">
        <v>46181</v>
      </c>
      <c r="AG15" s="287" t="str">
        <f t="shared" si="8"/>
        <v>Vigente</v>
      </c>
      <c r="AH15" s="288">
        <f t="shared" si="9"/>
        <v>3</v>
      </c>
      <c r="AI15" s="281"/>
      <c r="AJ15" s="281"/>
      <c r="AK15" s="292"/>
      <c r="AL15" s="308" t="e">
        <f>+_xlfn.XLOOKUP(A15,'BD 2025-05-15'!$A$1:$A$710,'BD 2025-05-15'!$B$1:$B$710)</f>
        <v>#N/A</v>
      </c>
    </row>
    <row r="16" spans="1:38" s="289" customFormat="1" x14ac:dyDescent="0.25">
      <c r="A16" s="281">
        <v>1143974781</v>
      </c>
      <c r="B16" s="285" t="s">
        <v>121</v>
      </c>
      <c r="C16" s="282">
        <v>45026</v>
      </c>
      <c r="D16" s="282">
        <v>45762</v>
      </c>
      <c r="E16" s="282">
        <v>34910</v>
      </c>
      <c r="F16" s="283">
        <f t="shared" ca="1" si="5"/>
        <v>30.67214236824093</v>
      </c>
      <c r="G16" s="282" t="s">
        <v>763</v>
      </c>
      <c r="H16" s="293" t="s">
        <v>122</v>
      </c>
      <c r="I16" s="285" t="s">
        <v>91</v>
      </c>
      <c r="J16" s="285" t="s">
        <v>92</v>
      </c>
      <c r="K16" s="293" t="s">
        <v>90</v>
      </c>
      <c r="L16" s="281" t="s">
        <v>557</v>
      </c>
      <c r="M16" s="281" t="s">
        <v>557</v>
      </c>
      <c r="N16" s="281" t="s">
        <v>437</v>
      </c>
      <c r="O16" s="281" t="s">
        <v>500</v>
      </c>
      <c r="P16" s="281" t="s">
        <v>435</v>
      </c>
      <c r="Q16" s="281" t="s">
        <v>501</v>
      </c>
      <c r="R16" s="281">
        <v>14940076</v>
      </c>
      <c r="S16" s="281" t="s">
        <v>2626</v>
      </c>
      <c r="T16" s="281" t="s">
        <v>2627</v>
      </c>
      <c r="U16" s="281">
        <v>2024</v>
      </c>
      <c r="V16" s="281" t="s">
        <v>1885</v>
      </c>
      <c r="W16" s="281">
        <v>125</v>
      </c>
      <c r="X16" s="281"/>
      <c r="Y16" s="286">
        <v>45084</v>
      </c>
      <c r="Z16" s="287" t="str">
        <f t="shared" si="6"/>
        <v>No Vigente</v>
      </c>
      <c r="AA16" s="286">
        <v>45815</v>
      </c>
      <c r="AB16" s="287" t="str">
        <f t="shared" si="7"/>
        <v>No Vigente</v>
      </c>
      <c r="AC16" s="286">
        <v>45815</v>
      </c>
      <c r="AD16" s="286" t="s">
        <v>439</v>
      </c>
      <c r="AE16" s="281" t="s">
        <v>439</v>
      </c>
      <c r="AF16" s="286">
        <v>49009</v>
      </c>
      <c r="AG16" s="287" t="str">
        <f t="shared" si="8"/>
        <v>Vigente</v>
      </c>
      <c r="AH16" s="288">
        <f t="shared" si="9"/>
        <v>1</v>
      </c>
      <c r="AI16" s="281"/>
      <c r="AJ16" s="281"/>
      <c r="AK16" s="292"/>
      <c r="AL16" s="308" t="e">
        <f>+_xlfn.XLOOKUP(A16,'BD 2025-05-15'!$A$1:$A$710,'BD 2025-05-15'!$B$1:$B$710)</f>
        <v>#N/A</v>
      </c>
    </row>
    <row r="17" spans="1:38" s="289" customFormat="1" ht="12" customHeight="1" x14ac:dyDescent="0.25">
      <c r="A17" s="281">
        <v>48643628</v>
      </c>
      <c r="B17" s="281" t="s">
        <v>1081</v>
      </c>
      <c r="C17" s="282">
        <v>43370</v>
      </c>
      <c r="D17" s="282">
        <v>45782</v>
      </c>
      <c r="E17" s="282">
        <v>26573</v>
      </c>
      <c r="F17" s="283">
        <f t="shared" ref="F17" ca="1" si="10">+YEARFRAC(E17,TODAY(),1)</f>
        <v>53.496938623127086</v>
      </c>
      <c r="G17" s="284" t="s">
        <v>768</v>
      </c>
      <c r="H17" s="284" t="s">
        <v>1082</v>
      </c>
      <c r="I17" s="285" t="s">
        <v>1017</v>
      </c>
      <c r="J17" s="285" t="s">
        <v>196</v>
      </c>
      <c r="K17" s="293" t="s">
        <v>90</v>
      </c>
      <c r="L17" s="281" t="s">
        <v>764</v>
      </c>
      <c r="M17" s="281" t="s">
        <v>764</v>
      </c>
      <c r="N17" s="281" t="s">
        <v>721</v>
      </c>
      <c r="O17" s="281"/>
      <c r="P17" s="281"/>
      <c r="Q17" s="281"/>
      <c r="R17" s="281"/>
      <c r="S17" s="281"/>
      <c r="T17" s="281"/>
      <c r="U17" s="281"/>
      <c r="V17" s="281"/>
      <c r="W17" s="281"/>
      <c r="X17" s="281"/>
      <c r="Y17" s="286"/>
      <c r="Z17" s="287" t="str">
        <f t="shared" ref="Z17" si="11">IF(N17="No tiene","No aplica",IF(AA17&gt;$B$6,"Vigente","No Vigente"))</f>
        <v>No aplica</v>
      </c>
      <c r="AA17" s="286"/>
      <c r="AB17" s="287" t="str">
        <f t="shared" ref="AB17" si="12">+IF(N17="No tiene","No aplica",IF(AC17&gt;$B$6,"Vigente","No Vigente"))</f>
        <v>No aplica</v>
      </c>
      <c r="AC17" s="286"/>
      <c r="AD17" s="286"/>
      <c r="AE17" s="281"/>
      <c r="AF17" s="286"/>
      <c r="AG17" s="287" t="str">
        <f t="shared" ref="AG17" si="13">+IF(N17="No tiene","No aplica",IF(AF17&gt;$B$6,"Vigente","No Vigente"))</f>
        <v>No aplica</v>
      </c>
      <c r="AH17" s="288">
        <f t="shared" ref="AH17" si="14">+COUNTIFS(Z17:AG17,"Vigente")</f>
        <v>0</v>
      </c>
      <c r="AI17" s="281"/>
      <c r="AJ17" s="281"/>
      <c r="AK17" s="292"/>
      <c r="AL17" s="308" t="e">
        <f>+_xlfn.XLOOKUP(A17,'BD 2025-05-15'!$A$1:$A$710,'BD 2025-05-15'!$B$1:$B$710)</f>
        <v>#N/A</v>
      </c>
    </row>
    <row r="18" spans="1:38" s="289" customFormat="1" x14ac:dyDescent="0.25">
      <c r="A18" s="281">
        <v>1130637357</v>
      </c>
      <c r="B18" s="285" t="s">
        <v>172</v>
      </c>
      <c r="C18" s="282">
        <v>45313</v>
      </c>
      <c r="D18" s="282">
        <v>45763</v>
      </c>
      <c r="E18" s="282">
        <v>32086</v>
      </c>
      <c r="F18" s="283">
        <f t="shared" ref="F18" ca="1" si="15">+YEARFRAC(E18,TODAY(),1)</f>
        <v>38.403832991101986</v>
      </c>
      <c r="G18" s="282" t="s">
        <v>763</v>
      </c>
      <c r="H18" s="293" t="s">
        <v>173</v>
      </c>
      <c r="I18" s="285" t="s">
        <v>167</v>
      </c>
      <c r="J18" s="285" t="s">
        <v>159</v>
      </c>
      <c r="K18" s="293" t="s">
        <v>90</v>
      </c>
      <c r="L18" s="281" t="s">
        <v>557</v>
      </c>
      <c r="M18" s="281" t="s">
        <v>557</v>
      </c>
      <c r="N18" s="281" t="s">
        <v>437</v>
      </c>
      <c r="O18" s="281" t="s">
        <v>531</v>
      </c>
      <c r="P18" s="281" t="s">
        <v>436</v>
      </c>
      <c r="Q18" s="281"/>
      <c r="R18" s="281"/>
      <c r="S18" s="281" t="s">
        <v>3634</v>
      </c>
      <c r="T18" s="281" t="s">
        <v>3635</v>
      </c>
      <c r="U18" s="281">
        <v>2021</v>
      </c>
      <c r="V18" s="281" t="s">
        <v>1867</v>
      </c>
      <c r="W18" s="281">
        <v>160</v>
      </c>
      <c r="X18" s="281"/>
      <c r="Y18" s="286">
        <v>43846</v>
      </c>
      <c r="Z18" s="287" t="str">
        <f t="shared" ref="Z18" si="16">IF(N18="No tiene","No aplica",IF(AA18&gt;$B$6,"Vigente","No Vigente"))</f>
        <v>Vigente</v>
      </c>
      <c r="AA18" s="286">
        <v>46037</v>
      </c>
      <c r="AB18" s="287" t="str">
        <f t="shared" ref="AB18" si="17">+IF(N18="No tiene","No aplica",IF(AC18&gt;$B$6,"Vigente","No Vigente"))</f>
        <v>Vigente</v>
      </c>
      <c r="AC18" s="286">
        <v>46049</v>
      </c>
      <c r="AD18" s="286" t="s">
        <v>439</v>
      </c>
      <c r="AE18" s="281" t="s">
        <v>439</v>
      </c>
      <c r="AF18" s="286">
        <v>48718</v>
      </c>
      <c r="AG18" s="287" t="str">
        <f t="shared" ref="AG18" si="18">+IF(N18="No tiene","No aplica",IF(AF18&gt;$B$6,"Vigente","No Vigente"))</f>
        <v>Vigente</v>
      </c>
      <c r="AH18" s="288">
        <f t="shared" ref="AH18" si="19">+COUNTIFS(Z18:AG18,"Vigente")</f>
        <v>3</v>
      </c>
      <c r="AI18" s="281"/>
      <c r="AJ18" s="281"/>
      <c r="AK18" s="292"/>
      <c r="AL18" s="308" t="e">
        <f>+_xlfn.XLOOKUP(A18,'BD 2025-05-15'!$A$1:$A$710,'BD 2025-05-15'!$B$1:$B$710)</f>
        <v>#N/A</v>
      </c>
    </row>
    <row r="19" spans="1:38" s="289" customFormat="1" x14ac:dyDescent="0.25">
      <c r="A19" s="281">
        <v>1107074876</v>
      </c>
      <c r="B19" s="281" t="s">
        <v>6660</v>
      </c>
      <c r="C19" s="282">
        <v>45712</v>
      </c>
      <c r="D19" s="282">
        <v>45769</v>
      </c>
      <c r="E19" s="282">
        <v>34018</v>
      </c>
      <c r="F19" s="283">
        <f t="shared" ref="F19" ca="1" si="20">+YEARFRAC(E19,TODAY(),1)</f>
        <v>33.115638589144787</v>
      </c>
      <c r="G19" s="284" t="s">
        <v>763</v>
      </c>
      <c r="H19" s="284" t="s">
        <v>6661</v>
      </c>
      <c r="I19" s="285" t="s">
        <v>1473</v>
      </c>
      <c r="J19" s="285" t="s">
        <v>159</v>
      </c>
      <c r="K19" s="293" t="s">
        <v>90</v>
      </c>
      <c r="L19" s="281" t="s">
        <v>764</v>
      </c>
      <c r="M19" s="281" t="s">
        <v>764</v>
      </c>
      <c r="N19" s="281" t="s">
        <v>721</v>
      </c>
      <c r="O19" s="281"/>
      <c r="P19" s="281"/>
      <c r="Q19" s="281"/>
      <c r="R19" s="281"/>
      <c r="S19" s="281"/>
      <c r="T19" s="281"/>
      <c r="U19" s="281"/>
      <c r="V19" s="281"/>
      <c r="W19" s="281"/>
      <c r="X19" s="281"/>
      <c r="Y19" s="286"/>
      <c r="Z19" s="287" t="str">
        <f t="shared" ref="Z19" si="21">IF(N19="No tiene","No aplica",IF(AA19&gt;$B$6,"Vigente","No Vigente"))</f>
        <v>No aplica</v>
      </c>
      <c r="AA19" s="286"/>
      <c r="AB19" s="287" t="str">
        <f t="shared" ref="AB19" si="22">+IF(N19="No tiene","No aplica",IF(AC19&gt;$B$6,"Vigente","No Vigente"))</f>
        <v>No aplica</v>
      </c>
      <c r="AC19" s="286"/>
      <c r="AD19" s="286"/>
      <c r="AE19" s="281"/>
      <c r="AF19" s="286"/>
      <c r="AG19" s="287" t="str">
        <f t="shared" ref="AG19" si="23">+IF(N19="No tiene","No aplica",IF(AF19&gt;$B$6,"Vigente","No Vigente"))</f>
        <v>No aplica</v>
      </c>
      <c r="AH19" s="288">
        <f t="shared" ref="AH19" si="24">+COUNTIFS(Z19:AG19,"Vigente")</f>
        <v>0</v>
      </c>
      <c r="AI19" s="281"/>
      <c r="AJ19" s="281"/>
      <c r="AK19" s="292"/>
      <c r="AL19" s="308" t="e">
        <f>+_xlfn.XLOOKUP(A19,'BD 2025-05-15'!$A$1:$A$710,'BD 2025-05-15'!$B$1:$B$710)</f>
        <v>#N/A</v>
      </c>
    </row>
    <row r="20" spans="1:38" s="289" customFormat="1" x14ac:dyDescent="0.25">
      <c r="A20" s="281">
        <v>60448756</v>
      </c>
      <c r="B20" s="323" t="s">
        <v>6670</v>
      </c>
      <c r="C20" s="282">
        <v>45720</v>
      </c>
      <c r="D20" s="282">
        <v>45777</v>
      </c>
      <c r="E20" s="282">
        <v>31322</v>
      </c>
      <c r="F20" s="283">
        <f t="shared" ref="F20:F24" ca="1" si="25">+YEARFRAC(E20,TODAY(),1)</f>
        <v>40.496870925684483</v>
      </c>
      <c r="G20" s="284" t="s">
        <v>768</v>
      </c>
      <c r="H20" s="284" t="s">
        <v>6671</v>
      </c>
      <c r="I20" s="285" t="s">
        <v>211</v>
      </c>
      <c r="J20" s="285" t="s">
        <v>196</v>
      </c>
      <c r="K20" s="293" t="s">
        <v>90</v>
      </c>
      <c r="L20" s="281" t="s">
        <v>557</v>
      </c>
      <c r="M20" s="281" t="s">
        <v>557</v>
      </c>
      <c r="N20" s="281" t="s">
        <v>437</v>
      </c>
      <c r="O20" s="281"/>
      <c r="P20" s="281"/>
      <c r="Q20" s="281"/>
      <c r="R20" s="281"/>
      <c r="S20" s="281"/>
      <c r="T20" s="281"/>
      <c r="U20" s="281"/>
      <c r="V20" s="281"/>
      <c r="W20" s="281"/>
      <c r="X20" s="281"/>
      <c r="Y20" s="286"/>
      <c r="Z20" s="287" t="str">
        <f t="shared" ref="Z20:Z24" si="26">IF(N20="No tiene","No aplica",IF(AA20&gt;$B$6,"Vigente","No Vigente"))</f>
        <v>No Vigente</v>
      </c>
      <c r="AA20" s="286"/>
      <c r="AB20" s="287" t="str">
        <f t="shared" ref="AB20:AB24" si="27">+IF(N20="No tiene","No aplica",IF(AC20&gt;$B$6,"Vigente","No Vigente"))</f>
        <v>No Vigente</v>
      </c>
      <c r="AC20" s="286"/>
      <c r="AD20" s="286"/>
      <c r="AE20" s="281"/>
      <c r="AF20" s="286"/>
      <c r="AG20" s="287" t="str">
        <f t="shared" ref="AG20:AG24" si="28">+IF(N20="No tiene","No aplica",IF(AF20&gt;$B$6,"Vigente","No Vigente"))</f>
        <v>No Vigente</v>
      </c>
      <c r="AH20" s="288">
        <f t="shared" ref="AH20:AH24" si="29">+COUNTIFS(Z20:AG20,"Vigente")</f>
        <v>0</v>
      </c>
      <c r="AI20" s="281"/>
      <c r="AJ20" s="281"/>
      <c r="AK20" s="292"/>
      <c r="AL20" s="308" t="e">
        <f>+_xlfn.XLOOKUP(A20,'BD 2025-05-15'!$A$1:$A$710,'BD 2025-05-15'!$B$1:$B$710)</f>
        <v>#N/A</v>
      </c>
    </row>
    <row r="21" spans="1:38" s="289" customFormat="1" x14ac:dyDescent="0.25">
      <c r="A21" s="281">
        <v>6097566</v>
      </c>
      <c r="B21" s="281" t="s">
        <v>6735</v>
      </c>
      <c r="C21" s="282">
        <v>45741</v>
      </c>
      <c r="D21" s="282">
        <v>45792</v>
      </c>
      <c r="E21" s="277">
        <v>29045</v>
      </c>
      <c r="F21" s="3">
        <f t="shared" ca="1" si="25"/>
        <v>46.729637234770706</v>
      </c>
      <c r="G21" s="279" t="s">
        <v>763</v>
      </c>
      <c r="H21" s="279" t="s">
        <v>6736</v>
      </c>
      <c r="I21" s="281" t="s">
        <v>211</v>
      </c>
      <c r="J21" s="275" t="s">
        <v>196</v>
      </c>
      <c r="K21" s="279" t="s">
        <v>90</v>
      </c>
      <c r="L21" s="281" t="s">
        <v>557</v>
      </c>
      <c r="M21" s="281" t="s">
        <v>557</v>
      </c>
      <c r="N21" s="281" t="s">
        <v>437</v>
      </c>
      <c r="O21" s="281"/>
      <c r="P21" s="281"/>
      <c r="Q21" s="281"/>
      <c r="R21" s="281"/>
      <c r="S21" s="281"/>
      <c r="T21" s="281"/>
      <c r="U21" s="281"/>
      <c r="V21" s="281"/>
      <c r="W21" s="281"/>
      <c r="X21" s="281"/>
      <c r="Y21" s="286"/>
      <c r="Z21" s="287" t="str">
        <f t="shared" si="26"/>
        <v>No Vigente</v>
      </c>
      <c r="AA21" s="286"/>
      <c r="AB21" s="287" t="str">
        <f t="shared" si="27"/>
        <v>No Vigente</v>
      </c>
      <c r="AC21" s="286"/>
      <c r="AD21" s="286" t="s">
        <v>439</v>
      </c>
      <c r="AE21" s="281" t="s">
        <v>439</v>
      </c>
      <c r="AF21" s="286">
        <v>48695</v>
      </c>
      <c r="AG21" s="287" t="str">
        <f t="shared" si="28"/>
        <v>Vigente</v>
      </c>
      <c r="AH21" s="288">
        <f t="shared" si="29"/>
        <v>1</v>
      </c>
      <c r="AI21" s="275"/>
      <c r="AJ21" s="275"/>
      <c r="AK21" s="292"/>
      <c r="AL21" s="308" t="str">
        <f>+_xlfn.XLOOKUP(A21,'BD 2025-05-15'!$A$1:$A$710,'BD 2025-05-15'!$B$1:$B$710)</f>
        <v>BANGUERO SOTO ANTONY</v>
      </c>
    </row>
    <row r="22" spans="1:38" s="289" customFormat="1" x14ac:dyDescent="0.25">
      <c r="A22" s="281">
        <v>29352383</v>
      </c>
      <c r="B22" s="281" t="s">
        <v>6740</v>
      </c>
      <c r="C22" s="282">
        <v>45741</v>
      </c>
      <c r="D22" s="282">
        <v>45762</v>
      </c>
      <c r="E22" s="282">
        <v>31349</v>
      </c>
      <c r="F22" s="283">
        <f t="shared" ca="1" si="25"/>
        <v>40.422946544980441</v>
      </c>
      <c r="G22" s="284" t="s">
        <v>768</v>
      </c>
      <c r="H22" s="284" t="s">
        <v>6741</v>
      </c>
      <c r="I22" s="281" t="s">
        <v>211</v>
      </c>
      <c r="J22" s="281" t="s">
        <v>196</v>
      </c>
      <c r="K22" s="284" t="s">
        <v>90</v>
      </c>
      <c r="L22" s="281" t="s">
        <v>557</v>
      </c>
      <c r="M22" s="281" t="s">
        <v>557</v>
      </c>
      <c r="N22" s="281" t="s">
        <v>437</v>
      </c>
      <c r="O22" s="281"/>
      <c r="P22" s="281"/>
      <c r="Q22" s="281"/>
      <c r="R22" s="281"/>
      <c r="S22" s="281"/>
      <c r="T22" s="281"/>
      <c r="U22" s="281"/>
      <c r="V22" s="281"/>
      <c r="W22" s="281"/>
      <c r="X22" s="281"/>
      <c r="Y22" s="286"/>
      <c r="Z22" s="287" t="str">
        <f t="shared" si="26"/>
        <v>No Vigente</v>
      </c>
      <c r="AA22" s="286"/>
      <c r="AB22" s="287" t="str">
        <f t="shared" si="27"/>
        <v>No Vigente</v>
      </c>
      <c r="AC22" s="286"/>
      <c r="AD22" s="286"/>
      <c r="AE22" s="281"/>
      <c r="AF22" s="286"/>
      <c r="AG22" s="287" t="str">
        <f t="shared" si="28"/>
        <v>No Vigente</v>
      </c>
      <c r="AH22" s="288">
        <f t="shared" si="29"/>
        <v>0</v>
      </c>
      <c r="AI22" s="281"/>
      <c r="AJ22" s="281"/>
      <c r="AK22" s="292"/>
      <c r="AL22" s="308" t="e">
        <f>+_xlfn.XLOOKUP(A22,'BD 2025-05-15'!$A$1:$A$710,'BD 2025-05-15'!$B$1:$B$710)</f>
        <v>#N/A</v>
      </c>
    </row>
    <row r="23" spans="1:38" s="289" customFormat="1" x14ac:dyDescent="0.25">
      <c r="A23" s="281">
        <v>1130655473</v>
      </c>
      <c r="B23" s="281" t="s">
        <v>6738</v>
      </c>
      <c r="C23" s="282">
        <v>45748</v>
      </c>
      <c r="D23" s="282">
        <v>45771</v>
      </c>
      <c r="E23" s="282">
        <v>32054</v>
      </c>
      <c r="F23" s="283">
        <f t="shared" ca="1" si="25"/>
        <v>38.491444216290212</v>
      </c>
      <c r="G23" s="284" t="s">
        <v>763</v>
      </c>
      <c r="H23" s="284" t="s">
        <v>6739</v>
      </c>
      <c r="I23" s="281" t="s">
        <v>211</v>
      </c>
      <c r="J23" s="281" t="s">
        <v>196</v>
      </c>
      <c r="K23" s="284" t="s">
        <v>90</v>
      </c>
      <c r="L23" s="281" t="s">
        <v>557</v>
      </c>
      <c r="M23" s="281" t="s">
        <v>557</v>
      </c>
      <c r="N23" s="281" t="s">
        <v>437</v>
      </c>
      <c r="O23" s="281"/>
      <c r="P23" s="281"/>
      <c r="Q23" s="281"/>
      <c r="R23" s="281"/>
      <c r="S23" s="281"/>
      <c r="T23" s="281"/>
      <c r="U23" s="281"/>
      <c r="V23" s="281"/>
      <c r="W23" s="281"/>
      <c r="X23" s="281"/>
      <c r="Y23" s="286"/>
      <c r="Z23" s="287" t="str">
        <f t="shared" si="26"/>
        <v>No Vigente</v>
      </c>
      <c r="AA23" s="286"/>
      <c r="AB23" s="287" t="str">
        <f t="shared" si="27"/>
        <v>No Vigente</v>
      </c>
      <c r="AC23" s="286"/>
      <c r="AD23" s="286"/>
      <c r="AE23" s="281"/>
      <c r="AF23" s="286"/>
      <c r="AG23" s="287" t="str">
        <f t="shared" si="28"/>
        <v>No Vigente</v>
      </c>
      <c r="AH23" s="288">
        <f t="shared" si="29"/>
        <v>0</v>
      </c>
      <c r="AI23" s="281"/>
      <c r="AJ23" s="281"/>
      <c r="AK23" s="292"/>
      <c r="AL23" s="308" t="e">
        <f>+_xlfn.XLOOKUP(A23,'BD 2025-05-15'!$A$1:$A$710,'BD 2025-05-15'!$B$1:$B$710)</f>
        <v>#N/A</v>
      </c>
    </row>
    <row r="24" spans="1:38" s="289" customFormat="1" ht="38.25" x14ac:dyDescent="0.25">
      <c r="A24" s="281">
        <v>1118286905</v>
      </c>
      <c r="B24" s="281" t="s">
        <v>307</v>
      </c>
      <c r="C24" s="282">
        <v>45428</v>
      </c>
      <c r="D24" s="282">
        <v>45786</v>
      </c>
      <c r="E24" s="282">
        <v>31774</v>
      </c>
      <c r="F24" s="283">
        <f t="shared" ca="1" si="25"/>
        <v>39.258697829716191</v>
      </c>
      <c r="G24" s="284" t="s">
        <v>763</v>
      </c>
      <c r="H24" s="284" t="s">
        <v>308</v>
      </c>
      <c r="I24" s="285" t="s">
        <v>309</v>
      </c>
      <c r="J24" s="285" t="s">
        <v>196</v>
      </c>
      <c r="K24" s="293" t="s">
        <v>90</v>
      </c>
      <c r="L24" s="281" t="s">
        <v>557</v>
      </c>
      <c r="M24" s="281" t="s">
        <v>557</v>
      </c>
      <c r="N24" s="281" t="s">
        <v>437</v>
      </c>
      <c r="O24" s="281" t="s">
        <v>607</v>
      </c>
      <c r="P24" s="281" t="s">
        <v>436</v>
      </c>
      <c r="Q24" s="281"/>
      <c r="R24" s="281"/>
      <c r="S24" s="281" t="s">
        <v>3805</v>
      </c>
      <c r="T24" s="281" t="s">
        <v>3806</v>
      </c>
      <c r="U24" s="281">
        <v>2013</v>
      </c>
      <c r="V24" s="281" t="s">
        <v>3799</v>
      </c>
      <c r="W24" s="281">
        <v>134</v>
      </c>
      <c r="X24" s="281"/>
      <c r="Y24" s="286">
        <v>41150</v>
      </c>
      <c r="Z24" s="287" t="str">
        <f t="shared" si="26"/>
        <v>Vigente</v>
      </c>
      <c r="AA24" s="286">
        <v>45896</v>
      </c>
      <c r="AB24" s="287" t="str">
        <f t="shared" si="27"/>
        <v>No Vigente</v>
      </c>
      <c r="AC24" s="286">
        <v>45773</v>
      </c>
      <c r="AD24" s="286" t="s">
        <v>444</v>
      </c>
      <c r="AE24" s="324" t="s">
        <v>4599</v>
      </c>
      <c r="AF24" s="286">
        <v>46787</v>
      </c>
      <c r="AG24" s="287" t="str">
        <f t="shared" si="28"/>
        <v>Vigente</v>
      </c>
      <c r="AH24" s="288">
        <f t="shared" si="29"/>
        <v>2</v>
      </c>
      <c r="AI24" s="281"/>
      <c r="AJ24" s="281"/>
      <c r="AK24" s="292"/>
      <c r="AL24" s="308" t="e">
        <f>+_xlfn.XLOOKUP(A24,'BD 2025-05-15'!$A$1:$A$710,'BD 2025-05-15'!$B$1:$B$710)</f>
        <v>#N/A</v>
      </c>
    </row>
    <row r="25" spans="1:38" s="289" customFormat="1" x14ac:dyDescent="0.25">
      <c r="A25" s="281">
        <v>1006235611</v>
      </c>
      <c r="B25" s="281" t="s">
        <v>388</v>
      </c>
      <c r="C25" s="282">
        <v>45222</v>
      </c>
      <c r="D25" s="282">
        <v>45769</v>
      </c>
      <c r="E25" s="282">
        <v>37096</v>
      </c>
      <c r="F25" s="283">
        <f t="shared" ref="F25:F29" ca="1" si="30">+YEARFRAC(E25,TODAY(),1)</f>
        <v>24.688500421229993</v>
      </c>
      <c r="G25" s="284" t="s">
        <v>763</v>
      </c>
      <c r="H25" s="284" t="s">
        <v>389</v>
      </c>
      <c r="I25" s="285" t="s">
        <v>367</v>
      </c>
      <c r="J25" s="285" t="s">
        <v>368</v>
      </c>
      <c r="K25" s="293" t="s">
        <v>366</v>
      </c>
      <c r="L25" s="281" t="s">
        <v>557</v>
      </c>
      <c r="M25" s="281" t="s">
        <v>557</v>
      </c>
      <c r="N25" s="281" t="s">
        <v>437</v>
      </c>
      <c r="O25" s="281" t="s">
        <v>649</v>
      </c>
      <c r="P25" s="281" t="s">
        <v>436</v>
      </c>
      <c r="Q25" s="281"/>
      <c r="R25" s="281"/>
      <c r="S25" s="281" t="s">
        <v>3907</v>
      </c>
      <c r="T25" s="281" t="s">
        <v>3908</v>
      </c>
      <c r="U25" s="281">
        <v>2019</v>
      </c>
      <c r="V25" s="281" t="s">
        <v>3799</v>
      </c>
      <c r="W25" s="281">
        <v>199</v>
      </c>
      <c r="X25" s="281"/>
      <c r="Y25" s="286">
        <v>43186</v>
      </c>
      <c r="Z25" s="287" t="str">
        <f t="shared" ref="Z25:Z29" si="31">IF(N25="No tiene","No aplica",IF(AA25&gt;$B$6,"Vigente","No Vigente"))</f>
        <v>Vigente</v>
      </c>
      <c r="AA25" s="286">
        <v>45941</v>
      </c>
      <c r="AB25" s="287" t="str">
        <f t="shared" ref="AB25:AB29" si="32">+IF(N25="No tiene","No aplica",IF(AC25&gt;$B$6,"Vigente","No Vigente"))</f>
        <v>Vigente</v>
      </c>
      <c r="AC25" s="286">
        <v>46089</v>
      </c>
      <c r="AD25" s="286" t="s">
        <v>439</v>
      </c>
      <c r="AE25" s="281" t="s">
        <v>439</v>
      </c>
      <c r="AF25" s="286">
        <v>46613</v>
      </c>
      <c r="AG25" s="287" t="str">
        <f t="shared" ref="AG25:AG29" si="33">+IF(N25="No tiene","No aplica",IF(AF25&gt;$B$6,"Vigente","No Vigente"))</f>
        <v>Vigente</v>
      </c>
      <c r="AH25" s="288">
        <f t="shared" ref="AH25:AH29" si="34">+COUNTIFS(Z25:AG25,"Vigente")</f>
        <v>3</v>
      </c>
      <c r="AI25" s="281"/>
      <c r="AJ25" s="281"/>
      <c r="AK25" s="292"/>
      <c r="AL25" s="308" t="e">
        <f>+_xlfn.XLOOKUP(A25,'BD 2025-05-15'!$A$1:$A$710,'BD 2025-05-15'!$B$1:$B$710)</f>
        <v>#N/A</v>
      </c>
    </row>
    <row r="26" spans="1:38" s="289" customFormat="1" x14ac:dyDescent="0.25">
      <c r="A26" s="281">
        <v>31567258</v>
      </c>
      <c r="B26" s="281" t="s">
        <v>1281</v>
      </c>
      <c r="C26" s="282">
        <v>41597</v>
      </c>
      <c r="D26" s="282">
        <v>45779</v>
      </c>
      <c r="E26" s="282">
        <v>29598</v>
      </c>
      <c r="F26" s="283">
        <f t="shared" ca="1" si="30"/>
        <v>45.216951371942145</v>
      </c>
      <c r="G26" s="284" t="s">
        <v>768</v>
      </c>
      <c r="H26" s="284" t="s">
        <v>1282</v>
      </c>
      <c r="I26" s="285" t="s">
        <v>1131</v>
      </c>
      <c r="J26" s="285" t="s">
        <v>196</v>
      </c>
      <c r="K26" s="293" t="s">
        <v>90</v>
      </c>
      <c r="L26" s="281" t="s">
        <v>764</v>
      </c>
      <c r="M26" s="281" t="s">
        <v>764</v>
      </c>
      <c r="N26" s="281" t="s">
        <v>721</v>
      </c>
      <c r="O26" s="281"/>
      <c r="P26" s="281"/>
      <c r="Q26" s="281"/>
      <c r="R26" s="281"/>
      <c r="S26" s="281"/>
      <c r="T26" s="281"/>
      <c r="U26" s="281"/>
      <c r="V26" s="281"/>
      <c r="W26" s="281"/>
      <c r="X26" s="281"/>
      <c r="Y26" s="286"/>
      <c r="Z26" s="287" t="str">
        <f t="shared" si="31"/>
        <v>No aplica</v>
      </c>
      <c r="AA26" s="286"/>
      <c r="AB26" s="287" t="str">
        <f t="shared" si="32"/>
        <v>No aplica</v>
      </c>
      <c r="AC26" s="286"/>
      <c r="AD26" s="286"/>
      <c r="AE26" s="281"/>
      <c r="AF26" s="286"/>
      <c r="AG26" s="287" t="str">
        <f t="shared" si="33"/>
        <v>No aplica</v>
      </c>
      <c r="AH26" s="288">
        <f t="shared" si="34"/>
        <v>0</v>
      </c>
      <c r="AI26" s="281"/>
      <c r="AJ26" s="281"/>
      <c r="AK26" s="292"/>
      <c r="AL26" s="308" t="e">
        <f>+_xlfn.XLOOKUP(A26,'BD 2025-05-15'!$A$1:$A$710,'BD 2025-05-15'!$B$1:$B$710)</f>
        <v>#N/A</v>
      </c>
    </row>
    <row r="27" spans="1:38" s="289" customFormat="1" x14ac:dyDescent="0.25">
      <c r="A27" s="281">
        <v>1151941634</v>
      </c>
      <c r="B27" s="281" t="s">
        <v>1324</v>
      </c>
      <c r="C27" s="282">
        <v>43906</v>
      </c>
      <c r="D27" s="282">
        <v>45769</v>
      </c>
      <c r="E27" s="282">
        <v>33356</v>
      </c>
      <c r="F27" s="283">
        <f t="shared" ca="1" si="30"/>
        <v>34.926762491444215</v>
      </c>
      <c r="G27" s="284" t="s">
        <v>768</v>
      </c>
      <c r="H27" s="284" t="s">
        <v>4214</v>
      </c>
      <c r="I27" s="285" t="s">
        <v>1131</v>
      </c>
      <c r="J27" s="285" t="s">
        <v>196</v>
      </c>
      <c r="K27" s="293" t="s">
        <v>90</v>
      </c>
      <c r="L27" s="281" t="s">
        <v>764</v>
      </c>
      <c r="M27" s="281" t="s">
        <v>764</v>
      </c>
      <c r="N27" s="281" t="s">
        <v>721</v>
      </c>
      <c r="O27" s="281"/>
      <c r="P27" s="281"/>
      <c r="Q27" s="281"/>
      <c r="R27" s="281"/>
      <c r="S27" s="281"/>
      <c r="T27" s="281"/>
      <c r="U27" s="281"/>
      <c r="V27" s="281"/>
      <c r="W27" s="281"/>
      <c r="X27" s="281"/>
      <c r="Y27" s="286"/>
      <c r="Z27" s="287" t="str">
        <f t="shared" si="31"/>
        <v>No aplica</v>
      </c>
      <c r="AA27" s="286"/>
      <c r="AB27" s="287" t="str">
        <f t="shared" si="32"/>
        <v>No aplica</v>
      </c>
      <c r="AC27" s="286"/>
      <c r="AD27" s="286"/>
      <c r="AE27" s="281"/>
      <c r="AF27" s="286"/>
      <c r="AG27" s="287" t="str">
        <f t="shared" si="33"/>
        <v>No aplica</v>
      </c>
      <c r="AH27" s="288">
        <f t="shared" si="34"/>
        <v>0</v>
      </c>
      <c r="AI27" s="281"/>
      <c r="AJ27" s="281"/>
      <c r="AK27" s="292"/>
      <c r="AL27" s="308" t="e">
        <f>+_xlfn.XLOOKUP(A27,'BD 2025-05-15'!$A$1:$A$710,'BD 2025-05-15'!$B$1:$B$710)</f>
        <v>#N/A</v>
      </c>
    </row>
    <row r="28" spans="1:38" s="289" customFormat="1" x14ac:dyDescent="0.25">
      <c r="A28" s="281">
        <v>31569075</v>
      </c>
      <c r="B28" s="281" t="s">
        <v>1350</v>
      </c>
      <c r="C28" s="282">
        <v>44418</v>
      </c>
      <c r="D28" s="282">
        <v>45779</v>
      </c>
      <c r="E28" s="282">
        <v>29345</v>
      </c>
      <c r="F28" s="283">
        <f t="shared" ca="1" si="30"/>
        <v>45.907613444399139</v>
      </c>
      <c r="G28" s="284" t="s">
        <v>768</v>
      </c>
      <c r="H28" s="284" t="s">
        <v>4224</v>
      </c>
      <c r="I28" s="285" t="s">
        <v>1131</v>
      </c>
      <c r="J28" s="285" t="s">
        <v>196</v>
      </c>
      <c r="K28" s="293" t="s">
        <v>90</v>
      </c>
      <c r="L28" s="281" t="s">
        <v>764</v>
      </c>
      <c r="M28" s="281" t="s">
        <v>764</v>
      </c>
      <c r="N28" s="281" t="s">
        <v>721</v>
      </c>
      <c r="O28" s="281"/>
      <c r="P28" s="281"/>
      <c r="Q28" s="281"/>
      <c r="R28" s="281"/>
      <c r="S28" s="281"/>
      <c r="T28" s="281"/>
      <c r="U28" s="281"/>
      <c r="V28" s="281"/>
      <c r="W28" s="281"/>
      <c r="X28" s="281"/>
      <c r="Y28" s="286"/>
      <c r="Z28" s="287" t="str">
        <f t="shared" si="31"/>
        <v>No aplica</v>
      </c>
      <c r="AA28" s="286"/>
      <c r="AB28" s="287" t="str">
        <f t="shared" si="32"/>
        <v>No aplica</v>
      </c>
      <c r="AC28" s="286"/>
      <c r="AD28" s="286"/>
      <c r="AE28" s="281"/>
      <c r="AF28" s="286"/>
      <c r="AG28" s="287" t="str">
        <f t="shared" si="33"/>
        <v>No aplica</v>
      </c>
      <c r="AH28" s="288">
        <f t="shared" si="34"/>
        <v>0</v>
      </c>
      <c r="AI28" s="281"/>
      <c r="AJ28" s="281"/>
      <c r="AK28" s="292"/>
      <c r="AL28" s="308" t="e">
        <f>+_xlfn.XLOOKUP(A28,'BD 2025-05-15'!$A$1:$A$710,'BD 2025-05-15'!$B$1:$B$710)</f>
        <v>#N/A</v>
      </c>
    </row>
    <row r="29" spans="1:38" s="289" customFormat="1" x14ac:dyDescent="0.25">
      <c r="A29" s="281">
        <v>31309224</v>
      </c>
      <c r="B29" s="281" t="s">
        <v>1224</v>
      </c>
      <c r="C29" s="282">
        <v>44418</v>
      </c>
      <c r="D29" s="282">
        <v>45779</v>
      </c>
      <c r="E29" s="282">
        <v>30699</v>
      </c>
      <c r="F29" s="283">
        <f t="shared" ca="1" si="30"/>
        <v>42.200560295428495</v>
      </c>
      <c r="G29" s="284" t="s">
        <v>768</v>
      </c>
      <c r="H29" s="284" t="s">
        <v>1225</v>
      </c>
      <c r="I29" s="285" t="s">
        <v>1131</v>
      </c>
      <c r="J29" s="285" t="s">
        <v>196</v>
      </c>
      <c r="K29" s="293" t="s">
        <v>90</v>
      </c>
      <c r="L29" s="281" t="s">
        <v>764</v>
      </c>
      <c r="M29" s="281" t="s">
        <v>764</v>
      </c>
      <c r="N29" s="281" t="s">
        <v>721</v>
      </c>
      <c r="O29" s="281"/>
      <c r="P29" s="281"/>
      <c r="Q29" s="281"/>
      <c r="R29" s="281"/>
      <c r="S29" s="281"/>
      <c r="T29" s="281"/>
      <c r="U29" s="281"/>
      <c r="V29" s="281"/>
      <c r="W29" s="281"/>
      <c r="X29" s="281"/>
      <c r="Y29" s="286"/>
      <c r="Z29" s="287" t="str">
        <f t="shared" si="31"/>
        <v>No aplica</v>
      </c>
      <c r="AA29" s="286"/>
      <c r="AB29" s="287" t="str">
        <f t="shared" si="32"/>
        <v>No aplica</v>
      </c>
      <c r="AC29" s="286"/>
      <c r="AD29" s="286"/>
      <c r="AE29" s="281"/>
      <c r="AF29" s="286"/>
      <c r="AG29" s="287" t="str">
        <f t="shared" si="33"/>
        <v>No aplica</v>
      </c>
      <c r="AH29" s="288">
        <f t="shared" si="34"/>
        <v>0</v>
      </c>
      <c r="AI29" s="281"/>
      <c r="AJ29" s="281"/>
      <c r="AK29" s="292"/>
      <c r="AL29" s="308" t="e">
        <f>+_xlfn.XLOOKUP(A29,'BD 2025-05-15'!$A$1:$A$710,'BD 2025-05-15'!$B$1:$B$710)</f>
        <v>#N/A</v>
      </c>
    </row>
    <row r="30" spans="1:38" s="289" customFormat="1" x14ac:dyDescent="0.25">
      <c r="A30" s="281">
        <v>1005744813</v>
      </c>
      <c r="B30" s="281" t="s">
        <v>1354</v>
      </c>
      <c r="C30" s="282">
        <v>44463</v>
      </c>
      <c r="D30" s="282">
        <v>45783</v>
      </c>
      <c r="E30" s="282">
        <v>34749</v>
      </c>
      <c r="F30" s="283">
        <f t="shared" ref="F30:F36" ca="1" si="35">+YEARFRAC(E30,TODAY(),1)</f>
        <v>31.112936344969199</v>
      </c>
      <c r="G30" s="284" t="s">
        <v>768</v>
      </c>
      <c r="H30" s="284" t="s">
        <v>4226</v>
      </c>
      <c r="I30" s="285" t="s">
        <v>1131</v>
      </c>
      <c r="J30" s="285" t="s">
        <v>196</v>
      </c>
      <c r="K30" s="293" t="s">
        <v>90</v>
      </c>
      <c r="L30" s="281" t="s">
        <v>764</v>
      </c>
      <c r="M30" s="281" t="s">
        <v>764</v>
      </c>
      <c r="N30" s="281" t="s">
        <v>721</v>
      </c>
      <c r="O30" s="281"/>
      <c r="P30" s="281"/>
      <c r="Q30" s="281"/>
      <c r="R30" s="281"/>
      <c r="S30" s="281"/>
      <c r="T30" s="281"/>
      <c r="U30" s="281"/>
      <c r="V30" s="281"/>
      <c r="W30" s="281"/>
      <c r="X30" s="281"/>
      <c r="Y30" s="286"/>
      <c r="Z30" s="287" t="str">
        <f t="shared" ref="Z30:Z36" si="36">IF(N30="No tiene","No aplica",IF(AA30&gt;$B$6,"Vigente","No Vigente"))</f>
        <v>No aplica</v>
      </c>
      <c r="AA30" s="286"/>
      <c r="AB30" s="287" t="str">
        <f t="shared" ref="AB30:AB36" si="37">+IF(N30="No tiene","No aplica",IF(AC30&gt;$B$6,"Vigente","No Vigente"))</f>
        <v>No aplica</v>
      </c>
      <c r="AC30" s="286"/>
      <c r="AD30" s="286"/>
      <c r="AE30" s="281"/>
      <c r="AF30" s="286"/>
      <c r="AG30" s="287" t="str">
        <f t="shared" ref="AG30:AG36" si="38">+IF(N30="No tiene","No aplica",IF(AF30&gt;$B$6,"Vigente","No Vigente"))</f>
        <v>No aplica</v>
      </c>
      <c r="AH30" s="288">
        <f t="shared" ref="AH30:AH36" si="39">+COUNTIFS(Z30:AG30,"Vigente")</f>
        <v>0</v>
      </c>
      <c r="AI30" s="281"/>
      <c r="AJ30" s="281"/>
      <c r="AK30" s="292"/>
      <c r="AL30" s="308" t="e">
        <f>+_xlfn.XLOOKUP(A30,'BD 2025-05-15'!$A$1:$A$710,'BD 2025-05-15'!$B$1:$B$710)</f>
        <v>#N/A</v>
      </c>
    </row>
    <row r="31" spans="1:38" s="289" customFormat="1" x14ac:dyDescent="0.25">
      <c r="A31" s="281">
        <v>1144100294</v>
      </c>
      <c r="B31" s="281" t="s">
        <v>1232</v>
      </c>
      <c r="C31" s="282">
        <v>44463</v>
      </c>
      <c r="D31" s="282">
        <v>45783</v>
      </c>
      <c r="E31" s="282">
        <v>35812</v>
      </c>
      <c r="F31" s="283">
        <f t="shared" ca="1" si="35"/>
        <v>28.203266616314199</v>
      </c>
      <c r="G31" s="284" t="s">
        <v>768</v>
      </c>
      <c r="H31" s="284" t="s">
        <v>1233</v>
      </c>
      <c r="I31" s="285" t="s">
        <v>1131</v>
      </c>
      <c r="J31" s="285" t="s">
        <v>196</v>
      </c>
      <c r="K31" s="293" t="s">
        <v>90</v>
      </c>
      <c r="L31" s="281" t="s">
        <v>764</v>
      </c>
      <c r="M31" s="281" t="s">
        <v>764</v>
      </c>
      <c r="N31" s="281" t="s">
        <v>721</v>
      </c>
      <c r="O31" s="281"/>
      <c r="P31" s="281"/>
      <c r="Q31" s="281"/>
      <c r="R31" s="281"/>
      <c r="S31" s="281"/>
      <c r="T31" s="281"/>
      <c r="U31" s="281"/>
      <c r="V31" s="281"/>
      <c r="W31" s="281"/>
      <c r="X31" s="281"/>
      <c r="Y31" s="286"/>
      <c r="Z31" s="287" t="str">
        <f t="shared" si="36"/>
        <v>No aplica</v>
      </c>
      <c r="AA31" s="286"/>
      <c r="AB31" s="287" t="str">
        <f t="shared" si="37"/>
        <v>No aplica</v>
      </c>
      <c r="AC31" s="286"/>
      <c r="AD31" s="286"/>
      <c r="AE31" s="281"/>
      <c r="AF31" s="286"/>
      <c r="AG31" s="287" t="str">
        <f t="shared" si="38"/>
        <v>No aplica</v>
      </c>
      <c r="AH31" s="288">
        <f t="shared" si="39"/>
        <v>0</v>
      </c>
      <c r="AI31" s="281"/>
      <c r="AJ31" s="281"/>
      <c r="AK31" s="292"/>
      <c r="AL31" s="308" t="e">
        <f>+_xlfn.XLOOKUP(A31,'BD 2025-05-15'!$A$1:$A$710,'BD 2025-05-15'!$B$1:$B$710)</f>
        <v>#N/A</v>
      </c>
    </row>
    <row r="32" spans="1:38" s="289" customFormat="1" x14ac:dyDescent="0.25">
      <c r="A32" s="281">
        <v>1143941718</v>
      </c>
      <c r="B32" s="281" t="s">
        <v>1227</v>
      </c>
      <c r="C32" s="282">
        <v>44502</v>
      </c>
      <c r="D32" s="282">
        <v>45783</v>
      </c>
      <c r="E32" s="282">
        <v>33489</v>
      </c>
      <c r="F32" s="283">
        <f t="shared" ca="1" si="35"/>
        <v>34.562628336755644</v>
      </c>
      <c r="G32" s="284" t="s">
        <v>768</v>
      </c>
      <c r="H32" s="284" t="s">
        <v>4189</v>
      </c>
      <c r="I32" s="285" t="s">
        <v>1131</v>
      </c>
      <c r="J32" s="285" t="s">
        <v>196</v>
      </c>
      <c r="K32" s="293" t="s">
        <v>90</v>
      </c>
      <c r="L32" s="281" t="s">
        <v>764</v>
      </c>
      <c r="M32" s="281" t="s">
        <v>764</v>
      </c>
      <c r="N32" s="281" t="s">
        <v>721</v>
      </c>
      <c r="O32" s="281"/>
      <c r="P32" s="281"/>
      <c r="Q32" s="281"/>
      <c r="R32" s="281"/>
      <c r="S32" s="281"/>
      <c r="T32" s="281"/>
      <c r="U32" s="281"/>
      <c r="V32" s="281"/>
      <c r="W32" s="281"/>
      <c r="X32" s="281"/>
      <c r="Y32" s="286"/>
      <c r="Z32" s="287" t="str">
        <f t="shared" si="36"/>
        <v>No aplica</v>
      </c>
      <c r="AA32" s="286"/>
      <c r="AB32" s="287" t="str">
        <f t="shared" si="37"/>
        <v>No aplica</v>
      </c>
      <c r="AC32" s="286"/>
      <c r="AD32" s="286"/>
      <c r="AE32" s="281"/>
      <c r="AF32" s="286"/>
      <c r="AG32" s="287" t="str">
        <f t="shared" si="38"/>
        <v>No aplica</v>
      </c>
      <c r="AH32" s="288">
        <f t="shared" si="39"/>
        <v>0</v>
      </c>
      <c r="AI32" s="281"/>
      <c r="AJ32" s="281"/>
      <c r="AK32" s="292"/>
      <c r="AL32" s="308" t="e">
        <f>+_xlfn.XLOOKUP(A32,'BD 2025-05-15'!$A$1:$A$710,'BD 2025-05-15'!$B$1:$B$710)</f>
        <v>#N/A</v>
      </c>
    </row>
    <row r="33" spans="1:38" s="289" customFormat="1" x14ac:dyDescent="0.25">
      <c r="A33" s="281">
        <v>38644655</v>
      </c>
      <c r="B33" s="281" t="s">
        <v>1378</v>
      </c>
      <c r="C33" s="282">
        <v>44509</v>
      </c>
      <c r="D33" s="282">
        <v>45788</v>
      </c>
      <c r="E33" s="282">
        <v>30647</v>
      </c>
      <c r="F33" s="283">
        <f t="shared" ca="1" si="35"/>
        <v>42.343600273785079</v>
      </c>
      <c r="G33" s="284" t="s">
        <v>768</v>
      </c>
      <c r="H33" s="284" t="s">
        <v>4232</v>
      </c>
      <c r="I33" s="285" t="s">
        <v>1131</v>
      </c>
      <c r="J33" s="285" t="s">
        <v>196</v>
      </c>
      <c r="K33" s="293" t="s">
        <v>90</v>
      </c>
      <c r="L33" s="281" t="s">
        <v>764</v>
      </c>
      <c r="M33" s="281" t="s">
        <v>764</v>
      </c>
      <c r="N33" s="281" t="s">
        <v>721</v>
      </c>
      <c r="O33" s="281"/>
      <c r="P33" s="281"/>
      <c r="Q33" s="281"/>
      <c r="R33" s="281"/>
      <c r="S33" s="281"/>
      <c r="T33" s="281"/>
      <c r="U33" s="281"/>
      <c r="V33" s="281"/>
      <c r="W33" s="281"/>
      <c r="X33" s="281"/>
      <c r="Y33" s="286"/>
      <c r="Z33" s="287" t="str">
        <f t="shared" si="36"/>
        <v>No aplica</v>
      </c>
      <c r="AA33" s="286"/>
      <c r="AB33" s="287" t="str">
        <f t="shared" si="37"/>
        <v>No aplica</v>
      </c>
      <c r="AC33" s="286"/>
      <c r="AD33" s="286"/>
      <c r="AE33" s="281"/>
      <c r="AF33" s="286"/>
      <c r="AG33" s="287" t="str">
        <f t="shared" si="38"/>
        <v>No aplica</v>
      </c>
      <c r="AH33" s="288">
        <f t="shared" si="39"/>
        <v>0</v>
      </c>
      <c r="AI33" s="281"/>
      <c r="AJ33" s="281"/>
      <c r="AK33" s="292"/>
      <c r="AL33" s="308" t="e">
        <f>+_xlfn.XLOOKUP(A33,'BD 2025-05-15'!$A$1:$A$710,'BD 2025-05-15'!$B$1:$B$710)</f>
        <v>#N/A</v>
      </c>
    </row>
    <row r="34" spans="1:38" s="289" customFormat="1" x14ac:dyDescent="0.25">
      <c r="A34" s="281">
        <v>1144165943</v>
      </c>
      <c r="B34" s="281" t="s">
        <v>1305</v>
      </c>
      <c r="C34" s="282">
        <v>44713</v>
      </c>
      <c r="D34" s="282">
        <v>45763</v>
      </c>
      <c r="E34" s="282">
        <v>33702</v>
      </c>
      <c r="F34" s="283">
        <f t="shared" ca="1" si="35"/>
        <v>33.978801627033789</v>
      </c>
      <c r="G34" s="284" t="s">
        <v>768</v>
      </c>
      <c r="H34" s="284" t="s">
        <v>4211</v>
      </c>
      <c r="I34" s="285" t="s">
        <v>1131</v>
      </c>
      <c r="J34" s="285" t="s">
        <v>196</v>
      </c>
      <c r="K34" s="293" t="s">
        <v>90</v>
      </c>
      <c r="L34" s="281" t="s">
        <v>764</v>
      </c>
      <c r="M34" s="281" t="s">
        <v>764</v>
      </c>
      <c r="N34" s="281" t="s">
        <v>721</v>
      </c>
      <c r="O34" s="281"/>
      <c r="P34" s="281"/>
      <c r="Q34" s="281"/>
      <c r="R34" s="281"/>
      <c r="S34" s="281"/>
      <c r="T34" s="281"/>
      <c r="U34" s="281"/>
      <c r="V34" s="281"/>
      <c r="W34" s="281"/>
      <c r="X34" s="281"/>
      <c r="Y34" s="286"/>
      <c r="Z34" s="287" t="str">
        <f t="shared" si="36"/>
        <v>No aplica</v>
      </c>
      <c r="AA34" s="286"/>
      <c r="AB34" s="287" t="str">
        <f t="shared" si="37"/>
        <v>No aplica</v>
      </c>
      <c r="AC34" s="286"/>
      <c r="AD34" s="286"/>
      <c r="AE34" s="281"/>
      <c r="AF34" s="286"/>
      <c r="AG34" s="287" t="str">
        <f t="shared" si="38"/>
        <v>No aplica</v>
      </c>
      <c r="AH34" s="288">
        <f t="shared" si="39"/>
        <v>0</v>
      </c>
      <c r="AI34" s="281"/>
      <c r="AJ34" s="281"/>
      <c r="AK34" s="292"/>
      <c r="AL34" s="308" t="e">
        <f>+_xlfn.XLOOKUP(A34,'BD 2025-05-15'!$A$1:$A$710,'BD 2025-05-15'!$B$1:$B$710)</f>
        <v>#N/A</v>
      </c>
    </row>
    <row r="35" spans="1:38" s="289" customFormat="1" x14ac:dyDescent="0.25">
      <c r="A35" s="281">
        <v>1107097892</v>
      </c>
      <c r="B35" s="281" t="s">
        <v>1352</v>
      </c>
      <c r="C35" s="282">
        <v>45062</v>
      </c>
      <c r="D35" s="282">
        <v>45779</v>
      </c>
      <c r="E35" s="282">
        <v>35173</v>
      </c>
      <c r="F35" s="283">
        <f t="shared" ca="1" si="35"/>
        <v>29.951426300450411</v>
      </c>
      <c r="G35" s="284" t="s">
        <v>768</v>
      </c>
      <c r="H35" s="284" t="s">
        <v>1353</v>
      </c>
      <c r="I35" s="285" t="s">
        <v>1131</v>
      </c>
      <c r="J35" s="285" t="s">
        <v>196</v>
      </c>
      <c r="K35" s="293" t="s">
        <v>90</v>
      </c>
      <c r="L35" s="281" t="s">
        <v>764</v>
      </c>
      <c r="M35" s="281" t="s">
        <v>764</v>
      </c>
      <c r="N35" s="281" t="s">
        <v>721</v>
      </c>
      <c r="O35" s="281"/>
      <c r="P35" s="281"/>
      <c r="Q35" s="281"/>
      <c r="R35" s="281"/>
      <c r="S35" s="281"/>
      <c r="T35" s="281"/>
      <c r="U35" s="281"/>
      <c r="V35" s="281"/>
      <c r="W35" s="281"/>
      <c r="X35" s="281"/>
      <c r="Y35" s="286"/>
      <c r="Z35" s="287" t="str">
        <f t="shared" si="36"/>
        <v>No aplica</v>
      </c>
      <c r="AA35" s="286"/>
      <c r="AB35" s="287" t="str">
        <f t="shared" si="37"/>
        <v>No aplica</v>
      </c>
      <c r="AC35" s="286"/>
      <c r="AD35" s="286"/>
      <c r="AE35" s="281"/>
      <c r="AF35" s="286"/>
      <c r="AG35" s="287" t="str">
        <f t="shared" si="38"/>
        <v>No aplica</v>
      </c>
      <c r="AH35" s="288">
        <f t="shared" si="39"/>
        <v>0</v>
      </c>
      <c r="AI35" s="281"/>
      <c r="AJ35" s="281"/>
      <c r="AK35" s="292"/>
      <c r="AL35" s="308" t="e">
        <f>+_xlfn.XLOOKUP(A35,'BD 2025-05-15'!$A$1:$A$710,'BD 2025-05-15'!$B$1:$B$710)</f>
        <v>#N/A</v>
      </c>
    </row>
    <row r="36" spans="1:38" s="289" customFormat="1" x14ac:dyDescent="0.25">
      <c r="A36" s="281">
        <v>1107508291</v>
      </c>
      <c r="B36" s="281" t="s">
        <v>1188</v>
      </c>
      <c r="C36" s="282">
        <v>45062</v>
      </c>
      <c r="D36" s="282">
        <v>45763</v>
      </c>
      <c r="E36" s="282">
        <v>35472</v>
      </c>
      <c r="F36" s="283">
        <f t="shared" ca="1" si="35"/>
        <v>29.134799671442913</v>
      </c>
      <c r="G36" s="284" t="s">
        <v>768</v>
      </c>
      <c r="H36" s="284" t="s">
        <v>4180</v>
      </c>
      <c r="I36" s="285" t="s">
        <v>1131</v>
      </c>
      <c r="J36" s="285" t="s">
        <v>196</v>
      </c>
      <c r="K36" s="293" t="s">
        <v>90</v>
      </c>
      <c r="L36" s="281" t="s">
        <v>764</v>
      </c>
      <c r="M36" s="281" t="s">
        <v>764</v>
      </c>
      <c r="N36" s="281" t="s">
        <v>721</v>
      </c>
      <c r="O36" s="281"/>
      <c r="P36" s="281"/>
      <c r="Q36" s="281"/>
      <c r="R36" s="281"/>
      <c r="S36" s="281"/>
      <c r="T36" s="281"/>
      <c r="U36" s="281"/>
      <c r="V36" s="281"/>
      <c r="W36" s="281"/>
      <c r="X36" s="281"/>
      <c r="Y36" s="286"/>
      <c r="Z36" s="287" t="str">
        <f t="shared" si="36"/>
        <v>No aplica</v>
      </c>
      <c r="AA36" s="286"/>
      <c r="AB36" s="287" t="str">
        <f t="shared" si="37"/>
        <v>No aplica</v>
      </c>
      <c r="AC36" s="286"/>
      <c r="AD36" s="286"/>
      <c r="AE36" s="281"/>
      <c r="AF36" s="286"/>
      <c r="AG36" s="287" t="str">
        <f t="shared" si="38"/>
        <v>No aplica</v>
      </c>
      <c r="AH36" s="288">
        <f t="shared" si="39"/>
        <v>0</v>
      </c>
      <c r="AI36" s="281"/>
      <c r="AJ36" s="281"/>
      <c r="AK36" s="292"/>
      <c r="AL36" s="308" t="e">
        <f>+_xlfn.XLOOKUP(A36,'BD 2025-05-15'!$A$1:$A$710,'BD 2025-05-15'!$B$1:$B$710)</f>
        <v>#N/A</v>
      </c>
    </row>
    <row r="37" spans="1:38" s="289" customFormat="1" x14ac:dyDescent="0.25">
      <c r="A37" s="281">
        <v>1107836503</v>
      </c>
      <c r="B37" s="281" t="s">
        <v>1213</v>
      </c>
      <c r="C37" s="282">
        <v>45086</v>
      </c>
      <c r="D37" s="282">
        <v>45783</v>
      </c>
      <c r="E37" s="282">
        <v>37548</v>
      </c>
      <c r="F37" s="283">
        <f t="shared" ref="F37:F70" ca="1" si="40">+YEARFRAC(E37,TODAY(),1)</f>
        <v>23.450334026941189</v>
      </c>
      <c r="G37" s="284" t="s">
        <v>768</v>
      </c>
      <c r="H37" s="284" t="s">
        <v>1214</v>
      </c>
      <c r="I37" s="285" t="s">
        <v>1131</v>
      </c>
      <c r="J37" s="285" t="s">
        <v>196</v>
      </c>
      <c r="K37" s="293" t="s">
        <v>90</v>
      </c>
      <c r="L37" s="281" t="s">
        <v>764</v>
      </c>
      <c r="M37" s="281" t="s">
        <v>764</v>
      </c>
      <c r="N37" s="281" t="s">
        <v>721</v>
      </c>
      <c r="O37" s="281"/>
      <c r="P37" s="281"/>
      <c r="Q37" s="281"/>
      <c r="R37" s="281"/>
      <c r="S37" s="281"/>
      <c r="T37" s="281"/>
      <c r="U37" s="281"/>
      <c r="V37" s="281"/>
      <c r="W37" s="281"/>
      <c r="X37" s="281"/>
      <c r="Y37" s="286"/>
      <c r="Z37" s="287" t="str">
        <f t="shared" ref="Z37:Z70" si="41">IF(N37="No tiene","No aplica",IF(AA37&gt;$B$6,"Vigente","No Vigente"))</f>
        <v>No aplica</v>
      </c>
      <c r="AA37" s="286"/>
      <c r="AB37" s="287" t="str">
        <f t="shared" ref="AB37:AB70" si="42">+IF(N37="No tiene","No aplica",IF(AC37&gt;$B$6,"Vigente","No Vigente"))</f>
        <v>No aplica</v>
      </c>
      <c r="AC37" s="286"/>
      <c r="AD37" s="286"/>
      <c r="AE37" s="281"/>
      <c r="AF37" s="286"/>
      <c r="AG37" s="287" t="str">
        <f t="shared" ref="AG37:AG70" si="43">+IF(N37="No tiene","No aplica",IF(AF37&gt;$B$6,"Vigente","No Vigente"))</f>
        <v>No aplica</v>
      </c>
      <c r="AH37" s="288">
        <f t="shared" ref="AH37:AH70" si="44">+COUNTIFS(Z37:AG37,"Vigente")</f>
        <v>0</v>
      </c>
      <c r="AI37" s="281"/>
      <c r="AJ37" s="281"/>
      <c r="AK37" s="292"/>
      <c r="AL37" s="308" t="e">
        <f>+_xlfn.XLOOKUP(A37,'BD 2025-05-15'!$A$1:$A$710,'BD 2025-05-15'!$B$1:$B$710)</f>
        <v>#N/A</v>
      </c>
    </row>
    <row r="38" spans="1:38" s="289" customFormat="1" x14ac:dyDescent="0.25">
      <c r="A38" s="281">
        <v>1143963960</v>
      </c>
      <c r="B38" s="281" t="s">
        <v>1129</v>
      </c>
      <c r="C38" s="282">
        <v>45094</v>
      </c>
      <c r="D38" s="282">
        <v>45782</v>
      </c>
      <c r="E38" s="282">
        <v>34421</v>
      </c>
      <c r="F38" s="283">
        <f t="shared" ca="1" si="40"/>
        <v>32.011615365469176</v>
      </c>
      <c r="G38" s="284" t="s">
        <v>768</v>
      </c>
      <c r="H38" s="284" t="s">
        <v>1130</v>
      </c>
      <c r="I38" s="285" t="s">
        <v>1131</v>
      </c>
      <c r="J38" s="285" t="s">
        <v>196</v>
      </c>
      <c r="K38" s="293" t="s">
        <v>90</v>
      </c>
      <c r="L38" s="281" t="s">
        <v>764</v>
      </c>
      <c r="M38" s="281" t="s">
        <v>764</v>
      </c>
      <c r="N38" s="281" t="s">
        <v>721</v>
      </c>
      <c r="O38" s="281"/>
      <c r="P38" s="281"/>
      <c r="Q38" s="281"/>
      <c r="R38" s="281"/>
      <c r="S38" s="281"/>
      <c r="T38" s="281"/>
      <c r="U38" s="281"/>
      <c r="V38" s="281"/>
      <c r="W38" s="281"/>
      <c r="X38" s="281"/>
      <c r="Y38" s="286"/>
      <c r="Z38" s="287" t="str">
        <f t="shared" si="41"/>
        <v>No aplica</v>
      </c>
      <c r="AA38" s="286"/>
      <c r="AB38" s="287" t="str">
        <f t="shared" si="42"/>
        <v>No aplica</v>
      </c>
      <c r="AC38" s="286"/>
      <c r="AD38" s="286"/>
      <c r="AE38" s="281"/>
      <c r="AF38" s="286"/>
      <c r="AG38" s="287" t="str">
        <f t="shared" si="43"/>
        <v>No aplica</v>
      </c>
      <c r="AH38" s="288">
        <f t="shared" si="44"/>
        <v>0</v>
      </c>
      <c r="AI38" s="281"/>
      <c r="AJ38" s="281"/>
      <c r="AK38" s="292"/>
      <c r="AL38" s="308" t="e">
        <f>+_xlfn.XLOOKUP(A38,'BD 2025-05-15'!$A$1:$A$710,'BD 2025-05-15'!$B$1:$B$710)</f>
        <v>#N/A</v>
      </c>
    </row>
    <row r="39" spans="1:38" s="289" customFormat="1" x14ac:dyDescent="0.25">
      <c r="A39" s="281">
        <v>1144175605</v>
      </c>
      <c r="B39" s="281" t="s">
        <v>1385</v>
      </c>
      <c r="C39" s="282">
        <v>45100</v>
      </c>
      <c r="D39" s="282">
        <v>45772</v>
      </c>
      <c r="E39" s="282">
        <v>34387</v>
      </c>
      <c r="F39" s="283">
        <f t="shared" ca="1" si="40"/>
        <v>32.10470422301502</v>
      </c>
      <c r="G39" s="284" t="s">
        <v>768</v>
      </c>
      <c r="H39" s="284" t="s">
        <v>1386</v>
      </c>
      <c r="I39" s="285" t="s">
        <v>1131</v>
      </c>
      <c r="J39" s="285" t="s">
        <v>196</v>
      </c>
      <c r="K39" s="293" t="s">
        <v>90</v>
      </c>
      <c r="L39" s="281" t="s">
        <v>764</v>
      </c>
      <c r="M39" s="281" t="s">
        <v>764</v>
      </c>
      <c r="N39" s="281" t="s">
        <v>721</v>
      </c>
      <c r="O39" s="281"/>
      <c r="P39" s="281"/>
      <c r="Q39" s="281"/>
      <c r="R39" s="281"/>
      <c r="S39" s="281"/>
      <c r="T39" s="281"/>
      <c r="U39" s="281"/>
      <c r="V39" s="281"/>
      <c r="W39" s="281"/>
      <c r="X39" s="281"/>
      <c r="Y39" s="286"/>
      <c r="Z39" s="287" t="str">
        <f t="shared" si="41"/>
        <v>No aplica</v>
      </c>
      <c r="AA39" s="286"/>
      <c r="AB39" s="287" t="str">
        <f t="shared" si="42"/>
        <v>No aplica</v>
      </c>
      <c r="AC39" s="286"/>
      <c r="AD39" s="286"/>
      <c r="AE39" s="281"/>
      <c r="AF39" s="286"/>
      <c r="AG39" s="287" t="str">
        <f t="shared" si="43"/>
        <v>No aplica</v>
      </c>
      <c r="AH39" s="288">
        <f t="shared" si="44"/>
        <v>0</v>
      </c>
      <c r="AI39" s="281"/>
      <c r="AJ39" s="281"/>
      <c r="AK39" s="292"/>
      <c r="AL39" s="308" t="e">
        <f>+_xlfn.XLOOKUP(A39,'BD 2025-05-15'!$A$1:$A$710,'BD 2025-05-15'!$B$1:$B$710)</f>
        <v>#N/A</v>
      </c>
    </row>
    <row r="40" spans="1:38" s="289" customFormat="1" x14ac:dyDescent="0.25">
      <c r="A40" s="281">
        <v>1143871439</v>
      </c>
      <c r="B40" s="281" t="s">
        <v>1300</v>
      </c>
      <c r="C40" s="282">
        <v>45100</v>
      </c>
      <c r="D40" s="282">
        <v>45785</v>
      </c>
      <c r="E40" s="282">
        <v>35516</v>
      </c>
      <c r="F40" s="283">
        <f t="shared" ca="1" si="40"/>
        <v>29.014328739618506</v>
      </c>
      <c r="G40" s="284" t="s">
        <v>768</v>
      </c>
      <c r="H40" s="284" t="s">
        <v>1301</v>
      </c>
      <c r="I40" s="285" t="s">
        <v>1131</v>
      </c>
      <c r="J40" s="285" t="s">
        <v>196</v>
      </c>
      <c r="K40" s="293" t="s">
        <v>90</v>
      </c>
      <c r="L40" s="281" t="s">
        <v>764</v>
      </c>
      <c r="M40" s="281" t="s">
        <v>764</v>
      </c>
      <c r="N40" s="281" t="s">
        <v>721</v>
      </c>
      <c r="O40" s="281"/>
      <c r="P40" s="281"/>
      <c r="Q40" s="281"/>
      <c r="R40" s="281"/>
      <c r="S40" s="281"/>
      <c r="T40" s="281"/>
      <c r="U40" s="281"/>
      <c r="V40" s="281"/>
      <c r="W40" s="281"/>
      <c r="X40" s="281"/>
      <c r="Y40" s="286"/>
      <c r="Z40" s="287" t="str">
        <f t="shared" si="41"/>
        <v>No aplica</v>
      </c>
      <c r="AA40" s="286"/>
      <c r="AB40" s="287" t="str">
        <f t="shared" si="42"/>
        <v>No aplica</v>
      </c>
      <c r="AC40" s="286"/>
      <c r="AD40" s="286"/>
      <c r="AE40" s="281"/>
      <c r="AF40" s="286"/>
      <c r="AG40" s="287" t="str">
        <f t="shared" si="43"/>
        <v>No aplica</v>
      </c>
      <c r="AH40" s="288">
        <f t="shared" si="44"/>
        <v>0</v>
      </c>
      <c r="AI40" s="281"/>
      <c r="AJ40" s="281"/>
      <c r="AK40" s="292"/>
      <c r="AL40" s="308" t="e">
        <f>+_xlfn.XLOOKUP(A40,'BD 2025-05-15'!$A$1:$A$710,'BD 2025-05-15'!$B$1:$B$710)</f>
        <v>#N/A</v>
      </c>
    </row>
    <row r="41" spans="1:38" s="289" customFormat="1" x14ac:dyDescent="0.25">
      <c r="A41" s="281">
        <v>1107507170</v>
      </c>
      <c r="B41" s="281" t="s">
        <v>1368</v>
      </c>
      <c r="C41" s="282">
        <v>45124</v>
      </c>
      <c r="D41" s="282">
        <v>45779</v>
      </c>
      <c r="E41" s="282">
        <v>35462</v>
      </c>
      <c r="F41" s="283">
        <f t="shared" ca="1" si="40"/>
        <v>29.162179428675731</v>
      </c>
      <c r="G41" s="284" t="s">
        <v>768</v>
      </c>
      <c r="H41" s="284" t="s">
        <v>1369</v>
      </c>
      <c r="I41" s="285" t="s">
        <v>1131</v>
      </c>
      <c r="J41" s="285" t="s">
        <v>196</v>
      </c>
      <c r="K41" s="293" t="s">
        <v>90</v>
      </c>
      <c r="L41" s="281" t="s">
        <v>764</v>
      </c>
      <c r="M41" s="281" t="s">
        <v>764</v>
      </c>
      <c r="N41" s="281" t="s">
        <v>721</v>
      </c>
      <c r="O41" s="281"/>
      <c r="P41" s="281"/>
      <c r="Q41" s="281"/>
      <c r="R41" s="281"/>
      <c r="S41" s="281"/>
      <c r="T41" s="281"/>
      <c r="U41" s="281"/>
      <c r="V41" s="281"/>
      <c r="W41" s="281"/>
      <c r="X41" s="281"/>
      <c r="Y41" s="286"/>
      <c r="Z41" s="287" t="str">
        <f t="shared" si="41"/>
        <v>No aplica</v>
      </c>
      <c r="AA41" s="286"/>
      <c r="AB41" s="287" t="str">
        <f t="shared" si="42"/>
        <v>No aplica</v>
      </c>
      <c r="AC41" s="286"/>
      <c r="AD41" s="286"/>
      <c r="AE41" s="281"/>
      <c r="AF41" s="286"/>
      <c r="AG41" s="287" t="str">
        <f t="shared" si="43"/>
        <v>No aplica</v>
      </c>
      <c r="AH41" s="288">
        <f t="shared" si="44"/>
        <v>0</v>
      </c>
      <c r="AI41" s="281"/>
      <c r="AJ41" s="281"/>
      <c r="AK41" s="292"/>
      <c r="AL41" s="308" t="e">
        <f>+_xlfn.XLOOKUP(A41,'BD 2025-05-15'!$A$1:$A$710,'BD 2025-05-15'!$B$1:$B$710)</f>
        <v>#N/A</v>
      </c>
    </row>
    <row r="42" spans="1:38" s="289" customFormat="1" x14ac:dyDescent="0.25">
      <c r="A42" s="281">
        <v>1130637298</v>
      </c>
      <c r="B42" s="281" t="s">
        <v>1344</v>
      </c>
      <c r="C42" s="282">
        <v>45124</v>
      </c>
      <c r="D42" s="282">
        <v>45771</v>
      </c>
      <c r="E42" s="282">
        <v>31720</v>
      </c>
      <c r="F42" s="283">
        <f t="shared" ca="1" si="40"/>
        <v>39.40654424040067</v>
      </c>
      <c r="G42" s="284" t="s">
        <v>768</v>
      </c>
      <c r="H42" s="284" t="s">
        <v>4222</v>
      </c>
      <c r="I42" s="285" t="s">
        <v>1131</v>
      </c>
      <c r="J42" s="285" t="s">
        <v>196</v>
      </c>
      <c r="K42" s="293" t="s">
        <v>90</v>
      </c>
      <c r="L42" s="281" t="s">
        <v>764</v>
      </c>
      <c r="M42" s="281" t="s">
        <v>764</v>
      </c>
      <c r="N42" s="281" t="s">
        <v>721</v>
      </c>
      <c r="O42" s="281"/>
      <c r="P42" s="281"/>
      <c r="Q42" s="281"/>
      <c r="R42" s="281"/>
      <c r="S42" s="281"/>
      <c r="T42" s="281"/>
      <c r="U42" s="281"/>
      <c r="V42" s="281"/>
      <c r="W42" s="281"/>
      <c r="X42" s="281"/>
      <c r="Y42" s="286"/>
      <c r="Z42" s="287" t="str">
        <f t="shared" si="41"/>
        <v>No aplica</v>
      </c>
      <c r="AA42" s="286"/>
      <c r="AB42" s="287" t="str">
        <f t="shared" si="42"/>
        <v>No aplica</v>
      </c>
      <c r="AC42" s="286"/>
      <c r="AD42" s="286"/>
      <c r="AE42" s="281"/>
      <c r="AF42" s="286"/>
      <c r="AG42" s="287" t="str">
        <f t="shared" si="43"/>
        <v>No aplica</v>
      </c>
      <c r="AH42" s="288">
        <f t="shared" si="44"/>
        <v>0</v>
      </c>
      <c r="AI42" s="281"/>
      <c r="AJ42" s="281"/>
      <c r="AK42" s="292"/>
      <c r="AL42" s="308" t="e">
        <f>+_xlfn.XLOOKUP(A42,'BD 2025-05-15'!$A$1:$A$710,'BD 2025-05-15'!$B$1:$B$710)</f>
        <v>#N/A</v>
      </c>
    </row>
    <row r="43" spans="1:38" s="289" customFormat="1" x14ac:dyDescent="0.25">
      <c r="A43" s="281">
        <v>1005706794</v>
      </c>
      <c r="B43" s="281" t="s">
        <v>1306</v>
      </c>
      <c r="C43" s="282">
        <v>45124</v>
      </c>
      <c r="D43" s="282">
        <v>45779</v>
      </c>
      <c r="E43" s="282">
        <v>36118</v>
      </c>
      <c r="F43" s="283">
        <f t="shared" ca="1" si="40"/>
        <v>27.365464501510573</v>
      </c>
      <c r="G43" s="284" t="s">
        <v>768</v>
      </c>
      <c r="H43" s="284" t="s">
        <v>4212</v>
      </c>
      <c r="I43" s="285" t="s">
        <v>1131</v>
      </c>
      <c r="J43" s="285" t="s">
        <v>196</v>
      </c>
      <c r="K43" s="293" t="s">
        <v>90</v>
      </c>
      <c r="L43" s="281" t="s">
        <v>764</v>
      </c>
      <c r="M43" s="281" t="s">
        <v>764</v>
      </c>
      <c r="N43" s="281" t="s">
        <v>721</v>
      </c>
      <c r="O43" s="281"/>
      <c r="P43" s="281"/>
      <c r="Q43" s="281"/>
      <c r="R43" s="281"/>
      <c r="S43" s="281"/>
      <c r="T43" s="281"/>
      <c r="U43" s="281"/>
      <c r="V43" s="281"/>
      <c r="W43" s="281"/>
      <c r="X43" s="281"/>
      <c r="Y43" s="286"/>
      <c r="Z43" s="287" t="str">
        <f t="shared" si="41"/>
        <v>No aplica</v>
      </c>
      <c r="AA43" s="286"/>
      <c r="AB43" s="287" t="str">
        <f t="shared" si="42"/>
        <v>No aplica</v>
      </c>
      <c r="AC43" s="286"/>
      <c r="AD43" s="286"/>
      <c r="AE43" s="281"/>
      <c r="AF43" s="286"/>
      <c r="AG43" s="287" t="str">
        <f t="shared" si="43"/>
        <v>No aplica</v>
      </c>
      <c r="AH43" s="288">
        <f t="shared" si="44"/>
        <v>0</v>
      </c>
      <c r="AI43" s="281"/>
      <c r="AJ43" s="281"/>
      <c r="AK43" s="292"/>
      <c r="AL43" s="308" t="e">
        <f>+_xlfn.XLOOKUP(A43,'BD 2025-05-15'!$A$1:$A$710,'BD 2025-05-15'!$B$1:$B$710)</f>
        <v>#N/A</v>
      </c>
    </row>
    <row r="44" spans="1:38" s="289" customFormat="1" x14ac:dyDescent="0.25">
      <c r="A44" s="281">
        <v>31309082</v>
      </c>
      <c r="B44" s="281" t="s">
        <v>1371</v>
      </c>
      <c r="C44" s="282">
        <v>45131</v>
      </c>
      <c r="D44" s="282">
        <v>45783</v>
      </c>
      <c r="E44" s="282">
        <v>30865</v>
      </c>
      <c r="F44" s="283">
        <f t="shared" ca="1" si="40"/>
        <v>41.746084298994013</v>
      </c>
      <c r="G44" s="284" t="s">
        <v>768</v>
      </c>
      <c r="H44" s="284" t="s">
        <v>1372</v>
      </c>
      <c r="I44" s="285" t="s">
        <v>1131</v>
      </c>
      <c r="J44" s="285" t="s">
        <v>196</v>
      </c>
      <c r="K44" s="293" t="s">
        <v>90</v>
      </c>
      <c r="L44" s="281" t="s">
        <v>764</v>
      </c>
      <c r="M44" s="281" t="s">
        <v>764</v>
      </c>
      <c r="N44" s="281" t="s">
        <v>721</v>
      </c>
      <c r="O44" s="281"/>
      <c r="P44" s="281"/>
      <c r="Q44" s="281"/>
      <c r="R44" s="281"/>
      <c r="S44" s="281"/>
      <c r="T44" s="281"/>
      <c r="U44" s="281"/>
      <c r="V44" s="281"/>
      <c r="W44" s="281"/>
      <c r="X44" s="281"/>
      <c r="Y44" s="286"/>
      <c r="Z44" s="287" t="str">
        <f t="shared" si="41"/>
        <v>No aplica</v>
      </c>
      <c r="AA44" s="286"/>
      <c r="AB44" s="287" t="str">
        <f t="shared" si="42"/>
        <v>No aplica</v>
      </c>
      <c r="AC44" s="286"/>
      <c r="AD44" s="286"/>
      <c r="AE44" s="281"/>
      <c r="AF44" s="286"/>
      <c r="AG44" s="287" t="str">
        <f t="shared" si="43"/>
        <v>No aplica</v>
      </c>
      <c r="AH44" s="288">
        <f t="shared" si="44"/>
        <v>0</v>
      </c>
      <c r="AI44" s="281"/>
      <c r="AJ44" s="281"/>
      <c r="AK44" s="292"/>
      <c r="AL44" s="308" t="e">
        <f>+_xlfn.XLOOKUP(A44,'BD 2025-05-15'!$A$1:$A$710,'BD 2025-05-15'!$B$1:$B$710)</f>
        <v>#N/A</v>
      </c>
    </row>
    <row r="45" spans="1:38" s="289" customFormat="1" x14ac:dyDescent="0.25">
      <c r="A45" s="281">
        <v>1006228843</v>
      </c>
      <c r="B45" s="281" t="s">
        <v>1220</v>
      </c>
      <c r="C45" s="282">
        <v>45131</v>
      </c>
      <c r="D45" s="282">
        <v>45779</v>
      </c>
      <c r="E45" s="282">
        <v>37494</v>
      </c>
      <c r="F45" s="283">
        <f t="shared" ca="1" si="40"/>
        <v>23.598182017303689</v>
      </c>
      <c r="G45" s="284" t="s">
        <v>768</v>
      </c>
      <c r="H45" s="284" t="s">
        <v>1221</v>
      </c>
      <c r="I45" s="285" t="s">
        <v>1131</v>
      </c>
      <c r="J45" s="285" t="s">
        <v>196</v>
      </c>
      <c r="K45" s="293" t="s">
        <v>90</v>
      </c>
      <c r="L45" s="281" t="s">
        <v>764</v>
      </c>
      <c r="M45" s="281" t="s">
        <v>764</v>
      </c>
      <c r="N45" s="281" t="s">
        <v>721</v>
      </c>
      <c r="O45" s="281"/>
      <c r="P45" s="281"/>
      <c r="Q45" s="281"/>
      <c r="R45" s="281"/>
      <c r="S45" s="281"/>
      <c r="T45" s="281"/>
      <c r="U45" s="281"/>
      <c r="V45" s="281"/>
      <c r="W45" s="281"/>
      <c r="X45" s="281"/>
      <c r="Y45" s="286"/>
      <c r="Z45" s="287" t="str">
        <f t="shared" si="41"/>
        <v>No aplica</v>
      </c>
      <c r="AA45" s="286"/>
      <c r="AB45" s="287" t="str">
        <f t="shared" si="42"/>
        <v>No aplica</v>
      </c>
      <c r="AC45" s="286"/>
      <c r="AD45" s="286"/>
      <c r="AE45" s="281"/>
      <c r="AF45" s="286"/>
      <c r="AG45" s="287" t="str">
        <f t="shared" si="43"/>
        <v>No aplica</v>
      </c>
      <c r="AH45" s="288">
        <f t="shared" si="44"/>
        <v>0</v>
      </c>
      <c r="AI45" s="281"/>
      <c r="AJ45" s="281"/>
      <c r="AK45" s="292"/>
      <c r="AL45" s="308" t="e">
        <f>+_xlfn.XLOOKUP(A45,'BD 2025-05-15'!$A$1:$A$710,'BD 2025-05-15'!$B$1:$B$710)</f>
        <v>#N/A</v>
      </c>
    </row>
    <row r="46" spans="1:38" s="289" customFormat="1" x14ac:dyDescent="0.25">
      <c r="A46" s="281">
        <v>1007628885</v>
      </c>
      <c r="B46" s="281" t="s">
        <v>1465</v>
      </c>
      <c r="C46" s="282">
        <v>45271</v>
      </c>
      <c r="D46" s="282">
        <v>45786</v>
      </c>
      <c r="E46" s="282">
        <v>36274</v>
      </c>
      <c r="F46" s="283">
        <f t="shared" ca="1" si="40"/>
        <v>26.937713894592743</v>
      </c>
      <c r="G46" s="284" t="s">
        <v>768</v>
      </c>
      <c r="H46" s="284" t="s">
        <v>1466</v>
      </c>
      <c r="I46" s="285" t="s">
        <v>1467</v>
      </c>
      <c r="J46" s="285" t="s">
        <v>196</v>
      </c>
      <c r="K46" s="293" t="s">
        <v>90</v>
      </c>
      <c r="L46" s="281" t="s">
        <v>764</v>
      </c>
      <c r="M46" s="281" t="s">
        <v>764</v>
      </c>
      <c r="N46" s="281" t="s">
        <v>721</v>
      </c>
      <c r="O46" s="281"/>
      <c r="P46" s="281"/>
      <c r="Q46" s="281"/>
      <c r="R46" s="281"/>
      <c r="S46" s="281"/>
      <c r="T46" s="281"/>
      <c r="U46" s="281"/>
      <c r="V46" s="281"/>
      <c r="W46" s="281"/>
      <c r="X46" s="281"/>
      <c r="Y46" s="286"/>
      <c r="Z46" s="287" t="str">
        <f t="shared" si="41"/>
        <v>No aplica</v>
      </c>
      <c r="AA46" s="286"/>
      <c r="AB46" s="287" t="str">
        <f t="shared" si="42"/>
        <v>No aplica</v>
      </c>
      <c r="AC46" s="286"/>
      <c r="AD46" s="286"/>
      <c r="AE46" s="281"/>
      <c r="AF46" s="286"/>
      <c r="AG46" s="287" t="str">
        <f t="shared" si="43"/>
        <v>No aplica</v>
      </c>
      <c r="AH46" s="288">
        <f t="shared" si="44"/>
        <v>0</v>
      </c>
      <c r="AI46" s="281"/>
      <c r="AJ46" s="281"/>
      <c r="AK46" s="292"/>
      <c r="AL46" s="308" t="e">
        <f>+_xlfn.XLOOKUP(A46,'BD 2025-05-15'!$A$1:$A$710,'BD 2025-05-15'!$B$1:$B$710)</f>
        <v>#N/A</v>
      </c>
    </row>
    <row r="47" spans="1:38" x14ac:dyDescent="0.25">
      <c r="A47" s="281">
        <v>6549045</v>
      </c>
      <c r="B47" s="285" t="s">
        <v>915</v>
      </c>
      <c r="C47" s="282">
        <v>38869</v>
      </c>
      <c r="D47" s="282">
        <v>45658</v>
      </c>
      <c r="E47" s="282">
        <v>30800</v>
      </c>
      <c r="F47" s="283">
        <f t="shared" ca="1" si="40"/>
        <v>41.924041767477398</v>
      </c>
      <c r="G47" s="282" t="s">
        <v>763</v>
      </c>
      <c r="H47" s="293" t="s">
        <v>4101</v>
      </c>
      <c r="I47" s="276" t="e">
        <f>+VLOOKUP(A47,'BD 2025-04-15'!$A$1:$J$681,9,0)</f>
        <v>#N/A</v>
      </c>
      <c r="J47" s="285" t="s">
        <v>85</v>
      </c>
      <c r="K47" s="293" t="s">
        <v>83</v>
      </c>
      <c r="L47" s="281"/>
      <c r="M47" s="281" t="s">
        <v>764</v>
      </c>
      <c r="N47" s="281" t="s">
        <v>721</v>
      </c>
      <c r="O47" s="281"/>
      <c r="P47" s="281"/>
      <c r="Q47" s="281"/>
      <c r="R47" s="281"/>
      <c r="S47" s="275"/>
      <c r="T47" s="275"/>
      <c r="U47" s="275"/>
      <c r="V47" s="275"/>
      <c r="W47" s="275"/>
      <c r="X47" s="275"/>
      <c r="Y47" s="264"/>
      <c r="Z47" s="287" t="str">
        <f t="shared" si="41"/>
        <v>No aplica</v>
      </c>
      <c r="AA47" s="286"/>
      <c r="AB47" s="287" t="str">
        <f t="shared" si="42"/>
        <v>No aplica</v>
      </c>
      <c r="AC47" s="286"/>
      <c r="AD47" s="286"/>
      <c r="AE47" s="281"/>
      <c r="AF47" s="286"/>
      <c r="AG47" s="287" t="str">
        <f t="shared" si="43"/>
        <v>No aplica</v>
      </c>
      <c r="AH47" s="288">
        <f t="shared" si="44"/>
        <v>0</v>
      </c>
      <c r="AI47" s="281"/>
      <c r="AJ47" s="281"/>
      <c r="AK47" s="292"/>
      <c r="AL47" s="307" t="e">
        <f>+_xlfn.XLOOKUP(A47,'BD 2025-05-15'!$A$1:$A$710,'BD 2025-05-15'!$B$1:$B$710)</f>
        <v>#N/A</v>
      </c>
    </row>
    <row r="48" spans="1:38" x14ac:dyDescent="0.25">
      <c r="A48" s="281">
        <v>29567730</v>
      </c>
      <c r="B48" s="281" t="s">
        <v>1047</v>
      </c>
      <c r="C48" s="282">
        <v>38869</v>
      </c>
      <c r="D48" s="282">
        <v>45716</v>
      </c>
      <c r="E48" s="282">
        <v>28371</v>
      </c>
      <c r="F48" s="283">
        <f t="shared" ca="1" si="40"/>
        <v>48.576278611324057</v>
      </c>
      <c r="G48" s="284" t="s">
        <v>768</v>
      </c>
      <c r="H48" s="284" t="s">
        <v>4138</v>
      </c>
      <c r="I48" s="276" t="e">
        <f>+VLOOKUP(A48,'BD 2025-04-15'!$A$1:$J$681,9,0)</f>
        <v>#N/A</v>
      </c>
      <c r="J48" s="281" t="s">
        <v>196</v>
      </c>
      <c r="K48" s="284" t="s">
        <v>90</v>
      </c>
      <c r="L48" s="281"/>
      <c r="M48" s="281" t="s">
        <v>764</v>
      </c>
      <c r="N48" s="281" t="s">
        <v>721</v>
      </c>
      <c r="O48" s="281"/>
      <c r="P48" s="281"/>
      <c r="Q48" s="281"/>
      <c r="R48" s="281"/>
      <c r="S48" s="281"/>
      <c r="T48" s="281"/>
      <c r="U48" s="281"/>
      <c r="V48" s="281"/>
      <c r="W48" s="281"/>
      <c r="X48" s="281"/>
      <c r="Y48" s="286"/>
      <c r="Z48" s="287" t="str">
        <f t="shared" si="41"/>
        <v>No aplica</v>
      </c>
      <c r="AA48" s="286"/>
      <c r="AB48" s="287" t="str">
        <f t="shared" si="42"/>
        <v>No aplica</v>
      </c>
      <c r="AC48" s="286"/>
      <c r="AD48" s="286"/>
      <c r="AE48" s="281"/>
      <c r="AF48" s="286"/>
      <c r="AG48" s="287" t="str">
        <f t="shared" si="43"/>
        <v>No aplica</v>
      </c>
      <c r="AH48" s="288">
        <f t="shared" si="44"/>
        <v>0</v>
      </c>
      <c r="AI48" s="281"/>
      <c r="AJ48" s="281"/>
      <c r="AK48" s="292"/>
      <c r="AL48" s="307" t="e">
        <f>+_xlfn.XLOOKUP(A48,'BD 2025-05-15'!$A$1:$A$710,'BD 2025-05-15'!$B$1:$B$710)</f>
        <v>#N/A</v>
      </c>
    </row>
    <row r="49" spans="1:38" x14ac:dyDescent="0.25">
      <c r="A49" s="281">
        <v>6463688</v>
      </c>
      <c r="B49" s="281" t="s">
        <v>197</v>
      </c>
      <c r="C49" s="282">
        <v>38875</v>
      </c>
      <c r="D49" s="282">
        <v>45716</v>
      </c>
      <c r="E49" s="282">
        <v>23055</v>
      </c>
      <c r="F49" s="283">
        <f t="shared" ca="1" si="40"/>
        <v>63.129363449691994</v>
      </c>
      <c r="G49" s="284" t="s">
        <v>763</v>
      </c>
      <c r="H49" s="284" t="s">
        <v>1706</v>
      </c>
      <c r="I49" s="276" t="e">
        <f>+VLOOKUP(A49,'BD 2025-04-15'!$A$1:$J$681,9,0)</f>
        <v>#N/A</v>
      </c>
      <c r="J49" s="281" t="s">
        <v>196</v>
      </c>
      <c r="K49" s="284" t="s">
        <v>90</v>
      </c>
      <c r="L49" s="281" t="s">
        <v>557</v>
      </c>
      <c r="M49" s="281" t="s">
        <v>557</v>
      </c>
      <c r="N49" s="281" t="s">
        <v>437</v>
      </c>
      <c r="O49" s="281" t="s">
        <v>544</v>
      </c>
      <c r="P49" s="281" t="s">
        <v>436</v>
      </c>
      <c r="Q49" s="281"/>
      <c r="R49" s="281"/>
      <c r="S49" s="281" t="s">
        <v>2360</v>
      </c>
      <c r="T49" s="281" t="s">
        <v>2361</v>
      </c>
      <c r="U49" s="281">
        <v>2017</v>
      </c>
      <c r="V49" s="281" t="s">
        <v>1867</v>
      </c>
      <c r="W49" s="281">
        <v>250</v>
      </c>
      <c r="X49" s="281"/>
      <c r="Y49" s="286">
        <v>43297</v>
      </c>
      <c r="Z49" s="287" t="str">
        <f t="shared" si="41"/>
        <v>Vigente</v>
      </c>
      <c r="AA49" s="286">
        <v>45844</v>
      </c>
      <c r="AB49" s="287" t="str">
        <f t="shared" si="42"/>
        <v>Vigente</v>
      </c>
      <c r="AC49" s="286">
        <v>45855</v>
      </c>
      <c r="AD49" s="286" t="s">
        <v>439</v>
      </c>
      <c r="AE49" s="281" t="s">
        <v>439</v>
      </c>
      <c r="AF49" s="286">
        <v>47117</v>
      </c>
      <c r="AG49" s="287" t="str">
        <f t="shared" si="43"/>
        <v>Vigente</v>
      </c>
      <c r="AH49" s="288">
        <f t="shared" si="44"/>
        <v>3</v>
      </c>
      <c r="AI49" s="281"/>
      <c r="AJ49" s="281"/>
      <c r="AK49" s="292"/>
      <c r="AL49" s="307" t="e">
        <f>+_xlfn.XLOOKUP(A49,'BD 2025-05-15'!$A$1:$A$710,'BD 2025-05-15'!$B$1:$B$710)</f>
        <v>#N/A</v>
      </c>
    </row>
    <row r="50" spans="1:38" x14ac:dyDescent="0.25">
      <c r="A50" s="281">
        <v>31922666</v>
      </c>
      <c r="B50" s="285" t="s">
        <v>850</v>
      </c>
      <c r="C50" s="282">
        <v>40545</v>
      </c>
      <c r="D50" s="282">
        <v>45658</v>
      </c>
      <c r="E50" s="282">
        <v>23642</v>
      </c>
      <c r="F50" s="283">
        <f t="shared" ca="1" si="40"/>
        <v>61.521576637260438</v>
      </c>
      <c r="G50" s="282" t="s">
        <v>768</v>
      </c>
      <c r="H50" s="293" t="s">
        <v>851</v>
      </c>
      <c r="I50" s="276" t="e">
        <f>+VLOOKUP(A50,'BD 2025-04-15'!$A$1:$J$681,9,0)</f>
        <v>#N/A</v>
      </c>
      <c r="J50" s="285" t="s">
        <v>19</v>
      </c>
      <c r="K50" s="293" t="s">
        <v>19</v>
      </c>
      <c r="L50" s="281"/>
      <c r="M50" s="281" t="s">
        <v>764</v>
      </c>
      <c r="N50" s="281" t="s">
        <v>721</v>
      </c>
      <c r="O50" s="281"/>
      <c r="P50" s="281"/>
      <c r="Q50" s="281"/>
      <c r="R50" s="281"/>
      <c r="S50" s="275"/>
      <c r="T50" s="275"/>
      <c r="U50" s="275"/>
      <c r="V50" s="275"/>
      <c r="W50" s="275"/>
      <c r="X50" s="275"/>
      <c r="Y50" s="264"/>
      <c r="Z50" s="287" t="str">
        <f t="shared" si="41"/>
        <v>No aplica</v>
      </c>
      <c r="AA50" s="286"/>
      <c r="AB50" s="287" t="str">
        <f t="shared" si="42"/>
        <v>No aplica</v>
      </c>
      <c r="AC50" s="286"/>
      <c r="AD50" s="286"/>
      <c r="AE50" s="281"/>
      <c r="AF50" s="286"/>
      <c r="AG50" s="287" t="str">
        <f t="shared" si="43"/>
        <v>No aplica</v>
      </c>
      <c r="AH50" s="288">
        <f t="shared" si="44"/>
        <v>0</v>
      </c>
      <c r="AI50" s="281"/>
      <c r="AJ50" s="281"/>
      <c r="AK50" s="292"/>
      <c r="AL50" s="307" t="e">
        <f>+_xlfn.XLOOKUP(A50,'BD 2025-05-15'!$A$1:$A$710,'BD 2025-05-15'!$B$1:$B$710)</f>
        <v>#N/A</v>
      </c>
    </row>
    <row r="51" spans="1:38" x14ac:dyDescent="0.25">
      <c r="A51" s="281">
        <v>1130584242</v>
      </c>
      <c r="B51" s="281" t="s">
        <v>320</v>
      </c>
      <c r="C51" s="282">
        <v>41313</v>
      </c>
      <c r="D51" s="282">
        <v>45652</v>
      </c>
      <c r="E51" s="282">
        <v>31516</v>
      </c>
      <c r="F51" s="283">
        <f t="shared" ca="1" si="40"/>
        <v>39.965075125208678</v>
      </c>
      <c r="G51" s="284" t="s">
        <v>763</v>
      </c>
      <c r="H51" s="284" t="s">
        <v>1729</v>
      </c>
      <c r="I51" s="276" t="e">
        <f>+VLOOKUP(A51,'BD 2025-04-15'!$A$1:$J$681,9,0)</f>
        <v>#N/A</v>
      </c>
      <c r="J51" s="281" t="s">
        <v>196</v>
      </c>
      <c r="K51" s="284" t="s">
        <v>90</v>
      </c>
      <c r="L51" s="281" t="s">
        <v>557</v>
      </c>
      <c r="M51" s="281" t="s">
        <v>557</v>
      </c>
      <c r="N51" s="281" t="s">
        <v>437</v>
      </c>
      <c r="O51" s="281" t="s">
        <v>616</v>
      </c>
      <c r="P51" s="281" t="s">
        <v>534</v>
      </c>
      <c r="Q51" s="281"/>
      <c r="R51" s="281"/>
      <c r="S51" s="281" t="s">
        <v>2430</v>
      </c>
      <c r="T51" s="281" t="s">
        <v>2431</v>
      </c>
      <c r="U51" s="281">
        <v>2023</v>
      </c>
      <c r="V51" s="281" t="s">
        <v>1912</v>
      </c>
      <c r="W51" s="281">
        <v>124</v>
      </c>
      <c r="X51" s="281"/>
      <c r="Y51" s="286">
        <v>44571</v>
      </c>
      <c r="Z51" s="287" t="str">
        <f t="shared" si="41"/>
        <v>Vigente</v>
      </c>
      <c r="AA51" s="286">
        <v>45930</v>
      </c>
      <c r="AB51" s="287" t="str">
        <f t="shared" si="42"/>
        <v>Vigente</v>
      </c>
      <c r="AC51" s="286">
        <v>45936</v>
      </c>
      <c r="AD51" s="286" t="s">
        <v>439</v>
      </c>
      <c r="AE51" s="281" t="s">
        <v>439</v>
      </c>
      <c r="AF51" s="286">
        <v>48728</v>
      </c>
      <c r="AG51" s="287" t="str">
        <f t="shared" si="43"/>
        <v>Vigente</v>
      </c>
      <c r="AH51" s="288">
        <f t="shared" si="44"/>
        <v>3</v>
      </c>
      <c r="AI51" s="281"/>
      <c r="AJ51" s="281"/>
      <c r="AK51" s="292"/>
      <c r="AL51" s="307" t="e">
        <f>+_xlfn.XLOOKUP(A51,'BD 2025-05-15'!$A$1:$A$710,'BD 2025-05-15'!$B$1:$B$710)</f>
        <v>#N/A</v>
      </c>
    </row>
    <row r="52" spans="1:38" x14ac:dyDescent="0.25">
      <c r="A52" s="281">
        <v>1055831942</v>
      </c>
      <c r="B52" s="281" t="s">
        <v>1103</v>
      </c>
      <c r="C52" s="282">
        <v>41591</v>
      </c>
      <c r="D52" s="282">
        <v>45716</v>
      </c>
      <c r="E52" s="282">
        <v>32169</v>
      </c>
      <c r="F52" s="283">
        <f t="shared" ca="1" si="40"/>
        <v>38.175921375921376</v>
      </c>
      <c r="G52" s="284" t="s">
        <v>768</v>
      </c>
      <c r="H52" s="284" t="s">
        <v>1104</v>
      </c>
      <c r="I52" s="276" t="e">
        <f>+VLOOKUP(A52,'BD 2025-04-15'!$A$1:$J$681,9,0)</f>
        <v>#N/A</v>
      </c>
      <c r="J52" s="281" t="s">
        <v>196</v>
      </c>
      <c r="K52" s="284" t="s">
        <v>90</v>
      </c>
      <c r="L52" s="281"/>
      <c r="M52" s="281" t="s">
        <v>764</v>
      </c>
      <c r="N52" s="281" t="s">
        <v>721</v>
      </c>
      <c r="O52" s="281"/>
      <c r="P52" s="281"/>
      <c r="Q52" s="281"/>
      <c r="R52" s="281"/>
      <c r="S52" s="281"/>
      <c r="T52" s="281"/>
      <c r="U52" s="281"/>
      <c r="V52" s="281"/>
      <c r="W52" s="281"/>
      <c r="X52" s="281"/>
      <c r="Y52" s="286"/>
      <c r="Z52" s="287" t="str">
        <f t="shared" si="41"/>
        <v>No aplica</v>
      </c>
      <c r="AA52" s="286"/>
      <c r="AB52" s="287" t="str">
        <f t="shared" si="42"/>
        <v>No aplica</v>
      </c>
      <c r="AC52" s="286"/>
      <c r="AD52" s="286"/>
      <c r="AE52" s="281"/>
      <c r="AF52" s="286"/>
      <c r="AG52" s="287" t="str">
        <f t="shared" si="43"/>
        <v>No aplica</v>
      </c>
      <c r="AH52" s="288">
        <f t="shared" si="44"/>
        <v>0</v>
      </c>
      <c r="AI52" s="281"/>
      <c r="AJ52" s="281"/>
      <c r="AK52" s="292"/>
      <c r="AL52" s="307" t="e">
        <f>+_xlfn.XLOOKUP(A52,'BD 2025-05-15'!$A$1:$A$710,'BD 2025-05-15'!$B$1:$B$710)</f>
        <v>#N/A</v>
      </c>
    </row>
    <row r="53" spans="1:38" x14ac:dyDescent="0.25">
      <c r="A53" s="281">
        <v>66918790</v>
      </c>
      <c r="B53" s="285" t="s">
        <v>1018</v>
      </c>
      <c r="C53" s="282">
        <v>42010</v>
      </c>
      <c r="D53" s="282">
        <v>45716</v>
      </c>
      <c r="E53" s="282">
        <v>26731</v>
      </c>
      <c r="F53" s="283">
        <f t="shared" ca="1" si="40"/>
        <v>53.066369213608475</v>
      </c>
      <c r="G53" s="282" t="s">
        <v>768</v>
      </c>
      <c r="H53" s="293" t="s">
        <v>1019</v>
      </c>
      <c r="I53" s="276" t="e">
        <f>+VLOOKUP(A53,'BD 2025-04-15'!$A$1:$J$681,9,0)</f>
        <v>#N/A</v>
      </c>
      <c r="J53" s="285" t="s">
        <v>196</v>
      </c>
      <c r="K53" s="293" t="s">
        <v>90</v>
      </c>
      <c r="L53" s="281"/>
      <c r="M53" s="281" t="s">
        <v>764</v>
      </c>
      <c r="N53" s="281" t="s">
        <v>721</v>
      </c>
      <c r="O53" s="281"/>
      <c r="P53" s="281"/>
      <c r="Q53" s="281"/>
      <c r="R53" s="281"/>
      <c r="S53" s="281"/>
      <c r="T53" s="281"/>
      <c r="U53" s="281"/>
      <c r="V53" s="281"/>
      <c r="W53" s="281"/>
      <c r="X53" s="281"/>
      <c r="Y53" s="286"/>
      <c r="Z53" s="287" t="str">
        <f t="shared" si="41"/>
        <v>No aplica</v>
      </c>
      <c r="AA53" s="286"/>
      <c r="AB53" s="287" t="str">
        <f t="shared" si="42"/>
        <v>No aplica</v>
      </c>
      <c r="AC53" s="286"/>
      <c r="AD53" s="286"/>
      <c r="AE53" s="281"/>
      <c r="AF53" s="286"/>
      <c r="AG53" s="287" t="str">
        <f t="shared" si="43"/>
        <v>No aplica</v>
      </c>
      <c r="AH53" s="288">
        <f t="shared" si="44"/>
        <v>0</v>
      </c>
      <c r="AI53" s="281"/>
      <c r="AJ53" s="281"/>
      <c r="AK53" s="292"/>
      <c r="AL53" s="307" t="e">
        <f>+_xlfn.XLOOKUP(A53,'BD 2025-05-15'!$A$1:$A$710,'BD 2025-05-15'!$B$1:$B$710)</f>
        <v>#N/A</v>
      </c>
    </row>
    <row r="54" spans="1:38" x14ac:dyDescent="0.25">
      <c r="A54" s="281">
        <v>1144167305</v>
      </c>
      <c r="B54" s="281" t="s">
        <v>417</v>
      </c>
      <c r="C54" s="282">
        <v>42069</v>
      </c>
      <c r="D54" s="282">
        <v>45700</v>
      </c>
      <c r="E54" s="282">
        <v>34036</v>
      </c>
      <c r="F54" s="283">
        <f t="shared" ca="1" si="40"/>
        <v>33.066355290707037</v>
      </c>
      <c r="G54" s="284" t="s">
        <v>763</v>
      </c>
      <c r="H54" s="284" t="s">
        <v>418</v>
      </c>
      <c r="I54" s="276" t="e">
        <f>+VLOOKUP(A54,'BD 2025-04-15'!$A$1:$J$681,9,0)</f>
        <v>#N/A</v>
      </c>
      <c r="J54" s="281" t="s">
        <v>368</v>
      </c>
      <c r="K54" s="284" t="s">
        <v>366</v>
      </c>
      <c r="L54" s="281" t="s">
        <v>557</v>
      </c>
      <c r="M54" s="281" t="s">
        <v>557</v>
      </c>
      <c r="N54" s="281" t="s">
        <v>437</v>
      </c>
      <c r="O54" s="281" t="s">
        <v>669</v>
      </c>
      <c r="P54" s="281" t="s">
        <v>436</v>
      </c>
      <c r="Q54" s="281"/>
      <c r="R54" s="281"/>
      <c r="S54" s="275" t="s">
        <v>2670</v>
      </c>
      <c r="T54" s="275" t="s">
        <v>2671</v>
      </c>
      <c r="U54" s="275">
        <v>2015</v>
      </c>
      <c r="V54" s="275" t="s">
        <v>1807</v>
      </c>
      <c r="W54" s="275">
        <v>125</v>
      </c>
      <c r="X54" s="275"/>
      <c r="Y54" s="264">
        <v>41964</v>
      </c>
      <c r="Z54" s="287" t="str">
        <f t="shared" si="41"/>
        <v>Vigente</v>
      </c>
      <c r="AA54" s="286">
        <v>45987</v>
      </c>
      <c r="AB54" s="287" t="str">
        <f t="shared" si="42"/>
        <v>Vigente</v>
      </c>
      <c r="AC54" s="286">
        <v>45983</v>
      </c>
      <c r="AD54" s="286" t="s">
        <v>439</v>
      </c>
      <c r="AE54" s="281" t="s">
        <v>439</v>
      </c>
      <c r="AF54" s="286">
        <v>49262</v>
      </c>
      <c r="AG54" s="287" t="str">
        <f t="shared" si="43"/>
        <v>Vigente</v>
      </c>
      <c r="AH54" s="288">
        <f t="shared" si="44"/>
        <v>3</v>
      </c>
      <c r="AI54" s="281"/>
      <c r="AJ54" s="281"/>
      <c r="AK54" s="292"/>
      <c r="AL54" s="307" t="e">
        <f>+_xlfn.XLOOKUP(A54,'BD 2025-05-15'!$A$1:$A$710,'BD 2025-05-15'!$B$1:$B$710)</f>
        <v>#N/A</v>
      </c>
    </row>
    <row r="55" spans="1:38" x14ac:dyDescent="0.25">
      <c r="A55" s="281">
        <v>1143843696</v>
      </c>
      <c r="B55" s="281" t="s">
        <v>343</v>
      </c>
      <c r="C55" s="282">
        <v>42080</v>
      </c>
      <c r="D55" s="282">
        <v>45689</v>
      </c>
      <c r="E55" s="282">
        <v>33807</v>
      </c>
      <c r="F55" s="283">
        <f t="shared" ca="1" si="40"/>
        <v>33.691332916145178</v>
      </c>
      <c r="G55" s="284" t="s">
        <v>763</v>
      </c>
      <c r="H55" s="284" t="s">
        <v>344</v>
      </c>
      <c r="I55" s="276" t="e">
        <f>+VLOOKUP(A55,'BD 2025-04-15'!$A$1:$J$681,9,0)</f>
        <v>#N/A</v>
      </c>
      <c r="J55" s="281" t="s">
        <v>92</v>
      </c>
      <c r="K55" s="284" t="s">
        <v>90</v>
      </c>
      <c r="L55" s="281" t="s">
        <v>557</v>
      </c>
      <c r="M55" s="281" t="s">
        <v>557</v>
      </c>
      <c r="N55" s="281" t="s">
        <v>437</v>
      </c>
      <c r="O55" s="281" t="s">
        <v>713</v>
      </c>
      <c r="P55" s="281" t="s">
        <v>436</v>
      </c>
      <c r="Q55" s="281"/>
      <c r="R55" s="281"/>
      <c r="S55" s="275" t="s">
        <v>4029</v>
      </c>
      <c r="T55" s="275" t="s">
        <v>4028</v>
      </c>
      <c r="U55" s="275">
        <v>2016</v>
      </c>
      <c r="V55" s="275" t="s">
        <v>1807</v>
      </c>
      <c r="W55" s="275">
        <v>107</v>
      </c>
      <c r="X55" s="275"/>
      <c r="Y55" s="264">
        <v>42360</v>
      </c>
      <c r="Z55" s="287" t="str">
        <f t="shared" si="41"/>
        <v>Vigente</v>
      </c>
      <c r="AA55" s="286">
        <v>46032</v>
      </c>
      <c r="AB55" s="287" t="str">
        <f t="shared" si="42"/>
        <v>Vigente</v>
      </c>
      <c r="AC55" s="286">
        <v>46020</v>
      </c>
      <c r="AD55" s="286" t="s">
        <v>439</v>
      </c>
      <c r="AE55" s="281" t="s">
        <v>439</v>
      </c>
      <c r="AF55" s="286">
        <v>45848</v>
      </c>
      <c r="AG55" s="287" t="str">
        <f t="shared" si="43"/>
        <v>Vigente</v>
      </c>
      <c r="AH55" s="288">
        <f t="shared" si="44"/>
        <v>3</v>
      </c>
      <c r="AI55" s="281"/>
      <c r="AJ55" s="281"/>
      <c r="AK55" s="292"/>
      <c r="AL55" s="307" t="e">
        <f>+_xlfn.XLOOKUP(A55,'BD 2025-05-15'!$A$1:$A$710,'BD 2025-05-15'!$B$1:$B$710)</f>
        <v>#N/A</v>
      </c>
    </row>
    <row r="56" spans="1:38" s="289" customFormat="1" x14ac:dyDescent="0.25">
      <c r="A56" s="281">
        <v>31713623</v>
      </c>
      <c r="B56" s="281" t="s">
        <v>1471</v>
      </c>
      <c r="C56" s="282">
        <v>42996</v>
      </c>
      <c r="D56" s="282">
        <v>45689</v>
      </c>
      <c r="E56" s="282">
        <v>30463</v>
      </c>
      <c r="F56" s="283">
        <f t="shared" ca="1" si="40"/>
        <v>42.847364818617386</v>
      </c>
      <c r="G56" s="284" t="s">
        <v>768</v>
      </c>
      <c r="H56" s="284" t="s">
        <v>1472</v>
      </c>
      <c r="I56" s="276" t="e">
        <f>+VLOOKUP(A56,'BD 2025-04-15'!$A$1:$J$681,9,0)</f>
        <v>#N/A</v>
      </c>
      <c r="J56" s="281" t="s">
        <v>159</v>
      </c>
      <c r="K56" s="284" t="s">
        <v>90</v>
      </c>
      <c r="L56" s="281"/>
      <c r="M56" s="281" t="s">
        <v>764</v>
      </c>
      <c r="N56" s="281" t="s">
        <v>721</v>
      </c>
      <c r="O56" s="281"/>
      <c r="P56" s="281"/>
      <c r="Q56" s="281"/>
      <c r="R56" s="281"/>
      <c r="S56" s="275"/>
      <c r="T56" s="275"/>
      <c r="U56" s="275"/>
      <c r="V56" s="275"/>
      <c r="W56" s="275"/>
      <c r="X56" s="275"/>
      <c r="Y56" s="264"/>
      <c r="Z56" s="287" t="str">
        <f t="shared" si="41"/>
        <v>No aplica</v>
      </c>
      <c r="AA56" s="286"/>
      <c r="AB56" s="287" t="str">
        <f t="shared" si="42"/>
        <v>No aplica</v>
      </c>
      <c r="AC56" s="286"/>
      <c r="AD56" s="286"/>
      <c r="AE56" s="281"/>
      <c r="AF56" s="286"/>
      <c r="AG56" s="287" t="str">
        <f t="shared" si="43"/>
        <v>No aplica</v>
      </c>
      <c r="AH56" s="288">
        <f t="shared" si="44"/>
        <v>0</v>
      </c>
      <c r="AI56" s="281"/>
      <c r="AJ56" s="281"/>
      <c r="AK56" s="292"/>
      <c r="AL56" s="307" t="e">
        <f>+_xlfn.XLOOKUP(A56,'BD 2025-05-15'!$A$1:$A$710,'BD 2025-05-15'!$B$1:$B$710)</f>
        <v>#N/A</v>
      </c>
    </row>
    <row r="57" spans="1:38" x14ac:dyDescent="0.25">
      <c r="A57" s="281">
        <v>67017902</v>
      </c>
      <c r="B57" s="281" t="s">
        <v>1098</v>
      </c>
      <c r="C57" s="282">
        <v>43207</v>
      </c>
      <c r="D57" s="282">
        <v>45716</v>
      </c>
      <c r="E57" s="282">
        <v>27484</v>
      </c>
      <c r="F57" s="283">
        <f t="shared" ca="1" si="40"/>
        <v>51.003422313483917</v>
      </c>
      <c r="G57" s="284" t="s">
        <v>768</v>
      </c>
      <c r="H57" s="284" t="s">
        <v>1099</v>
      </c>
      <c r="I57" s="276" t="e">
        <f>+VLOOKUP(A57,'BD 2025-04-15'!$A$1:$J$681,9,0)</f>
        <v>#N/A</v>
      </c>
      <c r="J57" s="281" t="s">
        <v>196</v>
      </c>
      <c r="K57" s="284" t="s">
        <v>90</v>
      </c>
      <c r="L57" s="281"/>
      <c r="M57" s="281" t="s">
        <v>764</v>
      </c>
      <c r="N57" s="281" t="s">
        <v>721</v>
      </c>
      <c r="O57" s="281"/>
      <c r="P57" s="281"/>
      <c r="Q57" s="281"/>
      <c r="R57" s="281"/>
      <c r="S57" s="281"/>
      <c r="T57" s="281"/>
      <c r="U57" s="281"/>
      <c r="V57" s="281"/>
      <c r="W57" s="281"/>
      <c r="X57" s="281"/>
      <c r="Y57" s="286"/>
      <c r="Z57" s="287" t="str">
        <f t="shared" si="41"/>
        <v>No aplica</v>
      </c>
      <c r="AA57" s="286"/>
      <c r="AB57" s="287" t="str">
        <f t="shared" si="42"/>
        <v>No aplica</v>
      </c>
      <c r="AC57" s="286"/>
      <c r="AD57" s="286"/>
      <c r="AE57" s="281"/>
      <c r="AF57" s="286"/>
      <c r="AG57" s="287" t="str">
        <f t="shared" si="43"/>
        <v>No aplica</v>
      </c>
      <c r="AH57" s="288">
        <f t="shared" si="44"/>
        <v>0</v>
      </c>
      <c r="AI57" s="281"/>
      <c r="AJ57" s="281"/>
      <c r="AK57" s="292"/>
      <c r="AL57" s="307" t="e">
        <f>+_xlfn.XLOOKUP(A57,'BD 2025-05-15'!$A$1:$A$710,'BD 2025-05-15'!$B$1:$B$710)</f>
        <v>#N/A</v>
      </c>
    </row>
    <row r="58" spans="1:38" x14ac:dyDescent="0.25">
      <c r="A58" s="281">
        <v>1130588445</v>
      </c>
      <c r="B58" s="281" t="s">
        <v>1054</v>
      </c>
      <c r="C58" s="282">
        <v>43210</v>
      </c>
      <c r="D58" s="282">
        <v>45717</v>
      </c>
      <c r="E58" s="282">
        <v>31722</v>
      </c>
      <c r="F58" s="283">
        <f t="shared" ca="1" si="40"/>
        <v>39.401068447412356</v>
      </c>
      <c r="G58" s="284" t="s">
        <v>768</v>
      </c>
      <c r="H58" s="284" t="s">
        <v>1055</v>
      </c>
      <c r="I58" s="276" t="e">
        <f>+VLOOKUP(A58,'BD 2025-04-15'!$A$1:$J$681,9,0)</f>
        <v>#N/A</v>
      </c>
      <c r="J58" s="281" t="s">
        <v>196</v>
      </c>
      <c r="K58" s="284" t="s">
        <v>90</v>
      </c>
      <c r="L58" s="281"/>
      <c r="M58" s="281" t="s">
        <v>764</v>
      </c>
      <c r="N58" s="281" t="s">
        <v>721</v>
      </c>
      <c r="O58" s="281"/>
      <c r="P58" s="281"/>
      <c r="Q58" s="281"/>
      <c r="R58" s="281"/>
      <c r="S58" s="281"/>
      <c r="T58" s="281"/>
      <c r="U58" s="281"/>
      <c r="V58" s="281"/>
      <c r="W58" s="281"/>
      <c r="X58" s="281"/>
      <c r="Y58" s="286"/>
      <c r="Z58" s="287" t="str">
        <f t="shared" si="41"/>
        <v>No aplica</v>
      </c>
      <c r="AA58" s="286"/>
      <c r="AB58" s="287" t="str">
        <f t="shared" si="42"/>
        <v>No aplica</v>
      </c>
      <c r="AC58" s="286"/>
      <c r="AD58" s="286"/>
      <c r="AE58" s="281"/>
      <c r="AF58" s="286"/>
      <c r="AG58" s="287" t="str">
        <f t="shared" si="43"/>
        <v>No aplica</v>
      </c>
      <c r="AH58" s="288">
        <f t="shared" si="44"/>
        <v>0</v>
      </c>
      <c r="AI58" s="281"/>
      <c r="AJ58" s="281"/>
      <c r="AK58" s="292"/>
      <c r="AL58" s="307" t="e">
        <f>+_xlfn.XLOOKUP(A58,'BD 2025-05-15'!$A$1:$A$710,'BD 2025-05-15'!$B$1:$B$710)</f>
        <v>#N/A</v>
      </c>
    </row>
    <row r="59" spans="1:38" x14ac:dyDescent="0.25">
      <c r="A59" s="281">
        <v>36290715</v>
      </c>
      <c r="B59" s="285" t="s">
        <v>928</v>
      </c>
      <c r="C59" s="282">
        <v>43210</v>
      </c>
      <c r="D59" s="282">
        <v>45752</v>
      </c>
      <c r="E59" s="277">
        <v>29472</v>
      </c>
      <c r="F59" s="3">
        <f t="shared" ca="1" si="40"/>
        <v>45.559911458029944</v>
      </c>
      <c r="G59" s="277" t="s">
        <v>768</v>
      </c>
      <c r="H59" s="278" t="s">
        <v>929</v>
      </c>
      <c r="I59" s="276" t="e">
        <f>+VLOOKUP(A59,'BD 2025-04-15'!$A$1:$J$681,9,0)</f>
        <v>#N/A</v>
      </c>
      <c r="J59" s="276" t="s">
        <v>85</v>
      </c>
      <c r="K59" s="278" t="s">
        <v>83</v>
      </c>
      <c r="L59" s="275"/>
      <c r="M59" s="275" t="s">
        <v>764</v>
      </c>
      <c r="N59" s="275" t="s">
        <v>721</v>
      </c>
      <c r="O59" s="281"/>
      <c r="P59" s="281"/>
      <c r="Q59" s="281"/>
      <c r="R59" s="281"/>
      <c r="S59" s="275"/>
      <c r="T59" s="275"/>
      <c r="U59" s="275"/>
      <c r="V59" s="275"/>
      <c r="W59" s="275"/>
      <c r="X59" s="275"/>
      <c r="Y59" s="286"/>
      <c r="Z59" s="287" t="str">
        <f t="shared" si="41"/>
        <v>No aplica</v>
      </c>
      <c r="AA59" s="286"/>
      <c r="AB59" s="287" t="str">
        <f t="shared" si="42"/>
        <v>No aplica</v>
      </c>
      <c r="AC59" s="286"/>
      <c r="AD59" s="286"/>
      <c r="AE59" s="281"/>
      <c r="AF59" s="286"/>
      <c r="AG59" s="287" t="str">
        <f t="shared" si="43"/>
        <v>No aplica</v>
      </c>
      <c r="AH59" s="288">
        <f t="shared" si="44"/>
        <v>0</v>
      </c>
      <c r="AI59" s="281"/>
      <c r="AJ59" s="281"/>
      <c r="AK59" s="292"/>
      <c r="AL59" s="307" t="e">
        <f>+_xlfn.XLOOKUP(A59,'BD 2025-05-15'!$A$1:$A$710,'BD 2025-05-15'!$B$1:$B$710)</f>
        <v>#N/A</v>
      </c>
    </row>
    <row r="60" spans="1:38" x14ac:dyDescent="0.25">
      <c r="A60" s="281">
        <v>6103658</v>
      </c>
      <c r="B60" s="281" t="s">
        <v>1497</v>
      </c>
      <c r="C60" s="282">
        <v>43224</v>
      </c>
      <c r="D60" s="282">
        <v>45689</v>
      </c>
      <c r="E60" s="282">
        <v>29094</v>
      </c>
      <c r="F60" s="283">
        <f t="shared" ca="1" si="40"/>
        <v>46.595482546201232</v>
      </c>
      <c r="G60" s="284" t="s">
        <v>763</v>
      </c>
      <c r="H60" s="284" t="s">
        <v>1498</v>
      </c>
      <c r="I60" s="276" t="e">
        <f>+VLOOKUP(A60,'BD 2025-04-15'!$A$1:$J$681,9,0)</f>
        <v>#N/A</v>
      </c>
      <c r="J60" s="281" t="s">
        <v>1007</v>
      </c>
      <c r="K60" s="284" t="s">
        <v>90</v>
      </c>
      <c r="L60" s="281"/>
      <c r="M60" s="281" t="s">
        <v>764</v>
      </c>
      <c r="N60" s="281" t="s">
        <v>721</v>
      </c>
      <c r="O60" s="281"/>
      <c r="P60" s="281"/>
      <c r="Q60" s="281"/>
      <c r="R60" s="281"/>
      <c r="S60" s="275"/>
      <c r="T60" s="275"/>
      <c r="U60" s="275"/>
      <c r="V60" s="275"/>
      <c r="W60" s="275"/>
      <c r="X60" s="275"/>
      <c r="Y60" s="264"/>
      <c r="Z60" s="287" t="str">
        <f t="shared" si="41"/>
        <v>No aplica</v>
      </c>
      <c r="AA60" s="286"/>
      <c r="AB60" s="287" t="str">
        <f t="shared" si="42"/>
        <v>No aplica</v>
      </c>
      <c r="AC60" s="286"/>
      <c r="AD60" s="286"/>
      <c r="AE60" s="281"/>
      <c r="AF60" s="286"/>
      <c r="AG60" s="287" t="str">
        <f t="shared" si="43"/>
        <v>No aplica</v>
      </c>
      <c r="AH60" s="288">
        <f t="shared" si="44"/>
        <v>0</v>
      </c>
      <c r="AI60" s="281"/>
      <c r="AJ60" s="281"/>
      <c r="AK60" s="292"/>
      <c r="AL60" s="307" t="e">
        <f>+_xlfn.XLOOKUP(A60,'BD 2025-05-15'!$A$1:$A$710,'BD 2025-05-15'!$B$1:$B$710)</f>
        <v>#N/A</v>
      </c>
    </row>
    <row r="61" spans="1:38" s="289" customFormat="1" x14ac:dyDescent="0.25">
      <c r="A61" s="281">
        <v>1114089773</v>
      </c>
      <c r="B61" s="281" t="s">
        <v>220</v>
      </c>
      <c r="C61" s="282">
        <v>43328</v>
      </c>
      <c r="D61" s="282">
        <v>45672</v>
      </c>
      <c r="E61" s="282">
        <v>32122</v>
      </c>
      <c r="F61" s="283">
        <f t="shared" ca="1" si="40"/>
        <v>38.305270362765228</v>
      </c>
      <c r="G61" s="284" t="s">
        <v>763</v>
      </c>
      <c r="H61" s="284" t="s">
        <v>221</v>
      </c>
      <c r="I61" s="276" t="e">
        <f>+VLOOKUP(A61,'BD 2025-04-15'!$A$1:$J$681,9,0)</f>
        <v>#N/A</v>
      </c>
      <c r="J61" s="281" t="s">
        <v>196</v>
      </c>
      <c r="K61" s="284" t="s">
        <v>90</v>
      </c>
      <c r="L61" s="281" t="s">
        <v>557</v>
      </c>
      <c r="M61" s="281" t="s">
        <v>557</v>
      </c>
      <c r="N61" s="281" t="s">
        <v>437</v>
      </c>
      <c r="O61" s="281" t="s">
        <v>556</v>
      </c>
      <c r="P61" s="281" t="s">
        <v>557</v>
      </c>
      <c r="Q61" s="281"/>
      <c r="R61" s="281"/>
      <c r="S61" s="275" t="s">
        <v>1943</v>
      </c>
      <c r="T61" s="275" t="s">
        <v>1944</v>
      </c>
      <c r="U61" s="275">
        <v>2017</v>
      </c>
      <c r="V61" s="275" t="s">
        <v>1912</v>
      </c>
      <c r="W61" s="275">
        <v>199</v>
      </c>
      <c r="X61" s="275"/>
      <c r="Y61" s="264">
        <v>42625</v>
      </c>
      <c r="Z61" s="287" t="str">
        <f t="shared" si="41"/>
        <v>No Vigente</v>
      </c>
      <c r="AA61" s="286">
        <v>45776</v>
      </c>
      <c r="AB61" s="287" t="str">
        <f t="shared" si="42"/>
        <v>No Vigente</v>
      </c>
      <c r="AC61" s="286">
        <v>45766</v>
      </c>
      <c r="AD61" s="286" t="s">
        <v>480</v>
      </c>
      <c r="AE61" s="281" t="s">
        <v>558</v>
      </c>
      <c r="AF61" s="286">
        <v>48981</v>
      </c>
      <c r="AG61" s="287" t="str">
        <f t="shared" si="43"/>
        <v>Vigente</v>
      </c>
      <c r="AH61" s="288">
        <f t="shared" si="44"/>
        <v>1</v>
      </c>
      <c r="AI61" s="281"/>
      <c r="AJ61" s="281"/>
      <c r="AK61" s="292"/>
      <c r="AL61" s="307" t="e">
        <f>+_xlfn.XLOOKUP(A61,'BD 2025-05-15'!$A$1:$A$710,'BD 2025-05-15'!$B$1:$B$710)</f>
        <v>#N/A</v>
      </c>
    </row>
    <row r="62" spans="1:38" s="289" customFormat="1" x14ac:dyDescent="0.25">
      <c r="A62" s="281">
        <v>1143861821</v>
      </c>
      <c r="B62" s="281" t="s">
        <v>352</v>
      </c>
      <c r="C62" s="282">
        <v>43438</v>
      </c>
      <c r="D62" s="282">
        <v>45658</v>
      </c>
      <c r="E62" s="282">
        <v>34815</v>
      </c>
      <c r="F62" s="283">
        <f t="shared" ca="1" si="40"/>
        <v>30.932238193018481</v>
      </c>
      <c r="G62" s="284" t="s">
        <v>763</v>
      </c>
      <c r="H62" s="284" t="s">
        <v>353</v>
      </c>
      <c r="I62" s="276" t="e">
        <f>+VLOOKUP(A62,'BD 2025-04-15'!$A$1:$J$681,9,0)</f>
        <v>#N/A</v>
      </c>
      <c r="J62" s="281" t="s">
        <v>92</v>
      </c>
      <c r="K62" s="284" t="s">
        <v>90</v>
      </c>
      <c r="L62" s="281" t="s">
        <v>557</v>
      </c>
      <c r="M62" s="281" t="s">
        <v>557</v>
      </c>
      <c r="N62" s="281" t="s">
        <v>437</v>
      </c>
      <c r="O62" s="281" t="s">
        <v>631</v>
      </c>
      <c r="P62" s="281" t="s">
        <v>436</v>
      </c>
      <c r="Q62" s="281"/>
      <c r="R62" s="281"/>
      <c r="S62" s="275" t="s">
        <v>2241</v>
      </c>
      <c r="T62" s="275" t="s">
        <v>2242</v>
      </c>
      <c r="U62" s="275">
        <v>2023</v>
      </c>
      <c r="V62" s="275" t="s">
        <v>1819</v>
      </c>
      <c r="W62" s="275">
        <v>199</v>
      </c>
      <c r="X62" s="275"/>
      <c r="Y62" s="264">
        <v>44741</v>
      </c>
      <c r="Z62" s="287" t="str">
        <f t="shared" si="41"/>
        <v>Vigente</v>
      </c>
      <c r="AA62" s="286">
        <v>45854</v>
      </c>
      <c r="AB62" s="287" t="str">
        <f t="shared" si="42"/>
        <v>No Vigente</v>
      </c>
      <c r="AC62" s="286">
        <v>45660</v>
      </c>
      <c r="AD62" s="286" t="s">
        <v>439</v>
      </c>
      <c r="AE62" s="281" t="s">
        <v>439</v>
      </c>
      <c r="AF62" s="286">
        <v>46529</v>
      </c>
      <c r="AG62" s="287" t="str">
        <f t="shared" si="43"/>
        <v>Vigente</v>
      </c>
      <c r="AH62" s="288">
        <f t="shared" si="44"/>
        <v>2</v>
      </c>
      <c r="AI62" s="281"/>
      <c r="AJ62" s="281"/>
      <c r="AK62" s="292"/>
      <c r="AL62" s="307" t="e">
        <f>+_xlfn.XLOOKUP(A62,'BD 2025-05-15'!$A$1:$A$710,'BD 2025-05-15'!$B$1:$B$710)</f>
        <v>#N/A</v>
      </c>
    </row>
    <row r="63" spans="1:38" x14ac:dyDescent="0.25">
      <c r="A63" s="281">
        <v>1006033884</v>
      </c>
      <c r="B63" s="281" t="s">
        <v>1068</v>
      </c>
      <c r="C63" s="282">
        <v>43518</v>
      </c>
      <c r="D63" s="282">
        <v>45716</v>
      </c>
      <c r="E63" s="282">
        <v>33100</v>
      </c>
      <c r="F63" s="283">
        <f t="shared" ca="1" si="40"/>
        <v>35.628311380790294</v>
      </c>
      <c r="G63" s="284" t="s">
        <v>768</v>
      </c>
      <c r="H63" s="284" t="s">
        <v>1069</v>
      </c>
      <c r="I63" s="276" t="e">
        <f>+VLOOKUP(A63,'BD 2025-04-15'!$A$1:$J$681,9,0)</f>
        <v>#N/A</v>
      </c>
      <c r="J63" s="281" t="s">
        <v>196</v>
      </c>
      <c r="K63" s="284" t="s">
        <v>90</v>
      </c>
      <c r="L63" s="281"/>
      <c r="M63" s="281" t="s">
        <v>764</v>
      </c>
      <c r="N63" s="281" t="s">
        <v>721</v>
      </c>
      <c r="O63" s="281"/>
      <c r="P63" s="281"/>
      <c r="Q63" s="281"/>
      <c r="R63" s="281"/>
      <c r="S63" s="281"/>
      <c r="T63" s="281"/>
      <c r="U63" s="281"/>
      <c r="V63" s="281"/>
      <c r="W63" s="281"/>
      <c r="X63" s="281"/>
      <c r="Y63" s="286"/>
      <c r="Z63" s="287" t="str">
        <f t="shared" si="41"/>
        <v>No aplica</v>
      </c>
      <c r="AA63" s="286"/>
      <c r="AB63" s="287" t="str">
        <f t="shared" si="42"/>
        <v>No aplica</v>
      </c>
      <c r="AC63" s="286"/>
      <c r="AD63" s="286"/>
      <c r="AE63" s="281"/>
      <c r="AF63" s="286"/>
      <c r="AG63" s="287" t="str">
        <f t="shared" si="43"/>
        <v>No aplica</v>
      </c>
      <c r="AH63" s="288">
        <f t="shared" si="44"/>
        <v>0</v>
      </c>
      <c r="AI63" s="281"/>
      <c r="AJ63" s="281"/>
      <c r="AK63" s="292"/>
      <c r="AL63" s="307" t="e">
        <f>+_xlfn.XLOOKUP(A63,'BD 2025-05-15'!$A$1:$A$710,'BD 2025-05-15'!$B$1:$B$710)</f>
        <v>#N/A</v>
      </c>
    </row>
    <row r="64" spans="1:38" s="289" customFormat="1" x14ac:dyDescent="0.25">
      <c r="A64" s="281">
        <v>1144188300</v>
      </c>
      <c r="B64" s="285" t="s">
        <v>82</v>
      </c>
      <c r="C64" s="282">
        <v>43531</v>
      </c>
      <c r="D64" s="282">
        <v>45672</v>
      </c>
      <c r="E64" s="282">
        <v>34916</v>
      </c>
      <c r="F64" s="283">
        <f t="shared" ca="1" si="40"/>
        <v>30.65571526351814</v>
      </c>
      <c r="G64" s="282" t="s">
        <v>763</v>
      </c>
      <c r="H64" s="293" t="s">
        <v>1680</v>
      </c>
      <c r="I64" s="276" t="e">
        <f>+VLOOKUP(A64,'BD 2025-04-15'!$A$1:$J$681,9,0)</f>
        <v>#N/A</v>
      </c>
      <c r="J64" s="285" t="s">
        <v>85</v>
      </c>
      <c r="K64" s="293" t="s">
        <v>83</v>
      </c>
      <c r="L64" s="281" t="s">
        <v>557</v>
      </c>
      <c r="M64" s="281" t="s">
        <v>557</v>
      </c>
      <c r="N64" s="281" t="s">
        <v>437</v>
      </c>
      <c r="O64" s="281" t="s">
        <v>474</v>
      </c>
      <c r="P64" s="281" t="s">
        <v>436</v>
      </c>
      <c r="Q64" s="281"/>
      <c r="R64" s="281"/>
      <c r="S64" s="275" t="s">
        <v>2870</v>
      </c>
      <c r="T64" s="275" t="s">
        <v>2871</v>
      </c>
      <c r="U64" s="275">
        <v>2021</v>
      </c>
      <c r="V64" s="275" t="s">
        <v>1986</v>
      </c>
      <c r="W64" s="275">
        <v>160</v>
      </c>
      <c r="X64" s="275"/>
      <c r="Y64" s="264">
        <v>44086</v>
      </c>
      <c r="Z64" s="287" t="str">
        <f t="shared" si="41"/>
        <v>Vigente</v>
      </c>
      <c r="AA64" s="286">
        <v>45923</v>
      </c>
      <c r="AB64" s="287" t="str">
        <f t="shared" si="42"/>
        <v>Vigente</v>
      </c>
      <c r="AC64" s="286">
        <v>45914</v>
      </c>
      <c r="AD64" s="286" t="s">
        <v>439</v>
      </c>
      <c r="AE64" s="281" t="s">
        <v>439</v>
      </c>
      <c r="AF64" s="286">
        <v>49274</v>
      </c>
      <c r="AG64" s="287" t="str">
        <f t="shared" si="43"/>
        <v>Vigente</v>
      </c>
      <c r="AH64" s="288">
        <f t="shared" si="44"/>
        <v>3</v>
      </c>
      <c r="AI64" s="281"/>
      <c r="AJ64" s="281"/>
      <c r="AK64" s="292"/>
      <c r="AL64" s="307" t="e">
        <f>+_xlfn.XLOOKUP(A64,'BD 2025-05-15'!$A$1:$A$710,'BD 2025-05-15'!$B$1:$B$710)</f>
        <v>#N/A</v>
      </c>
    </row>
    <row r="65" spans="1:38" x14ac:dyDescent="0.25">
      <c r="A65" s="281">
        <v>1143924204</v>
      </c>
      <c r="B65" s="281" t="s">
        <v>1087</v>
      </c>
      <c r="C65" s="282">
        <v>43587</v>
      </c>
      <c r="D65" s="282">
        <v>45716</v>
      </c>
      <c r="E65" s="282">
        <v>32624</v>
      </c>
      <c r="F65" s="283">
        <f t="shared" ca="1" si="40"/>
        <v>36.932199726205056</v>
      </c>
      <c r="G65" s="284" t="s">
        <v>768</v>
      </c>
      <c r="H65" s="284" t="s">
        <v>1088</v>
      </c>
      <c r="I65" s="276" t="e">
        <f>+VLOOKUP(A65,'BD 2025-04-15'!$A$1:$J$681,9,0)</f>
        <v>#N/A</v>
      </c>
      <c r="J65" s="281" t="s">
        <v>196</v>
      </c>
      <c r="K65" s="284" t="s">
        <v>90</v>
      </c>
      <c r="L65" s="281"/>
      <c r="M65" s="281" t="s">
        <v>764</v>
      </c>
      <c r="N65" s="281" t="s">
        <v>721</v>
      </c>
      <c r="O65" s="281"/>
      <c r="P65" s="281"/>
      <c r="Q65" s="281"/>
      <c r="R65" s="281"/>
      <c r="S65" s="281"/>
      <c r="T65" s="281"/>
      <c r="U65" s="281"/>
      <c r="V65" s="281"/>
      <c r="W65" s="281"/>
      <c r="X65" s="281"/>
      <c r="Y65" s="286"/>
      <c r="Z65" s="287" t="str">
        <f t="shared" si="41"/>
        <v>No aplica</v>
      </c>
      <c r="AA65" s="286"/>
      <c r="AB65" s="287" t="str">
        <f t="shared" si="42"/>
        <v>No aplica</v>
      </c>
      <c r="AC65" s="286"/>
      <c r="AD65" s="286"/>
      <c r="AE65" s="281"/>
      <c r="AF65" s="286"/>
      <c r="AG65" s="287" t="str">
        <f t="shared" si="43"/>
        <v>No aplica</v>
      </c>
      <c r="AH65" s="288">
        <f t="shared" si="44"/>
        <v>0</v>
      </c>
      <c r="AI65" s="281"/>
      <c r="AJ65" s="281"/>
      <c r="AK65" s="292"/>
      <c r="AL65" s="307" t="e">
        <f>+_xlfn.XLOOKUP(A65,'BD 2025-05-15'!$A$1:$A$710,'BD 2025-05-15'!$B$1:$B$710)</f>
        <v>#N/A</v>
      </c>
    </row>
    <row r="66" spans="1:38" x14ac:dyDescent="0.25">
      <c r="A66" s="281">
        <v>1143839064</v>
      </c>
      <c r="B66" s="285" t="s">
        <v>142</v>
      </c>
      <c r="C66" s="282">
        <v>43633</v>
      </c>
      <c r="D66" s="282">
        <v>45659</v>
      </c>
      <c r="E66" s="282">
        <v>33309</v>
      </c>
      <c r="F66" s="283">
        <f t="shared" ca="1" si="40"/>
        <v>35.055441478439427</v>
      </c>
      <c r="G66" s="282" t="s">
        <v>763</v>
      </c>
      <c r="H66" s="293" t="s">
        <v>143</v>
      </c>
      <c r="I66" s="276" t="e">
        <f>+VLOOKUP(A66,'BD 2025-04-15'!$A$1:$J$681,9,0)</f>
        <v>#N/A</v>
      </c>
      <c r="J66" s="285" t="s">
        <v>92</v>
      </c>
      <c r="K66" s="293" t="s">
        <v>90</v>
      </c>
      <c r="L66" s="281" t="s">
        <v>557</v>
      </c>
      <c r="M66" s="281" t="s">
        <v>557</v>
      </c>
      <c r="N66" s="281" t="s">
        <v>437</v>
      </c>
      <c r="O66" s="281" t="s">
        <v>689</v>
      </c>
      <c r="P66" s="281" t="s">
        <v>436</v>
      </c>
      <c r="Q66" s="281"/>
      <c r="R66" s="281"/>
      <c r="S66" s="275" t="s">
        <v>3052</v>
      </c>
      <c r="T66" s="275" t="s">
        <v>3053</v>
      </c>
      <c r="U66" s="275">
        <v>2016</v>
      </c>
      <c r="V66" s="275" t="s">
        <v>2042</v>
      </c>
      <c r="W66" s="275">
        <v>149</v>
      </c>
      <c r="X66" s="275"/>
      <c r="Y66" s="264">
        <v>42294</v>
      </c>
      <c r="Z66" s="287" t="str">
        <f t="shared" si="41"/>
        <v>No Vigente</v>
      </c>
      <c r="AA66" s="286">
        <v>45681</v>
      </c>
      <c r="AB66" s="287" t="str">
        <f t="shared" si="42"/>
        <v>No Vigente</v>
      </c>
      <c r="AC66" s="286">
        <v>45676</v>
      </c>
      <c r="AD66" s="286" t="s">
        <v>439</v>
      </c>
      <c r="AE66" s="281" t="s">
        <v>439</v>
      </c>
      <c r="AF66" s="286">
        <v>48758</v>
      </c>
      <c r="AG66" s="287" t="str">
        <f t="shared" si="43"/>
        <v>Vigente</v>
      </c>
      <c r="AH66" s="288">
        <f t="shared" si="44"/>
        <v>1</v>
      </c>
      <c r="AI66" s="281"/>
      <c r="AJ66" s="281"/>
      <c r="AK66" s="292"/>
      <c r="AL66" s="307" t="e">
        <f>+_xlfn.XLOOKUP(A66,'BD 2025-05-15'!$A$1:$A$710,'BD 2025-05-15'!$B$1:$B$710)</f>
        <v>#N/A</v>
      </c>
    </row>
    <row r="67" spans="1:38" x14ac:dyDescent="0.25">
      <c r="A67" s="281">
        <v>1143944069</v>
      </c>
      <c r="B67" s="285" t="s">
        <v>1013</v>
      </c>
      <c r="C67" s="282">
        <v>43648</v>
      </c>
      <c r="D67" s="282">
        <v>45691</v>
      </c>
      <c r="E67" s="282">
        <v>33580</v>
      </c>
      <c r="F67" s="283">
        <f t="shared" ca="1" si="40"/>
        <v>34.313483915126625</v>
      </c>
      <c r="G67" s="282" t="s">
        <v>763</v>
      </c>
      <c r="H67" s="293" t="s">
        <v>1014</v>
      </c>
      <c r="I67" s="276" t="e">
        <f>+VLOOKUP(A67,'BD 2025-04-15'!$A$1:$J$681,9,0)</f>
        <v>#N/A</v>
      </c>
      <c r="J67" s="285" t="s">
        <v>92</v>
      </c>
      <c r="K67" s="293" t="s">
        <v>90</v>
      </c>
      <c r="L67" s="309" t="s">
        <v>557</v>
      </c>
      <c r="M67" s="309" t="s">
        <v>557</v>
      </c>
      <c r="N67" s="281" t="s">
        <v>721</v>
      </c>
      <c r="O67" s="281"/>
      <c r="P67" s="281"/>
      <c r="Q67" s="281"/>
      <c r="R67" s="281"/>
      <c r="S67" s="275"/>
      <c r="T67" s="275"/>
      <c r="U67" s="275"/>
      <c r="V67" s="275"/>
      <c r="W67" s="275"/>
      <c r="X67" s="275"/>
      <c r="Y67" s="264"/>
      <c r="Z67" s="287" t="str">
        <f t="shared" si="41"/>
        <v>No aplica</v>
      </c>
      <c r="AA67" s="286"/>
      <c r="AB67" s="287" t="str">
        <f t="shared" si="42"/>
        <v>No aplica</v>
      </c>
      <c r="AC67" s="286"/>
      <c r="AD67" s="286"/>
      <c r="AE67" s="281"/>
      <c r="AF67" s="286"/>
      <c r="AG67" s="287" t="str">
        <f t="shared" si="43"/>
        <v>No aplica</v>
      </c>
      <c r="AH67" s="288">
        <f t="shared" si="44"/>
        <v>0</v>
      </c>
      <c r="AI67" s="281"/>
      <c r="AJ67" s="281"/>
      <c r="AK67" s="292"/>
      <c r="AL67" s="307" t="e">
        <f>+_xlfn.XLOOKUP(A67,'BD 2025-05-15'!$A$1:$A$710,'BD 2025-05-15'!$B$1:$B$710)</f>
        <v>#N/A</v>
      </c>
    </row>
    <row r="68" spans="1:38" x14ac:dyDescent="0.25">
      <c r="A68" s="281">
        <v>1130586713</v>
      </c>
      <c r="B68" s="281" t="s">
        <v>1061</v>
      </c>
      <c r="C68" s="282">
        <v>43693</v>
      </c>
      <c r="D68" s="282">
        <v>45717</v>
      </c>
      <c r="E68" s="282">
        <v>31604</v>
      </c>
      <c r="F68" s="283">
        <f t="shared" ca="1" si="40"/>
        <v>39.724140233722871</v>
      </c>
      <c r="G68" s="284" t="s">
        <v>768</v>
      </c>
      <c r="H68" s="284" t="s">
        <v>1062</v>
      </c>
      <c r="I68" s="276" t="e">
        <f>+VLOOKUP(A68,'BD 2025-04-15'!$A$1:$J$681,9,0)</f>
        <v>#N/A</v>
      </c>
      <c r="J68" s="281" t="s">
        <v>196</v>
      </c>
      <c r="K68" s="284" t="s">
        <v>90</v>
      </c>
      <c r="L68" s="281"/>
      <c r="M68" s="281" t="s">
        <v>764</v>
      </c>
      <c r="N68" s="281" t="s">
        <v>721</v>
      </c>
      <c r="O68" s="281"/>
      <c r="P68" s="281"/>
      <c r="Q68" s="281"/>
      <c r="R68" s="281"/>
      <c r="S68" s="281"/>
      <c r="T68" s="281"/>
      <c r="U68" s="281"/>
      <c r="V68" s="281"/>
      <c r="W68" s="281"/>
      <c r="X68" s="281"/>
      <c r="Y68" s="286"/>
      <c r="Z68" s="287" t="str">
        <f t="shared" si="41"/>
        <v>No aplica</v>
      </c>
      <c r="AA68" s="286"/>
      <c r="AB68" s="287" t="str">
        <f t="shared" si="42"/>
        <v>No aplica</v>
      </c>
      <c r="AC68" s="286"/>
      <c r="AD68" s="286"/>
      <c r="AE68" s="281"/>
      <c r="AF68" s="286"/>
      <c r="AG68" s="287" t="str">
        <f t="shared" si="43"/>
        <v>No aplica</v>
      </c>
      <c r="AH68" s="288">
        <f t="shared" si="44"/>
        <v>0</v>
      </c>
      <c r="AI68" s="281"/>
      <c r="AJ68" s="281"/>
      <c r="AK68" s="292"/>
      <c r="AL68" s="307" t="e">
        <f>+_xlfn.XLOOKUP(A68,'BD 2025-05-15'!$A$1:$A$710,'BD 2025-05-15'!$B$1:$B$710)</f>
        <v>#N/A</v>
      </c>
    </row>
    <row r="69" spans="1:38" s="289" customFormat="1" x14ac:dyDescent="0.25">
      <c r="A69" s="281">
        <v>66911786</v>
      </c>
      <c r="B69" s="281" t="s">
        <v>1040</v>
      </c>
      <c r="C69" s="282">
        <v>43704</v>
      </c>
      <c r="D69" s="282">
        <v>45716</v>
      </c>
      <c r="E69" s="282">
        <v>29851</v>
      </c>
      <c r="F69" s="283">
        <f t="shared" ca="1" si="40"/>
        <v>44.524254508660199</v>
      </c>
      <c r="G69" s="284" t="s">
        <v>768</v>
      </c>
      <c r="H69" s="284" t="s">
        <v>4135</v>
      </c>
      <c r="I69" s="276" t="e">
        <f>+VLOOKUP(A69,'BD 2025-04-15'!$A$1:$J$681,9,0)</f>
        <v>#N/A</v>
      </c>
      <c r="J69" s="281" t="s">
        <v>196</v>
      </c>
      <c r="K69" s="284" t="s">
        <v>90</v>
      </c>
      <c r="L69" s="281"/>
      <c r="M69" s="281" t="s">
        <v>764</v>
      </c>
      <c r="N69" s="281" t="s">
        <v>721</v>
      </c>
      <c r="O69" s="281"/>
      <c r="P69" s="281"/>
      <c r="Q69" s="281"/>
      <c r="R69" s="281"/>
      <c r="S69" s="281"/>
      <c r="T69" s="281"/>
      <c r="U69" s="281"/>
      <c r="V69" s="281"/>
      <c r="W69" s="281"/>
      <c r="X69" s="281"/>
      <c r="Y69" s="286"/>
      <c r="Z69" s="287" t="str">
        <f t="shared" si="41"/>
        <v>No aplica</v>
      </c>
      <c r="AA69" s="286"/>
      <c r="AB69" s="287" t="str">
        <f t="shared" si="42"/>
        <v>No aplica</v>
      </c>
      <c r="AC69" s="286"/>
      <c r="AD69" s="286"/>
      <c r="AE69" s="281"/>
      <c r="AF69" s="286"/>
      <c r="AG69" s="287" t="str">
        <f t="shared" si="43"/>
        <v>No aplica</v>
      </c>
      <c r="AH69" s="288">
        <f t="shared" si="44"/>
        <v>0</v>
      </c>
      <c r="AI69" s="281"/>
      <c r="AJ69" s="281"/>
      <c r="AK69" s="292"/>
      <c r="AL69" s="307" t="e">
        <f>+_xlfn.XLOOKUP(A69,'BD 2025-05-15'!$A$1:$A$710,'BD 2025-05-15'!$B$1:$B$710)</f>
        <v>#N/A</v>
      </c>
    </row>
    <row r="70" spans="1:38" x14ac:dyDescent="0.25">
      <c r="A70" s="281">
        <v>1086133767</v>
      </c>
      <c r="B70" s="281" t="s">
        <v>238</v>
      </c>
      <c r="C70" s="282">
        <v>43822</v>
      </c>
      <c r="D70" s="282">
        <v>45741</v>
      </c>
      <c r="E70" s="277">
        <v>31972</v>
      </c>
      <c r="F70" s="3">
        <f t="shared" ca="1" si="40"/>
        <v>38.715947980835047</v>
      </c>
      <c r="G70" s="279" t="s">
        <v>768</v>
      </c>
      <c r="H70" s="279" t="s">
        <v>1714</v>
      </c>
      <c r="I70" s="276" t="e">
        <f>+VLOOKUP(A70,'BD 2025-04-15'!$A$1:$J$681,9,0)</f>
        <v>#N/A</v>
      </c>
      <c r="J70" s="275" t="s">
        <v>196</v>
      </c>
      <c r="K70" s="279" t="s">
        <v>90</v>
      </c>
      <c r="L70" s="275" t="s">
        <v>557</v>
      </c>
      <c r="M70" s="275" t="s">
        <v>557</v>
      </c>
      <c r="N70" s="275" t="s">
        <v>437</v>
      </c>
      <c r="O70" s="281" t="s">
        <v>571</v>
      </c>
      <c r="P70" s="281" t="s">
        <v>435</v>
      </c>
      <c r="Q70" s="281" t="s">
        <v>572</v>
      </c>
      <c r="R70" s="281">
        <v>10002478</v>
      </c>
      <c r="S70" s="275" t="s">
        <v>2255</v>
      </c>
      <c r="T70" s="275" t="s">
        <v>2256</v>
      </c>
      <c r="U70" s="275">
        <v>2015</v>
      </c>
      <c r="V70" s="275" t="s">
        <v>1807</v>
      </c>
      <c r="W70" s="275">
        <v>125</v>
      </c>
      <c r="X70" s="275"/>
      <c r="Y70" s="286">
        <v>41752</v>
      </c>
      <c r="Z70" s="287" t="str">
        <f t="shared" si="41"/>
        <v>Vigente</v>
      </c>
      <c r="AA70" s="286">
        <v>45861</v>
      </c>
      <c r="AB70" s="287" t="str">
        <f t="shared" si="42"/>
        <v>Vigente</v>
      </c>
      <c r="AC70" s="286">
        <v>46013</v>
      </c>
      <c r="AD70" s="286" t="s">
        <v>439</v>
      </c>
      <c r="AE70" s="281" t="s">
        <v>439</v>
      </c>
      <c r="AF70" s="286">
        <v>46634</v>
      </c>
      <c r="AG70" s="287" t="str">
        <f t="shared" si="43"/>
        <v>Vigente</v>
      </c>
      <c r="AH70" s="288">
        <f t="shared" si="44"/>
        <v>3</v>
      </c>
      <c r="AI70" s="281"/>
      <c r="AJ70" s="281"/>
      <c r="AK70" s="292"/>
      <c r="AL70" s="307" t="e">
        <f>+_xlfn.XLOOKUP(A70,'BD 2025-05-15'!$A$1:$A$710,'BD 2025-05-15'!$B$1:$B$710)</f>
        <v>#N/A</v>
      </c>
    </row>
    <row r="71" spans="1:38" x14ac:dyDescent="0.25">
      <c r="A71" s="281">
        <v>1112880412</v>
      </c>
      <c r="B71" s="281" t="s">
        <v>1060</v>
      </c>
      <c r="C71" s="282">
        <v>43900</v>
      </c>
      <c r="D71" s="282">
        <v>45716</v>
      </c>
      <c r="E71" s="282">
        <v>33345</v>
      </c>
      <c r="F71" s="283">
        <f t="shared" ref="F71:F134" ca="1" si="45">+YEARFRAC(E71,TODAY(),1)</f>
        <v>34.956878850102669</v>
      </c>
      <c r="G71" s="284" t="s">
        <v>768</v>
      </c>
      <c r="H71" s="284" t="s">
        <v>4141</v>
      </c>
      <c r="I71" s="276" t="e">
        <f>+VLOOKUP(A71,'BD 2025-04-15'!$A$1:$J$681,9,0)</f>
        <v>#N/A</v>
      </c>
      <c r="J71" s="281" t="s">
        <v>196</v>
      </c>
      <c r="K71" s="284" t="s">
        <v>90</v>
      </c>
      <c r="L71" s="281"/>
      <c r="M71" s="281" t="s">
        <v>764</v>
      </c>
      <c r="N71" s="281" t="s">
        <v>721</v>
      </c>
      <c r="O71" s="281"/>
      <c r="P71" s="281"/>
      <c r="Q71" s="281"/>
      <c r="R71" s="281"/>
      <c r="S71" s="281"/>
      <c r="T71" s="281"/>
      <c r="U71" s="281"/>
      <c r="V71" s="281"/>
      <c r="W71" s="281"/>
      <c r="X71" s="281"/>
      <c r="Y71" s="286"/>
      <c r="Z71" s="287" t="str">
        <f t="shared" ref="Z71:Z134" si="46">IF(N71="No tiene","No aplica",IF(AA71&gt;$B$6,"Vigente","No Vigente"))</f>
        <v>No aplica</v>
      </c>
      <c r="AA71" s="286"/>
      <c r="AB71" s="287" t="str">
        <f t="shared" ref="AB71:AB134" si="47">+IF(N71="No tiene","No aplica",IF(AC71&gt;$B$6,"Vigente","No Vigente"))</f>
        <v>No aplica</v>
      </c>
      <c r="AC71" s="286"/>
      <c r="AD71" s="286"/>
      <c r="AE71" s="281"/>
      <c r="AF71" s="286"/>
      <c r="AG71" s="287" t="str">
        <f t="shared" ref="AG71:AG134" si="48">+IF(N71="No tiene","No aplica",IF(AF71&gt;$B$6,"Vigente","No Vigente"))</f>
        <v>No aplica</v>
      </c>
      <c r="AH71" s="288">
        <f t="shared" ref="AH71:AH134" si="49">+COUNTIFS(Z71:AG71,"Vigente")</f>
        <v>0</v>
      </c>
      <c r="AI71" s="281"/>
      <c r="AJ71" s="281"/>
      <c r="AK71" s="292"/>
      <c r="AL71" s="307" t="e">
        <f>+_xlfn.XLOOKUP(A71,'BD 2025-05-15'!$A$1:$A$710,'BD 2025-05-15'!$B$1:$B$710)</f>
        <v>#N/A</v>
      </c>
    </row>
    <row r="72" spans="1:38" x14ac:dyDescent="0.25">
      <c r="A72" s="281">
        <v>67007818</v>
      </c>
      <c r="B72" s="281" t="s">
        <v>1044</v>
      </c>
      <c r="C72" s="282">
        <v>43900</v>
      </c>
      <c r="D72" s="282">
        <v>45716</v>
      </c>
      <c r="E72" s="282">
        <v>27674</v>
      </c>
      <c r="F72" s="283">
        <f t="shared" ca="1" si="45"/>
        <v>50.483230663928815</v>
      </c>
      <c r="G72" s="284" t="s">
        <v>768</v>
      </c>
      <c r="H72" s="284" t="s">
        <v>4137</v>
      </c>
      <c r="I72" s="276" t="e">
        <f>+VLOOKUP(A72,'BD 2025-04-15'!$A$1:$J$681,9,0)</f>
        <v>#N/A</v>
      </c>
      <c r="J72" s="281" t="s">
        <v>196</v>
      </c>
      <c r="K72" s="284" t="s">
        <v>90</v>
      </c>
      <c r="L72" s="281"/>
      <c r="M72" s="281" t="s">
        <v>764</v>
      </c>
      <c r="N72" s="281" t="s">
        <v>721</v>
      </c>
      <c r="O72" s="281"/>
      <c r="P72" s="281"/>
      <c r="Q72" s="281"/>
      <c r="R72" s="281"/>
      <c r="S72" s="281"/>
      <c r="T72" s="281"/>
      <c r="U72" s="281"/>
      <c r="V72" s="281"/>
      <c r="W72" s="281"/>
      <c r="X72" s="281"/>
      <c r="Y72" s="286"/>
      <c r="Z72" s="287" t="str">
        <f t="shared" si="46"/>
        <v>No aplica</v>
      </c>
      <c r="AA72" s="286"/>
      <c r="AB72" s="287" t="str">
        <f t="shared" si="47"/>
        <v>No aplica</v>
      </c>
      <c r="AC72" s="286"/>
      <c r="AD72" s="286"/>
      <c r="AE72" s="281"/>
      <c r="AF72" s="286"/>
      <c r="AG72" s="287" t="str">
        <f t="shared" si="48"/>
        <v>No aplica</v>
      </c>
      <c r="AH72" s="288">
        <f t="shared" si="49"/>
        <v>0</v>
      </c>
      <c r="AI72" s="281"/>
      <c r="AJ72" s="281"/>
      <c r="AK72" s="292"/>
      <c r="AL72" s="307" t="e">
        <f>+_xlfn.XLOOKUP(A72,'BD 2025-05-15'!$A$1:$A$710,'BD 2025-05-15'!$B$1:$B$710)</f>
        <v>#N/A</v>
      </c>
    </row>
    <row r="73" spans="1:38" s="289" customFormat="1" x14ac:dyDescent="0.25">
      <c r="A73" s="281">
        <v>1151948662</v>
      </c>
      <c r="B73" s="281" t="s">
        <v>1487</v>
      </c>
      <c r="C73" s="282">
        <v>44140</v>
      </c>
      <c r="D73" s="282">
        <v>45689</v>
      </c>
      <c r="E73" s="282">
        <v>34073</v>
      </c>
      <c r="F73" s="283">
        <f t="shared" ca="1" si="45"/>
        <v>32.965050732807214</v>
      </c>
      <c r="G73" s="284" t="s">
        <v>763</v>
      </c>
      <c r="H73" s="284" t="s">
        <v>1488</v>
      </c>
      <c r="I73" s="276" t="e">
        <f>+VLOOKUP(A73,'BD 2025-04-15'!$A$1:$J$681,9,0)</f>
        <v>#N/A</v>
      </c>
      <c r="J73" s="281" t="s">
        <v>159</v>
      </c>
      <c r="K73" s="284" t="s">
        <v>90</v>
      </c>
      <c r="L73" s="281"/>
      <c r="M73" s="281" t="s">
        <v>764</v>
      </c>
      <c r="N73" s="281" t="s">
        <v>721</v>
      </c>
      <c r="O73" s="281"/>
      <c r="P73" s="281"/>
      <c r="Q73" s="281"/>
      <c r="R73" s="281"/>
      <c r="S73" s="275"/>
      <c r="T73" s="275"/>
      <c r="U73" s="275"/>
      <c r="V73" s="275"/>
      <c r="W73" s="275"/>
      <c r="X73" s="275"/>
      <c r="Y73" s="264"/>
      <c r="Z73" s="287" t="str">
        <f t="shared" si="46"/>
        <v>No aplica</v>
      </c>
      <c r="AA73" s="286"/>
      <c r="AB73" s="287" t="str">
        <f t="shared" si="47"/>
        <v>No aplica</v>
      </c>
      <c r="AC73" s="286"/>
      <c r="AD73" s="286"/>
      <c r="AE73" s="281"/>
      <c r="AF73" s="286"/>
      <c r="AG73" s="287" t="str">
        <f t="shared" si="48"/>
        <v>No aplica</v>
      </c>
      <c r="AH73" s="288">
        <f t="shared" si="49"/>
        <v>0</v>
      </c>
      <c r="AI73" s="281"/>
      <c r="AJ73" s="281"/>
      <c r="AK73" s="292"/>
      <c r="AL73" s="307" t="e">
        <f>+_xlfn.XLOOKUP(A73,'BD 2025-05-15'!$A$1:$A$710,'BD 2025-05-15'!$B$1:$B$710)</f>
        <v>#N/A</v>
      </c>
    </row>
    <row r="74" spans="1:38" x14ac:dyDescent="0.25">
      <c r="A74" s="281">
        <v>29119675</v>
      </c>
      <c r="B74" s="281" t="s">
        <v>1072</v>
      </c>
      <c r="C74" s="282">
        <v>44141</v>
      </c>
      <c r="D74" s="282">
        <v>45716</v>
      </c>
      <c r="E74" s="282">
        <v>28986</v>
      </c>
      <c r="F74" s="283">
        <f t="shared" ca="1" si="45"/>
        <v>46.891170431211499</v>
      </c>
      <c r="G74" s="284" t="s">
        <v>768</v>
      </c>
      <c r="H74" s="284" t="s">
        <v>1073</v>
      </c>
      <c r="I74" s="276" t="e">
        <f>+VLOOKUP(A74,'BD 2025-04-15'!$A$1:$J$681,9,0)</f>
        <v>#N/A</v>
      </c>
      <c r="J74" s="281" t="s">
        <v>196</v>
      </c>
      <c r="K74" s="284" t="s">
        <v>90</v>
      </c>
      <c r="L74" s="281"/>
      <c r="M74" s="281" t="s">
        <v>764</v>
      </c>
      <c r="N74" s="281" t="s">
        <v>721</v>
      </c>
      <c r="O74" s="281"/>
      <c r="P74" s="281"/>
      <c r="Q74" s="281"/>
      <c r="R74" s="281"/>
      <c r="S74" s="281"/>
      <c r="T74" s="281"/>
      <c r="U74" s="281"/>
      <c r="V74" s="281"/>
      <c r="W74" s="281"/>
      <c r="X74" s="281"/>
      <c r="Y74" s="286"/>
      <c r="Z74" s="287" t="str">
        <f t="shared" si="46"/>
        <v>No aplica</v>
      </c>
      <c r="AA74" s="286"/>
      <c r="AB74" s="287" t="str">
        <f t="shared" si="47"/>
        <v>No aplica</v>
      </c>
      <c r="AC74" s="286"/>
      <c r="AD74" s="286"/>
      <c r="AE74" s="281"/>
      <c r="AF74" s="286"/>
      <c r="AG74" s="287" t="str">
        <f t="shared" si="48"/>
        <v>No aplica</v>
      </c>
      <c r="AH74" s="288">
        <f t="shared" si="49"/>
        <v>0</v>
      </c>
      <c r="AI74" s="281"/>
      <c r="AJ74" s="281"/>
      <c r="AK74" s="292"/>
      <c r="AL74" s="307" t="e">
        <f>+_xlfn.XLOOKUP(A74,'BD 2025-05-15'!$A$1:$A$710,'BD 2025-05-15'!$B$1:$B$710)</f>
        <v>#N/A</v>
      </c>
    </row>
    <row r="75" spans="1:38" x14ac:dyDescent="0.25">
      <c r="A75" s="281">
        <v>67030501</v>
      </c>
      <c r="B75" s="281" t="s">
        <v>1092</v>
      </c>
      <c r="C75" s="282">
        <v>44251</v>
      </c>
      <c r="D75" s="282">
        <v>45716</v>
      </c>
      <c r="E75" s="282">
        <v>30703</v>
      </c>
      <c r="F75" s="283">
        <f t="shared" ca="1" si="45"/>
        <v>42.189609066598756</v>
      </c>
      <c r="G75" s="284" t="s">
        <v>768</v>
      </c>
      <c r="H75" s="284" t="s">
        <v>1093</v>
      </c>
      <c r="I75" s="276" t="e">
        <f>+VLOOKUP(A75,'BD 2025-04-15'!$A$1:$J$681,9,0)</f>
        <v>#N/A</v>
      </c>
      <c r="J75" s="281" t="s">
        <v>196</v>
      </c>
      <c r="K75" s="284" t="s">
        <v>90</v>
      </c>
      <c r="L75" s="281"/>
      <c r="M75" s="281" t="s">
        <v>764</v>
      </c>
      <c r="N75" s="281" t="s">
        <v>721</v>
      </c>
      <c r="O75" s="281"/>
      <c r="P75" s="281"/>
      <c r="Q75" s="281"/>
      <c r="R75" s="281"/>
      <c r="S75" s="281"/>
      <c r="T75" s="281"/>
      <c r="U75" s="281"/>
      <c r="V75" s="281"/>
      <c r="W75" s="281"/>
      <c r="X75" s="281"/>
      <c r="Y75" s="286"/>
      <c r="Z75" s="287" t="str">
        <f t="shared" si="46"/>
        <v>No aplica</v>
      </c>
      <c r="AA75" s="286"/>
      <c r="AB75" s="287" t="str">
        <f t="shared" si="47"/>
        <v>No aplica</v>
      </c>
      <c r="AC75" s="286"/>
      <c r="AD75" s="286"/>
      <c r="AE75" s="281"/>
      <c r="AF75" s="286"/>
      <c r="AG75" s="287" t="str">
        <f t="shared" si="48"/>
        <v>No aplica</v>
      </c>
      <c r="AH75" s="288">
        <f t="shared" si="49"/>
        <v>0</v>
      </c>
      <c r="AI75" s="281"/>
      <c r="AJ75" s="281"/>
      <c r="AK75" s="292"/>
      <c r="AL75" s="307" t="e">
        <f>+_xlfn.XLOOKUP(A75,'BD 2025-05-15'!$A$1:$A$710,'BD 2025-05-15'!$B$1:$B$710)</f>
        <v>#N/A</v>
      </c>
    </row>
    <row r="76" spans="1:38" x14ac:dyDescent="0.25">
      <c r="A76" s="281">
        <v>1090180897</v>
      </c>
      <c r="B76" s="281" t="s">
        <v>1338</v>
      </c>
      <c r="C76" s="282">
        <v>44418</v>
      </c>
      <c r="D76" s="282">
        <v>45695</v>
      </c>
      <c r="E76" s="282">
        <v>27785</v>
      </c>
      <c r="F76" s="283">
        <f t="shared" ca="1" si="45"/>
        <v>50.178655786987335</v>
      </c>
      <c r="G76" s="284" t="s">
        <v>768</v>
      </c>
      <c r="H76" s="284" t="s">
        <v>1339</v>
      </c>
      <c r="I76" s="276" t="e">
        <f>+VLOOKUP(A76,'BD 2025-04-15'!$A$1:$J$681,9,0)</f>
        <v>#N/A</v>
      </c>
      <c r="J76" s="281" t="s">
        <v>196</v>
      </c>
      <c r="K76" s="284" t="s">
        <v>90</v>
      </c>
      <c r="L76" s="281"/>
      <c r="M76" s="281" t="s">
        <v>764</v>
      </c>
      <c r="N76" s="281" t="s">
        <v>721</v>
      </c>
      <c r="O76" s="281"/>
      <c r="P76" s="281"/>
      <c r="Q76" s="281"/>
      <c r="R76" s="281"/>
      <c r="S76" s="275"/>
      <c r="T76" s="275"/>
      <c r="U76" s="275"/>
      <c r="V76" s="275"/>
      <c r="W76" s="275"/>
      <c r="X76" s="275"/>
      <c r="Y76" s="264"/>
      <c r="Z76" s="287" t="str">
        <f t="shared" si="46"/>
        <v>No aplica</v>
      </c>
      <c r="AA76" s="286"/>
      <c r="AB76" s="287" t="str">
        <f t="shared" si="47"/>
        <v>No aplica</v>
      </c>
      <c r="AC76" s="286"/>
      <c r="AD76" s="286"/>
      <c r="AE76" s="281"/>
      <c r="AF76" s="286"/>
      <c r="AG76" s="287" t="str">
        <f t="shared" si="48"/>
        <v>No aplica</v>
      </c>
      <c r="AH76" s="288">
        <f t="shared" si="49"/>
        <v>0</v>
      </c>
      <c r="AI76" s="281"/>
      <c r="AJ76" s="281"/>
      <c r="AK76" s="292"/>
      <c r="AL76" s="307" t="e">
        <f>+_xlfn.XLOOKUP(A76,'BD 2025-05-15'!$A$1:$A$710,'BD 2025-05-15'!$B$1:$B$710)</f>
        <v>#N/A</v>
      </c>
    </row>
    <row r="77" spans="1:38" x14ac:dyDescent="0.25">
      <c r="A77" s="281">
        <v>31582073</v>
      </c>
      <c r="B77" s="281" t="s">
        <v>1226</v>
      </c>
      <c r="C77" s="282">
        <v>44418</v>
      </c>
      <c r="D77" s="282">
        <v>45741</v>
      </c>
      <c r="E77" s="277">
        <v>29214</v>
      </c>
      <c r="F77" s="3">
        <f t="shared" ca="1" si="45"/>
        <v>46.266940451745377</v>
      </c>
      <c r="G77" s="279" t="s">
        <v>768</v>
      </c>
      <c r="H77" s="279" t="s">
        <v>4188</v>
      </c>
      <c r="I77" s="276" t="e">
        <f>+VLOOKUP(A77,'BD 2025-04-15'!$A$1:$J$681,9,0)</f>
        <v>#N/A</v>
      </c>
      <c r="J77" s="275" t="s">
        <v>196</v>
      </c>
      <c r="K77" s="279" t="s">
        <v>90</v>
      </c>
      <c r="L77" s="275"/>
      <c r="M77" s="275" t="s">
        <v>764</v>
      </c>
      <c r="N77" s="275" t="s">
        <v>721</v>
      </c>
      <c r="O77" s="281"/>
      <c r="P77" s="281"/>
      <c r="Q77" s="281"/>
      <c r="R77" s="281"/>
      <c r="S77" s="275"/>
      <c r="T77" s="275"/>
      <c r="U77" s="275"/>
      <c r="V77" s="275"/>
      <c r="W77" s="275"/>
      <c r="X77" s="275"/>
      <c r="Y77" s="286"/>
      <c r="Z77" s="287" t="str">
        <f t="shared" si="46"/>
        <v>No aplica</v>
      </c>
      <c r="AA77" s="286"/>
      <c r="AB77" s="287" t="str">
        <f t="shared" si="47"/>
        <v>No aplica</v>
      </c>
      <c r="AC77" s="286"/>
      <c r="AD77" s="286"/>
      <c r="AE77" s="281"/>
      <c r="AF77" s="286"/>
      <c r="AG77" s="287" t="str">
        <f t="shared" si="48"/>
        <v>No aplica</v>
      </c>
      <c r="AH77" s="288">
        <f t="shared" si="49"/>
        <v>0</v>
      </c>
      <c r="AI77" s="281"/>
      <c r="AJ77" s="281"/>
      <c r="AK77" s="292"/>
      <c r="AL77" s="307" t="e">
        <f>+_xlfn.XLOOKUP(A77,'BD 2025-05-15'!$A$1:$A$710,'BD 2025-05-15'!$B$1:$B$710)</f>
        <v>#N/A</v>
      </c>
    </row>
    <row r="78" spans="1:38" s="289" customFormat="1" x14ac:dyDescent="0.25">
      <c r="A78" s="281">
        <v>29583556</v>
      </c>
      <c r="B78" s="281" t="s">
        <v>1363</v>
      </c>
      <c r="C78" s="282">
        <v>44427</v>
      </c>
      <c r="D78" s="282">
        <v>45741</v>
      </c>
      <c r="E78" s="277">
        <v>30362</v>
      </c>
      <c r="F78" s="3">
        <f t="shared" ca="1" si="45"/>
        <v>43.123887748117724</v>
      </c>
      <c r="G78" s="279" t="s">
        <v>768</v>
      </c>
      <c r="H78" s="279" t="s">
        <v>1364</v>
      </c>
      <c r="I78" s="276" t="e">
        <f>+VLOOKUP(A78,'BD 2025-04-15'!$A$1:$J$681,9,0)</f>
        <v>#N/A</v>
      </c>
      <c r="J78" s="275" t="s">
        <v>196</v>
      </c>
      <c r="K78" s="279" t="s">
        <v>90</v>
      </c>
      <c r="L78" s="275"/>
      <c r="M78" s="275" t="s">
        <v>764</v>
      </c>
      <c r="N78" s="275" t="s">
        <v>721</v>
      </c>
      <c r="O78" s="281"/>
      <c r="P78" s="281"/>
      <c r="Q78" s="281"/>
      <c r="R78" s="281"/>
      <c r="S78" s="275"/>
      <c r="T78" s="275"/>
      <c r="U78" s="275"/>
      <c r="V78" s="275"/>
      <c r="W78" s="275"/>
      <c r="X78" s="275"/>
      <c r="Y78" s="286"/>
      <c r="Z78" s="287" t="str">
        <f t="shared" si="46"/>
        <v>No aplica</v>
      </c>
      <c r="AA78" s="286"/>
      <c r="AB78" s="287" t="str">
        <f t="shared" si="47"/>
        <v>No aplica</v>
      </c>
      <c r="AC78" s="286"/>
      <c r="AD78" s="286"/>
      <c r="AE78" s="281"/>
      <c r="AF78" s="286"/>
      <c r="AG78" s="287" t="str">
        <f t="shared" si="48"/>
        <v>No aplica</v>
      </c>
      <c r="AH78" s="288">
        <f t="shared" si="49"/>
        <v>0</v>
      </c>
      <c r="AI78" s="281"/>
      <c r="AJ78" s="281"/>
      <c r="AK78" s="292"/>
      <c r="AL78" s="307" t="e">
        <f>+_xlfn.XLOOKUP(A78,'BD 2025-05-15'!$A$1:$A$710,'BD 2025-05-15'!$B$1:$B$710)</f>
        <v>#N/A</v>
      </c>
    </row>
    <row r="79" spans="1:38" x14ac:dyDescent="0.25">
      <c r="A79" s="281">
        <v>1144213344</v>
      </c>
      <c r="B79" s="281" t="s">
        <v>1111</v>
      </c>
      <c r="C79" s="282">
        <v>44447</v>
      </c>
      <c r="D79" s="282">
        <v>45761</v>
      </c>
      <c r="E79" s="277">
        <v>36549</v>
      </c>
      <c r="F79" s="3">
        <f t="shared" ca="1" si="45"/>
        <v>26.184141147840197</v>
      </c>
      <c r="G79" s="279" t="s">
        <v>768</v>
      </c>
      <c r="H79" s="279" t="s">
        <v>4153</v>
      </c>
      <c r="I79" s="276" t="e">
        <f>+VLOOKUP(A79,'BD 2025-04-15'!$A$1:$J$681,9,0)</f>
        <v>#N/A</v>
      </c>
      <c r="J79" s="275" t="s">
        <v>92</v>
      </c>
      <c r="K79" s="279" t="s">
        <v>90</v>
      </c>
      <c r="L79" s="275"/>
      <c r="M79" s="275" t="s">
        <v>764</v>
      </c>
      <c r="N79" s="275" t="s">
        <v>721</v>
      </c>
      <c r="O79" s="281"/>
      <c r="P79" s="281"/>
      <c r="Q79" s="281"/>
      <c r="R79" s="281"/>
      <c r="S79" s="275"/>
      <c r="T79" s="275"/>
      <c r="U79" s="275"/>
      <c r="V79" s="275"/>
      <c r="W79" s="275"/>
      <c r="X79" s="275"/>
      <c r="Y79" s="286"/>
      <c r="Z79" s="287" t="str">
        <f t="shared" si="46"/>
        <v>No aplica</v>
      </c>
      <c r="AA79" s="286"/>
      <c r="AB79" s="287" t="str">
        <f t="shared" si="47"/>
        <v>No aplica</v>
      </c>
      <c r="AC79" s="286"/>
      <c r="AD79" s="286"/>
      <c r="AE79" s="281"/>
      <c r="AF79" s="286"/>
      <c r="AG79" s="287" t="str">
        <f t="shared" si="48"/>
        <v>No aplica</v>
      </c>
      <c r="AH79" s="288">
        <f t="shared" si="49"/>
        <v>0</v>
      </c>
      <c r="AI79" s="281"/>
      <c r="AJ79" s="281"/>
      <c r="AK79" s="292"/>
      <c r="AL79" s="307" t="e">
        <f>+_xlfn.XLOOKUP(A79,'BD 2025-05-15'!$A$1:$A$710,'BD 2025-05-15'!$B$1:$B$710)</f>
        <v>#N/A</v>
      </c>
    </row>
    <row r="80" spans="1:38" x14ac:dyDescent="0.25">
      <c r="A80" s="281">
        <v>1107516158</v>
      </c>
      <c r="B80" s="281" t="s">
        <v>1475</v>
      </c>
      <c r="C80" s="282">
        <v>44449</v>
      </c>
      <c r="D80" s="282">
        <v>45683</v>
      </c>
      <c r="E80" s="282">
        <v>35865</v>
      </c>
      <c r="F80" s="283">
        <f t="shared" ca="1" si="45"/>
        <v>28.058157099697887</v>
      </c>
      <c r="G80" s="284" t="s">
        <v>768</v>
      </c>
      <c r="H80" s="284" t="s">
        <v>4250</v>
      </c>
      <c r="I80" s="276" t="e">
        <f>+VLOOKUP(A80,'BD 2025-04-15'!$A$1:$J$681,9,0)</f>
        <v>#N/A</v>
      </c>
      <c r="J80" s="281" t="s">
        <v>159</v>
      </c>
      <c r="K80" s="284" t="s">
        <v>90</v>
      </c>
      <c r="L80" s="281"/>
      <c r="M80" s="281" t="s">
        <v>764</v>
      </c>
      <c r="N80" s="281" t="s">
        <v>721</v>
      </c>
      <c r="O80" s="281"/>
      <c r="P80" s="281"/>
      <c r="Q80" s="281"/>
      <c r="R80" s="281"/>
      <c r="S80" s="275"/>
      <c r="T80" s="275"/>
      <c r="U80" s="275"/>
      <c r="V80" s="275"/>
      <c r="W80" s="275"/>
      <c r="X80" s="275"/>
      <c r="Y80" s="264"/>
      <c r="Z80" s="287" t="str">
        <f t="shared" si="46"/>
        <v>No aplica</v>
      </c>
      <c r="AA80" s="286"/>
      <c r="AB80" s="287" t="str">
        <f t="shared" si="47"/>
        <v>No aplica</v>
      </c>
      <c r="AC80" s="286"/>
      <c r="AD80" s="286"/>
      <c r="AE80" s="281"/>
      <c r="AF80" s="286"/>
      <c r="AG80" s="287" t="str">
        <f t="shared" si="48"/>
        <v>No aplica</v>
      </c>
      <c r="AH80" s="288">
        <f t="shared" si="49"/>
        <v>0</v>
      </c>
      <c r="AI80" s="281"/>
      <c r="AJ80" s="281"/>
      <c r="AK80" s="292"/>
      <c r="AL80" s="307" t="e">
        <f>+_xlfn.XLOOKUP(A80,'BD 2025-05-15'!$A$1:$A$710,'BD 2025-05-15'!$B$1:$B$710)</f>
        <v>#N/A</v>
      </c>
    </row>
    <row r="81" spans="1:38" x14ac:dyDescent="0.25">
      <c r="A81" s="281">
        <v>1111922971</v>
      </c>
      <c r="B81" s="281" t="s">
        <v>1273</v>
      </c>
      <c r="C81" s="282">
        <v>44455</v>
      </c>
      <c r="D81" s="282">
        <v>45695</v>
      </c>
      <c r="E81" s="282">
        <v>35963</v>
      </c>
      <c r="F81" s="283">
        <f t="shared" ca="1" si="45"/>
        <v>27.789841389728096</v>
      </c>
      <c r="G81" s="284" t="s">
        <v>768</v>
      </c>
      <c r="H81" s="284" t="s">
        <v>1274</v>
      </c>
      <c r="I81" s="276" t="e">
        <f>+VLOOKUP(A81,'BD 2025-04-15'!$A$1:$J$681,9,0)</f>
        <v>#N/A</v>
      </c>
      <c r="J81" s="281" t="s">
        <v>196</v>
      </c>
      <c r="K81" s="284" t="s">
        <v>90</v>
      </c>
      <c r="L81" s="281"/>
      <c r="M81" s="281" t="s">
        <v>764</v>
      </c>
      <c r="N81" s="281" t="s">
        <v>721</v>
      </c>
      <c r="O81" s="281"/>
      <c r="P81" s="281"/>
      <c r="Q81" s="281"/>
      <c r="R81" s="281"/>
      <c r="S81" s="275"/>
      <c r="T81" s="275"/>
      <c r="U81" s="275"/>
      <c r="V81" s="275"/>
      <c r="W81" s="275"/>
      <c r="X81" s="275"/>
      <c r="Y81" s="264"/>
      <c r="Z81" s="287" t="str">
        <f t="shared" si="46"/>
        <v>No aplica</v>
      </c>
      <c r="AA81" s="286"/>
      <c r="AB81" s="287" t="str">
        <f t="shared" si="47"/>
        <v>No aplica</v>
      </c>
      <c r="AC81" s="286"/>
      <c r="AD81" s="286"/>
      <c r="AE81" s="281"/>
      <c r="AF81" s="286"/>
      <c r="AG81" s="287" t="str">
        <f t="shared" si="48"/>
        <v>No aplica</v>
      </c>
      <c r="AH81" s="288">
        <f t="shared" si="49"/>
        <v>0</v>
      </c>
      <c r="AI81" s="281"/>
      <c r="AJ81" s="281"/>
      <c r="AK81" s="292"/>
      <c r="AL81" s="307" t="e">
        <f>+_xlfn.XLOOKUP(A81,'BD 2025-05-15'!$A$1:$A$710,'BD 2025-05-15'!$B$1:$B$710)</f>
        <v>#N/A</v>
      </c>
    </row>
    <row r="82" spans="1:38" x14ac:dyDescent="0.25">
      <c r="A82" s="281">
        <v>1077455151</v>
      </c>
      <c r="B82" s="281" t="s">
        <v>1256</v>
      </c>
      <c r="C82" s="282">
        <v>44509</v>
      </c>
      <c r="D82" s="282">
        <v>45684</v>
      </c>
      <c r="E82" s="282">
        <v>33766</v>
      </c>
      <c r="F82" s="283">
        <f t="shared" ca="1" si="45"/>
        <v>33.803582603254064</v>
      </c>
      <c r="G82" s="284" t="s">
        <v>768</v>
      </c>
      <c r="H82" s="284" t="s">
        <v>4196</v>
      </c>
      <c r="I82" s="276" t="e">
        <f>+VLOOKUP(A82,'BD 2025-04-15'!$A$1:$J$681,9,0)</f>
        <v>#N/A</v>
      </c>
      <c r="J82" s="281" t="s">
        <v>196</v>
      </c>
      <c r="K82" s="284" t="s">
        <v>90</v>
      </c>
      <c r="L82" s="281"/>
      <c r="M82" s="281" t="s">
        <v>764</v>
      </c>
      <c r="N82" s="281" t="s">
        <v>721</v>
      </c>
      <c r="O82" s="281"/>
      <c r="P82" s="281"/>
      <c r="Q82" s="281"/>
      <c r="R82" s="281"/>
      <c r="S82" s="275"/>
      <c r="T82" s="275"/>
      <c r="U82" s="275"/>
      <c r="V82" s="275"/>
      <c r="W82" s="275"/>
      <c r="X82" s="275"/>
      <c r="Y82" s="264"/>
      <c r="Z82" s="287" t="str">
        <f t="shared" si="46"/>
        <v>No aplica</v>
      </c>
      <c r="AA82" s="286"/>
      <c r="AB82" s="287" t="str">
        <f t="shared" si="47"/>
        <v>No aplica</v>
      </c>
      <c r="AC82" s="286"/>
      <c r="AD82" s="286"/>
      <c r="AE82" s="281"/>
      <c r="AF82" s="286"/>
      <c r="AG82" s="287" t="str">
        <f t="shared" si="48"/>
        <v>No aplica</v>
      </c>
      <c r="AH82" s="288">
        <f t="shared" si="49"/>
        <v>0</v>
      </c>
      <c r="AI82" s="281"/>
      <c r="AJ82" s="281"/>
      <c r="AK82" s="292"/>
      <c r="AL82" s="307" t="e">
        <f>+_xlfn.XLOOKUP(A82,'BD 2025-05-15'!$A$1:$A$710,'BD 2025-05-15'!$B$1:$B$710)</f>
        <v>#N/A</v>
      </c>
    </row>
    <row r="83" spans="1:38" x14ac:dyDescent="0.25">
      <c r="A83" s="281">
        <v>31475490</v>
      </c>
      <c r="B83" s="281" t="s">
        <v>1249</v>
      </c>
      <c r="C83" s="282">
        <v>44669</v>
      </c>
      <c r="D83" s="282">
        <v>45741</v>
      </c>
      <c r="E83" s="277">
        <v>26358</v>
      </c>
      <c r="F83" s="3">
        <f t="shared" ca="1" si="45"/>
        <v>54.085569216984418</v>
      </c>
      <c r="G83" s="279" t="s">
        <v>768</v>
      </c>
      <c r="H83" s="279" t="s">
        <v>4195</v>
      </c>
      <c r="I83" s="276" t="e">
        <f>+VLOOKUP(A83,'BD 2025-04-15'!$A$1:$J$681,9,0)</f>
        <v>#N/A</v>
      </c>
      <c r="J83" s="275" t="s">
        <v>196</v>
      </c>
      <c r="K83" s="279" t="s">
        <v>90</v>
      </c>
      <c r="L83" s="275"/>
      <c r="M83" s="275" t="s">
        <v>764</v>
      </c>
      <c r="N83" s="275" t="s">
        <v>721</v>
      </c>
      <c r="O83" s="281"/>
      <c r="P83" s="281"/>
      <c r="Q83" s="281"/>
      <c r="R83" s="281"/>
      <c r="S83" s="275"/>
      <c r="T83" s="275"/>
      <c r="U83" s="275"/>
      <c r="V83" s="275"/>
      <c r="W83" s="275"/>
      <c r="X83" s="275"/>
      <c r="Y83" s="286"/>
      <c r="Z83" s="287" t="str">
        <f t="shared" si="46"/>
        <v>No aplica</v>
      </c>
      <c r="AA83" s="286"/>
      <c r="AB83" s="287" t="str">
        <f t="shared" si="47"/>
        <v>No aplica</v>
      </c>
      <c r="AC83" s="286"/>
      <c r="AD83" s="286"/>
      <c r="AE83" s="281"/>
      <c r="AF83" s="286"/>
      <c r="AG83" s="287" t="str">
        <f t="shared" si="48"/>
        <v>No aplica</v>
      </c>
      <c r="AH83" s="288">
        <f t="shared" si="49"/>
        <v>0</v>
      </c>
      <c r="AI83" s="281"/>
      <c r="AJ83" s="281"/>
      <c r="AK83" s="292"/>
      <c r="AL83" s="307" t="e">
        <f>+_xlfn.XLOOKUP(A83,'BD 2025-05-15'!$A$1:$A$710,'BD 2025-05-15'!$B$1:$B$710)</f>
        <v>#N/A</v>
      </c>
    </row>
    <row r="84" spans="1:38" x14ac:dyDescent="0.25">
      <c r="A84" s="281">
        <v>66914500</v>
      </c>
      <c r="B84" s="281" t="s">
        <v>1171</v>
      </c>
      <c r="C84" s="282">
        <v>44669</v>
      </c>
      <c r="D84" s="282">
        <v>45741</v>
      </c>
      <c r="E84" s="277">
        <v>26308</v>
      </c>
      <c r="F84" s="3">
        <f t="shared" ca="1" si="45"/>
        <v>54.222460052765193</v>
      </c>
      <c r="G84" s="279" t="s">
        <v>768</v>
      </c>
      <c r="H84" s="279" t="s">
        <v>4175</v>
      </c>
      <c r="I84" s="276" t="e">
        <f>+VLOOKUP(A84,'BD 2025-04-15'!$A$1:$J$681,9,0)</f>
        <v>#N/A</v>
      </c>
      <c r="J84" s="275" t="s">
        <v>196</v>
      </c>
      <c r="K84" s="279" t="s">
        <v>90</v>
      </c>
      <c r="L84" s="275"/>
      <c r="M84" s="275" t="s">
        <v>764</v>
      </c>
      <c r="N84" s="275" t="s">
        <v>721</v>
      </c>
      <c r="O84" s="281"/>
      <c r="P84" s="281"/>
      <c r="Q84" s="281"/>
      <c r="R84" s="281"/>
      <c r="S84" s="275"/>
      <c r="T84" s="275"/>
      <c r="U84" s="275"/>
      <c r="V84" s="275"/>
      <c r="W84" s="275"/>
      <c r="X84" s="275"/>
      <c r="Y84" s="286"/>
      <c r="Z84" s="287" t="str">
        <f t="shared" si="46"/>
        <v>No aplica</v>
      </c>
      <c r="AA84" s="286"/>
      <c r="AB84" s="287" t="str">
        <f t="shared" si="47"/>
        <v>No aplica</v>
      </c>
      <c r="AC84" s="286"/>
      <c r="AD84" s="286"/>
      <c r="AE84" s="281"/>
      <c r="AF84" s="286"/>
      <c r="AG84" s="287" t="str">
        <f t="shared" si="48"/>
        <v>No aplica</v>
      </c>
      <c r="AH84" s="288">
        <f t="shared" si="49"/>
        <v>0</v>
      </c>
      <c r="AI84" s="281"/>
      <c r="AJ84" s="281"/>
      <c r="AK84" s="292"/>
      <c r="AL84" s="307" t="e">
        <f>+_xlfn.XLOOKUP(A84,'BD 2025-05-15'!$A$1:$A$710,'BD 2025-05-15'!$B$1:$B$710)</f>
        <v>#N/A</v>
      </c>
    </row>
    <row r="85" spans="1:38" x14ac:dyDescent="0.25">
      <c r="A85" s="281">
        <v>14465603</v>
      </c>
      <c r="B85" s="281" t="s">
        <v>1163</v>
      </c>
      <c r="C85" s="282">
        <v>44670</v>
      </c>
      <c r="D85" s="282">
        <v>45741</v>
      </c>
      <c r="E85" s="277">
        <v>29778</v>
      </c>
      <c r="F85" s="3">
        <f t="shared" ca="1" si="45"/>
        <v>44.724123564073565</v>
      </c>
      <c r="G85" s="279" t="s">
        <v>763</v>
      </c>
      <c r="H85" s="279" t="s">
        <v>4171</v>
      </c>
      <c r="I85" s="276" t="e">
        <f>+VLOOKUP(A85,'BD 2025-04-15'!$A$1:$J$681,9,0)</f>
        <v>#N/A</v>
      </c>
      <c r="J85" s="275" t="s">
        <v>196</v>
      </c>
      <c r="K85" s="279" t="s">
        <v>90</v>
      </c>
      <c r="L85" s="275"/>
      <c r="M85" s="275" t="s">
        <v>764</v>
      </c>
      <c r="N85" s="275" t="s">
        <v>721</v>
      </c>
      <c r="O85" s="281"/>
      <c r="P85" s="281"/>
      <c r="Q85" s="281"/>
      <c r="R85" s="281"/>
      <c r="S85" s="275"/>
      <c r="T85" s="275"/>
      <c r="U85" s="275"/>
      <c r="V85" s="275"/>
      <c r="W85" s="275"/>
      <c r="X85" s="275"/>
      <c r="Y85" s="286"/>
      <c r="Z85" s="287" t="str">
        <f t="shared" si="46"/>
        <v>No aplica</v>
      </c>
      <c r="AA85" s="286"/>
      <c r="AB85" s="287" t="str">
        <f t="shared" si="47"/>
        <v>No aplica</v>
      </c>
      <c r="AC85" s="286"/>
      <c r="AD85" s="286"/>
      <c r="AE85" s="281"/>
      <c r="AF85" s="286"/>
      <c r="AG85" s="287" t="str">
        <f t="shared" si="48"/>
        <v>No aplica</v>
      </c>
      <c r="AH85" s="288">
        <f t="shared" si="49"/>
        <v>0</v>
      </c>
      <c r="AI85" s="281"/>
      <c r="AJ85" s="281"/>
      <c r="AK85" s="292"/>
      <c r="AL85" s="307" t="e">
        <f>+_xlfn.XLOOKUP(A85,'BD 2025-05-15'!$A$1:$A$710,'BD 2025-05-15'!$B$1:$B$710)</f>
        <v>#N/A</v>
      </c>
    </row>
    <row r="86" spans="1:38" x14ac:dyDescent="0.25">
      <c r="A86" s="281">
        <v>31537355</v>
      </c>
      <c r="B86" s="281" t="s">
        <v>1136</v>
      </c>
      <c r="C86" s="282">
        <v>44673</v>
      </c>
      <c r="D86" s="282">
        <v>45741</v>
      </c>
      <c r="E86" s="277">
        <v>27460</v>
      </c>
      <c r="F86" s="3">
        <f t="shared" ca="1" si="45"/>
        <v>51.069130732375086</v>
      </c>
      <c r="G86" s="279" t="s">
        <v>768</v>
      </c>
      <c r="H86" s="279" t="s">
        <v>4160</v>
      </c>
      <c r="I86" s="276" t="e">
        <f>+VLOOKUP(A86,'BD 2025-04-15'!$A$1:$J$681,9,0)</f>
        <v>#N/A</v>
      </c>
      <c r="J86" s="275" t="s">
        <v>196</v>
      </c>
      <c r="K86" s="279" t="s">
        <v>90</v>
      </c>
      <c r="L86" s="275"/>
      <c r="M86" s="275" t="s">
        <v>764</v>
      </c>
      <c r="N86" s="275" t="s">
        <v>721</v>
      </c>
      <c r="O86" s="281"/>
      <c r="P86" s="281"/>
      <c r="Q86" s="281"/>
      <c r="R86" s="281"/>
      <c r="S86" s="275"/>
      <c r="T86" s="275"/>
      <c r="U86" s="275"/>
      <c r="V86" s="275"/>
      <c r="W86" s="275"/>
      <c r="X86" s="275"/>
      <c r="Y86" s="286"/>
      <c r="Z86" s="287" t="str">
        <f t="shared" si="46"/>
        <v>No aplica</v>
      </c>
      <c r="AA86" s="286"/>
      <c r="AB86" s="287" t="str">
        <f t="shared" si="47"/>
        <v>No aplica</v>
      </c>
      <c r="AC86" s="286"/>
      <c r="AD86" s="286"/>
      <c r="AE86" s="281"/>
      <c r="AF86" s="286"/>
      <c r="AG86" s="287" t="str">
        <f t="shared" si="48"/>
        <v>No aplica</v>
      </c>
      <c r="AH86" s="288">
        <f t="shared" si="49"/>
        <v>0</v>
      </c>
      <c r="AI86" s="281"/>
      <c r="AJ86" s="281"/>
      <c r="AK86" s="292"/>
      <c r="AL86" s="307" t="e">
        <f>+_xlfn.XLOOKUP(A86,'BD 2025-05-15'!$A$1:$A$710,'BD 2025-05-15'!$B$1:$B$710)</f>
        <v>#N/A</v>
      </c>
    </row>
    <row r="87" spans="1:38" ht="25.5" x14ac:dyDescent="0.25">
      <c r="A87" s="281">
        <v>1005894105</v>
      </c>
      <c r="B87" s="281" t="s">
        <v>187</v>
      </c>
      <c r="C87" s="282">
        <v>44684</v>
      </c>
      <c r="D87" s="282">
        <v>45735</v>
      </c>
      <c r="E87" s="277">
        <v>37563</v>
      </c>
      <c r="F87" s="3">
        <f t="shared" ca="1" si="45"/>
        <v>23.409265140729381</v>
      </c>
      <c r="G87" s="279" t="s">
        <v>763</v>
      </c>
      <c r="H87" s="295" t="s">
        <v>188</v>
      </c>
      <c r="I87" s="276" t="e">
        <f>+VLOOKUP(A87,'BD 2025-04-15'!$A$1:$J$681,9,0)</f>
        <v>#N/A</v>
      </c>
      <c r="J87" s="275" t="s">
        <v>159</v>
      </c>
      <c r="K87" s="279" t="s">
        <v>90</v>
      </c>
      <c r="L87" s="275" t="s">
        <v>557</v>
      </c>
      <c r="M87" s="275" t="s">
        <v>557</v>
      </c>
      <c r="N87" s="275" t="s">
        <v>437</v>
      </c>
      <c r="O87" s="281" t="s">
        <v>540</v>
      </c>
      <c r="P87" s="281" t="s">
        <v>436</v>
      </c>
      <c r="Q87" s="281"/>
      <c r="R87" s="281"/>
      <c r="S87" s="275" t="s">
        <v>2017</v>
      </c>
      <c r="T87" s="275" t="s">
        <v>2018</v>
      </c>
      <c r="U87" s="275">
        <v>2023</v>
      </c>
      <c r="V87" s="275" t="s">
        <v>1819</v>
      </c>
      <c r="W87" s="275">
        <v>98</v>
      </c>
      <c r="X87" s="275"/>
      <c r="Y87" s="286">
        <v>44988</v>
      </c>
      <c r="Z87" s="287" t="str">
        <f t="shared" si="46"/>
        <v>Vigente</v>
      </c>
      <c r="AA87" s="286">
        <v>46082</v>
      </c>
      <c r="AB87" s="287" t="str">
        <f t="shared" si="47"/>
        <v>Vigente</v>
      </c>
      <c r="AC87" s="286">
        <v>46082</v>
      </c>
      <c r="AD87" s="286" t="s">
        <v>439</v>
      </c>
      <c r="AE87" s="281" t="s">
        <v>439</v>
      </c>
      <c r="AF87" s="286">
        <v>48087</v>
      </c>
      <c r="AG87" s="287" t="str">
        <f t="shared" si="48"/>
        <v>Vigente</v>
      </c>
      <c r="AH87" s="288">
        <f t="shared" si="49"/>
        <v>3</v>
      </c>
      <c r="AI87" s="281"/>
      <c r="AJ87" s="281"/>
      <c r="AK87" s="311" t="s">
        <v>4585</v>
      </c>
      <c r="AL87" s="307" t="e">
        <f>+_xlfn.XLOOKUP(A87,'BD 2025-05-15'!$A$1:$A$710,'BD 2025-05-15'!$B$1:$B$710)</f>
        <v>#N/A</v>
      </c>
    </row>
    <row r="88" spans="1:38" x14ac:dyDescent="0.25">
      <c r="A88" s="281">
        <v>1092363051</v>
      </c>
      <c r="B88" s="281" t="s">
        <v>1286</v>
      </c>
      <c r="C88" s="282">
        <v>44721</v>
      </c>
      <c r="D88" s="282">
        <v>45713</v>
      </c>
      <c r="E88" s="282">
        <v>35573</v>
      </c>
      <c r="F88" s="283">
        <f t="shared" ca="1" si="45"/>
        <v>28.858264123391439</v>
      </c>
      <c r="G88" s="284" t="s">
        <v>768</v>
      </c>
      <c r="H88" s="284" t="s">
        <v>4204</v>
      </c>
      <c r="I88" s="276" t="e">
        <f>+VLOOKUP(A88,'BD 2025-04-15'!$A$1:$J$681,9,0)</f>
        <v>#N/A</v>
      </c>
      <c r="J88" s="281" t="s">
        <v>196</v>
      </c>
      <c r="K88" s="284" t="s">
        <v>90</v>
      </c>
      <c r="L88" s="281"/>
      <c r="M88" s="281" t="s">
        <v>764</v>
      </c>
      <c r="N88" s="281" t="s">
        <v>721</v>
      </c>
      <c r="O88" s="281"/>
      <c r="P88" s="281"/>
      <c r="Q88" s="281"/>
      <c r="R88" s="281"/>
      <c r="S88" s="281"/>
      <c r="T88" s="281"/>
      <c r="U88" s="281"/>
      <c r="V88" s="281"/>
      <c r="W88" s="281"/>
      <c r="X88" s="281"/>
      <c r="Y88" s="286"/>
      <c r="Z88" s="287" t="str">
        <f t="shared" si="46"/>
        <v>No aplica</v>
      </c>
      <c r="AA88" s="286"/>
      <c r="AB88" s="287" t="str">
        <f t="shared" si="47"/>
        <v>No aplica</v>
      </c>
      <c r="AC88" s="286"/>
      <c r="AD88" s="286"/>
      <c r="AE88" s="281"/>
      <c r="AF88" s="286"/>
      <c r="AG88" s="287" t="str">
        <f t="shared" si="48"/>
        <v>No aplica</v>
      </c>
      <c r="AH88" s="288">
        <f t="shared" si="49"/>
        <v>0</v>
      </c>
      <c r="AI88" s="281"/>
      <c r="AJ88" s="281"/>
      <c r="AK88" s="292"/>
      <c r="AL88" s="307" t="e">
        <f>+_xlfn.XLOOKUP(A88,'BD 2025-05-15'!$A$1:$A$710,'BD 2025-05-15'!$B$1:$B$710)</f>
        <v>#N/A</v>
      </c>
    </row>
    <row r="89" spans="1:38" x14ac:dyDescent="0.25">
      <c r="A89" s="281">
        <v>1087210480</v>
      </c>
      <c r="B89" s="281" t="s">
        <v>1332</v>
      </c>
      <c r="C89" s="282">
        <v>44721</v>
      </c>
      <c r="D89" s="282">
        <v>45741</v>
      </c>
      <c r="E89" s="277">
        <v>35838</v>
      </c>
      <c r="F89" s="3">
        <f t="shared" ca="1" si="45"/>
        <v>28.132080815709969</v>
      </c>
      <c r="G89" s="279" t="s">
        <v>768</v>
      </c>
      <c r="H89" s="279" t="s">
        <v>4216</v>
      </c>
      <c r="I89" s="276" t="e">
        <f>+VLOOKUP(A89,'BD 2025-04-15'!$A$1:$J$681,9,0)</f>
        <v>#N/A</v>
      </c>
      <c r="J89" s="275" t="s">
        <v>196</v>
      </c>
      <c r="K89" s="279" t="s">
        <v>90</v>
      </c>
      <c r="L89" s="275"/>
      <c r="M89" s="275" t="s">
        <v>764</v>
      </c>
      <c r="N89" s="275" t="s">
        <v>721</v>
      </c>
      <c r="O89" s="281"/>
      <c r="P89" s="281"/>
      <c r="Q89" s="281"/>
      <c r="R89" s="281"/>
      <c r="S89" s="275"/>
      <c r="T89" s="275"/>
      <c r="U89" s="275"/>
      <c r="V89" s="275"/>
      <c r="W89" s="275"/>
      <c r="X89" s="275"/>
      <c r="Y89" s="286"/>
      <c r="Z89" s="287" t="str">
        <f t="shared" si="46"/>
        <v>No aplica</v>
      </c>
      <c r="AA89" s="286"/>
      <c r="AB89" s="287" t="str">
        <f t="shared" si="47"/>
        <v>No aplica</v>
      </c>
      <c r="AC89" s="286"/>
      <c r="AD89" s="286"/>
      <c r="AE89" s="281"/>
      <c r="AF89" s="286"/>
      <c r="AG89" s="287" t="str">
        <f t="shared" si="48"/>
        <v>No aplica</v>
      </c>
      <c r="AH89" s="288">
        <f t="shared" si="49"/>
        <v>0</v>
      </c>
      <c r="AI89" s="281"/>
      <c r="AJ89" s="281"/>
      <c r="AK89" s="292"/>
      <c r="AL89" s="307" t="e">
        <f>+_xlfn.XLOOKUP(A89,'BD 2025-05-15'!$A$1:$A$710,'BD 2025-05-15'!$B$1:$B$710)</f>
        <v>#N/A</v>
      </c>
    </row>
    <row r="90" spans="1:38" x14ac:dyDescent="0.25">
      <c r="A90" s="281">
        <v>1004611074</v>
      </c>
      <c r="B90" s="281" t="s">
        <v>1307</v>
      </c>
      <c r="C90" s="282">
        <v>44991</v>
      </c>
      <c r="D90" s="282">
        <v>45741</v>
      </c>
      <c r="E90" s="277">
        <v>35944</v>
      </c>
      <c r="F90" s="3">
        <f t="shared" ca="1" si="45"/>
        <v>27.841861782477341</v>
      </c>
      <c r="G90" s="279" t="s">
        <v>768</v>
      </c>
      <c r="H90" s="279" t="s">
        <v>1308</v>
      </c>
      <c r="I90" s="276" t="e">
        <f>+VLOOKUP(A90,'BD 2025-04-15'!$A$1:$J$681,9,0)</f>
        <v>#N/A</v>
      </c>
      <c r="J90" s="275" t="s">
        <v>196</v>
      </c>
      <c r="K90" s="279" t="s">
        <v>90</v>
      </c>
      <c r="L90" s="275"/>
      <c r="M90" s="275" t="s">
        <v>764</v>
      </c>
      <c r="N90" s="275" t="s">
        <v>721</v>
      </c>
      <c r="O90" s="281"/>
      <c r="P90" s="281"/>
      <c r="Q90" s="281"/>
      <c r="R90" s="281"/>
      <c r="S90" s="275"/>
      <c r="T90" s="275"/>
      <c r="U90" s="275"/>
      <c r="V90" s="275"/>
      <c r="W90" s="275"/>
      <c r="X90" s="275"/>
      <c r="Y90" s="286"/>
      <c r="Z90" s="287" t="str">
        <f t="shared" si="46"/>
        <v>No aplica</v>
      </c>
      <c r="AA90" s="286"/>
      <c r="AB90" s="287" t="str">
        <f t="shared" si="47"/>
        <v>No aplica</v>
      </c>
      <c r="AC90" s="286"/>
      <c r="AD90" s="286"/>
      <c r="AE90" s="281"/>
      <c r="AF90" s="286"/>
      <c r="AG90" s="287" t="str">
        <f t="shared" si="48"/>
        <v>No aplica</v>
      </c>
      <c r="AH90" s="288">
        <f t="shared" si="49"/>
        <v>0</v>
      </c>
      <c r="AI90" s="281"/>
      <c r="AJ90" s="281"/>
      <c r="AK90" s="292"/>
      <c r="AL90" s="307" t="e">
        <f>+_xlfn.XLOOKUP(A90,'BD 2025-05-15'!$A$1:$A$710,'BD 2025-05-15'!$B$1:$B$710)</f>
        <v>#N/A</v>
      </c>
    </row>
    <row r="91" spans="1:38" x14ac:dyDescent="0.25">
      <c r="A91" s="281">
        <v>1144199936</v>
      </c>
      <c r="B91" s="285" t="s">
        <v>144</v>
      </c>
      <c r="C91" s="282">
        <v>44991</v>
      </c>
      <c r="D91" s="282">
        <v>45750</v>
      </c>
      <c r="E91" s="277">
        <v>35502</v>
      </c>
      <c r="F91" s="3">
        <f t="shared" ca="1" si="45"/>
        <v>29.052660399744454</v>
      </c>
      <c r="G91" s="277" t="s">
        <v>763</v>
      </c>
      <c r="H91" s="278" t="s">
        <v>145</v>
      </c>
      <c r="I91" s="276" t="e">
        <f>+VLOOKUP(A91,'BD 2025-04-15'!$A$1:$J$681,9,0)</f>
        <v>#N/A</v>
      </c>
      <c r="J91" s="276" t="s">
        <v>92</v>
      </c>
      <c r="K91" s="278" t="s">
        <v>90</v>
      </c>
      <c r="L91" s="275" t="s">
        <v>557</v>
      </c>
      <c r="M91" s="275" t="s">
        <v>557</v>
      </c>
      <c r="N91" s="275" t="s">
        <v>437</v>
      </c>
      <c r="O91" s="281" t="s">
        <v>516</v>
      </c>
      <c r="P91" s="281" t="s">
        <v>436</v>
      </c>
      <c r="Q91" s="281"/>
      <c r="R91" s="281"/>
      <c r="S91" s="275" t="s">
        <v>3058</v>
      </c>
      <c r="T91" s="275" t="s">
        <v>3059</v>
      </c>
      <c r="U91" s="275">
        <v>2021</v>
      </c>
      <c r="V91" s="275" t="s">
        <v>1998</v>
      </c>
      <c r="W91" s="275">
        <v>149</v>
      </c>
      <c r="X91" s="275"/>
      <c r="Y91" s="286">
        <v>44001</v>
      </c>
      <c r="Z91" s="287" t="str">
        <f t="shared" si="46"/>
        <v>Vigente</v>
      </c>
      <c r="AA91" s="286">
        <v>45856</v>
      </c>
      <c r="AB91" s="287" t="str">
        <f t="shared" si="47"/>
        <v>Vigente</v>
      </c>
      <c r="AC91" s="286">
        <v>45857</v>
      </c>
      <c r="AD91" s="286" t="s">
        <v>439</v>
      </c>
      <c r="AE91" s="281" t="s">
        <v>439</v>
      </c>
      <c r="AF91" s="286">
        <v>47323</v>
      </c>
      <c r="AG91" s="287" t="str">
        <f t="shared" si="48"/>
        <v>Vigente</v>
      </c>
      <c r="AH91" s="288">
        <f t="shared" si="49"/>
        <v>3</v>
      </c>
      <c r="AI91" s="281"/>
      <c r="AJ91" s="281"/>
      <c r="AK91" s="292"/>
      <c r="AL91" s="307" t="e">
        <f>+_xlfn.XLOOKUP(A91,'BD 2025-05-15'!$A$1:$A$710,'BD 2025-05-15'!$B$1:$B$710)</f>
        <v>#N/A</v>
      </c>
    </row>
    <row r="92" spans="1:38" ht="15" x14ac:dyDescent="0.25">
      <c r="A92" s="281">
        <v>1143958390</v>
      </c>
      <c r="B92" s="285" t="s">
        <v>96</v>
      </c>
      <c r="C92" s="282">
        <v>44991</v>
      </c>
      <c r="D92" s="282">
        <v>45752</v>
      </c>
      <c r="E92" s="277">
        <v>34197</v>
      </c>
      <c r="F92" s="3">
        <f t="shared" ca="1" si="45"/>
        <v>32.625543565791588</v>
      </c>
      <c r="G92" s="277" t="s">
        <v>763</v>
      </c>
      <c r="H92" s="294" t="s">
        <v>97</v>
      </c>
      <c r="I92" s="276" t="e">
        <f>+VLOOKUP(A92,'BD 2025-04-15'!$A$1:$J$681,9,0)</f>
        <v>#N/A</v>
      </c>
      <c r="J92" s="276" t="s">
        <v>92</v>
      </c>
      <c r="K92" s="278" t="s">
        <v>90</v>
      </c>
      <c r="L92" s="275" t="s">
        <v>557</v>
      </c>
      <c r="M92" s="275" t="s">
        <v>557</v>
      </c>
      <c r="N92" s="275" t="s">
        <v>437</v>
      </c>
      <c r="O92" s="281" t="s">
        <v>482</v>
      </c>
      <c r="P92" s="281" t="s">
        <v>436</v>
      </c>
      <c r="Q92" s="281"/>
      <c r="R92" s="281"/>
      <c r="S92" s="275" t="s">
        <v>1963</v>
      </c>
      <c r="T92" s="275" t="s">
        <v>1964</v>
      </c>
      <c r="U92" s="275">
        <v>2022</v>
      </c>
      <c r="V92" s="275" t="s">
        <v>1807</v>
      </c>
      <c r="W92" s="275">
        <v>124</v>
      </c>
      <c r="X92" s="275"/>
      <c r="Y92" s="286">
        <v>44505</v>
      </c>
      <c r="Z92" s="287" t="str">
        <f t="shared" si="46"/>
        <v>Vigente</v>
      </c>
      <c r="AA92" s="286">
        <v>46075</v>
      </c>
      <c r="AB92" s="287" t="str">
        <f t="shared" si="47"/>
        <v>Vigente</v>
      </c>
      <c r="AC92" s="286">
        <v>46073</v>
      </c>
      <c r="AD92" s="286" t="s">
        <v>439</v>
      </c>
      <c r="AE92" s="281" t="s">
        <v>439</v>
      </c>
      <c r="AF92" s="286">
        <v>48244</v>
      </c>
      <c r="AG92" s="287" t="str">
        <f t="shared" si="48"/>
        <v>Vigente</v>
      </c>
      <c r="AH92" s="288">
        <f t="shared" si="49"/>
        <v>3</v>
      </c>
      <c r="AI92" s="281"/>
      <c r="AJ92" s="281"/>
      <c r="AK92" s="292"/>
      <c r="AL92" s="307" t="e">
        <f>+_xlfn.XLOOKUP(A92,'BD 2025-05-15'!$A$1:$A$710,'BD 2025-05-15'!$B$1:$B$710)</f>
        <v>#N/A</v>
      </c>
    </row>
    <row r="93" spans="1:38" s="289" customFormat="1" x14ac:dyDescent="0.25">
      <c r="A93" s="281">
        <v>1130639321</v>
      </c>
      <c r="B93" s="281" t="s">
        <v>1309</v>
      </c>
      <c r="C93" s="282">
        <v>45040</v>
      </c>
      <c r="D93" s="282">
        <v>45656</v>
      </c>
      <c r="E93" s="282">
        <v>32222</v>
      </c>
      <c r="F93" s="283">
        <f t="shared" ca="1" si="45"/>
        <v>38.030817830817831</v>
      </c>
      <c r="G93" s="284" t="s">
        <v>768</v>
      </c>
      <c r="H93" s="284" t="s">
        <v>1310</v>
      </c>
      <c r="I93" s="276" t="e">
        <f>+VLOOKUP(A93,'BD 2025-04-15'!$A$1:$J$681,9,0)</f>
        <v>#N/A</v>
      </c>
      <c r="J93" s="281" t="s">
        <v>196</v>
      </c>
      <c r="K93" s="284" t="s">
        <v>90</v>
      </c>
      <c r="L93" s="281"/>
      <c r="M93" s="281" t="s">
        <v>764</v>
      </c>
      <c r="N93" s="281" t="s">
        <v>721</v>
      </c>
      <c r="O93" s="281"/>
      <c r="P93" s="281"/>
      <c r="Q93" s="281"/>
      <c r="R93" s="281"/>
      <c r="S93" s="281"/>
      <c r="T93" s="281"/>
      <c r="U93" s="281"/>
      <c r="V93" s="281"/>
      <c r="W93" s="281"/>
      <c r="X93" s="281"/>
      <c r="Y93" s="286"/>
      <c r="Z93" s="287" t="str">
        <f t="shared" si="46"/>
        <v>No aplica</v>
      </c>
      <c r="AA93" s="286"/>
      <c r="AB93" s="287" t="str">
        <f t="shared" si="47"/>
        <v>No aplica</v>
      </c>
      <c r="AC93" s="286"/>
      <c r="AD93" s="286"/>
      <c r="AE93" s="281"/>
      <c r="AF93" s="286"/>
      <c r="AG93" s="287" t="str">
        <f t="shared" si="48"/>
        <v>No aplica</v>
      </c>
      <c r="AH93" s="288">
        <f t="shared" si="49"/>
        <v>0</v>
      </c>
      <c r="AI93" s="281"/>
      <c r="AJ93" s="281"/>
      <c r="AK93" s="292"/>
      <c r="AL93" s="307" t="e">
        <f>+_xlfn.XLOOKUP(A93,'BD 2025-05-15'!$A$1:$A$710,'BD 2025-05-15'!$B$1:$B$710)</f>
        <v>#N/A</v>
      </c>
    </row>
    <row r="94" spans="1:38" x14ac:dyDescent="0.25">
      <c r="A94" s="281">
        <v>1144108261</v>
      </c>
      <c r="B94" s="281" t="s">
        <v>1235</v>
      </c>
      <c r="C94" s="282">
        <v>45040</v>
      </c>
      <c r="D94" s="282">
        <v>45741</v>
      </c>
      <c r="E94" s="277">
        <v>36320</v>
      </c>
      <c r="F94" s="3">
        <f t="shared" ca="1" si="45"/>
        <v>26.811772758384667</v>
      </c>
      <c r="G94" s="279" t="s">
        <v>768</v>
      </c>
      <c r="H94" s="279" t="s">
        <v>1236</v>
      </c>
      <c r="I94" s="276" t="e">
        <f>+VLOOKUP(A94,'BD 2025-04-15'!$A$1:$J$681,9,0)</f>
        <v>#N/A</v>
      </c>
      <c r="J94" s="275" t="s">
        <v>196</v>
      </c>
      <c r="K94" s="279" t="s">
        <v>90</v>
      </c>
      <c r="L94" s="275"/>
      <c r="M94" s="275" t="s">
        <v>764</v>
      </c>
      <c r="N94" s="275" t="s">
        <v>721</v>
      </c>
      <c r="O94" s="281"/>
      <c r="P94" s="281"/>
      <c r="Q94" s="281"/>
      <c r="R94" s="281"/>
      <c r="S94" s="275"/>
      <c r="T94" s="275"/>
      <c r="U94" s="275"/>
      <c r="V94" s="275"/>
      <c r="W94" s="275"/>
      <c r="X94" s="275"/>
      <c r="Y94" s="286"/>
      <c r="Z94" s="287" t="str">
        <f t="shared" si="46"/>
        <v>No aplica</v>
      </c>
      <c r="AA94" s="286"/>
      <c r="AB94" s="287" t="str">
        <f t="shared" si="47"/>
        <v>No aplica</v>
      </c>
      <c r="AC94" s="286"/>
      <c r="AD94" s="286"/>
      <c r="AE94" s="281"/>
      <c r="AF94" s="286"/>
      <c r="AG94" s="287" t="str">
        <f t="shared" si="48"/>
        <v>No aplica</v>
      </c>
      <c r="AH94" s="288">
        <f t="shared" si="49"/>
        <v>0</v>
      </c>
      <c r="AI94" s="281"/>
      <c r="AJ94" s="281"/>
      <c r="AK94" s="292"/>
      <c r="AL94" s="307" t="e">
        <f>+_xlfn.XLOOKUP(A94,'BD 2025-05-15'!$A$1:$A$710,'BD 2025-05-15'!$B$1:$B$710)</f>
        <v>#N/A</v>
      </c>
    </row>
    <row r="95" spans="1:38" x14ac:dyDescent="0.25">
      <c r="A95" s="281">
        <v>1107514462</v>
      </c>
      <c r="B95" s="285" t="s">
        <v>953</v>
      </c>
      <c r="C95" s="282">
        <v>45054</v>
      </c>
      <c r="D95" s="282">
        <v>45672</v>
      </c>
      <c r="E95" s="282">
        <v>35808</v>
      </c>
      <c r="F95" s="283">
        <f t="shared" ca="1" si="45"/>
        <v>28.214218277945619</v>
      </c>
      <c r="G95" s="282" t="s">
        <v>763</v>
      </c>
      <c r="H95" s="293" t="s">
        <v>4119</v>
      </c>
      <c r="I95" s="276" t="e">
        <f>+VLOOKUP(A95,'BD 2025-04-15'!$A$1:$J$681,9,0)</f>
        <v>#N/A</v>
      </c>
      <c r="J95" s="285" t="s">
        <v>85</v>
      </c>
      <c r="K95" s="293" t="s">
        <v>83</v>
      </c>
      <c r="L95" s="281"/>
      <c r="M95" s="281" t="s">
        <v>764</v>
      </c>
      <c r="N95" s="281" t="s">
        <v>721</v>
      </c>
      <c r="O95" s="281"/>
      <c r="P95" s="281"/>
      <c r="Q95" s="281"/>
      <c r="R95" s="281"/>
      <c r="S95" s="275"/>
      <c r="T95" s="275"/>
      <c r="U95" s="275"/>
      <c r="V95" s="275"/>
      <c r="W95" s="275"/>
      <c r="X95" s="275"/>
      <c r="Y95" s="264"/>
      <c r="Z95" s="287" t="str">
        <f t="shared" si="46"/>
        <v>No aplica</v>
      </c>
      <c r="AA95" s="286"/>
      <c r="AB95" s="287" t="str">
        <f t="shared" si="47"/>
        <v>No aplica</v>
      </c>
      <c r="AC95" s="286"/>
      <c r="AD95" s="286"/>
      <c r="AE95" s="281"/>
      <c r="AF95" s="286"/>
      <c r="AG95" s="287" t="str">
        <f t="shared" si="48"/>
        <v>No aplica</v>
      </c>
      <c r="AH95" s="288">
        <f t="shared" si="49"/>
        <v>0</v>
      </c>
      <c r="AI95" s="281"/>
      <c r="AJ95" s="281"/>
      <c r="AK95" s="292"/>
      <c r="AL95" s="307" t="e">
        <f>+_xlfn.XLOOKUP(A95,'BD 2025-05-15'!$A$1:$A$710,'BD 2025-05-15'!$B$1:$B$710)</f>
        <v>#N/A</v>
      </c>
    </row>
    <row r="96" spans="1:38" x14ac:dyDescent="0.25">
      <c r="A96" s="281">
        <v>1130617040</v>
      </c>
      <c r="B96" s="281" t="s">
        <v>1194</v>
      </c>
      <c r="C96" s="282">
        <v>45062</v>
      </c>
      <c r="D96" s="282">
        <v>45658</v>
      </c>
      <c r="E96" s="282">
        <v>31988</v>
      </c>
      <c r="F96" s="283">
        <f t="shared" ca="1" si="45"/>
        <v>38.672142368240934</v>
      </c>
      <c r="G96" s="284" t="s">
        <v>768</v>
      </c>
      <c r="H96" s="284" t="s">
        <v>1195</v>
      </c>
      <c r="I96" s="276" t="e">
        <f>+VLOOKUP(A96,'BD 2025-04-15'!$A$1:$J$681,9,0)</f>
        <v>#N/A</v>
      </c>
      <c r="J96" s="281" t="s">
        <v>196</v>
      </c>
      <c r="K96" s="284" t="s">
        <v>90</v>
      </c>
      <c r="L96" s="281"/>
      <c r="M96" s="281" t="s">
        <v>764</v>
      </c>
      <c r="N96" s="281" t="s">
        <v>721</v>
      </c>
      <c r="O96" s="281"/>
      <c r="P96" s="281"/>
      <c r="Q96" s="281"/>
      <c r="R96" s="281"/>
      <c r="S96" s="275"/>
      <c r="T96" s="275"/>
      <c r="U96" s="275"/>
      <c r="V96" s="275"/>
      <c r="W96" s="275"/>
      <c r="X96" s="275"/>
      <c r="Y96" s="264"/>
      <c r="Z96" s="287" t="str">
        <f t="shared" si="46"/>
        <v>No aplica</v>
      </c>
      <c r="AA96" s="286"/>
      <c r="AB96" s="287" t="str">
        <f t="shared" si="47"/>
        <v>No aplica</v>
      </c>
      <c r="AC96" s="286"/>
      <c r="AD96" s="286"/>
      <c r="AE96" s="281"/>
      <c r="AF96" s="286"/>
      <c r="AG96" s="287" t="str">
        <f t="shared" si="48"/>
        <v>No aplica</v>
      </c>
      <c r="AH96" s="288">
        <f t="shared" si="49"/>
        <v>0</v>
      </c>
      <c r="AI96" s="281"/>
      <c r="AJ96" s="281"/>
      <c r="AK96" s="292"/>
      <c r="AL96" s="307" t="e">
        <f>+_xlfn.XLOOKUP(A96,'BD 2025-05-15'!$A$1:$A$710,'BD 2025-05-15'!$B$1:$B$710)</f>
        <v>#N/A</v>
      </c>
    </row>
    <row r="97" spans="1:38" x14ac:dyDescent="0.25">
      <c r="A97" s="281">
        <v>1144145657</v>
      </c>
      <c r="B97" s="281" t="s">
        <v>1277</v>
      </c>
      <c r="C97" s="282">
        <v>45062</v>
      </c>
      <c r="D97" s="282">
        <v>45689</v>
      </c>
      <c r="E97" s="282">
        <v>32669</v>
      </c>
      <c r="F97" s="283">
        <f t="shared" ca="1" si="45"/>
        <v>36.808992002305637</v>
      </c>
      <c r="G97" s="284" t="s">
        <v>768</v>
      </c>
      <c r="H97" s="284" t="s">
        <v>1278</v>
      </c>
      <c r="I97" s="276" t="e">
        <f>+VLOOKUP(A97,'BD 2025-04-15'!$A$1:$J$681,9,0)</f>
        <v>#N/A</v>
      </c>
      <c r="J97" s="281" t="s">
        <v>196</v>
      </c>
      <c r="K97" s="284" t="s">
        <v>90</v>
      </c>
      <c r="L97" s="281"/>
      <c r="M97" s="281" t="s">
        <v>764</v>
      </c>
      <c r="N97" s="281" t="s">
        <v>721</v>
      </c>
      <c r="O97" s="281"/>
      <c r="P97" s="281"/>
      <c r="Q97" s="281"/>
      <c r="R97" s="281"/>
      <c r="S97" s="275"/>
      <c r="T97" s="275"/>
      <c r="U97" s="275"/>
      <c r="V97" s="275"/>
      <c r="W97" s="275"/>
      <c r="X97" s="275"/>
      <c r="Y97" s="264"/>
      <c r="Z97" s="287" t="str">
        <f t="shared" si="46"/>
        <v>No aplica</v>
      </c>
      <c r="AA97" s="286"/>
      <c r="AB97" s="287" t="str">
        <f t="shared" si="47"/>
        <v>No aplica</v>
      </c>
      <c r="AC97" s="286"/>
      <c r="AD97" s="286"/>
      <c r="AE97" s="281"/>
      <c r="AF97" s="286"/>
      <c r="AG97" s="287" t="str">
        <f t="shared" si="48"/>
        <v>No aplica</v>
      </c>
      <c r="AH97" s="288">
        <f t="shared" si="49"/>
        <v>0</v>
      </c>
      <c r="AI97" s="281"/>
      <c r="AJ97" s="281"/>
      <c r="AK97" s="292"/>
      <c r="AL97" s="307" t="e">
        <f>+_xlfn.XLOOKUP(A97,'BD 2025-05-15'!$A$1:$A$710,'BD 2025-05-15'!$B$1:$B$710)</f>
        <v>#N/A</v>
      </c>
    </row>
    <row r="98" spans="1:38" x14ac:dyDescent="0.25">
      <c r="A98" s="281">
        <v>1006198224</v>
      </c>
      <c r="B98" s="281" t="s">
        <v>1285</v>
      </c>
      <c r="C98" s="282">
        <v>45069</v>
      </c>
      <c r="D98" s="282">
        <v>45741</v>
      </c>
      <c r="E98" s="277">
        <v>37246</v>
      </c>
      <c r="F98" s="3">
        <f t="shared" ca="1" si="45"/>
        <v>24.277801179443976</v>
      </c>
      <c r="G98" s="279" t="s">
        <v>768</v>
      </c>
      <c r="H98" s="279" t="s">
        <v>4203</v>
      </c>
      <c r="I98" s="276" t="e">
        <f>+VLOOKUP(A98,'BD 2025-04-15'!$A$1:$J$681,9,0)</f>
        <v>#N/A</v>
      </c>
      <c r="J98" s="275" t="s">
        <v>196</v>
      </c>
      <c r="K98" s="279" t="s">
        <v>90</v>
      </c>
      <c r="L98" s="275"/>
      <c r="M98" s="275" t="s">
        <v>764</v>
      </c>
      <c r="N98" s="275" t="s">
        <v>721</v>
      </c>
      <c r="O98" s="281"/>
      <c r="P98" s="281"/>
      <c r="Q98" s="281"/>
      <c r="R98" s="281"/>
      <c r="S98" s="275"/>
      <c r="T98" s="275"/>
      <c r="U98" s="275"/>
      <c r="V98" s="275"/>
      <c r="W98" s="275"/>
      <c r="X98" s="275"/>
      <c r="Y98" s="286"/>
      <c r="Z98" s="287" t="str">
        <f t="shared" si="46"/>
        <v>No aplica</v>
      </c>
      <c r="AA98" s="286"/>
      <c r="AB98" s="287" t="str">
        <f t="shared" si="47"/>
        <v>No aplica</v>
      </c>
      <c r="AC98" s="286"/>
      <c r="AD98" s="286"/>
      <c r="AE98" s="281"/>
      <c r="AF98" s="286"/>
      <c r="AG98" s="287" t="str">
        <f t="shared" si="48"/>
        <v>No aplica</v>
      </c>
      <c r="AH98" s="288">
        <f t="shared" si="49"/>
        <v>0</v>
      </c>
      <c r="AI98" s="281"/>
      <c r="AJ98" s="281"/>
      <c r="AK98" s="292"/>
      <c r="AL98" s="307" t="e">
        <f>+_xlfn.XLOOKUP(A98,'BD 2025-05-15'!$A$1:$A$710,'BD 2025-05-15'!$B$1:$B$710)</f>
        <v>#N/A</v>
      </c>
    </row>
    <row r="99" spans="1:38" x14ac:dyDescent="0.25">
      <c r="A99" s="281">
        <v>1144211123</v>
      </c>
      <c r="B99" s="281" t="s">
        <v>1205</v>
      </c>
      <c r="C99" s="282">
        <v>45069</v>
      </c>
      <c r="D99" s="282">
        <v>45741</v>
      </c>
      <c r="E99" s="277">
        <v>36322</v>
      </c>
      <c r="F99" s="3">
        <f t="shared" ca="1" si="45"/>
        <v>26.806297056810404</v>
      </c>
      <c r="G99" s="279" t="s">
        <v>768</v>
      </c>
      <c r="H99" s="279" t="s">
        <v>4185</v>
      </c>
      <c r="I99" s="276" t="e">
        <f>+VLOOKUP(A99,'BD 2025-04-15'!$A$1:$J$681,9,0)</f>
        <v>#N/A</v>
      </c>
      <c r="J99" s="275" t="s">
        <v>196</v>
      </c>
      <c r="K99" s="279" t="s">
        <v>90</v>
      </c>
      <c r="L99" s="275"/>
      <c r="M99" s="275" t="s">
        <v>764</v>
      </c>
      <c r="N99" s="275" t="s">
        <v>721</v>
      </c>
      <c r="O99" s="281"/>
      <c r="P99" s="281"/>
      <c r="Q99" s="281"/>
      <c r="R99" s="281"/>
      <c r="S99" s="275"/>
      <c r="T99" s="275"/>
      <c r="U99" s="275"/>
      <c r="V99" s="275"/>
      <c r="W99" s="275"/>
      <c r="X99" s="275"/>
      <c r="Y99" s="286"/>
      <c r="Z99" s="287" t="str">
        <f t="shared" si="46"/>
        <v>No aplica</v>
      </c>
      <c r="AA99" s="286"/>
      <c r="AB99" s="287" t="str">
        <f t="shared" si="47"/>
        <v>No aplica</v>
      </c>
      <c r="AC99" s="286"/>
      <c r="AD99" s="286"/>
      <c r="AE99" s="281"/>
      <c r="AF99" s="286"/>
      <c r="AG99" s="287" t="str">
        <f t="shared" si="48"/>
        <v>No aplica</v>
      </c>
      <c r="AH99" s="288">
        <f t="shared" si="49"/>
        <v>0</v>
      </c>
      <c r="AI99" s="281"/>
      <c r="AJ99" s="281"/>
      <c r="AK99" s="292"/>
      <c r="AL99" s="307" t="e">
        <f>+_xlfn.XLOOKUP(A99,'BD 2025-05-15'!$A$1:$A$710,'BD 2025-05-15'!$B$1:$B$710)</f>
        <v>#N/A</v>
      </c>
    </row>
    <row r="100" spans="1:38" x14ac:dyDescent="0.25">
      <c r="A100" s="281">
        <v>59688828</v>
      </c>
      <c r="B100" s="281" t="s">
        <v>1141</v>
      </c>
      <c r="C100" s="282">
        <v>45069</v>
      </c>
      <c r="D100" s="282">
        <v>45741</v>
      </c>
      <c r="E100" s="277">
        <v>31379</v>
      </c>
      <c r="F100" s="3">
        <f t="shared" ca="1" si="45"/>
        <v>40.340808344198173</v>
      </c>
      <c r="G100" s="279" t="s">
        <v>768</v>
      </c>
      <c r="H100" s="279" t="s">
        <v>4163</v>
      </c>
      <c r="I100" s="276" t="e">
        <f>+VLOOKUP(A100,'BD 2025-04-15'!$A$1:$J$681,9,0)</f>
        <v>#N/A</v>
      </c>
      <c r="J100" s="275" t="s">
        <v>196</v>
      </c>
      <c r="K100" s="279" t="s">
        <v>90</v>
      </c>
      <c r="L100" s="275"/>
      <c r="M100" s="275" t="s">
        <v>764</v>
      </c>
      <c r="N100" s="275" t="s">
        <v>721</v>
      </c>
      <c r="O100" s="281"/>
      <c r="P100" s="281"/>
      <c r="Q100" s="281"/>
      <c r="R100" s="281"/>
      <c r="S100" s="275"/>
      <c r="T100" s="275"/>
      <c r="U100" s="275"/>
      <c r="V100" s="275"/>
      <c r="W100" s="275"/>
      <c r="X100" s="275"/>
      <c r="Y100" s="286"/>
      <c r="Z100" s="287" t="str">
        <f t="shared" si="46"/>
        <v>No aplica</v>
      </c>
      <c r="AA100" s="286"/>
      <c r="AB100" s="287" t="str">
        <f t="shared" si="47"/>
        <v>No aplica</v>
      </c>
      <c r="AC100" s="286"/>
      <c r="AD100" s="286"/>
      <c r="AE100" s="281"/>
      <c r="AF100" s="286"/>
      <c r="AG100" s="287" t="str">
        <f t="shared" si="48"/>
        <v>No aplica</v>
      </c>
      <c r="AH100" s="288">
        <f t="shared" si="49"/>
        <v>0</v>
      </c>
      <c r="AI100" s="281"/>
      <c r="AJ100" s="281"/>
      <c r="AK100" s="292"/>
      <c r="AL100" s="307" t="e">
        <f>+_xlfn.XLOOKUP(A100,'BD 2025-05-15'!$A$1:$A$710,'BD 2025-05-15'!$B$1:$B$710)</f>
        <v>#N/A</v>
      </c>
    </row>
    <row r="101" spans="1:38" x14ac:dyDescent="0.25">
      <c r="A101" s="281">
        <v>1028161187</v>
      </c>
      <c r="B101" s="281" t="s">
        <v>1148</v>
      </c>
      <c r="C101" s="282">
        <v>45069</v>
      </c>
      <c r="D101" s="282">
        <v>45756</v>
      </c>
      <c r="E101" s="277">
        <v>36332</v>
      </c>
      <c r="F101" s="3">
        <f t="shared" ca="1" si="45"/>
        <v>26.778918548939082</v>
      </c>
      <c r="G101" s="279" t="s">
        <v>768</v>
      </c>
      <c r="H101" s="279" t="s">
        <v>4166</v>
      </c>
      <c r="I101" s="276" t="e">
        <f>+VLOOKUP(A101,'BD 2025-04-15'!$A$1:$J$681,9,0)</f>
        <v>#N/A</v>
      </c>
      <c r="J101" s="275" t="s">
        <v>196</v>
      </c>
      <c r="K101" s="279" t="s">
        <v>90</v>
      </c>
      <c r="L101" s="275"/>
      <c r="M101" s="275" t="s">
        <v>764</v>
      </c>
      <c r="N101" s="275" t="s">
        <v>721</v>
      </c>
      <c r="O101" s="281"/>
      <c r="P101" s="281"/>
      <c r="Q101" s="281"/>
      <c r="R101" s="281"/>
      <c r="S101" s="275"/>
      <c r="T101" s="275"/>
      <c r="U101" s="275"/>
      <c r="V101" s="275"/>
      <c r="W101" s="275"/>
      <c r="X101" s="275"/>
      <c r="Y101" s="286"/>
      <c r="Z101" s="287" t="str">
        <f t="shared" si="46"/>
        <v>No aplica</v>
      </c>
      <c r="AA101" s="286"/>
      <c r="AB101" s="287" t="str">
        <f t="shared" si="47"/>
        <v>No aplica</v>
      </c>
      <c r="AC101" s="286"/>
      <c r="AD101" s="286"/>
      <c r="AE101" s="281"/>
      <c r="AF101" s="286"/>
      <c r="AG101" s="287" t="str">
        <f t="shared" si="48"/>
        <v>No aplica</v>
      </c>
      <c r="AH101" s="288">
        <f t="shared" si="49"/>
        <v>0</v>
      </c>
      <c r="AI101" s="281"/>
      <c r="AJ101" s="281"/>
      <c r="AK101" s="292"/>
      <c r="AL101" s="307" t="e">
        <f>+_xlfn.XLOOKUP(A101,'BD 2025-05-15'!$A$1:$A$710,'BD 2025-05-15'!$B$1:$B$710)</f>
        <v>#N/A</v>
      </c>
    </row>
    <row r="102" spans="1:38" x14ac:dyDescent="0.25">
      <c r="A102" s="281">
        <v>1144079575</v>
      </c>
      <c r="B102" s="281" t="s">
        <v>1239</v>
      </c>
      <c r="C102" s="282">
        <v>45086</v>
      </c>
      <c r="D102" s="282">
        <v>45659</v>
      </c>
      <c r="E102" s="282">
        <v>34671</v>
      </c>
      <c r="F102" s="283">
        <f t="shared" ca="1" si="45"/>
        <v>31.32713847174977</v>
      </c>
      <c r="G102" s="284" t="s">
        <v>768</v>
      </c>
      <c r="H102" s="284" t="s">
        <v>1240</v>
      </c>
      <c r="I102" s="276" t="e">
        <f>+VLOOKUP(A102,'BD 2025-04-15'!$A$1:$J$681,9,0)</f>
        <v>#N/A</v>
      </c>
      <c r="J102" s="281" t="s">
        <v>196</v>
      </c>
      <c r="K102" s="284" t="s">
        <v>90</v>
      </c>
      <c r="L102" s="281"/>
      <c r="M102" s="281" t="s">
        <v>764</v>
      </c>
      <c r="N102" s="281" t="s">
        <v>721</v>
      </c>
      <c r="O102" s="281"/>
      <c r="P102" s="281"/>
      <c r="Q102" s="281"/>
      <c r="R102" s="281"/>
      <c r="S102" s="275"/>
      <c r="T102" s="275"/>
      <c r="U102" s="275"/>
      <c r="V102" s="275"/>
      <c r="W102" s="275"/>
      <c r="X102" s="275"/>
      <c r="Y102" s="264"/>
      <c r="Z102" s="287" t="str">
        <f t="shared" si="46"/>
        <v>No aplica</v>
      </c>
      <c r="AA102" s="286"/>
      <c r="AB102" s="287" t="str">
        <f t="shared" si="47"/>
        <v>No aplica</v>
      </c>
      <c r="AC102" s="286"/>
      <c r="AD102" s="286"/>
      <c r="AE102" s="281"/>
      <c r="AF102" s="286"/>
      <c r="AG102" s="287" t="str">
        <f t="shared" si="48"/>
        <v>No aplica</v>
      </c>
      <c r="AH102" s="288">
        <f t="shared" si="49"/>
        <v>0</v>
      </c>
      <c r="AI102" s="281"/>
      <c r="AJ102" s="281"/>
      <c r="AK102" s="292"/>
      <c r="AL102" s="307" t="e">
        <f>+_xlfn.XLOOKUP(A102,'BD 2025-05-15'!$A$1:$A$710,'BD 2025-05-15'!$B$1:$B$710)</f>
        <v>#N/A</v>
      </c>
    </row>
    <row r="103" spans="1:38" s="289" customFormat="1" x14ac:dyDescent="0.25">
      <c r="A103" s="281">
        <v>1087194519</v>
      </c>
      <c r="B103" s="281" t="s">
        <v>1261</v>
      </c>
      <c r="C103" s="282">
        <v>45094</v>
      </c>
      <c r="D103" s="282">
        <v>45658</v>
      </c>
      <c r="E103" s="282">
        <v>33921</v>
      </c>
      <c r="F103" s="283">
        <f t="shared" ca="1" si="45"/>
        <v>33.379224030037548</v>
      </c>
      <c r="G103" s="284" t="s">
        <v>768</v>
      </c>
      <c r="H103" s="284" t="s">
        <v>4197</v>
      </c>
      <c r="I103" s="276" t="e">
        <f>+VLOOKUP(A103,'BD 2025-04-15'!$A$1:$J$681,9,0)</f>
        <v>#N/A</v>
      </c>
      <c r="J103" s="281" t="s">
        <v>196</v>
      </c>
      <c r="K103" s="284" t="s">
        <v>90</v>
      </c>
      <c r="L103" s="281"/>
      <c r="M103" s="281" t="s">
        <v>764</v>
      </c>
      <c r="N103" s="281" t="s">
        <v>721</v>
      </c>
      <c r="O103" s="281"/>
      <c r="P103" s="281"/>
      <c r="Q103" s="281"/>
      <c r="R103" s="281"/>
      <c r="S103" s="275"/>
      <c r="T103" s="275"/>
      <c r="U103" s="275"/>
      <c r="V103" s="275"/>
      <c r="W103" s="275"/>
      <c r="X103" s="275"/>
      <c r="Y103" s="264"/>
      <c r="Z103" s="287" t="str">
        <f t="shared" si="46"/>
        <v>No aplica</v>
      </c>
      <c r="AA103" s="286"/>
      <c r="AB103" s="287" t="str">
        <f t="shared" si="47"/>
        <v>No aplica</v>
      </c>
      <c r="AC103" s="286"/>
      <c r="AD103" s="286"/>
      <c r="AE103" s="281"/>
      <c r="AF103" s="286"/>
      <c r="AG103" s="287" t="str">
        <f t="shared" si="48"/>
        <v>No aplica</v>
      </c>
      <c r="AH103" s="288">
        <f t="shared" si="49"/>
        <v>0</v>
      </c>
      <c r="AI103" s="281"/>
      <c r="AJ103" s="281"/>
      <c r="AK103" s="292"/>
      <c r="AL103" s="307" t="e">
        <f>+_xlfn.XLOOKUP(A103,'BD 2025-05-15'!$A$1:$A$710,'BD 2025-05-15'!$B$1:$B$710)</f>
        <v>#N/A</v>
      </c>
    </row>
    <row r="104" spans="1:38" x14ac:dyDescent="0.25">
      <c r="A104" s="281">
        <v>1087118397</v>
      </c>
      <c r="B104" s="281" t="s">
        <v>1183</v>
      </c>
      <c r="C104" s="282">
        <v>45094</v>
      </c>
      <c r="D104" s="282">
        <v>45741</v>
      </c>
      <c r="E104" s="277">
        <v>37360</v>
      </c>
      <c r="F104" s="3">
        <f t="shared" ca="1" si="45"/>
        <v>23.965064067462489</v>
      </c>
      <c r="G104" s="279" t="s">
        <v>768</v>
      </c>
      <c r="H104" s="279" t="s">
        <v>1184</v>
      </c>
      <c r="I104" s="276" t="e">
        <f>+VLOOKUP(A104,'BD 2025-04-15'!$A$1:$J$681,9,0)</f>
        <v>#N/A</v>
      </c>
      <c r="J104" s="275" t="s">
        <v>196</v>
      </c>
      <c r="K104" s="279" t="s">
        <v>90</v>
      </c>
      <c r="L104" s="275"/>
      <c r="M104" s="275" t="s">
        <v>764</v>
      </c>
      <c r="N104" s="275" t="s">
        <v>721</v>
      </c>
      <c r="O104" s="281"/>
      <c r="P104" s="281"/>
      <c r="Q104" s="281"/>
      <c r="R104" s="281"/>
      <c r="S104" s="275"/>
      <c r="T104" s="275"/>
      <c r="U104" s="275"/>
      <c r="V104" s="275"/>
      <c r="W104" s="275"/>
      <c r="X104" s="275"/>
      <c r="Y104" s="286"/>
      <c r="Z104" s="287" t="str">
        <f t="shared" si="46"/>
        <v>No aplica</v>
      </c>
      <c r="AA104" s="286"/>
      <c r="AB104" s="287" t="str">
        <f t="shared" si="47"/>
        <v>No aplica</v>
      </c>
      <c r="AC104" s="286"/>
      <c r="AD104" s="286"/>
      <c r="AE104" s="281"/>
      <c r="AF104" s="286"/>
      <c r="AG104" s="287" t="str">
        <f t="shared" si="48"/>
        <v>No aplica</v>
      </c>
      <c r="AH104" s="288">
        <f t="shared" si="49"/>
        <v>0</v>
      </c>
      <c r="AI104" s="281"/>
      <c r="AJ104" s="281"/>
      <c r="AK104" s="292"/>
      <c r="AL104" s="307" t="e">
        <f>+_xlfn.XLOOKUP(A104,'BD 2025-05-15'!$A$1:$A$710,'BD 2025-05-15'!$B$1:$B$710)</f>
        <v>#N/A</v>
      </c>
    </row>
    <row r="105" spans="1:38" x14ac:dyDescent="0.25">
      <c r="A105" s="281">
        <v>1005876794</v>
      </c>
      <c r="B105" s="281" t="s">
        <v>1158</v>
      </c>
      <c r="C105" s="282">
        <v>45100</v>
      </c>
      <c r="D105" s="282">
        <v>45713</v>
      </c>
      <c r="E105" s="282">
        <v>37587</v>
      </c>
      <c r="F105" s="283">
        <f t="shared" ca="1" si="45"/>
        <v>23.343554922790492</v>
      </c>
      <c r="G105" s="284" t="s">
        <v>768</v>
      </c>
      <c r="H105" s="284" t="s">
        <v>1159</v>
      </c>
      <c r="I105" s="276" t="e">
        <f>+VLOOKUP(A105,'BD 2025-04-15'!$A$1:$J$681,9,0)</f>
        <v>#N/A</v>
      </c>
      <c r="J105" s="281" t="s">
        <v>196</v>
      </c>
      <c r="K105" s="284" t="s">
        <v>90</v>
      </c>
      <c r="L105" s="281"/>
      <c r="M105" s="281" t="s">
        <v>764</v>
      </c>
      <c r="N105" s="281" t="s">
        <v>721</v>
      </c>
      <c r="O105" s="281"/>
      <c r="P105" s="281"/>
      <c r="Q105" s="281"/>
      <c r="R105" s="281"/>
      <c r="S105" s="281"/>
      <c r="T105" s="281"/>
      <c r="U105" s="281"/>
      <c r="V105" s="281"/>
      <c r="W105" s="281"/>
      <c r="X105" s="281"/>
      <c r="Y105" s="286"/>
      <c r="Z105" s="287" t="str">
        <f t="shared" si="46"/>
        <v>No aplica</v>
      </c>
      <c r="AA105" s="286"/>
      <c r="AB105" s="287" t="str">
        <f t="shared" si="47"/>
        <v>No aplica</v>
      </c>
      <c r="AC105" s="286"/>
      <c r="AD105" s="286"/>
      <c r="AE105" s="281"/>
      <c r="AF105" s="286"/>
      <c r="AG105" s="287" t="str">
        <f t="shared" si="48"/>
        <v>No aplica</v>
      </c>
      <c r="AH105" s="288">
        <f t="shared" si="49"/>
        <v>0</v>
      </c>
      <c r="AI105" s="281"/>
      <c r="AJ105" s="281"/>
      <c r="AK105" s="292"/>
      <c r="AL105" s="307" t="e">
        <f>+_xlfn.XLOOKUP(A105,'BD 2025-05-15'!$A$1:$A$710,'BD 2025-05-15'!$B$1:$B$710)</f>
        <v>#N/A</v>
      </c>
    </row>
    <row r="106" spans="1:38" x14ac:dyDescent="0.25">
      <c r="A106" s="281">
        <v>1004510335</v>
      </c>
      <c r="B106" s="281" t="s">
        <v>1296</v>
      </c>
      <c r="C106" s="282">
        <v>45100</v>
      </c>
      <c r="D106" s="282">
        <v>45741</v>
      </c>
      <c r="E106" s="277">
        <v>37086</v>
      </c>
      <c r="F106" s="3">
        <f t="shared" ca="1" si="45"/>
        <v>24.715880370682392</v>
      </c>
      <c r="G106" s="279" t="s">
        <v>768</v>
      </c>
      <c r="H106" s="279" t="s">
        <v>1297</v>
      </c>
      <c r="I106" s="276" t="e">
        <f>+VLOOKUP(A106,'BD 2025-04-15'!$A$1:$J$681,9,0)</f>
        <v>#N/A</v>
      </c>
      <c r="J106" s="275" t="s">
        <v>196</v>
      </c>
      <c r="K106" s="279" t="s">
        <v>90</v>
      </c>
      <c r="L106" s="275"/>
      <c r="M106" s="275" t="s">
        <v>764</v>
      </c>
      <c r="N106" s="275" t="s">
        <v>721</v>
      </c>
      <c r="O106" s="281"/>
      <c r="P106" s="281"/>
      <c r="Q106" s="281"/>
      <c r="R106" s="281"/>
      <c r="S106" s="275"/>
      <c r="T106" s="275"/>
      <c r="U106" s="275"/>
      <c r="V106" s="275"/>
      <c r="W106" s="275"/>
      <c r="X106" s="275"/>
      <c r="Y106" s="286"/>
      <c r="Z106" s="287" t="str">
        <f t="shared" si="46"/>
        <v>No aplica</v>
      </c>
      <c r="AA106" s="286"/>
      <c r="AB106" s="287" t="str">
        <f t="shared" si="47"/>
        <v>No aplica</v>
      </c>
      <c r="AC106" s="286"/>
      <c r="AD106" s="286"/>
      <c r="AE106" s="281"/>
      <c r="AF106" s="286"/>
      <c r="AG106" s="287" t="str">
        <f t="shared" si="48"/>
        <v>No aplica</v>
      </c>
      <c r="AH106" s="288">
        <f t="shared" si="49"/>
        <v>0</v>
      </c>
      <c r="AI106" s="281"/>
      <c r="AJ106" s="281"/>
      <c r="AK106" s="292"/>
      <c r="AL106" s="307" t="e">
        <f>+_xlfn.XLOOKUP(A106,'BD 2025-05-15'!$A$1:$A$710,'BD 2025-05-15'!$B$1:$B$710)</f>
        <v>#N/A</v>
      </c>
    </row>
    <row r="107" spans="1:38" x14ac:dyDescent="0.25">
      <c r="A107" s="281">
        <v>22467315</v>
      </c>
      <c r="B107" s="281" t="s">
        <v>1218</v>
      </c>
      <c r="C107" s="282">
        <v>45100</v>
      </c>
      <c r="D107" s="282">
        <v>45741</v>
      </c>
      <c r="E107" s="277">
        <v>28419</v>
      </c>
      <c r="F107" s="3">
        <f t="shared" ca="1" si="45"/>
        <v>48.444858175446278</v>
      </c>
      <c r="G107" s="279" t="s">
        <v>768</v>
      </c>
      <c r="H107" s="279" t="s">
        <v>1219</v>
      </c>
      <c r="I107" s="276" t="e">
        <f>+VLOOKUP(A107,'BD 2025-04-15'!$A$1:$J$681,9,0)</f>
        <v>#N/A</v>
      </c>
      <c r="J107" s="275" t="s">
        <v>196</v>
      </c>
      <c r="K107" s="279" t="s">
        <v>90</v>
      </c>
      <c r="L107" s="275"/>
      <c r="M107" s="275" t="s">
        <v>764</v>
      </c>
      <c r="N107" s="275" t="s">
        <v>721</v>
      </c>
      <c r="O107" s="281"/>
      <c r="P107" s="281"/>
      <c r="Q107" s="281"/>
      <c r="R107" s="281"/>
      <c r="S107" s="275"/>
      <c r="T107" s="275"/>
      <c r="U107" s="275"/>
      <c r="V107" s="275"/>
      <c r="W107" s="275"/>
      <c r="X107" s="275"/>
      <c r="Y107" s="286"/>
      <c r="Z107" s="287" t="str">
        <f t="shared" si="46"/>
        <v>No aplica</v>
      </c>
      <c r="AA107" s="286"/>
      <c r="AB107" s="287" t="str">
        <f t="shared" si="47"/>
        <v>No aplica</v>
      </c>
      <c r="AC107" s="286"/>
      <c r="AD107" s="286"/>
      <c r="AE107" s="281"/>
      <c r="AF107" s="286"/>
      <c r="AG107" s="287" t="str">
        <f t="shared" si="48"/>
        <v>No aplica</v>
      </c>
      <c r="AH107" s="288">
        <f t="shared" si="49"/>
        <v>0</v>
      </c>
      <c r="AI107" s="281"/>
      <c r="AJ107" s="281"/>
      <c r="AK107" s="292"/>
      <c r="AL107" s="307" t="e">
        <f>+_xlfn.XLOOKUP(A107,'BD 2025-05-15'!$A$1:$A$710,'BD 2025-05-15'!$B$1:$B$710)</f>
        <v>#N/A</v>
      </c>
    </row>
    <row r="108" spans="1:38" x14ac:dyDescent="0.25">
      <c r="A108" s="281">
        <v>1006185070</v>
      </c>
      <c r="B108" s="281" t="s">
        <v>1208</v>
      </c>
      <c r="C108" s="282">
        <v>45100</v>
      </c>
      <c r="D108" s="282">
        <v>45741</v>
      </c>
      <c r="E108" s="277">
        <v>37521</v>
      </c>
      <c r="F108" s="3">
        <f t="shared" ca="1" si="45"/>
        <v>23.524258022122439</v>
      </c>
      <c r="G108" s="279" t="s">
        <v>768</v>
      </c>
      <c r="H108" s="279" t="s">
        <v>1209</v>
      </c>
      <c r="I108" s="276" t="e">
        <f>+VLOOKUP(A108,'BD 2025-04-15'!$A$1:$J$681,9,0)</f>
        <v>#N/A</v>
      </c>
      <c r="J108" s="275" t="s">
        <v>196</v>
      </c>
      <c r="K108" s="279" t="s">
        <v>90</v>
      </c>
      <c r="L108" s="275"/>
      <c r="M108" s="275" t="s">
        <v>764</v>
      </c>
      <c r="N108" s="275" t="s">
        <v>721</v>
      </c>
      <c r="O108" s="281"/>
      <c r="P108" s="281"/>
      <c r="Q108" s="281"/>
      <c r="R108" s="281"/>
      <c r="S108" s="275"/>
      <c r="T108" s="275"/>
      <c r="U108" s="275"/>
      <c r="V108" s="275"/>
      <c r="W108" s="275"/>
      <c r="X108" s="275"/>
      <c r="Y108" s="286"/>
      <c r="Z108" s="287" t="str">
        <f t="shared" si="46"/>
        <v>No aplica</v>
      </c>
      <c r="AA108" s="286"/>
      <c r="AB108" s="287" t="str">
        <f t="shared" si="47"/>
        <v>No aplica</v>
      </c>
      <c r="AC108" s="286"/>
      <c r="AD108" s="286"/>
      <c r="AE108" s="281"/>
      <c r="AF108" s="286"/>
      <c r="AG108" s="287" t="str">
        <f t="shared" si="48"/>
        <v>No aplica</v>
      </c>
      <c r="AH108" s="288">
        <f t="shared" si="49"/>
        <v>0</v>
      </c>
      <c r="AI108" s="281"/>
      <c r="AJ108" s="281"/>
      <c r="AK108" s="292"/>
      <c r="AL108" s="307" t="e">
        <f>+_xlfn.XLOOKUP(A108,'BD 2025-05-15'!$A$1:$A$710,'BD 2025-05-15'!$B$1:$B$710)</f>
        <v>#N/A</v>
      </c>
    </row>
    <row r="109" spans="1:38" x14ac:dyDescent="0.25">
      <c r="A109" s="281">
        <v>1193591266</v>
      </c>
      <c r="B109" s="281" t="s">
        <v>1334</v>
      </c>
      <c r="C109" s="282">
        <v>45124</v>
      </c>
      <c r="D109" s="282">
        <v>45691</v>
      </c>
      <c r="E109" s="282">
        <v>35346</v>
      </c>
      <c r="F109" s="283">
        <f t="shared" ca="1" si="45"/>
        <v>29.477788571933235</v>
      </c>
      <c r="G109" s="284" t="s">
        <v>768</v>
      </c>
      <c r="H109" s="284" t="s">
        <v>1335</v>
      </c>
      <c r="I109" s="276" t="e">
        <f>+VLOOKUP(A109,'BD 2025-04-15'!$A$1:$J$681,9,0)</f>
        <v>#N/A</v>
      </c>
      <c r="J109" s="281" t="s">
        <v>196</v>
      </c>
      <c r="K109" s="284" t="s">
        <v>90</v>
      </c>
      <c r="L109" s="281"/>
      <c r="M109" s="281" t="s">
        <v>764</v>
      </c>
      <c r="N109" s="281" t="s">
        <v>721</v>
      </c>
      <c r="O109" s="281"/>
      <c r="P109" s="281"/>
      <c r="Q109" s="281"/>
      <c r="R109" s="281"/>
      <c r="S109" s="275"/>
      <c r="T109" s="275"/>
      <c r="U109" s="275"/>
      <c r="V109" s="275"/>
      <c r="W109" s="275"/>
      <c r="X109" s="275"/>
      <c r="Y109" s="264"/>
      <c r="Z109" s="287" t="str">
        <f t="shared" si="46"/>
        <v>No aplica</v>
      </c>
      <c r="AA109" s="286"/>
      <c r="AB109" s="287" t="str">
        <f t="shared" si="47"/>
        <v>No aplica</v>
      </c>
      <c r="AC109" s="286"/>
      <c r="AD109" s="286"/>
      <c r="AE109" s="281"/>
      <c r="AF109" s="286"/>
      <c r="AG109" s="287" t="str">
        <f t="shared" si="48"/>
        <v>No aplica</v>
      </c>
      <c r="AH109" s="288">
        <f t="shared" si="49"/>
        <v>0</v>
      </c>
      <c r="AI109" s="281"/>
      <c r="AJ109" s="281"/>
      <c r="AK109" s="292"/>
      <c r="AL109" s="307" t="e">
        <f>+_xlfn.XLOOKUP(A109,'BD 2025-05-15'!$A$1:$A$710,'BD 2025-05-15'!$B$1:$B$710)</f>
        <v>#N/A</v>
      </c>
    </row>
    <row r="110" spans="1:38" x14ac:dyDescent="0.25">
      <c r="A110" s="281">
        <v>1143871253</v>
      </c>
      <c r="B110" s="281" t="s">
        <v>229</v>
      </c>
      <c r="C110" s="282">
        <v>45124</v>
      </c>
      <c r="D110" s="282">
        <v>45703</v>
      </c>
      <c r="E110" s="282">
        <v>35495</v>
      </c>
      <c r="F110" s="283">
        <f t="shared" ca="1" si="45"/>
        <v>29.071826229807428</v>
      </c>
      <c r="G110" s="284" t="s">
        <v>763</v>
      </c>
      <c r="H110" s="284" t="s">
        <v>230</v>
      </c>
      <c r="I110" s="276" t="e">
        <f>+VLOOKUP(A110,'BD 2025-04-15'!$A$1:$J$681,9,0)</f>
        <v>#N/A</v>
      </c>
      <c r="J110" s="281" t="s">
        <v>196</v>
      </c>
      <c r="K110" s="284" t="s">
        <v>90</v>
      </c>
      <c r="L110" s="281" t="s">
        <v>557</v>
      </c>
      <c r="M110" s="281" t="s">
        <v>557</v>
      </c>
      <c r="N110" s="281" t="s">
        <v>437</v>
      </c>
      <c r="O110" s="281" t="s">
        <v>563</v>
      </c>
      <c r="P110" s="281" t="s">
        <v>435</v>
      </c>
      <c r="Q110" s="281" t="s">
        <v>564</v>
      </c>
      <c r="R110" s="281">
        <v>1006100591</v>
      </c>
      <c r="S110" s="281" t="s">
        <v>3765</v>
      </c>
      <c r="T110" s="281" t="s">
        <v>3766</v>
      </c>
      <c r="U110" s="281">
        <v>2024</v>
      </c>
      <c r="V110" s="281" t="s">
        <v>1819</v>
      </c>
      <c r="W110" s="281">
        <v>110</v>
      </c>
      <c r="X110" s="281"/>
      <c r="Y110" s="286">
        <v>45205</v>
      </c>
      <c r="Z110" s="287" t="str">
        <f t="shared" si="46"/>
        <v>Vigente</v>
      </c>
      <c r="AA110" s="286">
        <v>45855</v>
      </c>
      <c r="AB110" s="287" t="str">
        <f t="shared" si="47"/>
        <v>Vigente</v>
      </c>
      <c r="AC110" s="286">
        <v>45977</v>
      </c>
      <c r="AD110" s="286" t="s">
        <v>439</v>
      </c>
      <c r="AE110" s="281" t="s">
        <v>439</v>
      </c>
      <c r="AF110" s="286">
        <v>48508</v>
      </c>
      <c r="AG110" s="287" t="str">
        <f t="shared" si="48"/>
        <v>Vigente</v>
      </c>
      <c r="AH110" s="288">
        <f t="shared" si="49"/>
        <v>3</v>
      </c>
      <c r="AI110" s="281"/>
      <c r="AJ110" s="281"/>
      <c r="AK110" s="292"/>
      <c r="AL110" s="307" t="e">
        <f>+_xlfn.XLOOKUP(A110,'BD 2025-05-15'!$A$1:$A$710,'BD 2025-05-15'!$B$1:$B$710)</f>
        <v>#N/A</v>
      </c>
    </row>
    <row r="111" spans="1:38" x14ac:dyDescent="0.25">
      <c r="A111" s="281">
        <v>1039680123</v>
      </c>
      <c r="B111" s="281" t="s">
        <v>1146</v>
      </c>
      <c r="C111" s="282">
        <v>45124</v>
      </c>
      <c r="D111" s="282">
        <v>45731</v>
      </c>
      <c r="E111" s="282">
        <v>37189</v>
      </c>
      <c r="F111" s="283">
        <f t="shared" ca="1" si="45"/>
        <v>24.433866891322662</v>
      </c>
      <c r="G111" s="284" t="s">
        <v>768</v>
      </c>
      <c r="H111" s="284" t="s">
        <v>1147</v>
      </c>
      <c r="I111" s="276" t="e">
        <f>+VLOOKUP(A111,'BD 2025-04-15'!$A$1:$J$681,9,0)</f>
        <v>#N/A</v>
      </c>
      <c r="J111" s="281" t="s">
        <v>196</v>
      </c>
      <c r="K111" s="284" t="s">
        <v>90</v>
      </c>
      <c r="L111" s="281"/>
      <c r="M111" s="281" t="s">
        <v>764</v>
      </c>
      <c r="N111" s="281" t="s">
        <v>721</v>
      </c>
      <c r="O111" s="281"/>
      <c r="P111" s="281"/>
      <c r="Q111" s="281"/>
      <c r="R111" s="281"/>
      <c r="S111" s="281"/>
      <c r="T111" s="281"/>
      <c r="U111" s="281"/>
      <c r="V111" s="281"/>
      <c r="W111" s="281"/>
      <c r="X111" s="281"/>
      <c r="Y111" s="286"/>
      <c r="Z111" s="287" t="str">
        <f t="shared" si="46"/>
        <v>No aplica</v>
      </c>
      <c r="AA111" s="286"/>
      <c r="AB111" s="287" t="str">
        <f t="shared" si="47"/>
        <v>No aplica</v>
      </c>
      <c r="AC111" s="286"/>
      <c r="AD111" s="286"/>
      <c r="AE111" s="281"/>
      <c r="AF111" s="286"/>
      <c r="AG111" s="287" t="str">
        <f t="shared" si="48"/>
        <v>No aplica</v>
      </c>
      <c r="AH111" s="288">
        <f t="shared" si="49"/>
        <v>0</v>
      </c>
      <c r="AI111" s="281"/>
      <c r="AJ111" s="281"/>
      <c r="AK111" s="292"/>
      <c r="AL111" s="307" t="e">
        <f>+_xlfn.XLOOKUP(A111,'BD 2025-05-15'!$A$1:$A$710,'BD 2025-05-15'!$B$1:$B$710)</f>
        <v>#N/A</v>
      </c>
    </row>
    <row r="112" spans="1:38" x14ac:dyDescent="0.25">
      <c r="A112" s="281">
        <v>1087186415</v>
      </c>
      <c r="B112" s="281" t="s">
        <v>1345</v>
      </c>
      <c r="C112" s="282">
        <v>45124</v>
      </c>
      <c r="D112" s="282">
        <v>45741</v>
      </c>
      <c r="E112" s="277">
        <v>33365</v>
      </c>
      <c r="F112" s="3">
        <f t="shared" ca="1" si="45"/>
        <v>34.902121834360024</v>
      </c>
      <c r="G112" s="279" t="s">
        <v>768</v>
      </c>
      <c r="H112" s="279" t="s">
        <v>1346</v>
      </c>
      <c r="I112" s="276" t="e">
        <f>+VLOOKUP(A112,'BD 2025-04-15'!$A$1:$J$681,9,0)</f>
        <v>#N/A</v>
      </c>
      <c r="J112" s="275" t="s">
        <v>196</v>
      </c>
      <c r="K112" s="279" t="s">
        <v>90</v>
      </c>
      <c r="L112" s="275"/>
      <c r="M112" s="275" t="s">
        <v>764</v>
      </c>
      <c r="N112" s="275" t="s">
        <v>721</v>
      </c>
      <c r="O112" s="281"/>
      <c r="P112" s="281"/>
      <c r="Q112" s="281"/>
      <c r="R112" s="281"/>
      <c r="S112" s="275"/>
      <c r="T112" s="275"/>
      <c r="U112" s="275"/>
      <c r="V112" s="275"/>
      <c r="W112" s="275"/>
      <c r="X112" s="275"/>
      <c r="Y112" s="286"/>
      <c r="Z112" s="287" t="str">
        <f t="shared" si="46"/>
        <v>No aplica</v>
      </c>
      <c r="AA112" s="286"/>
      <c r="AB112" s="287" t="str">
        <f t="shared" si="47"/>
        <v>No aplica</v>
      </c>
      <c r="AC112" s="286"/>
      <c r="AD112" s="286"/>
      <c r="AE112" s="281"/>
      <c r="AF112" s="286"/>
      <c r="AG112" s="287" t="str">
        <f t="shared" si="48"/>
        <v>No aplica</v>
      </c>
      <c r="AH112" s="288">
        <f t="shared" si="49"/>
        <v>0</v>
      </c>
      <c r="AI112" s="281"/>
      <c r="AJ112" s="281"/>
      <c r="AK112" s="292"/>
      <c r="AL112" s="307" t="e">
        <f>+_xlfn.XLOOKUP(A112,'BD 2025-05-15'!$A$1:$A$710,'BD 2025-05-15'!$B$1:$B$710)</f>
        <v>#N/A</v>
      </c>
    </row>
    <row r="113" spans="1:38" x14ac:dyDescent="0.25">
      <c r="A113" s="281">
        <v>1144042314</v>
      </c>
      <c r="B113" s="281" t="s">
        <v>1656</v>
      </c>
      <c r="C113" s="282">
        <v>45131</v>
      </c>
      <c r="D113" s="282">
        <v>45666</v>
      </c>
      <c r="E113" s="282">
        <v>33093</v>
      </c>
      <c r="F113" s="283">
        <f t="shared" ca="1" si="45"/>
        <v>35.647476690839135</v>
      </c>
      <c r="G113" s="284" t="s">
        <v>768</v>
      </c>
      <c r="H113" s="284" t="s">
        <v>1657</v>
      </c>
      <c r="I113" s="276" t="e">
        <f>+VLOOKUP(A113,'BD 2025-04-15'!$A$1:$J$681,9,0)</f>
        <v>#N/A</v>
      </c>
      <c r="J113" s="281" t="s">
        <v>1646</v>
      </c>
      <c r="K113" s="284" t="s">
        <v>1644</v>
      </c>
      <c r="L113" s="281"/>
      <c r="M113" s="281" t="s">
        <v>764</v>
      </c>
      <c r="N113" s="281" t="s">
        <v>721</v>
      </c>
      <c r="O113" s="281"/>
      <c r="P113" s="281"/>
      <c r="Q113" s="281"/>
      <c r="R113" s="281"/>
      <c r="S113" s="275"/>
      <c r="T113" s="275"/>
      <c r="U113" s="275"/>
      <c r="V113" s="275"/>
      <c r="W113" s="275"/>
      <c r="X113" s="275"/>
      <c r="Y113" s="264"/>
      <c r="Z113" s="287" t="str">
        <f t="shared" si="46"/>
        <v>No aplica</v>
      </c>
      <c r="AA113" s="286"/>
      <c r="AB113" s="287" t="str">
        <f t="shared" si="47"/>
        <v>No aplica</v>
      </c>
      <c r="AC113" s="286"/>
      <c r="AD113" s="286"/>
      <c r="AE113" s="281"/>
      <c r="AF113" s="286"/>
      <c r="AG113" s="287" t="str">
        <f t="shared" si="48"/>
        <v>No aplica</v>
      </c>
      <c r="AH113" s="288">
        <f t="shared" si="49"/>
        <v>0</v>
      </c>
      <c r="AI113" s="281"/>
      <c r="AJ113" s="281"/>
      <c r="AK113" s="292"/>
      <c r="AL113" s="307" t="e">
        <f>+_xlfn.XLOOKUP(A113,'BD 2025-05-15'!$A$1:$A$710,'BD 2025-05-15'!$B$1:$B$710)</f>
        <v>#N/A</v>
      </c>
    </row>
    <row r="114" spans="1:38" x14ac:dyDescent="0.25">
      <c r="A114" s="281">
        <v>1234197950</v>
      </c>
      <c r="B114" s="281" t="s">
        <v>1317</v>
      </c>
      <c r="C114" s="282">
        <v>45139</v>
      </c>
      <c r="D114" s="282">
        <v>45726</v>
      </c>
      <c r="E114" s="282">
        <v>36477</v>
      </c>
      <c r="F114" s="283">
        <f t="shared" ca="1" si="45"/>
        <v>26.381930184804929</v>
      </c>
      <c r="G114" s="284" t="s">
        <v>768</v>
      </c>
      <c r="H114" s="284" t="s">
        <v>1318</v>
      </c>
      <c r="I114" s="276" t="e">
        <f>+VLOOKUP(A114,'BD 2025-04-15'!$A$1:$J$681,9,0)</f>
        <v>#N/A</v>
      </c>
      <c r="J114" s="281" t="s">
        <v>196</v>
      </c>
      <c r="K114" s="284" t="s">
        <v>90</v>
      </c>
      <c r="L114" s="281"/>
      <c r="M114" s="281" t="s">
        <v>764</v>
      </c>
      <c r="N114" s="281" t="s">
        <v>721</v>
      </c>
      <c r="O114" s="281"/>
      <c r="P114" s="281"/>
      <c r="Q114" s="281"/>
      <c r="R114" s="281"/>
      <c r="S114" s="281"/>
      <c r="T114" s="281"/>
      <c r="U114" s="281"/>
      <c r="V114" s="281"/>
      <c r="W114" s="281"/>
      <c r="X114" s="281"/>
      <c r="Y114" s="286"/>
      <c r="Z114" s="287" t="str">
        <f t="shared" si="46"/>
        <v>No aplica</v>
      </c>
      <c r="AA114" s="286"/>
      <c r="AB114" s="287" t="str">
        <f t="shared" si="47"/>
        <v>No aplica</v>
      </c>
      <c r="AC114" s="286"/>
      <c r="AD114" s="286"/>
      <c r="AE114" s="281"/>
      <c r="AF114" s="286"/>
      <c r="AG114" s="287" t="str">
        <f t="shared" si="48"/>
        <v>No aplica</v>
      </c>
      <c r="AH114" s="288">
        <f t="shared" si="49"/>
        <v>0</v>
      </c>
      <c r="AI114" s="281"/>
      <c r="AJ114" s="281"/>
      <c r="AK114" s="292"/>
      <c r="AL114" s="307" t="e">
        <f>+_xlfn.XLOOKUP(A114,'BD 2025-05-15'!$A$1:$A$710,'BD 2025-05-15'!$B$1:$B$710)</f>
        <v>#N/A</v>
      </c>
    </row>
    <row r="115" spans="1:38" x14ac:dyDescent="0.25">
      <c r="A115" s="281">
        <v>1107100968</v>
      </c>
      <c r="B115" s="281" t="s">
        <v>1289</v>
      </c>
      <c r="C115" s="282">
        <v>45154</v>
      </c>
      <c r="D115" s="282">
        <v>45700</v>
      </c>
      <c r="E115" s="282">
        <v>35254</v>
      </c>
      <c r="F115" s="283">
        <f t="shared" ca="1" si="45"/>
        <v>29.729665283052196</v>
      </c>
      <c r="G115" s="284" t="s">
        <v>768</v>
      </c>
      <c r="H115" s="284" t="s">
        <v>1290</v>
      </c>
      <c r="I115" s="276" t="e">
        <f>+VLOOKUP(A115,'BD 2025-04-15'!$A$1:$J$681,9,0)</f>
        <v>#N/A</v>
      </c>
      <c r="J115" s="281" t="s">
        <v>196</v>
      </c>
      <c r="K115" s="284" t="s">
        <v>90</v>
      </c>
      <c r="L115" s="281"/>
      <c r="M115" s="281" t="s">
        <v>764</v>
      </c>
      <c r="N115" s="281" t="s">
        <v>721</v>
      </c>
      <c r="O115" s="281"/>
      <c r="P115" s="281"/>
      <c r="Q115" s="281"/>
      <c r="R115" s="281"/>
      <c r="S115" s="275"/>
      <c r="T115" s="275"/>
      <c r="U115" s="275"/>
      <c r="V115" s="275"/>
      <c r="W115" s="275"/>
      <c r="X115" s="275"/>
      <c r="Y115" s="264"/>
      <c r="Z115" s="287" t="str">
        <f t="shared" si="46"/>
        <v>No aplica</v>
      </c>
      <c r="AA115" s="286"/>
      <c r="AB115" s="287" t="str">
        <f t="shared" si="47"/>
        <v>No aplica</v>
      </c>
      <c r="AC115" s="286"/>
      <c r="AD115" s="286"/>
      <c r="AE115" s="281"/>
      <c r="AF115" s="286"/>
      <c r="AG115" s="287" t="str">
        <f t="shared" si="48"/>
        <v>No aplica</v>
      </c>
      <c r="AH115" s="288">
        <f t="shared" si="49"/>
        <v>0</v>
      </c>
      <c r="AI115" s="281"/>
      <c r="AJ115" s="281"/>
      <c r="AK115" s="292"/>
      <c r="AL115" s="307" t="e">
        <f>+_xlfn.XLOOKUP(A115,'BD 2025-05-15'!$A$1:$A$710,'BD 2025-05-15'!$B$1:$B$710)</f>
        <v>#N/A</v>
      </c>
    </row>
    <row r="116" spans="1:38" x14ac:dyDescent="0.25">
      <c r="A116" s="281">
        <v>1193215824</v>
      </c>
      <c r="B116" s="281" t="s">
        <v>1401</v>
      </c>
      <c r="C116" s="282">
        <v>45398</v>
      </c>
      <c r="D116" s="282">
        <v>45672</v>
      </c>
      <c r="E116" s="282">
        <v>37646</v>
      </c>
      <c r="F116" s="283">
        <f t="shared" ca="1" si="45"/>
        <v>23.1813826146475</v>
      </c>
      <c r="G116" s="284" t="s">
        <v>768</v>
      </c>
      <c r="H116" s="284" t="s">
        <v>4240</v>
      </c>
      <c r="I116" s="276" t="e">
        <f>+VLOOKUP(A116,'BD 2025-04-15'!$A$1:$J$681,9,0)</f>
        <v>#N/A</v>
      </c>
      <c r="J116" s="281" t="s">
        <v>92</v>
      </c>
      <c r="K116" s="284" t="s">
        <v>90</v>
      </c>
      <c r="L116" s="281"/>
      <c r="M116" s="281" t="s">
        <v>764</v>
      </c>
      <c r="N116" s="281" t="s">
        <v>721</v>
      </c>
      <c r="O116" s="281"/>
      <c r="P116" s="281"/>
      <c r="Q116" s="281"/>
      <c r="R116" s="281"/>
      <c r="S116" s="275"/>
      <c r="T116" s="275"/>
      <c r="U116" s="275"/>
      <c r="V116" s="275"/>
      <c r="W116" s="275"/>
      <c r="X116" s="275"/>
      <c r="Y116" s="264"/>
      <c r="Z116" s="287" t="str">
        <f t="shared" si="46"/>
        <v>No aplica</v>
      </c>
      <c r="AA116" s="286"/>
      <c r="AB116" s="287" t="str">
        <f t="shared" si="47"/>
        <v>No aplica</v>
      </c>
      <c r="AC116" s="286"/>
      <c r="AD116" s="286"/>
      <c r="AE116" s="281"/>
      <c r="AF116" s="286"/>
      <c r="AG116" s="287" t="str">
        <f t="shared" si="48"/>
        <v>No aplica</v>
      </c>
      <c r="AH116" s="288">
        <f t="shared" si="49"/>
        <v>0</v>
      </c>
      <c r="AI116" s="281"/>
      <c r="AJ116" s="281"/>
      <c r="AK116" s="292"/>
      <c r="AL116" s="307" t="e">
        <f>+_xlfn.XLOOKUP(A116,'BD 2025-05-15'!$A$1:$A$710,'BD 2025-05-15'!$B$1:$B$710)</f>
        <v>#N/A</v>
      </c>
    </row>
    <row r="117" spans="1:38" ht="15" x14ac:dyDescent="0.25">
      <c r="A117" s="281">
        <v>1006719482</v>
      </c>
      <c r="B117" s="281" t="s">
        <v>260</v>
      </c>
      <c r="C117" s="282">
        <v>45433</v>
      </c>
      <c r="D117" s="282">
        <v>45689</v>
      </c>
      <c r="E117" s="282">
        <v>37566</v>
      </c>
      <c r="F117" s="283">
        <f t="shared" ca="1" si="45"/>
        <v>23.401051363487021</v>
      </c>
      <c r="G117" s="284" t="s">
        <v>768</v>
      </c>
      <c r="H117" s="310" t="s">
        <v>261</v>
      </c>
      <c r="I117" s="276" t="e">
        <f>+VLOOKUP(A117,'BD 2025-04-15'!$A$1:$J$681,9,0)</f>
        <v>#N/A</v>
      </c>
      <c r="J117" s="281" t="s">
        <v>196</v>
      </c>
      <c r="K117" s="284" t="s">
        <v>90</v>
      </c>
      <c r="L117" s="281" t="s">
        <v>557</v>
      </c>
      <c r="M117" s="281" t="s">
        <v>557</v>
      </c>
      <c r="N117" s="281" t="s">
        <v>437</v>
      </c>
      <c r="O117" s="281" t="s">
        <v>581</v>
      </c>
      <c r="P117" s="281" t="s">
        <v>436</v>
      </c>
      <c r="Q117" s="281"/>
      <c r="R117" s="281"/>
      <c r="S117" s="275" t="s">
        <v>3816</v>
      </c>
      <c r="T117" s="275" t="s">
        <v>3817</v>
      </c>
      <c r="U117" s="275">
        <v>2015</v>
      </c>
      <c r="V117" s="275" t="s">
        <v>1867</v>
      </c>
      <c r="W117" s="275">
        <v>124</v>
      </c>
      <c r="X117" s="275"/>
      <c r="Y117" s="264">
        <v>42025</v>
      </c>
      <c r="Z117" s="287" t="str">
        <f t="shared" si="46"/>
        <v>Vigente</v>
      </c>
      <c r="AA117" s="286">
        <v>46026</v>
      </c>
      <c r="AB117" s="287" t="str">
        <f t="shared" si="47"/>
        <v>Vigente</v>
      </c>
      <c r="AC117" s="286">
        <v>46033</v>
      </c>
      <c r="AD117" s="286" t="s">
        <v>439</v>
      </c>
      <c r="AE117" s="281" t="s">
        <v>439</v>
      </c>
      <c r="AF117" s="286">
        <v>48714</v>
      </c>
      <c r="AG117" s="287" t="str">
        <f t="shared" si="48"/>
        <v>Vigente</v>
      </c>
      <c r="AH117" s="288">
        <f t="shared" si="49"/>
        <v>3</v>
      </c>
      <c r="AI117" s="281"/>
      <c r="AJ117" s="281"/>
      <c r="AK117" s="292"/>
      <c r="AL117" s="307" t="e">
        <f>+_xlfn.XLOOKUP(A117,'BD 2025-05-15'!$A$1:$A$710,'BD 2025-05-15'!$B$1:$B$710)</f>
        <v>#N/A</v>
      </c>
    </row>
    <row r="118" spans="1:38" x14ac:dyDescent="0.25">
      <c r="A118" s="281">
        <v>1059712756</v>
      </c>
      <c r="B118" s="285" t="s">
        <v>818</v>
      </c>
      <c r="C118" s="282">
        <v>45447</v>
      </c>
      <c r="D118" s="282">
        <v>45689</v>
      </c>
      <c r="E118" s="282">
        <v>36149</v>
      </c>
      <c r="F118" s="283">
        <f t="shared" ca="1" si="45"/>
        <v>27.28058912386707</v>
      </c>
      <c r="G118" s="282" t="s">
        <v>768</v>
      </c>
      <c r="H118" s="293" t="s">
        <v>819</v>
      </c>
      <c r="I118" s="276" t="e">
        <f>+VLOOKUP(A118,'BD 2025-04-15'!$A$1:$J$681,9,0)</f>
        <v>#N/A</v>
      </c>
      <c r="J118" s="285" t="s">
        <v>21</v>
      </c>
      <c r="K118" s="293" t="s">
        <v>19</v>
      </c>
      <c r="L118" s="281"/>
      <c r="M118" s="281" t="s">
        <v>764</v>
      </c>
      <c r="N118" s="281" t="s">
        <v>721</v>
      </c>
      <c r="O118" s="281"/>
      <c r="P118" s="281"/>
      <c r="Q118" s="281"/>
      <c r="R118" s="281"/>
      <c r="S118" s="275"/>
      <c r="T118" s="275"/>
      <c r="U118" s="275"/>
      <c r="V118" s="275"/>
      <c r="W118" s="275"/>
      <c r="X118" s="275"/>
      <c r="Y118" s="264"/>
      <c r="Z118" s="287" t="str">
        <f t="shared" si="46"/>
        <v>No aplica</v>
      </c>
      <c r="AA118" s="286"/>
      <c r="AB118" s="287" t="str">
        <f t="shared" si="47"/>
        <v>No aplica</v>
      </c>
      <c r="AC118" s="286"/>
      <c r="AD118" s="286"/>
      <c r="AE118" s="281"/>
      <c r="AF118" s="286"/>
      <c r="AG118" s="287" t="str">
        <f t="shared" si="48"/>
        <v>No aplica</v>
      </c>
      <c r="AH118" s="288">
        <f t="shared" si="49"/>
        <v>0</v>
      </c>
      <c r="AI118" s="281"/>
      <c r="AJ118" s="281"/>
      <c r="AK118" s="292"/>
      <c r="AL118" s="307" t="e">
        <f>+_xlfn.XLOOKUP(A118,'BD 2025-05-15'!$A$1:$A$710,'BD 2025-05-15'!$B$1:$B$710)</f>
        <v>#N/A</v>
      </c>
    </row>
    <row r="119" spans="1:38" x14ac:dyDescent="0.25">
      <c r="A119" s="281">
        <v>1060986334</v>
      </c>
      <c r="B119" s="281" t="s">
        <v>1559</v>
      </c>
      <c r="C119" s="282">
        <v>45481</v>
      </c>
      <c r="D119" s="282">
        <v>45664</v>
      </c>
      <c r="E119" s="282">
        <v>38296</v>
      </c>
      <c r="F119" s="283">
        <f t="shared" ca="1" si="45"/>
        <v>21.40114272110463</v>
      </c>
      <c r="G119" s="284" t="s">
        <v>763</v>
      </c>
      <c r="H119" s="284" t="s">
        <v>1560</v>
      </c>
      <c r="I119" s="276" t="e">
        <f>+VLOOKUP(A119,'BD 2025-04-15'!$A$1:$J$681,9,0)</f>
        <v>#N/A</v>
      </c>
      <c r="J119" s="281" t="s">
        <v>1541</v>
      </c>
      <c r="K119" s="284" t="s">
        <v>366</v>
      </c>
      <c r="L119" s="281"/>
      <c r="M119" s="281" t="s">
        <v>764</v>
      </c>
      <c r="N119" s="281" t="s">
        <v>721</v>
      </c>
      <c r="O119" s="281"/>
      <c r="P119" s="281"/>
      <c r="Q119" s="281"/>
      <c r="R119" s="281"/>
      <c r="S119" s="275"/>
      <c r="T119" s="275"/>
      <c r="U119" s="275"/>
      <c r="V119" s="275"/>
      <c r="W119" s="275"/>
      <c r="X119" s="275"/>
      <c r="Y119" s="264"/>
      <c r="Z119" s="287" t="str">
        <f t="shared" si="46"/>
        <v>No aplica</v>
      </c>
      <c r="AA119" s="286"/>
      <c r="AB119" s="287" t="str">
        <f t="shared" si="47"/>
        <v>No aplica</v>
      </c>
      <c r="AC119" s="286"/>
      <c r="AD119" s="286"/>
      <c r="AE119" s="281"/>
      <c r="AF119" s="286"/>
      <c r="AG119" s="287" t="str">
        <f t="shared" si="48"/>
        <v>No aplica</v>
      </c>
      <c r="AH119" s="288">
        <f t="shared" si="49"/>
        <v>0</v>
      </c>
      <c r="AI119" s="281"/>
      <c r="AJ119" s="281"/>
      <c r="AK119" s="292"/>
      <c r="AL119" s="307" t="e">
        <f>+_xlfn.XLOOKUP(A119,'BD 2025-05-15'!$A$1:$A$710,'BD 2025-05-15'!$B$1:$B$710)</f>
        <v>#N/A</v>
      </c>
    </row>
    <row r="120" spans="1:38" x14ac:dyDescent="0.25">
      <c r="A120" s="281">
        <v>1112044554</v>
      </c>
      <c r="B120" s="281" t="s">
        <v>1438</v>
      </c>
      <c r="C120" s="282">
        <v>45489</v>
      </c>
      <c r="D120" s="282">
        <v>45672</v>
      </c>
      <c r="E120" s="282">
        <v>39147</v>
      </c>
      <c r="F120" s="283">
        <f t="shared" ca="1" si="45"/>
        <v>19.071868583162217</v>
      </c>
      <c r="G120" s="284" t="s">
        <v>768</v>
      </c>
      <c r="H120" s="284" t="s">
        <v>1439</v>
      </c>
      <c r="I120" s="276" t="e">
        <f>+VLOOKUP(A120,'BD 2025-04-15'!$A$1:$J$681,9,0)</f>
        <v>#N/A</v>
      </c>
      <c r="J120" s="281" t="s">
        <v>159</v>
      </c>
      <c r="K120" s="284" t="s">
        <v>90</v>
      </c>
      <c r="L120" s="281"/>
      <c r="M120" s="281" t="s">
        <v>764</v>
      </c>
      <c r="N120" s="281" t="s">
        <v>721</v>
      </c>
      <c r="O120" s="281"/>
      <c r="P120" s="281"/>
      <c r="Q120" s="281"/>
      <c r="R120" s="281"/>
      <c r="S120" s="275"/>
      <c r="T120" s="275"/>
      <c r="U120" s="275"/>
      <c r="V120" s="275"/>
      <c r="W120" s="275"/>
      <c r="X120" s="275"/>
      <c r="Y120" s="264"/>
      <c r="Z120" s="287" t="str">
        <f t="shared" si="46"/>
        <v>No aplica</v>
      </c>
      <c r="AA120" s="286"/>
      <c r="AB120" s="287" t="str">
        <f t="shared" si="47"/>
        <v>No aplica</v>
      </c>
      <c r="AC120" s="286"/>
      <c r="AD120" s="286"/>
      <c r="AE120" s="281"/>
      <c r="AF120" s="286"/>
      <c r="AG120" s="287" t="str">
        <f t="shared" si="48"/>
        <v>No aplica</v>
      </c>
      <c r="AH120" s="288">
        <f t="shared" si="49"/>
        <v>0</v>
      </c>
      <c r="AI120" s="281"/>
      <c r="AJ120" s="281"/>
      <c r="AK120" s="292"/>
      <c r="AL120" s="307" t="e">
        <f>+_xlfn.XLOOKUP(A120,'BD 2025-05-15'!$A$1:$A$710,'BD 2025-05-15'!$B$1:$B$710)</f>
        <v>#N/A</v>
      </c>
    </row>
    <row r="121" spans="1:38" x14ac:dyDescent="0.25">
      <c r="A121" s="281">
        <v>1106514094</v>
      </c>
      <c r="B121" s="285" t="s">
        <v>862</v>
      </c>
      <c r="C121" s="282">
        <v>45489</v>
      </c>
      <c r="D121" s="282">
        <v>45723</v>
      </c>
      <c r="E121" s="282">
        <v>38544</v>
      </c>
      <c r="F121" s="283">
        <f t="shared" ca="1" si="45"/>
        <v>20.724082140634721</v>
      </c>
      <c r="G121" s="282" t="s">
        <v>768</v>
      </c>
      <c r="H121" s="293" t="s">
        <v>863</v>
      </c>
      <c r="I121" s="276" t="e">
        <f>+VLOOKUP(A121,'BD 2025-04-15'!$A$1:$J$681,9,0)</f>
        <v>#N/A</v>
      </c>
      <c r="J121" s="285" t="s">
        <v>24</v>
      </c>
      <c r="K121" s="293" t="s">
        <v>19</v>
      </c>
      <c r="L121" s="281"/>
      <c r="M121" s="281" t="s">
        <v>764</v>
      </c>
      <c r="N121" s="281" t="s">
        <v>721</v>
      </c>
      <c r="O121" s="281"/>
      <c r="P121" s="281"/>
      <c r="Q121" s="281"/>
      <c r="R121" s="281"/>
      <c r="S121" s="281"/>
      <c r="T121" s="281"/>
      <c r="U121" s="281"/>
      <c r="V121" s="281"/>
      <c r="W121" s="281"/>
      <c r="X121" s="281"/>
      <c r="Y121" s="286"/>
      <c r="Z121" s="287" t="str">
        <f t="shared" si="46"/>
        <v>No aplica</v>
      </c>
      <c r="AA121" s="286"/>
      <c r="AB121" s="287" t="str">
        <f t="shared" si="47"/>
        <v>No aplica</v>
      </c>
      <c r="AC121" s="286"/>
      <c r="AD121" s="286"/>
      <c r="AE121" s="281"/>
      <c r="AF121" s="286"/>
      <c r="AG121" s="287" t="str">
        <f t="shared" si="48"/>
        <v>No aplica</v>
      </c>
      <c r="AH121" s="288">
        <f t="shared" si="49"/>
        <v>0</v>
      </c>
      <c r="AI121" s="281"/>
      <c r="AJ121" s="281"/>
      <c r="AK121" s="292"/>
      <c r="AL121" s="307" t="e">
        <f>+_xlfn.XLOOKUP(A121,'BD 2025-05-15'!$A$1:$A$710,'BD 2025-05-15'!$B$1:$B$710)</f>
        <v>#N/A</v>
      </c>
    </row>
    <row r="122" spans="1:38" x14ac:dyDescent="0.25">
      <c r="A122" s="281">
        <v>1143984006</v>
      </c>
      <c r="B122" s="281" t="s">
        <v>1442</v>
      </c>
      <c r="C122" s="282">
        <v>45495</v>
      </c>
      <c r="D122" s="282">
        <v>45738</v>
      </c>
      <c r="E122" s="277">
        <v>35299</v>
      </c>
      <c r="F122" s="3">
        <f t="shared" ca="1" si="45"/>
        <v>29.606464717830963</v>
      </c>
      <c r="G122" s="279" t="s">
        <v>768</v>
      </c>
      <c r="H122" s="279" t="s">
        <v>1443</v>
      </c>
      <c r="I122" s="276" t="e">
        <f>+VLOOKUP(A122,'BD 2025-04-15'!$A$1:$J$681,9,0)</f>
        <v>#N/A</v>
      </c>
      <c r="J122" s="275" t="s">
        <v>159</v>
      </c>
      <c r="K122" s="279" t="s">
        <v>90</v>
      </c>
      <c r="L122" s="275"/>
      <c r="M122" s="275" t="s">
        <v>764</v>
      </c>
      <c r="N122" s="275" t="s">
        <v>721</v>
      </c>
      <c r="O122" s="281"/>
      <c r="P122" s="281"/>
      <c r="Q122" s="281"/>
      <c r="R122" s="281"/>
      <c r="S122" s="275"/>
      <c r="T122" s="275"/>
      <c r="U122" s="275"/>
      <c r="V122" s="275"/>
      <c r="W122" s="275"/>
      <c r="X122" s="275"/>
      <c r="Y122" s="286"/>
      <c r="Z122" s="287" t="str">
        <f t="shared" si="46"/>
        <v>No aplica</v>
      </c>
      <c r="AA122" s="286"/>
      <c r="AB122" s="287" t="str">
        <f t="shared" si="47"/>
        <v>No aplica</v>
      </c>
      <c r="AC122" s="286"/>
      <c r="AD122" s="286"/>
      <c r="AE122" s="281"/>
      <c r="AF122" s="286"/>
      <c r="AG122" s="287" t="str">
        <f t="shared" si="48"/>
        <v>No aplica</v>
      </c>
      <c r="AH122" s="288">
        <f t="shared" si="49"/>
        <v>0</v>
      </c>
      <c r="AI122" s="281"/>
      <c r="AJ122" s="281"/>
      <c r="AK122" s="292"/>
      <c r="AL122" s="307" t="e">
        <f>+_xlfn.XLOOKUP(A122,'BD 2025-05-15'!$A$1:$A$710,'BD 2025-05-15'!$B$1:$B$710)</f>
        <v>#N/A</v>
      </c>
    </row>
    <row r="123" spans="1:38" x14ac:dyDescent="0.25">
      <c r="A123" s="281">
        <v>1130584800</v>
      </c>
      <c r="B123" s="281" t="s">
        <v>226</v>
      </c>
      <c r="C123" s="282">
        <v>45509</v>
      </c>
      <c r="D123" s="282">
        <v>45653</v>
      </c>
      <c r="E123" s="282">
        <v>31741</v>
      </c>
      <c r="F123" s="283">
        <f t="shared" ca="1" si="45"/>
        <v>39.349048414023372</v>
      </c>
      <c r="G123" s="284" t="s">
        <v>768</v>
      </c>
      <c r="H123" s="284" t="s">
        <v>1712</v>
      </c>
      <c r="I123" s="276" t="e">
        <f>+VLOOKUP(A123,'BD 2025-04-15'!$A$1:$J$681,9,0)</f>
        <v>#N/A</v>
      </c>
      <c r="J123" s="281" t="s">
        <v>196</v>
      </c>
      <c r="K123" s="284" t="s">
        <v>90</v>
      </c>
      <c r="L123" s="281" t="s">
        <v>557</v>
      </c>
      <c r="M123" s="281" t="s">
        <v>557</v>
      </c>
      <c r="N123" s="281" t="s">
        <v>437</v>
      </c>
      <c r="O123" s="281" t="s">
        <v>703</v>
      </c>
      <c r="P123" s="281" t="s">
        <v>436</v>
      </c>
      <c r="Q123" s="281"/>
      <c r="R123" s="281"/>
      <c r="S123" s="281" t="s">
        <v>3999</v>
      </c>
      <c r="T123" s="281" t="s">
        <v>3998</v>
      </c>
      <c r="U123" s="281">
        <v>2017</v>
      </c>
      <c r="V123" s="281" t="s">
        <v>2042</v>
      </c>
      <c r="W123" s="281">
        <v>114</v>
      </c>
      <c r="X123" s="281"/>
      <c r="Y123" s="286">
        <v>42696</v>
      </c>
      <c r="Z123" s="287" t="str">
        <f t="shared" si="46"/>
        <v>No Vigente</v>
      </c>
      <c r="AA123" s="286">
        <v>45666</v>
      </c>
      <c r="AB123" s="287" t="str">
        <f t="shared" si="47"/>
        <v>No Vigente</v>
      </c>
      <c r="AC123" s="286">
        <v>45666</v>
      </c>
      <c r="AD123" s="286" t="s">
        <v>439</v>
      </c>
      <c r="AE123" s="281" t="s">
        <v>439</v>
      </c>
      <c r="AF123" s="286">
        <v>48795</v>
      </c>
      <c r="AG123" s="287" t="str">
        <f t="shared" si="48"/>
        <v>Vigente</v>
      </c>
      <c r="AH123" s="288">
        <f t="shared" si="49"/>
        <v>1</v>
      </c>
      <c r="AI123" s="281"/>
      <c r="AJ123" s="281"/>
      <c r="AK123" s="292"/>
      <c r="AL123" s="307" t="e">
        <f>+_xlfn.XLOOKUP(A123,'BD 2025-05-15'!$A$1:$A$710,'BD 2025-05-15'!$B$1:$B$710)</f>
        <v>#N/A</v>
      </c>
    </row>
    <row r="124" spans="1:38" x14ac:dyDescent="0.25">
      <c r="A124" s="281">
        <v>1111668076</v>
      </c>
      <c r="B124" s="285" t="s">
        <v>868</v>
      </c>
      <c r="C124" s="282">
        <v>45516</v>
      </c>
      <c r="D124" s="282">
        <v>45700</v>
      </c>
      <c r="E124" s="282">
        <v>38907</v>
      </c>
      <c r="F124" s="283">
        <f t="shared" ca="1" si="45"/>
        <v>19.729595827900912</v>
      </c>
      <c r="G124" s="282" t="s">
        <v>768</v>
      </c>
      <c r="H124" s="293" t="s">
        <v>869</v>
      </c>
      <c r="I124" s="276" t="e">
        <f>+VLOOKUP(A124,'BD 2025-04-15'!$A$1:$J$681,9,0)</f>
        <v>#N/A</v>
      </c>
      <c r="J124" s="285" t="s">
        <v>24</v>
      </c>
      <c r="K124" s="293" t="s">
        <v>19</v>
      </c>
      <c r="L124" s="281"/>
      <c r="M124" s="281" t="s">
        <v>764</v>
      </c>
      <c r="N124" s="281" t="s">
        <v>721</v>
      </c>
      <c r="O124" s="281"/>
      <c r="P124" s="281"/>
      <c r="Q124" s="281"/>
      <c r="R124" s="281"/>
      <c r="S124" s="275"/>
      <c r="T124" s="275"/>
      <c r="U124" s="275"/>
      <c r="V124" s="275"/>
      <c r="W124" s="275"/>
      <c r="X124" s="275"/>
      <c r="Y124" s="264"/>
      <c r="Z124" s="287" t="str">
        <f t="shared" si="46"/>
        <v>No aplica</v>
      </c>
      <c r="AA124" s="286"/>
      <c r="AB124" s="287" t="str">
        <f t="shared" si="47"/>
        <v>No aplica</v>
      </c>
      <c r="AC124" s="286"/>
      <c r="AD124" s="286"/>
      <c r="AE124" s="281"/>
      <c r="AF124" s="286"/>
      <c r="AG124" s="287" t="str">
        <f t="shared" si="48"/>
        <v>No aplica</v>
      </c>
      <c r="AH124" s="288">
        <f t="shared" si="49"/>
        <v>0</v>
      </c>
      <c r="AI124" s="281"/>
      <c r="AJ124" s="281"/>
      <c r="AK124" s="292"/>
      <c r="AL124" s="307" t="e">
        <f>+_xlfn.XLOOKUP(A124,'BD 2025-05-15'!$A$1:$A$710,'BD 2025-05-15'!$B$1:$B$710)</f>
        <v>#N/A</v>
      </c>
    </row>
    <row r="125" spans="1:38" x14ac:dyDescent="0.25">
      <c r="A125" s="281">
        <v>1111541920</v>
      </c>
      <c r="B125" s="281" t="s">
        <v>1562</v>
      </c>
      <c r="C125" s="282">
        <v>45537</v>
      </c>
      <c r="D125" s="282" t="s">
        <v>6685</v>
      </c>
      <c r="E125" s="282">
        <v>38585</v>
      </c>
      <c r="F125" s="283">
        <f t="shared" ca="1" si="45"/>
        <v>20.611823273179837</v>
      </c>
      <c r="G125" s="284" t="s">
        <v>763</v>
      </c>
      <c r="H125" s="284" t="s">
        <v>1563</v>
      </c>
      <c r="I125" s="276" t="e">
        <f>+VLOOKUP(A125,'BD 2025-04-15'!$A$1:$J$681,9,0)</f>
        <v>#N/A</v>
      </c>
      <c r="J125" s="281" t="s">
        <v>368</v>
      </c>
      <c r="K125" s="284" t="s">
        <v>366</v>
      </c>
      <c r="L125" s="281"/>
      <c r="M125" s="281" t="s">
        <v>764</v>
      </c>
      <c r="N125" s="281" t="s">
        <v>721</v>
      </c>
      <c r="O125" s="281"/>
      <c r="P125" s="281"/>
      <c r="Q125" s="281"/>
      <c r="R125" s="281"/>
      <c r="S125" s="281"/>
      <c r="T125" s="281"/>
      <c r="U125" s="281"/>
      <c r="V125" s="281"/>
      <c r="W125" s="281"/>
      <c r="X125" s="281"/>
      <c r="Y125" s="286"/>
      <c r="Z125" s="287" t="str">
        <f t="shared" si="46"/>
        <v>No aplica</v>
      </c>
      <c r="AA125" s="286"/>
      <c r="AB125" s="287" t="str">
        <f t="shared" si="47"/>
        <v>No aplica</v>
      </c>
      <c r="AC125" s="286"/>
      <c r="AD125" s="286"/>
      <c r="AE125" s="281"/>
      <c r="AF125" s="286"/>
      <c r="AG125" s="287" t="str">
        <f t="shared" si="48"/>
        <v>No aplica</v>
      </c>
      <c r="AH125" s="288">
        <f t="shared" si="49"/>
        <v>0</v>
      </c>
      <c r="AI125" s="281"/>
      <c r="AJ125" s="281"/>
      <c r="AK125" s="292"/>
      <c r="AL125" s="307" t="e">
        <f>+_xlfn.XLOOKUP(A125,'BD 2025-05-15'!$A$1:$A$710,'BD 2025-05-15'!$B$1:$B$710)</f>
        <v>#N/A</v>
      </c>
    </row>
    <row r="126" spans="1:38" x14ac:dyDescent="0.25">
      <c r="A126" s="281">
        <v>1085323712</v>
      </c>
      <c r="B126" s="281" t="s">
        <v>1647</v>
      </c>
      <c r="C126" s="282">
        <v>45537</v>
      </c>
      <c r="D126" s="282" t="s">
        <v>6685</v>
      </c>
      <c r="E126" s="282">
        <v>34968</v>
      </c>
      <c r="F126" s="283">
        <f t="shared" ca="1" si="45"/>
        <v>30.513347022587268</v>
      </c>
      <c r="G126" s="284" t="s">
        <v>768</v>
      </c>
      <c r="H126" s="284" t="s">
        <v>1648</v>
      </c>
      <c r="I126" s="276" t="e">
        <f>+VLOOKUP(A126,'BD 2025-04-15'!$A$1:$J$681,9,0)</f>
        <v>#N/A</v>
      </c>
      <c r="J126" s="281" t="s">
        <v>1646</v>
      </c>
      <c r="K126" s="284" t="s">
        <v>1644</v>
      </c>
      <c r="L126" s="281"/>
      <c r="M126" s="281" t="s">
        <v>764</v>
      </c>
      <c r="N126" s="281" t="s">
        <v>721</v>
      </c>
      <c r="O126" s="281"/>
      <c r="P126" s="281"/>
      <c r="Q126" s="281"/>
      <c r="R126" s="281"/>
      <c r="S126" s="281"/>
      <c r="T126" s="281"/>
      <c r="U126" s="281"/>
      <c r="V126" s="281"/>
      <c r="W126" s="281"/>
      <c r="X126" s="281"/>
      <c r="Y126" s="286"/>
      <c r="Z126" s="287" t="str">
        <f t="shared" si="46"/>
        <v>No aplica</v>
      </c>
      <c r="AA126" s="286"/>
      <c r="AB126" s="287" t="str">
        <f t="shared" si="47"/>
        <v>No aplica</v>
      </c>
      <c r="AC126" s="286"/>
      <c r="AD126" s="286"/>
      <c r="AE126" s="281"/>
      <c r="AF126" s="286"/>
      <c r="AG126" s="287" t="str">
        <f t="shared" si="48"/>
        <v>No aplica</v>
      </c>
      <c r="AH126" s="288">
        <f t="shared" si="49"/>
        <v>0</v>
      </c>
      <c r="AI126" s="281"/>
      <c r="AJ126" s="281"/>
      <c r="AK126" s="292"/>
      <c r="AL126" s="307" t="e">
        <f>+_xlfn.XLOOKUP(A126,'BD 2025-05-15'!$A$1:$A$710,'BD 2025-05-15'!$B$1:$B$710)</f>
        <v>#N/A</v>
      </c>
    </row>
    <row r="127" spans="1:38" x14ac:dyDescent="0.25">
      <c r="A127" s="281">
        <v>1109185138</v>
      </c>
      <c r="B127" s="281" t="s">
        <v>1555</v>
      </c>
      <c r="C127" s="282">
        <v>45551</v>
      </c>
      <c r="D127" s="282" t="s">
        <v>6685</v>
      </c>
      <c r="E127" s="282">
        <v>38302</v>
      </c>
      <c r="F127" s="283">
        <f t="shared" ca="1" si="45"/>
        <v>21.384716105225568</v>
      </c>
      <c r="G127" s="284" t="s">
        <v>763</v>
      </c>
      <c r="H127" s="284" t="s">
        <v>1556</v>
      </c>
      <c r="I127" s="276" t="e">
        <f>+VLOOKUP(A127,'BD 2025-04-15'!$A$1:$J$681,9,0)</f>
        <v>#N/A</v>
      </c>
      <c r="J127" s="281" t="s">
        <v>1541</v>
      </c>
      <c r="K127" s="284" t="s">
        <v>366</v>
      </c>
      <c r="L127" s="281"/>
      <c r="M127" s="281" t="s">
        <v>764</v>
      </c>
      <c r="N127" s="281" t="s">
        <v>721</v>
      </c>
      <c r="O127" s="281"/>
      <c r="P127" s="281"/>
      <c r="Q127" s="281"/>
      <c r="R127" s="281"/>
      <c r="S127" s="281"/>
      <c r="T127" s="281"/>
      <c r="U127" s="281"/>
      <c r="V127" s="281"/>
      <c r="W127" s="281"/>
      <c r="X127" s="281"/>
      <c r="Y127" s="286"/>
      <c r="Z127" s="287" t="str">
        <f t="shared" si="46"/>
        <v>No aplica</v>
      </c>
      <c r="AA127" s="286"/>
      <c r="AB127" s="287" t="str">
        <f t="shared" si="47"/>
        <v>No aplica</v>
      </c>
      <c r="AC127" s="286"/>
      <c r="AD127" s="286"/>
      <c r="AE127" s="281"/>
      <c r="AF127" s="286"/>
      <c r="AG127" s="287" t="str">
        <f t="shared" si="48"/>
        <v>No aplica</v>
      </c>
      <c r="AH127" s="288">
        <f t="shared" si="49"/>
        <v>0</v>
      </c>
      <c r="AI127" s="281"/>
      <c r="AJ127" s="281"/>
      <c r="AK127" s="292"/>
      <c r="AL127" s="307" t="e">
        <f>+_xlfn.XLOOKUP(A127,'BD 2025-05-15'!$A$1:$A$710,'BD 2025-05-15'!$B$1:$B$710)</f>
        <v>#N/A</v>
      </c>
    </row>
    <row r="128" spans="1:38" x14ac:dyDescent="0.25">
      <c r="A128" s="281">
        <v>1130639035</v>
      </c>
      <c r="B128" s="285" t="s">
        <v>870</v>
      </c>
      <c r="C128" s="282">
        <v>45558</v>
      </c>
      <c r="D128" s="282">
        <v>45738</v>
      </c>
      <c r="E128" s="277">
        <v>32337</v>
      </c>
      <c r="F128" s="3">
        <f t="shared" ca="1" si="45"/>
        <v>37.715970515970511</v>
      </c>
      <c r="G128" s="277" t="s">
        <v>763</v>
      </c>
      <c r="H128" s="278" t="s">
        <v>871</v>
      </c>
      <c r="I128" s="276" t="e">
        <f>+VLOOKUP(A128,'BD 2025-04-15'!$A$1:$J$681,9,0)</f>
        <v>#N/A</v>
      </c>
      <c r="J128" s="276" t="s">
        <v>776</v>
      </c>
      <c r="K128" s="278" t="s">
        <v>19</v>
      </c>
      <c r="L128" s="275"/>
      <c r="M128" s="275" t="s">
        <v>764</v>
      </c>
      <c r="N128" s="275" t="s">
        <v>721</v>
      </c>
      <c r="O128" s="281"/>
      <c r="P128" s="281"/>
      <c r="Q128" s="281"/>
      <c r="R128" s="281"/>
      <c r="S128" s="275"/>
      <c r="T128" s="275"/>
      <c r="U128" s="275"/>
      <c r="V128" s="275"/>
      <c r="W128" s="275"/>
      <c r="X128" s="275"/>
      <c r="Y128" s="286"/>
      <c r="Z128" s="287" t="str">
        <f t="shared" si="46"/>
        <v>No aplica</v>
      </c>
      <c r="AA128" s="286"/>
      <c r="AB128" s="287" t="str">
        <f t="shared" si="47"/>
        <v>No aplica</v>
      </c>
      <c r="AC128" s="286"/>
      <c r="AD128" s="286"/>
      <c r="AE128" s="281"/>
      <c r="AF128" s="286"/>
      <c r="AG128" s="287" t="str">
        <f t="shared" si="48"/>
        <v>No aplica</v>
      </c>
      <c r="AH128" s="288">
        <f t="shared" si="49"/>
        <v>0</v>
      </c>
      <c r="AI128" s="281"/>
      <c r="AJ128" s="281"/>
      <c r="AK128" s="292"/>
      <c r="AL128" s="307" t="e">
        <f>+_xlfn.XLOOKUP(A128,'BD 2025-05-15'!$A$1:$A$710,'BD 2025-05-15'!$B$1:$B$710)</f>
        <v>#N/A</v>
      </c>
    </row>
    <row r="129" spans="1:38" x14ac:dyDescent="0.25">
      <c r="A129" s="281">
        <v>1002808842</v>
      </c>
      <c r="B129" s="281" t="s">
        <v>1450</v>
      </c>
      <c r="C129" s="282">
        <v>45558</v>
      </c>
      <c r="D129" s="282">
        <v>45738</v>
      </c>
      <c r="E129" s="277">
        <v>37067</v>
      </c>
      <c r="F129" s="3">
        <f t="shared" ca="1" si="45"/>
        <v>24.767902274641955</v>
      </c>
      <c r="G129" s="279" t="s">
        <v>763</v>
      </c>
      <c r="H129" s="279" t="s">
        <v>1451</v>
      </c>
      <c r="I129" s="276" t="e">
        <f>+VLOOKUP(A129,'BD 2025-04-15'!$A$1:$J$681,9,0)</f>
        <v>#N/A</v>
      </c>
      <c r="J129" s="275" t="s">
        <v>159</v>
      </c>
      <c r="K129" s="279" t="s">
        <v>90</v>
      </c>
      <c r="L129" s="275"/>
      <c r="M129" s="275" t="s">
        <v>764</v>
      </c>
      <c r="N129" s="275" t="s">
        <v>721</v>
      </c>
      <c r="O129" s="281"/>
      <c r="P129" s="281"/>
      <c r="Q129" s="281"/>
      <c r="R129" s="281"/>
      <c r="S129" s="275"/>
      <c r="T129" s="275"/>
      <c r="U129" s="275"/>
      <c r="V129" s="275"/>
      <c r="W129" s="275"/>
      <c r="X129" s="275"/>
      <c r="Y129" s="286"/>
      <c r="Z129" s="287" t="str">
        <f t="shared" si="46"/>
        <v>No aplica</v>
      </c>
      <c r="AA129" s="286"/>
      <c r="AB129" s="287" t="str">
        <f t="shared" si="47"/>
        <v>No aplica</v>
      </c>
      <c r="AC129" s="286"/>
      <c r="AD129" s="286"/>
      <c r="AE129" s="281"/>
      <c r="AF129" s="286"/>
      <c r="AG129" s="287" t="str">
        <f t="shared" si="48"/>
        <v>No aplica</v>
      </c>
      <c r="AH129" s="288">
        <f t="shared" si="49"/>
        <v>0</v>
      </c>
      <c r="AI129" s="281"/>
      <c r="AJ129" s="281"/>
      <c r="AK129" s="292"/>
      <c r="AL129" s="307" t="e">
        <f>+_xlfn.XLOOKUP(A129,'BD 2025-05-15'!$A$1:$A$710,'BD 2025-05-15'!$B$1:$B$710)</f>
        <v>#N/A</v>
      </c>
    </row>
    <row r="130" spans="1:38" x14ac:dyDescent="0.25">
      <c r="A130" s="281">
        <v>1144137065</v>
      </c>
      <c r="B130" s="281" t="s">
        <v>283</v>
      </c>
      <c r="C130" s="282">
        <v>45586</v>
      </c>
      <c r="D130" s="282">
        <v>45748</v>
      </c>
      <c r="E130" s="277">
        <v>32983</v>
      </c>
      <c r="F130" s="3">
        <f t="shared" ca="1" si="45"/>
        <v>35.948645848749443</v>
      </c>
      <c r="G130" s="279" t="s">
        <v>768</v>
      </c>
      <c r="H130" s="279" t="s">
        <v>1724</v>
      </c>
      <c r="I130" s="276" t="e">
        <f>+VLOOKUP(A130,'BD 2025-04-15'!$A$1:$J$681,9,0)</f>
        <v>#N/A</v>
      </c>
      <c r="J130" s="275" t="s">
        <v>196</v>
      </c>
      <c r="K130" s="279" t="s">
        <v>90</v>
      </c>
      <c r="L130" s="275" t="s">
        <v>557</v>
      </c>
      <c r="M130" s="275" t="s">
        <v>557</v>
      </c>
      <c r="N130" s="275" t="s">
        <v>437</v>
      </c>
      <c r="O130" s="281" t="s">
        <v>712</v>
      </c>
      <c r="P130" s="281" t="s">
        <v>436</v>
      </c>
      <c r="Q130" s="281"/>
      <c r="R130" s="281"/>
      <c r="S130" s="275" t="s">
        <v>4017</v>
      </c>
      <c r="T130" s="275" t="s">
        <v>4016</v>
      </c>
      <c r="U130" s="275">
        <v>2018</v>
      </c>
      <c r="V130" s="275" t="s">
        <v>2042</v>
      </c>
      <c r="W130" s="275">
        <v>114</v>
      </c>
      <c r="X130" s="275"/>
      <c r="Y130" s="286">
        <v>42956</v>
      </c>
      <c r="Z130" s="287" t="str">
        <f t="shared" si="46"/>
        <v>Vigente</v>
      </c>
      <c r="AA130" s="286">
        <v>45878</v>
      </c>
      <c r="AB130" s="287" t="str">
        <f t="shared" si="47"/>
        <v>Vigente</v>
      </c>
      <c r="AC130" s="286">
        <v>45878</v>
      </c>
      <c r="AD130" s="286" t="s">
        <v>439</v>
      </c>
      <c r="AE130" s="281" t="s">
        <v>439</v>
      </c>
      <c r="AF130" s="286">
        <v>45768</v>
      </c>
      <c r="AG130" s="287" t="str">
        <f t="shared" si="48"/>
        <v>No Vigente</v>
      </c>
      <c r="AH130" s="288">
        <f t="shared" si="49"/>
        <v>2</v>
      </c>
      <c r="AI130" s="281"/>
      <c r="AJ130" s="281"/>
      <c r="AK130" s="292"/>
      <c r="AL130" s="307" t="e">
        <f>+_xlfn.XLOOKUP(A130,'BD 2025-05-15'!$A$1:$A$710,'BD 2025-05-15'!$B$1:$B$710)</f>
        <v>#N/A</v>
      </c>
    </row>
    <row r="131" spans="1:38" x14ac:dyDescent="0.25">
      <c r="A131" s="281">
        <v>1106512591</v>
      </c>
      <c r="B131" s="285" t="s">
        <v>116</v>
      </c>
      <c r="C131" s="282">
        <v>45586</v>
      </c>
      <c r="D131" s="282">
        <v>45755</v>
      </c>
      <c r="E131" s="277">
        <v>37991</v>
      </c>
      <c r="F131" s="3">
        <f t="shared" ca="1" si="45"/>
        <v>22.236162361623617</v>
      </c>
      <c r="G131" s="277" t="s">
        <v>763</v>
      </c>
      <c r="H131" s="278" t="s">
        <v>117</v>
      </c>
      <c r="I131" s="276" t="e">
        <f>+VLOOKUP(A131,'BD 2025-04-15'!$A$1:$J$681,9,0)</f>
        <v>#N/A</v>
      </c>
      <c r="J131" s="276" t="s">
        <v>92</v>
      </c>
      <c r="K131" s="278" t="s">
        <v>90</v>
      </c>
      <c r="L131" s="275" t="s">
        <v>557</v>
      </c>
      <c r="M131" s="275" t="s">
        <v>557</v>
      </c>
      <c r="N131" s="275" t="s">
        <v>437</v>
      </c>
      <c r="O131" s="281" t="s">
        <v>680</v>
      </c>
      <c r="P131" s="281" t="s">
        <v>436</v>
      </c>
      <c r="Q131" s="281"/>
      <c r="R131" s="281"/>
      <c r="S131" s="275" t="s">
        <v>3975</v>
      </c>
      <c r="T131" s="275" t="s">
        <v>3974</v>
      </c>
      <c r="U131" s="275">
        <v>2011</v>
      </c>
      <c r="V131" s="275" t="s">
        <v>1807</v>
      </c>
      <c r="W131" s="275">
        <v>124</v>
      </c>
      <c r="X131" s="275"/>
      <c r="Y131" s="286">
        <v>40704</v>
      </c>
      <c r="Z131" s="287" t="str">
        <f t="shared" si="46"/>
        <v>Vigente</v>
      </c>
      <c r="AA131" s="286">
        <v>46054</v>
      </c>
      <c r="AB131" s="287" t="str">
        <f t="shared" si="47"/>
        <v>Vigente</v>
      </c>
      <c r="AC131" s="286">
        <v>46022</v>
      </c>
      <c r="AD131" s="286" t="s">
        <v>439</v>
      </c>
      <c r="AE131" s="281" t="s">
        <v>439</v>
      </c>
      <c r="AF131" s="286">
        <v>49110</v>
      </c>
      <c r="AG131" s="287" t="str">
        <f t="shared" si="48"/>
        <v>Vigente</v>
      </c>
      <c r="AH131" s="288">
        <f t="shared" si="49"/>
        <v>3</v>
      </c>
      <c r="AI131" s="281"/>
      <c r="AJ131" s="281"/>
      <c r="AK131" s="292"/>
      <c r="AL131" s="307" t="e">
        <f>+_xlfn.XLOOKUP(A131,'BD 2025-05-15'!$A$1:$A$710,'BD 2025-05-15'!$B$1:$B$710)</f>
        <v>#N/A</v>
      </c>
    </row>
    <row r="132" spans="1:38" x14ac:dyDescent="0.25">
      <c r="A132" s="281">
        <v>31305815</v>
      </c>
      <c r="B132" s="281" t="s">
        <v>212</v>
      </c>
      <c r="C132" s="282">
        <v>45601</v>
      </c>
      <c r="D132" s="282">
        <v>45670</v>
      </c>
      <c r="E132" s="282">
        <v>30413</v>
      </c>
      <c r="F132" s="283">
        <f t="shared" ca="1" si="45"/>
        <v>42.984257357973988</v>
      </c>
      <c r="G132" s="284" t="s">
        <v>1506</v>
      </c>
      <c r="H132" s="284" t="s">
        <v>1708</v>
      </c>
      <c r="I132" s="276" t="e">
        <f>+VLOOKUP(A132,'BD 2025-04-15'!$A$1:$J$681,9,0)</f>
        <v>#N/A</v>
      </c>
      <c r="J132" s="281" t="s">
        <v>196</v>
      </c>
      <c r="K132" s="284" t="s">
        <v>90</v>
      </c>
      <c r="L132" s="281" t="s">
        <v>557</v>
      </c>
      <c r="M132" s="281" t="s">
        <v>557</v>
      </c>
      <c r="N132" s="281" t="s">
        <v>437</v>
      </c>
      <c r="O132" s="281" t="s">
        <v>695</v>
      </c>
      <c r="P132" s="281" t="s">
        <v>435</v>
      </c>
      <c r="Q132" s="281" t="s">
        <v>696</v>
      </c>
      <c r="R132" s="281">
        <v>67023694</v>
      </c>
      <c r="S132" s="275" t="s">
        <v>3991</v>
      </c>
      <c r="T132" s="275" t="s">
        <v>3990</v>
      </c>
      <c r="U132" s="275">
        <v>2015</v>
      </c>
      <c r="V132" s="275" t="s">
        <v>1807</v>
      </c>
      <c r="W132" s="275">
        <v>124</v>
      </c>
      <c r="X132" s="275"/>
      <c r="Y132" s="264">
        <v>41957</v>
      </c>
      <c r="Z132" s="287" t="str">
        <f t="shared" si="46"/>
        <v>No Vigente</v>
      </c>
      <c r="AA132" s="286">
        <v>45708</v>
      </c>
      <c r="AB132" s="287" t="str">
        <f t="shared" si="47"/>
        <v>No Vigente</v>
      </c>
      <c r="AC132" s="286">
        <v>45705</v>
      </c>
      <c r="AD132" s="286" t="s">
        <v>439</v>
      </c>
      <c r="AE132" s="281" t="s">
        <v>439</v>
      </c>
      <c r="AF132" s="286">
        <v>49232</v>
      </c>
      <c r="AG132" s="287" t="str">
        <f t="shared" si="48"/>
        <v>Vigente</v>
      </c>
      <c r="AH132" s="288">
        <f t="shared" si="49"/>
        <v>1</v>
      </c>
      <c r="AI132" s="281"/>
      <c r="AJ132" s="281"/>
      <c r="AK132" s="292"/>
      <c r="AL132" s="307" t="e">
        <f>+_xlfn.XLOOKUP(A132,'BD 2025-05-15'!$A$1:$A$710,'BD 2025-05-15'!$B$1:$B$710)</f>
        <v>#N/A</v>
      </c>
    </row>
    <row r="133" spans="1:38" ht="25.5" x14ac:dyDescent="0.25">
      <c r="A133" s="281">
        <v>1006017125</v>
      </c>
      <c r="B133" s="281" t="s">
        <v>213</v>
      </c>
      <c r="C133" s="282">
        <v>45601</v>
      </c>
      <c r="D133" s="282">
        <v>45677</v>
      </c>
      <c r="E133" s="282">
        <v>33997</v>
      </c>
      <c r="F133" s="283">
        <f t="shared" ca="1" si="45"/>
        <v>33.173135770655499</v>
      </c>
      <c r="G133" s="284" t="s">
        <v>768</v>
      </c>
      <c r="H133" s="284" t="s">
        <v>1709</v>
      </c>
      <c r="I133" s="276" t="e">
        <f>+VLOOKUP(A133,'BD 2025-04-15'!$A$1:$J$681,9,0)</f>
        <v>#N/A</v>
      </c>
      <c r="J133" s="281" t="s">
        <v>196</v>
      </c>
      <c r="K133" s="284" t="s">
        <v>90</v>
      </c>
      <c r="L133" s="281" t="s">
        <v>557</v>
      </c>
      <c r="M133" s="281" t="s">
        <v>557</v>
      </c>
      <c r="N133" s="281" t="s">
        <v>437</v>
      </c>
      <c r="O133" s="281" t="s">
        <v>697</v>
      </c>
      <c r="P133" s="281" t="s">
        <v>435</v>
      </c>
      <c r="Q133" s="281" t="s">
        <v>698</v>
      </c>
      <c r="R133" s="281">
        <v>31250968</v>
      </c>
      <c r="S133" s="275" t="s">
        <v>3993</v>
      </c>
      <c r="T133" s="275" t="s">
        <v>3992</v>
      </c>
      <c r="U133" s="275">
        <v>2025</v>
      </c>
      <c r="V133" s="275" t="s">
        <v>2878</v>
      </c>
      <c r="W133" s="275">
        <v>113</v>
      </c>
      <c r="X133" s="275"/>
      <c r="Y133" s="264">
        <v>45411</v>
      </c>
      <c r="Z133" s="287" t="str">
        <f t="shared" si="46"/>
        <v>Vigente</v>
      </c>
      <c r="AA133" s="286">
        <v>46141</v>
      </c>
      <c r="AB133" s="287" t="str">
        <f t="shared" si="47"/>
        <v>No Vigente</v>
      </c>
      <c r="AC133" s="286">
        <v>45773</v>
      </c>
      <c r="AD133" s="286" t="s">
        <v>439</v>
      </c>
      <c r="AE133" s="281" t="s">
        <v>439</v>
      </c>
      <c r="AF133" s="286">
        <v>48813</v>
      </c>
      <c r="AG133" s="287" t="str">
        <f t="shared" si="48"/>
        <v>Vigente</v>
      </c>
      <c r="AH133" s="288">
        <f t="shared" si="49"/>
        <v>2</v>
      </c>
      <c r="AI133" s="281"/>
      <c r="AJ133" s="281"/>
      <c r="AK133" s="311" t="s">
        <v>749</v>
      </c>
      <c r="AL133" s="307" t="e">
        <f>+_xlfn.XLOOKUP(A133,'BD 2025-05-15'!$A$1:$A$710,'BD 2025-05-15'!$B$1:$B$710)</f>
        <v>#N/A</v>
      </c>
    </row>
    <row r="134" spans="1:38" ht="25.5" x14ac:dyDescent="0.25">
      <c r="A134" s="281">
        <v>1107531183</v>
      </c>
      <c r="B134" s="281" t="s">
        <v>264</v>
      </c>
      <c r="C134" s="282">
        <v>45601</v>
      </c>
      <c r="D134" s="282">
        <v>45703</v>
      </c>
      <c r="E134" s="282">
        <v>36502</v>
      </c>
      <c r="F134" s="283">
        <f t="shared" ca="1" si="45"/>
        <v>26.313483915126625</v>
      </c>
      <c r="G134" s="284" t="s">
        <v>768</v>
      </c>
      <c r="H134" s="284" t="s">
        <v>1719</v>
      </c>
      <c r="I134" s="276" t="e">
        <f>+VLOOKUP(A134,'BD 2025-04-15'!$A$1:$J$681,9,0)</f>
        <v>#N/A</v>
      </c>
      <c r="J134" s="281" t="s">
        <v>196</v>
      </c>
      <c r="K134" s="284" t="s">
        <v>90</v>
      </c>
      <c r="L134" s="281" t="s">
        <v>557</v>
      </c>
      <c r="M134" s="281" t="s">
        <v>557</v>
      </c>
      <c r="N134" s="281" t="s">
        <v>437</v>
      </c>
      <c r="O134" s="281" t="s">
        <v>708</v>
      </c>
      <c r="P134" s="281" t="s">
        <v>436</v>
      </c>
      <c r="Q134" s="281"/>
      <c r="R134" s="281"/>
      <c r="S134" s="281" t="s">
        <v>4011</v>
      </c>
      <c r="T134" s="281" t="s">
        <v>4010</v>
      </c>
      <c r="U134" s="281">
        <v>2024</v>
      </c>
      <c r="V134" s="281" t="s">
        <v>1986</v>
      </c>
      <c r="W134" s="281">
        <v>124</v>
      </c>
      <c r="X134" s="281"/>
      <c r="Y134" s="286">
        <v>45078</v>
      </c>
      <c r="Z134" s="287" t="str">
        <f t="shared" si="46"/>
        <v>No Vigente</v>
      </c>
      <c r="AA134" s="286">
        <v>45809</v>
      </c>
      <c r="AB134" s="287" t="str">
        <f t="shared" si="47"/>
        <v>No Vigente</v>
      </c>
      <c r="AC134" s="286">
        <v>45808</v>
      </c>
      <c r="AD134" s="286" t="s">
        <v>439</v>
      </c>
      <c r="AE134" s="281" t="s">
        <v>439</v>
      </c>
      <c r="AF134" s="286">
        <v>48221</v>
      </c>
      <c r="AG134" s="287" t="str">
        <f t="shared" si="48"/>
        <v>Vigente</v>
      </c>
      <c r="AH134" s="288">
        <f t="shared" si="49"/>
        <v>1</v>
      </c>
      <c r="AI134" s="281"/>
      <c r="AJ134" s="281"/>
      <c r="AK134" s="311" t="s">
        <v>750</v>
      </c>
      <c r="AL134" s="307" t="e">
        <f>+_xlfn.XLOOKUP(A134,'BD 2025-05-15'!$A$1:$A$710,'BD 2025-05-15'!$B$1:$B$710)</f>
        <v>#N/A</v>
      </c>
    </row>
    <row r="135" spans="1:38" x14ac:dyDescent="0.25">
      <c r="A135" s="281">
        <v>1107091085</v>
      </c>
      <c r="B135" s="281" t="s">
        <v>1447</v>
      </c>
      <c r="C135" s="282">
        <v>45604</v>
      </c>
      <c r="D135" s="282">
        <v>45667</v>
      </c>
      <c r="E135" s="282">
        <v>34940</v>
      </c>
      <c r="F135" s="283">
        <f t="shared" ref="F135:F169" ca="1" si="50">+YEARFRAC(E135,TODAY(),1)</f>
        <v>30.590006844626966</v>
      </c>
      <c r="G135" s="284" t="s">
        <v>763</v>
      </c>
      <c r="H135" s="284" t="s">
        <v>1448</v>
      </c>
      <c r="I135" s="276" t="e">
        <f>+VLOOKUP(A135,'BD 2025-04-15'!$A$1:$J$681,9,0)</f>
        <v>#N/A</v>
      </c>
      <c r="J135" s="281" t="s">
        <v>159</v>
      </c>
      <c r="K135" s="284" t="s">
        <v>90</v>
      </c>
      <c r="L135" s="281"/>
      <c r="M135" s="281" t="s">
        <v>764</v>
      </c>
      <c r="N135" s="281" t="s">
        <v>721</v>
      </c>
      <c r="O135" s="281"/>
      <c r="P135" s="281"/>
      <c r="Q135" s="281"/>
      <c r="R135" s="281"/>
      <c r="S135" s="275"/>
      <c r="T135" s="275"/>
      <c r="U135" s="275"/>
      <c r="V135" s="275"/>
      <c r="W135" s="275"/>
      <c r="X135" s="275"/>
      <c r="Y135" s="264"/>
      <c r="Z135" s="287" t="str">
        <f t="shared" ref="Z135:Z169" si="51">IF(N135="No tiene","No aplica",IF(AA135&gt;$B$6,"Vigente","No Vigente"))</f>
        <v>No aplica</v>
      </c>
      <c r="AA135" s="286"/>
      <c r="AB135" s="287" t="str">
        <f t="shared" ref="AB135:AB169" si="52">+IF(N135="No tiene","No aplica",IF(AC135&gt;$B$6,"Vigente","No Vigente"))</f>
        <v>No aplica</v>
      </c>
      <c r="AC135" s="286"/>
      <c r="AD135" s="286"/>
      <c r="AE135" s="281"/>
      <c r="AF135" s="286"/>
      <c r="AG135" s="287" t="str">
        <f t="shared" ref="AG135:AG169" si="53">+IF(N135="No tiene","No aplica",IF(AF135&gt;$B$6,"Vigente","No Vigente"))</f>
        <v>No aplica</v>
      </c>
      <c r="AH135" s="288">
        <f t="shared" ref="AH135:AH169" si="54">+COUNTIFS(Z135:AG135,"Vigente")</f>
        <v>0</v>
      </c>
      <c r="AI135" s="281"/>
      <c r="AJ135" s="281"/>
      <c r="AK135" s="292"/>
      <c r="AL135" s="307" t="e">
        <f>+_xlfn.XLOOKUP(A135,'BD 2025-05-15'!$A$1:$A$710,'BD 2025-05-15'!$B$1:$B$710)</f>
        <v>#N/A</v>
      </c>
    </row>
    <row r="136" spans="1:38" x14ac:dyDescent="0.25">
      <c r="A136" s="281">
        <v>1143937324</v>
      </c>
      <c r="B136" s="285" t="s">
        <v>825</v>
      </c>
      <c r="C136" s="282">
        <v>45621</v>
      </c>
      <c r="D136" s="282">
        <v>45677</v>
      </c>
      <c r="E136" s="282">
        <v>33298</v>
      </c>
      <c r="F136" s="283">
        <f t="shared" ca="1" si="50"/>
        <v>35.08555783709788</v>
      </c>
      <c r="G136" s="282" t="s">
        <v>763</v>
      </c>
      <c r="H136" s="293" t="s">
        <v>826</v>
      </c>
      <c r="I136" s="276" t="e">
        <f>+VLOOKUP(A136,'BD 2025-04-15'!$A$1:$J$681,9,0)</f>
        <v>#N/A</v>
      </c>
      <c r="J136" s="285" t="s">
        <v>24</v>
      </c>
      <c r="K136" s="293" t="s">
        <v>19</v>
      </c>
      <c r="L136" s="281"/>
      <c r="M136" s="281" t="s">
        <v>764</v>
      </c>
      <c r="N136" s="281" t="s">
        <v>721</v>
      </c>
      <c r="O136" s="281"/>
      <c r="P136" s="281"/>
      <c r="Q136" s="281"/>
      <c r="R136" s="281"/>
      <c r="S136" s="275"/>
      <c r="T136" s="275"/>
      <c r="U136" s="275"/>
      <c r="V136" s="275"/>
      <c r="W136" s="275"/>
      <c r="X136" s="275"/>
      <c r="Y136" s="264"/>
      <c r="Z136" s="287" t="str">
        <f t="shared" si="51"/>
        <v>No aplica</v>
      </c>
      <c r="AA136" s="286"/>
      <c r="AB136" s="287" t="str">
        <f t="shared" si="52"/>
        <v>No aplica</v>
      </c>
      <c r="AC136" s="286"/>
      <c r="AD136" s="286"/>
      <c r="AE136" s="281"/>
      <c r="AF136" s="286"/>
      <c r="AG136" s="287" t="str">
        <f t="shared" si="53"/>
        <v>No aplica</v>
      </c>
      <c r="AH136" s="288">
        <f t="shared" si="54"/>
        <v>0</v>
      </c>
      <c r="AI136" s="281"/>
      <c r="AJ136" s="281"/>
      <c r="AK136" s="292"/>
      <c r="AL136" s="307" t="e">
        <f>+_xlfn.XLOOKUP(A136,'BD 2025-05-15'!$A$1:$A$710,'BD 2025-05-15'!$B$1:$B$710)</f>
        <v>#N/A</v>
      </c>
    </row>
    <row r="137" spans="1:38" x14ac:dyDescent="0.25">
      <c r="A137" s="281">
        <v>1107850072</v>
      </c>
      <c r="B137" s="285" t="s">
        <v>981</v>
      </c>
      <c r="C137" s="282">
        <v>45649</v>
      </c>
      <c r="D137" s="282" t="s">
        <v>6685</v>
      </c>
      <c r="E137" s="282">
        <v>39403</v>
      </c>
      <c r="F137" s="283">
        <f t="shared" ca="1" si="50"/>
        <v>18.370978781656401</v>
      </c>
      <c r="G137" s="282" t="s">
        <v>768</v>
      </c>
      <c r="H137" s="293" t="s">
        <v>982</v>
      </c>
      <c r="I137" s="276" t="e">
        <f>+VLOOKUP(A137,'BD 2025-04-15'!$A$1:$J$681,9,0)</f>
        <v>#N/A</v>
      </c>
      <c r="J137" s="285" t="s">
        <v>881</v>
      </c>
      <c r="K137" s="293" t="s">
        <v>83</v>
      </c>
      <c r="L137" s="281"/>
      <c r="M137" s="281" t="s">
        <v>764</v>
      </c>
      <c r="N137" s="281" t="s">
        <v>721</v>
      </c>
      <c r="O137" s="281"/>
      <c r="P137" s="281"/>
      <c r="Q137" s="281"/>
      <c r="R137" s="281"/>
      <c r="S137" s="281"/>
      <c r="T137" s="281"/>
      <c r="U137" s="281"/>
      <c r="V137" s="281"/>
      <c r="W137" s="281"/>
      <c r="X137" s="281"/>
      <c r="Y137" s="286"/>
      <c r="Z137" s="287" t="str">
        <f t="shared" si="51"/>
        <v>No aplica</v>
      </c>
      <c r="AA137" s="286"/>
      <c r="AB137" s="287" t="str">
        <f t="shared" si="52"/>
        <v>No aplica</v>
      </c>
      <c r="AC137" s="286"/>
      <c r="AD137" s="286"/>
      <c r="AE137" s="281"/>
      <c r="AF137" s="286"/>
      <c r="AG137" s="287" t="str">
        <f t="shared" si="53"/>
        <v>No aplica</v>
      </c>
      <c r="AH137" s="288">
        <f t="shared" si="54"/>
        <v>0</v>
      </c>
      <c r="AI137" s="281"/>
      <c r="AJ137" s="281"/>
      <c r="AK137" s="292"/>
      <c r="AL137" s="307" t="e">
        <f>+_xlfn.XLOOKUP(A137,'BD 2025-05-15'!$A$1:$A$710,'BD 2025-05-15'!$B$1:$B$710)</f>
        <v>#N/A</v>
      </c>
    </row>
    <row r="138" spans="1:38" x14ac:dyDescent="0.25">
      <c r="A138" s="281">
        <v>38464490</v>
      </c>
      <c r="B138" s="281" t="s">
        <v>6070</v>
      </c>
      <c r="C138" s="282">
        <v>45664</v>
      </c>
      <c r="D138" s="282">
        <v>45713</v>
      </c>
      <c r="E138" s="282">
        <v>29792</v>
      </c>
      <c r="F138" s="283">
        <f t="shared" ca="1" si="50"/>
        <v>44.685792512350453</v>
      </c>
      <c r="G138" s="284" t="s">
        <v>768</v>
      </c>
      <c r="H138" s="284" t="s">
        <v>6071</v>
      </c>
      <c r="I138" s="276" t="e">
        <f>+VLOOKUP(A138,'BD 2025-04-15'!$A$1:$J$681,9,0)</f>
        <v>#N/A</v>
      </c>
      <c r="J138" s="281" t="s">
        <v>196</v>
      </c>
      <c r="K138" s="284" t="s">
        <v>90</v>
      </c>
      <c r="L138" s="281" t="s">
        <v>557</v>
      </c>
      <c r="M138" s="281" t="s">
        <v>557</v>
      </c>
      <c r="N138" s="281" t="s">
        <v>437</v>
      </c>
      <c r="O138" s="281" t="s">
        <v>6635</v>
      </c>
      <c r="P138" s="281" t="s">
        <v>436</v>
      </c>
      <c r="Q138" s="281"/>
      <c r="R138" s="281"/>
      <c r="S138" s="281" t="s">
        <v>6636</v>
      </c>
      <c r="T138" s="281" t="s">
        <v>6637</v>
      </c>
      <c r="U138" s="281">
        <v>2023</v>
      </c>
      <c r="V138" s="281" t="s">
        <v>1986</v>
      </c>
      <c r="W138" s="281">
        <v>110</v>
      </c>
      <c r="X138" s="281"/>
      <c r="Y138" s="286">
        <v>44691</v>
      </c>
      <c r="Z138" s="287" t="str">
        <f t="shared" si="51"/>
        <v>No Vigente</v>
      </c>
      <c r="AA138" s="286">
        <v>45793</v>
      </c>
      <c r="AB138" s="287" t="str">
        <f t="shared" si="52"/>
        <v>No Vigente</v>
      </c>
      <c r="AC138" s="286">
        <v>45807</v>
      </c>
      <c r="AD138" s="286" t="s">
        <v>439</v>
      </c>
      <c r="AE138" s="281" t="s">
        <v>439</v>
      </c>
      <c r="AF138" s="286">
        <v>45846</v>
      </c>
      <c r="AG138" s="287" t="str">
        <f t="shared" si="53"/>
        <v>Vigente</v>
      </c>
      <c r="AH138" s="288">
        <f t="shared" si="54"/>
        <v>1</v>
      </c>
      <c r="AI138" s="281"/>
      <c r="AJ138" s="281"/>
      <c r="AK138" s="292"/>
      <c r="AL138" s="307" t="e">
        <f>+_xlfn.XLOOKUP(A138,'BD 2025-05-15'!$A$1:$A$710,'BD 2025-05-15'!$B$1:$B$710)</f>
        <v>#N/A</v>
      </c>
    </row>
    <row r="139" spans="1:38" x14ac:dyDescent="0.25">
      <c r="A139" s="281">
        <v>14590600</v>
      </c>
      <c r="B139" s="281" t="s">
        <v>4780</v>
      </c>
      <c r="C139" s="282">
        <v>45698</v>
      </c>
      <c r="D139" s="282">
        <v>45706</v>
      </c>
      <c r="E139" s="282">
        <v>30174</v>
      </c>
      <c r="F139" s="283">
        <f t="shared" ca="1" si="50"/>
        <v>43.639267461669505</v>
      </c>
      <c r="G139" s="284" t="s">
        <v>763</v>
      </c>
      <c r="H139" s="284" t="s">
        <v>4781</v>
      </c>
      <c r="I139" s="276" t="e">
        <f>+VLOOKUP(A139,'BD 2025-04-15'!$A$1:$J$681,9,0)</f>
        <v>#N/A</v>
      </c>
      <c r="J139" s="281" t="s">
        <v>24</v>
      </c>
      <c r="K139" s="284" t="s">
        <v>19</v>
      </c>
      <c r="L139" s="281"/>
      <c r="M139" s="281" t="s">
        <v>764</v>
      </c>
      <c r="N139" s="281" t="s">
        <v>721</v>
      </c>
      <c r="O139" s="281"/>
      <c r="P139" s="281"/>
      <c r="Q139" s="281"/>
      <c r="R139" s="281"/>
      <c r="S139" s="281"/>
      <c r="T139" s="281"/>
      <c r="U139" s="281"/>
      <c r="V139" s="281"/>
      <c r="W139" s="281"/>
      <c r="X139" s="281"/>
      <c r="Y139" s="286"/>
      <c r="Z139" s="287" t="str">
        <f t="shared" si="51"/>
        <v>No aplica</v>
      </c>
      <c r="AA139" s="286"/>
      <c r="AB139" s="287" t="str">
        <f t="shared" si="52"/>
        <v>No aplica</v>
      </c>
      <c r="AC139" s="286"/>
      <c r="AD139" s="286"/>
      <c r="AE139" s="281"/>
      <c r="AF139" s="286"/>
      <c r="AG139" s="287" t="str">
        <f t="shared" si="53"/>
        <v>No aplica</v>
      </c>
      <c r="AH139" s="288">
        <f t="shared" si="54"/>
        <v>0</v>
      </c>
      <c r="AI139" s="281"/>
      <c r="AJ139" s="281"/>
      <c r="AK139" s="292"/>
      <c r="AL139" s="307" t="e">
        <f>+_xlfn.XLOOKUP(A139,'BD 2025-05-15'!$A$1:$A$710,'BD 2025-05-15'!$B$1:$B$710)</f>
        <v>#N/A</v>
      </c>
    </row>
    <row r="140" spans="1:38" s="289" customFormat="1" x14ac:dyDescent="0.25">
      <c r="A140" s="281">
        <v>1053767708</v>
      </c>
      <c r="B140" s="281" t="s">
        <v>1662</v>
      </c>
      <c r="C140" s="282">
        <v>45439</v>
      </c>
      <c r="D140" s="282">
        <v>45807</v>
      </c>
      <c r="E140" s="282">
        <v>31504</v>
      </c>
      <c r="F140" s="283">
        <f t="shared" ref="F140:F163" ca="1" si="55">+YEARFRAC(E140,TODAY(),1)</f>
        <v>39.997929883138561</v>
      </c>
      <c r="G140" s="284" t="s">
        <v>768</v>
      </c>
      <c r="H140" s="284" t="s">
        <v>1663</v>
      </c>
      <c r="I140" s="285" t="s">
        <v>1664</v>
      </c>
      <c r="J140" s="285" t="s">
        <v>1646</v>
      </c>
      <c r="K140" s="293" t="s">
        <v>1644</v>
      </c>
      <c r="L140" s="281" t="s">
        <v>764</v>
      </c>
      <c r="M140" s="281" t="s">
        <v>764</v>
      </c>
      <c r="N140" s="281" t="s">
        <v>721</v>
      </c>
      <c r="O140" s="281"/>
      <c r="P140" s="281"/>
      <c r="Q140" s="281"/>
      <c r="R140" s="281"/>
      <c r="S140" s="281"/>
      <c r="T140" s="281"/>
      <c r="U140" s="281"/>
      <c r="V140" s="281"/>
      <c r="W140" s="281"/>
      <c r="X140" s="281"/>
      <c r="Y140" s="286"/>
      <c r="Z140" s="287" t="str">
        <f>IF(N140="No tiene","No aplica",IF(AA140&gt;'ACTIVOS 2'!$C$6,"Vigente","No Vigente"))</f>
        <v>No aplica</v>
      </c>
      <c r="AA140" s="286"/>
      <c r="AB140" s="287" t="str">
        <f>+IF(N140="No tiene","No aplica",IF(AC140&gt;'ACTIVOS 2'!$C$6,"Vigente","No Vigente"))</f>
        <v>No aplica</v>
      </c>
      <c r="AC140" s="286"/>
      <c r="AD140" s="286"/>
      <c r="AE140" s="281"/>
      <c r="AF140" s="286"/>
      <c r="AG140" s="287" t="str">
        <f>+IF(N140="No tiene","No aplica",IF(AF140&gt;'ACTIVOS 2'!$C$6,"Vigente","No Vigente"))</f>
        <v>No aplica</v>
      </c>
      <c r="AH140" s="288">
        <f t="shared" ref="AH140:AH163" si="56">+COUNTIFS(Z140:AG140,"Vigente")</f>
        <v>0</v>
      </c>
      <c r="AI140" s="281"/>
      <c r="AJ140" s="281"/>
      <c r="AK140" s="292"/>
      <c r="AL140" s="308" t="e">
        <f>+_xlfn.XLOOKUP(A140,'BD 2025-06-14'!$A$1:$A$710,'BD 2025-06-14'!$B$1:$B$710)</f>
        <v>#N/A</v>
      </c>
    </row>
    <row r="141" spans="1:38" s="289" customFormat="1" ht="15" x14ac:dyDescent="0.25">
      <c r="A141" s="328">
        <v>16679652</v>
      </c>
      <c r="B141" s="329" t="s">
        <v>123</v>
      </c>
      <c r="C141" s="330">
        <v>38873</v>
      </c>
      <c r="D141" s="282">
        <v>45808</v>
      </c>
      <c r="E141" s="330">
        <v>22948</v>
      </c>
      <c r="F141" s="331">
        <f t="shared" ca="1" si="55"/>
        <v>63.422981340297376</v>
      </c>
      <c r="G141" s="330" t="s">
        <v>763</v>
      </c>
      <c r="H141" s="332" t="s">
        <v>1689</v>
      </c>
      <c r="I141" s="285" t="s">
        <v>91</v>
      </c>
      <c r="J141" s="329" t="s">
        <v>92</v>
      </c>
      <c r="K141" s="333" t="s">
        <v>90</v>
      </c>
      <c r="L141" s="328" t="s">
        <v>557</v>
      </c>
      <c r="M141" s="328" t="s">
        <v>557</v>
      </c>
      <c r="N141" s="328" t="s">
        <v>437</v>
      </c>
      <c r="O141" s="328" t="s">
        <v>502</v>
      </c>
      <c r="P141" s="328" t="s">
        <v>436</v>
      </c>
      <c r="Q141" s="328"/>
      <c r="R141" s="328"/>
      <c r="S141" s="328" t="s">
        <v>2661</v>
      </c>
      <c r="T141" s="328" t="s">
        <v>2662</v>
      </c>
      <c r="U141" s="328">
        <v>2010</v>
      </c>
      <c r="V141" s="328" t="s">
        <v>2139</v>
      </c>
      <c r="W141" s="328">
        <v>125</v>
      </c>
      <c r="X141" s="328"/>
      <c r="Y141" s="334">
        <v>40190</v>
      </c>
      <c r="Z141" s="335" t="str">
        <f>IF(N141="No tiene","No aplica",IF(AA141&gt;'ACTIVOS 2'!$C$6,"Vigente","No Vigente"))</f>
        <v>Vigente</v>
      </c>
      <c r="AA141" s="334">
        <v>45876</v>
      </c>
      <c r="AB141" s="335" t="str">
        <f>+IF(N141="No tiene","No aplica",IF(AC141&gt;'ACTIVOS 2'!$C$6,"Vigente","No Vigente"))</f>
        <v>Vigente</v>
      </c>
      <c r="AC141" s="334">
        <v>46032</v>
      </c>
      <c r="AD141" s="334" t="s">
        <v>439</v>
      </c>
      <c r="AE141" s="328" t="s">
        <v>439</v>
      </c>
      <c r="AF141" s="334">
        <v>46928</v>
      </c>
      <c r="AG141" s="335" t="str">
        <f>+IF(N141="No tiene","No aplica",IF(AF141&gt;'ACTIVOS 2'!$C$6,"Vigente","No Vigente"))</f>
        <v>Vigente</v>
      </c>
      <c r="AH141" s="288">
        <f t="shared" si="56"/>
        <v>3</v>
      </c>
      <c r="AI141" s="328"/>
      <c r="AJ141" s="328"/>
      <c r="AK141" s="336"/>
      <c r="AL141" s="308" t="e">
        <f>+_xlfn.XLOOKUP(A141,'BD 2025-06-14'!$A$1:$A$710,'BD 2025-06-14'!$B$1:$B$710)</f>
        <v>#N/A</v>
      </c>
    </row>
    <row r="142" spans="1:38" s="289" customFormat="1" x14ac:dyDescent="0.25">
      <c r="A142" s="281">
        <v>1151963026</v>
      </c>
      <c r="B142" s="285" t="s">
        <v>88</v>
      </c>
      <c r="C142" s="282">
        <v>45173</v>
      </c>
      <c r="D142" s="282">
        <v>45815</v>
      </c>
      <c r="E142" s="282">
        <v>35695</v>
      </c>
      <c r="F142" s="283">
        <f t="shared" ca="1" si="55"/>
        <v>28.524231085151044</v>
      </c>
      <c r="G142" s="282" t="s">
        <v>763</v>
      </c>
      <c r="H142" s="293" t="s">
        <v>89</v>
      </c>
      <c r="I142" s="285" t="s">
        <v>91</v>
      </c>
      <c r="J142" s="285" t="s">
        <v>92</v>
      </c>
      <c r="K142" s="293" t="s">
        <v>90</v>
      </c>
      <c r="L142" s="281" t="s">
        <v>557</v>
      </c>
      <c r="M142" s="281" t="s">
        <v>557</v>
      </c>
      <c r="N142" s="281" t="s">
        <v>437</v>
      </c>
      <c r="O142" s="281" t="s">
        <v>477</v>
      </c>
      <c r="P142" s="281" t="s">
        <v>436</v>
      </c>
      <c r="Q142" s="281"/>
      <c r="R142" s="281"/>
      <c r="S142" s="281" t="s">
        <v>3700</v>
      </c>
      <c r="T142" s="281" t="s">
        <v>3701</v>
      </c>
      <c r="U142" s="281">
        <v>2018</v>
      </c>
      <c r="V142" s="281" t="s">
        <v>1927</v>
      </c>
      <c r="W142" s="281">
        <v>124</v>
      </c>
      <c r="X142" s="281"/>
      <c r="Y142" s="286">
        <v>43060</v>
      </c>
      <c r="Z142" s="287" t="str">
        <f>IF(N142="No tiene","No aplica",IF(AA142&gt;'ACTIVOS 2'!$C$6,"Vigente","No Vigente"))</f>
        <v>Vigente</v>
      </c>
      <c r="AA142" s="286">
        <v>45829</v>
      </c>
      <c r="AB142" s="287" t="str">
        <f>+IF(N142="No tiene","No aplica",IF(AC142&gt;'ACTIVOS 2'!$C$6,"Vigente","No Vigente"))</f>
        <v>Vigente</v>
      </c>
      <c r="AC142" s="286">
        <v>45827</v>
      </c>
      <c r="AD142" s="286" t="s">
        <v>439</v>
      </c>
      <c r="AE142" s="281" t="s">
        <v>439</v>
      </c>
      <c r="AF142" s="286">
        <v>46118</v>
      </c>
      <c r="AG142" s="287" t="str">
        <f>+IF(N142="No tiene","No aplica",IF(AF142&gt;'ACTIVOS 2'!$C$6,"Vigente","No Vigente"))</f>
        <v>Vigente</v>
      </c>
      <c r="AH142" s="288">
        <f t="shared" si="56"/>
        <v>3</v>
      </c>
      <c r="AI142" s="281"/>
      <c r="AJ142" s="281"/>
      <c r="AK142" s="292"/>
      <c r="AL142" s="308" t="e">
        <f>+_xlfn.XLOOKUP(A142,'BD 2025-06-14'!$A$1:$A$710,'BD 2025-06-14'!$B$1:$B$710)</f>
        <v>#N/A</v>
      </c>
    </row>
    <row r="143" spans="1:38" s="289" customFormat="1" x14ac:dyDescent="0.25">
      <c r="A143" s="281">
        <v>1107095950</v>
      </c>
      <c r="B143" s="281" t="s">
        <v>1502</v>
      </c>
      <c r="C143" s="282">
        <v>43710</v>
      </c>
      <c r="D143" s="282">
        <v>45799</v>
      </c>
      <c r="E143" s="282">
        <v>35127</v>
      </c>
      <c r="F143" s="283">
        <f t="shared" ca="1" si="55"/>
        <v>30.077364656009891</v>
      </c>
      <c r="G143" s="284" t="s">
        <v>763</v>
      </c>
      <c r="H143" s="284" t="s">
        <v>4254</v>
      </c>
      <c r="I143" s="285" t="s">
        <v>1499</v>
      </c>
      <c r="J143" s="285" t="s">
        <v>6724</v>
      </c>
      <c r="K143" s="293" t="s">
        <v>90</v>
      </c>
      <c r="L143" s="281" t="s">
        <v>764</v>
      </c>
      <c r="M143" s="281" t="s">
        <v>764</v>
      </c>
      <c r="N143" s="281" t="s">
        <v>721</v>
      </c>
      <c r="O143" s="281"/>
      <c r="P143" s="281"/>
      <c r="Q143" s="281"/>
      <c r="R143" s="281"/>
      <c r="S143" s="281"/>
      <c r="T143" s="281"/>
      <c r="U143" s="281"/>
      <c r="V143" s="281"/>
      <c r="W143" s="281"/>
      <c r="X143" s="281"/>
      <c r="Y143" s="286"/>
      <c r="Z143" s="287" t="str">
        <f>IF(N143="No tiene","No aplica",IF(AA143&gt;'ACTIVOS 2'!$C$6,"Vigente","No Vigente"))</f>
        <v>No aplica</v>
      </c>
      <c r="AA143" s="286"/>
      <c r="AB143" s="287" t="str">
        <f>+IF(N143="No tiene","No aplica",IF(AC143&gt;'ACTIVOS 2'!$C$6,"Vigente","No Vigente"))</f>
        <v>No aplica</v>
      </c>
      <c r="AC143" s="286"/>
      <c r="AD143" s="286"/>
      <c r="AE143" s="281"/>
      <c r="AF143" s="286"/>
      <c r="AG143" s="287" t="str">
        <f>+IF(N143="No tiene","No aplica",IF(AF143&gt;'ACTIVOS 2'!$C$6,"Vigente","No Vigente"))</f>
        <v>No aplica</v>
      </c>
      <c r="AH143" s="288">
        <f t="shared" si="56"/>
        <v>0</v>
      </c>
      <c r="AI143" s="281"/>
      <c r="AJ143" s="281"/>
      <c r="AK143" s="292"/>
      <c r="AL143" s="308" t="e">
        <f>+_xlfn.XLOOKUP(A143,'BD 2025-06-14'!$A$1:$A$710,'BD 2025-06-14'!$B$1:$B$710)</f>
        <v>#N/A</v>
      </c>
    </row>
    <row r="144" spans="1:38" s="289" customFormat="1" x14ac:dyDescent="0.25">
      <c r="A144" s="281">
        <v>67029618</v>
      </c>
      <c r="B144" s="281" t="s">
        <v>1602</v>
      </c>
      <c r="C144" s="282">
        <v>43326</v>
      </c>
      <c r="D144" s="282">
        <v>45818</v>
      </c>
      <c r="E144" s="282">
        <v>31177</v>
      </c>
      <c r="F144" s="283">
        <f t="shared" ca="1" si="55"/>
        <v>40.893872229465451</v>
      </c>
      <c r="G144" s="284" t="s">
        <v>768</v>
      </c>
      <c r="H144" s="284" t="s">
        <v>1603</v>
      </c>
      <c r="I144" s="285" t="s">
        <v>434</v>
      </c>
      <c r="J144" s="285" t="s">
        <v>427</v>
      </c>
      <c r="K144" s="293" t="s">
        <v>427</v>
      </c>
      <c r="L144" s="281" t="s">
        <v>764</v>
      </c>
      <c r="M144" s="281" t="s">
        <v>764</v>
      </c>
      <c r="N144" s="281" t="s">
        <v>721</v>
      </c>
      <c r="O144" s="281"/>
      <c r="P144" s="281"/>
      <c r="Q144" s="281"/>
      <c r="R144" s="281"/>
      <c r="S144" s="281"/>
      <c r="T144" s="281"/>
      <c r="U144" s="281"/>
      <c r="V144" s="281"/>
      <c r="W144" s="281"/>
      <c r="X144" s="281"/>
      <c r="Y144" s="286"/>
      <c r="Z144" s="287" t="str">
        <f>IF(N144="No tiene","No aplica",IF(AA144&gt;'ACTIVOS 2'!$C$6,"Vigente","No Vigente"))</f>
        <v>No aplica</v>
      </c>
      <c r="AA144" s="286"/>
      <c r="AB144" s="287" t="str">
        <f>+IF(N144="No tiene","No aplica",IF(AC144&gt;'ACTIVOS 2'!$C$6,"Vigente","No Vigente"))</f>
        <v>No aplica</v>
      </c>
      <c r="AC144" s="286"/>
      <c r="AD144" s="286"/>
      <c r="AE144" s="281"/>
      <c r="AF144" s="286"/>
      <c r="AG144" s="287" t="str">
        <f>+IF(N144="No tiene","No aplica",IF(AF144&gt;'ACTIVOS 2'!$C$6,"Vigente","No Vigente"))</f>
        <v>No aplica</v>
      </c>
      <c r="AH144" s="288">
        <f t="shared" si="56"/>
        <v>0</v>
      </c>
      <c r="AI144" s="281"/>
      <c r="AJ144" s="281"/>
      <c r="AK144" s="292"/>
      <c r="AL144" s="308" t="e">
        <f>+_xlfn.XLOOKUP(A144,'BD 2025-06-14'!$A$1:$A$710,'BD 2025-06-14'!$B$1:$B$710)</f>
        <v>#N/A</v>
      </c>
    </row>
    <row r="145" spans="1:38" s="289" customFormat="1" x14ac:dyDescent="0.25">
      <c r="A145" s="281">
        <v>29361968</v>
      </c>
      <c r="B145" s="281" t="s">
        <v>1101</v>
      </c>
      <c r="C145" s="282">
        <v>43207</v>
      </c>
      <c r="D145" s="282">
        <v>45792</v>
      </c>
      <c r="E145" s="282">
        <v>30366</v>
      </c>
      <c r="F145" s="283">
        <f t="shared" ca="1" si="55"/>
        <v>43.112936344969199</v>
      </c>
      <c r="G145" s="284" t="s">
        <v>768</v>
      </c>
      <c r="H145" s="284" t="s">
        <v>1102</v>
      </c>
      <c r="I145" s="285" t="s">
        <v>1017</v>
      </c>
      <c r="J145" s="285" t="s">
        <v>196</v>
      </c>
      <c r="K145" s="293" t="s">
        <v>90</v>
      </c>
      <c r="L145" s="281" t="s">
        <v>764</v>
      </c>
      <c r="M145" s="281" t="s">
        <v>764</v>
      </c>
      <c r="N145" s="281" t="s">
        <v>721</v>
      </c>
      <c r="O145" s="281"/>
      <c r="P145" s="281"/>
      <c r="Q145" s="281"/>
      <c r="R145" s="281"/>
      <c r="S145" s="281"/>
      <c r="T145" s="281"/>
      <c r="U145" s="281"/>
      <c r="V145" s="281"/>
      <c r="W145" s="281"/>
      <c r="X145" s="281"/>
      <c r="Y145" s="286"/>
      <c r="Z145" s="287" t="str">
        <f>IF(N145="No tiene","No aplica",IF(AA145&gt;'ACTIVOS 2'!$C$6,"Vigente","No Vigente"))</f>
        <v>No aplica</v>
      </c>
      <c r="AA145" s="286"/>
      <c r="AB145" s="287" t="str">
        <f>+IF(N145="No tiene","No aplica",IF(AC145&gt;'ACTIVOS 2'!$C$6,"Vigente","No Vigente"))</f>
        <v>No aplica</v>
      </c>
      <c r="AC145" s="286"/>
      <c r="AD145" s="286"/>
      <c r="AE145" s="281"/>
      <c r="AF145" s="286"/>
      <c r="AG145" s="287" t="str">
        <f>+IF(N145="No tiene","No aplica",IF(AF145&gt;'ACTIVOS 2'!$C$6,"Vigente","No Vigente"))</f>
        <v>No aplica</v>
      </c>
      <c r="AH145" s="288">
        <f t="shared" si="56"/>
        <v>0</v>
      </c>
      <c r="AI145" s="281"/>
      <c r="AJ145" s="281"/>
      <c r="AK145" s="292"/>
      <c r="AL145" s="308" t="e">
        <f>+_xlfn.XLOOKUP(A145,'BD 2025-06-14'!$A$1:$A$710,'BD 2025-06-14'!$B$1:$B$710)</f>
        <v>#N/A</v>
      </c>
    </row>
    <row r="146" spans="1:38" s="289" customFormat="1" x14ac:dyDescent="0.25">
      <c r="A146" s="281">
        <v>38469750</v>
      </c>
      <c r="B146" s="281" t="s">
        <v>1096</v>
      </c>
      <c r="C146" s="282">
        <v>43892</v>
      </c>
      <c r="D146" s="282">
        <v>45792</v>
      </c>
      <c r="E146" s="282">
        <v>29092</v>
      </c>
      <c r="F146" s="283">
        <f t="shared" ca="1" si="55"/>
        <v>46.600958247775495</v>
      </c>
      <c r="G146" s="284" t="s">
        <v>768</v>
      </c>
      <c r="H146" s="284" t="s">
        <v>1097</v>
      </c>
      <c r="I146" s="285" t="s">
        <v>1017</v>
      </c>
      <c r="J146" s="285" t="s">
        <v>196</v>
      </c>
      <c r="K146" s="293" t="s">
        <v>90</v>
      </c>
      <c r="L146" s="281" t="s">
        <v>764</v>
      </c>
      <c r="M146" s="281" t="s">
        <v>764</v>
      </c>
      <c r="N146" s="281" t="s">
        <v>721</v>
      </c>
      <c r="O146" s="281"/>
      <c r="P146" s="281"/>
      <c r="Q146" s="281"/>
      <c r="R146" s="281"/>
      <c r="S146" s="281"/>
      <c r="T146" s="281"/>
      <c r="U146" s="281"/>
      <c r="V146" s="281"/>
      <c r="W146" s="281"/>
      <c r="X146" s="281"/>
      <c r="Y146" s="286"/>
      <c r="Z146" s="287" t="str">
        <f>IF(N146="No tiene","No aplica",IF(AA146&gt;'ACTIVOS 2'!$C$6,"Vigente","No Vigente"))</f>
        <v>No aplica</v>
      </c>
      <c r="AA146" s="286"/>
      <c r="AB146" s="287" t="str">
        <f>+IF(N146="No tiene","No aplica",IF(AC146&gt;'ACTIVOS 2'!$C$6,"Vigente","No Vigente"))</f>
        <v>No aplica</v>
      </c>
      <c r="AC146" s="286"/>
      <c r="AD146" s="286"/>
      <c r="AE146" s="281"/>
      <c r="AF146" s="286"/>
      <c r="AG146" s="287" t="str">
        <f>+IF(N146="No tiene","No aplica",IF(AF146&gt;'ACTIVOS 2'!$C$6,"Vigente","No Vigente"))</f>
        <v>No aplica</v>
      </c>
      <c r="AH146" s="288">
        <f t="shared" si="56"/>
        <v>0</v>
      </c>
      <c r="AI146" s="281"/>
      <c r="AJ146" s="281"/>
      <c r="AK146" s="292"/>
      <c r="AL146" s="308" t="e">
        <f>+_xlfn.XLOOKUP(A146,'BD 2025-06-14'!$A$1:$A$710,'BD 2025-06-14'!$B$1:$B$710)</f>
        <v>#N/A</v>
      </c>
    </row>
    <row r="147" spans="1:38" s="289" customFormat="1" x14ac:dyDescent="0.25">
      <c r="A147" s="281">
        <v>1130665636</v>
      </c>
      <c r="B147" s="281" t="s">
        <v>1074</v>
      </c>
      <c r="C147" s="282">
        <v>44264</v>
      </c>
      <c r="D147" s="282">
        <v>45800</v>
      </c>
      <c r="E147" s="282">
        <v>31405</v>
      </c>
      <c r="F147" s="283">
        <f t="shared" ca="1" si="55"/>
        <v>40.269621903520211</v>
      </c>
      <c r="G147" s="284" t="s">
        <v>763</v>
      </c>
      <c r="H147" s="284" t="s">
        <v>1075</v>
      </c>
      <c r="I147" s="285" t="s">
        <v>1017</v>
      </c>
      <c r="J147" s="285" t="s">
        <v>196</v>
      </c>
      <c r="K147" s="293" t="s">
        <v>90</v>
      </c>
      <c r="L147" s="281" t="s">
        <v>764</v>
      </c>
      <c r="M147" s="281" t="s">
        <v>764</v>
      </c>
      <c r="N147" s="281" t="s">
        <v>721</v>
      </c>
      <c r="O147" s="281"/>
      <c r="P147" s="281"/>
      <c r="Q147" s="281"/>
      <c r="R147" s="281"/>
      <c r="S147" s="281"/>
      <c r="T147" s="281"/>
      <c r="U147" s="281"/>
      <c r="V147" s="281"/>
      <c r="W147" s="281"/>
      <c r="X147" s="281"/>
      <c r="Y147" s="286"/>
      <c r="Z147" s="287" t="str">
        <f>IF(N147="No tiene","No aplica",IF(AA147&gt;'ACTIVOS 2'!$C$6,"Vigente","No Vigente"))</f>
        <v>No aplica</v>
      </c>
      <c r="AA147" s="286"/>
      <c r="AB147" s="287" t="str">
        <f>+IF(N147="No tiene","No aplica",IF(AC147&gt;'ACTIVOS 2'!$C$6,"Vigente","No Vigente"))</f>
        <v>No aplica</v>
      </c>
      <c r="AC147" s="286"/>
      <c r="AD147" s="286"/>
      <c r="AE147" s="281"/>
      <c r="AF147" s="286"/>
      <c r="AG147" s="287" t="str">
        <f>+IF(N147="No tiene","No aplica",IF(AF147&gt;'ACTIVOS 2'!$C$6,"Vigente","No Vigente"))</f>
        <v>No aplica</v>
      </c>
      <c r="AH147" s="288">
        <f t="shared" si="56"/>
        <v>0</v>
      </c>
      <c r="AI147" s="281"/>
      <c r="AJ147" s="281"/>
      <c r="AK147" s="292"/>
      <c r="AL147" s="308" t="e">
        <f>+_xlfn.XLOOKUP(A147,'BD 2025-06-14'!$A$1:$A$710,'BD 2025-06-14'!$B$1:$B$710)</f>
        <v>#N/A</v>
      </c>
    </row>
    <row r="148" spans="1:38" s="289" customFormat="1" x14ac:dyDescent="0.25">
      <c r="A148" s="281">
        <v>52529715</v>
      </c>
      <c r="B148" s="285" t="s">
        <v>876</v>
      </c>
      <c r="C148" s="282">
        <v>44937</v>
      </c>
      <c r="D148" s="282">
        <v>45794</v>
      </c>
      <c r="E148" s="282">
        <v>29276</v>
      </c>
      <c r="F148" s="283">
        <f t="shared" ca="1" si="55"/>
        <v>46.096522397623346</v>
      </c>
      <c r="G148" s="282" t="s">
        <v>768</v>
      </c>
      <c r="H148" s="293" t="s">
        <v>4089</v>
      </c>
      <c r="I148" s="285" t="s">
        <v>877</v>
      </c>
      <c r="J148" s="285" t="s">
        <v>878</v>
      </c>
      <c r="K148" s="293" t="s">
        <v>83</v>
      </c>
      <c r="L148" s="281" t="s">
        <v>764</v>
      </c>
      <c r="M148" s="281" t="s">
        <v>764</v>
      </c>
      <c r="N148" s="281" t="s">
        <v>721</v>
      </c>
      <c r="O148" s="281"/>
      <c r="P148" s="281"/>
      <c r="Q148" s="281"/>
      <c r="R148" s="281"/>
      <c r="S148" s="281"/>
      <c r="T148" s="281"/>
      <c r="U148" s="281"/>
      <c r="V148" s="281"/>
      <c r="W148" s="281"/>
      <c r="X148" s="281"/>
      <c r="Y148" s="286"/>
      <c r="Z148" s="287" t="str">
        <f>IF(N148="No tiene","No aplica",IF(AA148&gt;'ACTIVOS 2'!$C$6,"Vigente","No Vigente"))</f>
        <v>No aplica</v>
      </c>
      <c r="AA148" s="286"/>
      <c r="AB148" s="287" t="str">
        <f>+IF(N148="No tiene","No aplica",IF(AC148&gt;'ACTIVOS 2'!$C$6,"Vigente","No Vigente"))</f>
        <v>No aplica</v>
      </c>
      <c r="AC148" s="286"/>
      <c r="AD148" s="286"/>
      <c r="AE148" s="281"/>
      <c r="AF148" s="286"/>
      <c r="AG148" s="287" t="str">
        <f>+IF(N148="No tiene","No aplica",IF(AF148&gt;'ACTIVOS 2'!$C$6,"Vigente","No Vigente"))</f>
        <v>No aplica</v>
      </c>
      <c r="AH148" s="288">
        <f t="shared" si="56"/>
        <v>0</v>
      </c>
      <c r="AI148" s="281"/>
      <c r="AJ148" s="281"/>
      <c r="AK148" s="292"/>
      <c r="AL148" s="308" t="e">
        <f>+_xlfn.XLOOKUP(A148,'BD 2025-06-14'!$A$1:$A$710,'BD 2025-06-14'!$B$1:$B$710)</f>
        <v>#N/A</v>
      </c>
    </row>
    <row r="149" spans="1:38" s="289" customFormat="1" x14ac:dyDescent="0.25">
      <c r="A149" s="281">
        <v>76333065</v>
      </c>
      <c r="B149" s="281" t="s">
        <v>304</v>
      </c>
      <c r="C149" s="282">
        <v>45162</v>
      </c>
      <c r="D149" s="282">
        <v>45801</v>
      </c>
      <c r="E149" s="282">
        <v>28843</v>
      </c>
      <c r="F149" s="283">
        <f t="shared" ca="1" si="55"/>
        <v>47.283343577135831</v>
      </c>
      <c r="G149" s="284" t="s">
        <v>763</v>
      </c>
      <c r="H149" s="284" t="s">
        <v>305</v>
      </c>
      <c r="I149" s="285" t="s">
        <v>211</v>
      </c>
      <c r="J149" s="285" t="s">
        <v>196</v>
      </c>
      <c r="K149" s="293" t="s">
        <v>90</v>
      </c>
      <c r="L149" s="281" t="s">
        <v>557</v>
      </c>
      <c r="M149" s="281" t="s">
        <v>557</v>
      </c>
      <c r="N149" s="281" t="s">
        <v>437</v>
      </c>
      <c r="O149" s="281" t="s">
        <v>605</v>
      </c>
      <c r="P149" s="281" t="s">
        <v>436</v>
      </c>
      <c r="Q149" s="281"/>
      <c r="R149" s="281"/>
      <c r="S149" s="281" t="s">
        <v>3881</v>
      </c>
      <c r="T149" s="281" t="s">
        <v>3882</v>
      </c>
      <c r="U149" s="281">
        <v>2024</v>
      </c>
      <c r="V149" s="281" t="s">
        <v>2139</v>
      </c>
      <c r="W149" s="281">
        <v>125</v>
      </c>
      <c r="X149" s="281"/>
      <c r="Y149" s="286">
        <v>45162</v>
      </c>
      <c r="Z149" s="287" t="str">
        <f>IF(N149="No tiene","No aplica",IF(AA149&gt;'ACTIVOS 2'!$C$6,"Vigente","No Vigente"))</f>
        <v>Vigente</v>
      </c>
      <c r="AA149" s="286">
        <v>45893</v>
      </c>
      <c r="AB149" s="287" t="str">
        <f>+IF(N149="No tiene","No aplica",IF(AC149&gt;'ACTIVOS 2'!$C$6,"Vigente","No Vigente"))</f>
        <v>Vigente</v>
      </c>
      <c r="AC149" s="286">
        <v>45891</v>
      </c>
      <c r="AD149" s="286" t="s">
        <v>439</v>
      </c>
      <c r="AE149" s="281" t="s">
        <v>439</v>
      </c>
      <c r="AF149" s="286">
        <v>48523</v>
      </c>
      <c r="AG149" s="287" t="str">
        <f>+IF(N149="No tiene","No aplica",IF(AF149&gt;'ACTIVOS 2'!$C$6,"Vigente","No Vigente"))</f>
        <v>Vigente</v>
      </c>
      <c r="AH149" s="288">
        <f t="shared" si="56"/>
        <v>3</v>
      </c>
      <c r="AI149" s="281"/>
      <c r="AJ149" s="281"/>
      <c r="AK149" s="292"/>
      <c r="AL149" s="308" t="e">
        <f>+_xlfn.XLOOKUP(A149,'BD 2025-06-14'!$A$1:$A$710,'BD 2025-06-14'!$B$1:$B$710)</f>
        <v>#N/A</v>
      </c>
    </row>
    <row r="150" spans="1:38" s="289" customFormat="1" x14ac:dyDescent="0.25">
      <c r="A150" s="281">
        <v>1130653561</v>
      </c>
      <c r="B150" s="281" t="s">
        <v>6064</v>
      </c>
      <c r="C150" s="282">
        <v>45664</v>
      </c>
      <c r="D150" s="282">
        <v>45812</v>
      </c>
      <c r="E150" s="282">
        <v>31983</v>
      </c>
      <c r="F150" s="283">
        <f t="shared" ca="1" si="55"/>
        <v>38.685831622176593</v>
      </c>
      <c r="G150" s="284" t="s">
        <v>763</v>
      </c>
      <c r="H150" s="284" t="s">
        <v>6065</v>
      </c>
      <c r="I150" s="285" t="s">
        <v>211</v>
      </c>
      <c r="J150" s="285" t="s">
        <v>196</v>
      </c>
      <c r="K150" s="293" t="s">
        <v>90</v>
      </c>
      <c r="L150" s="281" t="s">
        <v>557</v>
      </c>
      <c r="M150" s="281" t="s">
        <v>557</v>
      </c>
      <c r="N150" s="281" t="s">
        <v>437</v>
      </c>
      <c r="O150" s="281" t="s">
        <v>6610</v>
      </c>
      <c r="P150" s="281" t="s">
        <v>436</v>
      </c>
      <c r="Q150" s="281"/>
      <c r="R150" s="281"/>
      <c r="S150" s="281" t="s">
        <v>6611</v>
      </c>
      <c r="T150" s="281" t="s">
        <v>6612</v>
      </c>
      <c r="U150" s="281">
        <v>2014</v>
      </c>
      <c r="V150" s="281" t="s">
        <v>1885</v>
      </c>
      <c r="W150" s="281">
        <v>125</v>
      </c>
      <c r="X150" s="281"/>
      <c r="Y150" s="286">
        <v>41704</v>
      </c>
      <c r="Z150" s="287" t="str">
        <f>IF(N150="No tiene","No aplica",IF(AA150&gt;'ACTIVOS 2'!$C$6,"Vigente","No Vigente"))</f>
        <v>Vigente</v>
      </c>
      <c r="AA150" s="286">
        <v>45956</v>
      </c>
      <c r="AB150" s="287" t="str">
        <f>+IF(N150="No tiene","No aplica",IF(AC150&gt;'ACTIVOS 2'!$C$6,"Vigente","No Vigente"))</f>
        <v>Vigente</v>
      </c>
      <c r="AC150" s="286">
        <v>45850</v>
      </c>
      <c r="AD150" s="286" t="s">
        <v>6613</v>
      </c>
      <c r="AE150" s="281" t="s">
        <v>439</v>
      </c>
      <c r="AF150" s="286">
        <v>49196</v>
      </c>
      <c r="AG150" s="287" t="str">
        <f>+IF(N150="No tiene","No aplica",IF(AF150&gt;'ACTIVOS 2'!$C$6,"Vigente","No Vigente"))</f>
        <v>Vigente</v>
      </c>
      <c r="AH150" s="288">
        <f t="shared" si="56"/>
        <v>3</v>
      </c>
      <c r="AI150" s="281"/>
      <c r="AJ150" s="281"/>
      <c r="AK150" s="292"/>
      <c r="AL150" s="308" t="e">
        <f>+_xlfn.XLOOKUP(A150,'BD 2025-06-14'!$A$1:$A$710,'BD 2025-06-14'!$B$1:$B$710)</f>
        <v>#N/A</v>
      </c>
    </row>
    <row r="151" spans="1:38" s="289" customFormat="1" x14ac:dyDescent="0.25">
      <c r="A151" s="281">
        <v>1006106209</v>
      </c>
      <c r="B151" s="281" t="s">
        <v>6052</v>
      </c>
      <c r="C151" s="282">
        <v>45691</v>
      </c>
      <c r="D151" s="282">
        <v>45808</v>
      </c>
      <c r="E151" s="282">
        <v>36585</v>
      </c>
      <c r="F151" s="283">
        <f t="shared" ca="1" si="55"/>
        <v>26.08558101804908</v>
      </c>
      <c r="G151" s="284" t="s">
        <v>763</v>
      </c>
      <c r="H151" s="284" t="s">
        <v>6053</v>
      </c>
      <c r="I151" s="285" t="s">
        <v>211</v>
      </c>
      <c r="J151" s="285" t="s">
        <v>196</v>
      </c>
      <c r="K151" s="293" t="s">
        <v>90</v>
      </c>
      <c r="L151" s="281" t="s">
        <v>557</v>
      </c>
      <c r="M151" s="281" t="s">
        <v>557</v>
      </c>
      <c r="N151" s="281" t="s">
        <v>437</v>
      </c>
      <c r="O151" s="281" t="s">
        <v>6618</v>
      </c>
      <c r="P151" s="281" t="s">
        <v>435</v>
      </c>
      <c r="Q151" s="281" t="s">
        <v>6619</v>
      </c>
      <c r="R151" s="281">
        <v>16495411</v>
      </c>
      <c r="S151" s="281" t="s">
        <v>6620</v>
      </c>
      <c r="T151" s="281" t="s">
        <v>6621</v>
      </c>
      <c r="U151" s="281">
        <v>2022</v>
      </c>
      <c r="V151" s="281" t="s">
        <v>2042</v>
      </c>
      <c r="W151" s="281">
        <v>155</v>
      </c>
      <c r="X151" s="281"/>
      <c r="Y151" s="286">
        <v>44590</v>
      </c>
      <c r="Z151" s="287" t="str">
        <f>IF(N151="No tiene","No aplica",IF(AA151&gt;'ACTIVOS 2'!$C$6,"Vigente","No Vigente"))</f>
        <v>Vigente</v>
      </c>
      <c r="AA151" s="286">
        <v>46042</v>
      </c>
      <c r="AB151" s="287" t="str">
        <f>+IF(N151="No tiene","No aplica",IF(AC151&gt;'ACTIVOS 2'!$C$6,"Vigente","No Vigente"))</f>
        <v>Vigente</v>
      </c>
      <c r="AC151" s="286">
        <v>46052</v>
      </c>
      <c r="AD151" s="286" t="s">
        <v>6622</v>
      </c>
      <c r="AE151" s="281" t="s">
        <v>439</v>
      </c>
      <c r="AF151" s="286">
        <v>46361</v>
      </c>
      <c r="AG151" s="287" t="str">
        <f>+IF(N151="No tiene","No aplica",IF(AF151&gt;'ACTIVOS 2'!$C$6,"Vigente","No Vigente"))</f>
        <v>Vigente</v>
      </c>
      <c r="AH151" s="288">
        <f t="shared" si="56"/>
        <v>3</v>
      </c>
      <c r="AI151" s="281"/>
      <c r="AJ151" s="281"/>
      <c r="AK151" s="292"/>
      <c r="AL151" s="308" t="e">
        <f>+_xlfn.XLOOKUP(A151,'BD 2025-06-14'!$A$1:$A$710,'BD 2025-06-14'!$B$1:$B$710)</f>
        <v>#N/A</v>
      </c>
    </row>
    <row r="152" spans="1:38" s="289" customFormat="1" ht="15" x14ac:dyDescent="0.25">
      <c r="A152" s="281">
        <v>1006208275</v>
      </c>
      <c r="B152" s="281" t="s">
        <v>399</v>
      </c>
      <c r="C152" s="282">
        <v>45146</v>
      </c>
      <c r="D152" s="282">
        <v>45798</v>
      </c>
      <c r="E152" s="282">
        <v>37611</v>
      </c>
      <c r="F152" s="283">
        <f t="shared" ca="1" si="55"/>
        <v>23.277844704851603</v>
      </c>
      <c r="G152" s="284" t="s">
        <v>763</v>
      </c>
      <c r="H152" s="310" t="s">
        <v>400</v>
      </c>
      <c r="I152" s="285" t="s">
        <v>367</v>
      </c>
      <c r="J152" s="285" t="s">
        <v>368</v>
      </c>
      <c r="K152" s="293" t="s">
        <v>366</v>
      </c>
      <c r="L152" s="281" t="s">
        <v>557</v>
      </c>
      <c r="M152" s="281" t="s">
        <v>557</v>
      </c>
      <c r="N152" s="281" t="s">
        <v>437</v>
      </c>
      <c r="O152" s="281" t="s">
        <v>658</v>
      </c>
      <c r="P152" s="281" t="s">
        <v>436</v>
      </c>
      <c r="Q152" s="281"/>
      <c r="R152" s="281"/>
      <c r="S152" s="281" t="s">
        <v>3600</v>
      </c>
      <c r="T152" s="281" t="s">
        <v>3601</v>
      </c>
      <c r="U152" s="281">
        <v>2022</v>
      </c>
      <c r="V152" s="281" t="s">
        <v>3602</v>
      </c>
      <c r="W152" s="281">
        <v>113</v>
      </c>
      <c r="X152" s="281"/>
      <c r="Y152" s="286">
        <v>44589</v>
      </c>
      <c r="Z152" s="287" t="str">
        <f>IF(N152="No tiene","No aplica",IF(AA152&gt;'ACTIVOS 2'!$C$6,"Vigente","No Vigente"))</f>
        <v>Vigente</v>
      </c>
      <c r="AA152" s="286">
        <v>46049</v>
      </c>
      <c r="AB152" s="287" t="str">
        <f>+IF(N152="No tiene","No aplica",IF(AC152&gt;'ACTIVOS 2'!$C$6,"Vigente","No Vigente"))</f>
        <v>Vigente</v>
      </c>
      <c r="AC152" s="286">
        <v>46060</v>
      </c>
      <c r="AD152" s="286" t="s">
        <v>439</v>
      </c>
      <c r="AE152" s="281" t="s">
        <v>439</v>
      </c>
      <c r="AF152" s="286">
        <v>48008</v>
      </c>
      <c r="AG152" s="287" t="str">
        <f>+IF(N152="No tiene","No aplica",IF(AF152&gt;'ACTIVOS 2'!$C$6,"Vigente","No Vigente"))</f>
        <v>Vigente</v>
      </c>
      <c r="AH152" s="288">
        <f t="shared" si="56"/>
        <v>3</v>
      </c>
      <c r="AI152" s="281"/>
      <c r="AJ152" s="281"/>
      <c r="AK152" s="292"/>
      <c r="AL152" s="308" t="e">
        <f>+_xlfn.XLOOKUP(A152,'BD 2025-06-14'!$A$1:$A$710,'BD 2025-06-14'!$B$1:$B$710)</f>
        <v>#N/A</v>
      </c>
    </row>
    <row r="153" spans="1:38" s="289" customFormat="1" x14ac:dyDescent="0.25">
      <c r="A153" s="281">
        <v>1143936843</v>
      </c>
      <c r="B153" s="281" t="s">
        <v>1298</v>
      </c>
      <c r="C153" s="282">
        <v>41599</v>
      </c>
      <c r="D153" s="282">
        <v>45792</v>
      </c>
      <c r="E153" s="282">
        <v>33019</v>
      </c>
      <c r="F153" s="283">
        <f t="shared" ca="1" si="55"/>
        <v>35.850081397069708</v>
      </c>
      <c r="G153" s="284" t="s">
        <v>768</v>
      </c>
      <c r="H153" s="284" t="s">
        <v>4208</v>
      </c>
      <c r="I153" s="285" t="s">
        <v>1131</v>
      </c>
      <c r="J153" s="285" t="s">
        <v>196</v>
      </c>
      <c r="K153" s="293" t="s">
        <v>90</v>
      </c>
      <c r="L153" s="281" t="s">
        <v>764</v>
      </c>
      <c r="M153" s="281" t="s">
        <v>764</v>
      </c>
      <c r="N153" s="281" t="s">
        <v>721</v>
      </c>
      <c r="O153" s="281"/>
      <c r="P153" s="281"/>
      <c r="Q153" s="281"/>
      <c r="R153" s="281"/>
      <c r="S153" s="281"/>
      <c r="T153" s="281"/>
      <c r="U153" s="281"/>
      <c r="V153" s="281"/>
      <c r="W153" s="281"/>
      <c r="X153" s="281"/>
      <c r="Y153" s="286"/>
      <c r="Z153" s="287" t="str">
        <f>IF(N153="No tiene","No aplica",IF(AA153&gt;'ACTIVOS 2'!$C$6,"Vigente","No Vigente"))</f>
        <v>No aplica</v>
      </c>
      <c r="AA153" s="286"/>
      <c r="AB153" s="287" t="str">
        <f>+IF(N153="No tiene","No aplica",IF(AC153&gt;'ACTIVOS 2'!$C$6,"Vigente","No Vigente"))</f>
        <v>No aplica</v>
      </c>
      <c r="AC153" s="286"/>
      <c r="AD153" s="286"/>
      <c r="AE153" s="281"/>
      <c r="AF153" s="286"/>
      <c r="AG153" s="287" t="str">
        <f>+IF(N153="No tiene","No aplica",IF(AF153&gt;'ACTIVOS 2'!$C$6,"Vigente","No Vigente"))</f>
        <v>No aplica</v>
      </c>
      <c r="AH153" s="288">
        <f t="shared" si="56"/>
        <v>0</v>
      </c>
      <c r="AI153" s="281"/>
      <c r="AJ153" s="281"/>
      <c r="AK153" s="292"/>
      <c r="AL153" s="308" t="e">
        <f>+_xlfn.XLOOKUP(A153,'BD 2025-06-14'!$A$1:$A$710,'BD 2025-06-14'!$B$1:$B$710)</f>
        <v>#N/A</v>
      </c>
    </row>
    <row r="154" spans="1:38" s="289" customFormat="1" x14ac:dyDescent="0.25">
      <c r="A154" s="281">
        <v>38888930</v>
      </c>
      <c r="B154" s="281" t="s">
        <v>1266</v>
      </c>
      <c r="C154" s="282">
        <v>42934</v>
      </c>
      <c r="D154" s="282">
        <v>45793</v>
      </c>
      <c r="E154" s="282">
        <v>29261</v>
      </c>
      <c r="F154" s="283">
        <f t="shared" ca="1" si="55"/>
        <v>46.13758956136774</v>
      </c>
      <c r="G154" s="284" t="s">
        <v>768</v>
      </c>
      <c r="H154" s="284" t="s">
        <v>1267</v>
      </c>
      <c r="I154" s="285" t="s">
        <v>1131</v>
      </c>
      <c r="J154" s="285" t="s">
        <v>196</v>
      </c>
      <c r="K154" s="293" t="s">
        <v>90</v>
      </c>
      <c r="L154" s="281" t="s">
        <v>764</v>
      </c>
      <c r="M154" s="281" t="s">
        <v>764</v>
      </c>
      <c r="N154" s="281" t="s">
        <v>721</v>
      </c>
      <c r="O154" s="281"/>
      <c r="P154" s="281"/>
      <c r="Q154" s="281"/>
      <c r="R154" s="281"/>
      <c r="S154" s="281"/>
      <c r="T154" s="281"/>
      <c r="U154" s="281"/>
      <c r="V154" s="281"/>
      <c r="W154" s="281"/>
      <c r="X154" s="281"/>
      <c r="Y154" s="286"/>
      <c r="Z154" s="287" t="str">
        <f>IF(N154="No tiene","No aplica",IF(AA154&gt;'ACTIVOS 2'!$C$6,"Vigente","No Vigente"))</f>
        <v>No aplica</v>
      </c>
      <c r="AA154" s="286"/>
      <c r="AB154" s="287" t="str">
        <f>+IF(N154="No tiene","No aplica",IF(AC154&gt;'ACTIVOS 2'!$C$6,"Vigente","No Vigente"))</f>
        <v>No aplica</v>
      </c>
      <c r="AC154" s="286"/>
      <c r="AD154" s="286"/>
      <c r="AE154" s="281"/>
      <c r="AF154" s="286"/>
      <c r="AG154" s="287" t="str">
        <f>+IF(N154="No tiene","No aplica",IF(AF154&gt;'ACTIVOS 2'!$C$6,"Vigente","No Vigente"))</f>
        <v>No aplica</v>
      </c>
      <c r="AH154" s="288">
        <f t="shared" si="56"/>
        <v>0</v>
      </c>
      <c r="AI154" s="281"/>
      <c r="AJ154" s="281"/>
      <c r="AK154" s="292"/>
      <c r="AL154" s="308" t="e">
        <f>+_xlfn.XLOOKUP(A154,'BD 2025-06-14'!$A$1:$A$710,'BD 2025-06-14'!$B$1:$B$710)</f>
        <v>#N/A</v>
      </c>
    </row>
    <row r="155" spans="1:38" s="289" customFormat="1" x14ac:dyDescent="0.25">
      <c r="A155" s="281">
        <v>1134759040</v>
      </c>
      <c r="B155" s="281" t="s">
        <v>1268</v>
      </c>
      <c r="C155" s="282">
        <v>44463</v>
      </c>
      <c r="D155" s="282">
        <v>45798</v>
      </c>
      <c r="E155" s="282">
        <v>32058</v>
      </c>
      <c r="F155" s="283">
        <f t="shared" ca="1" si="55"/>
        <v>38.480492813141687</v>
      </c>
      <c r="G155" s="284" t="s">
        <v>768</v>
      </c>
      <c r="H155" s="284" t="s">
        <v>4198</v>
      </c>
      <c r="I155" s="285" t="s">
        <v>1131</v>
      </c>
      <c r="J155" s="285" t="s">
        <v>196</v>
      </c>
      <c r="K155" s="293" t="s">
        <v>90</v>
      </c>
      <c r="L155" s="281" t="s">
        <v>764</v>
      </c>
      <c r="M155" s="281" t="s">
        <v>764</v>
      </c>
      <c r="N155" s="281" t="s">
        <v>721</v>
      </c>
      <c r="O155" s="281"/>
      <c r="P155" s="281"/>
      <c r="Q155" s="281"/>
      <c r="R155" s="281"/>
      <c r="S155" s="281"/>
      <c r="T155" s="281"/>
      <c r="U155" s="281"/>
      <c r="V155" s="281"/>
      <c r="W155" s="281"/>
      <c r="X155" s="281"/>
      <c r="Y155" s="286"/>
      <c r="Z155" s="287" t="str">
        <f>IF(N155="No tiene","No aplica",IF(AA155&gt;'ACTIVOS 2'!$C$6,"Vigente","No Vigente"))</f>
        <v>No aplica</v>
      </c>
      <c r="AA155" s="286"/>
      <c r="AB155" s="287" t="str">
        <f>+IF(N155="No tiene","No aplica",IF(AC155&gt;'ACTIVOS 2'!$C$6,"Vigente","No Vigente"))</f>
        <v>No aplica</v>
      </c>
      <c r="AC155" s="286"/>
      <c r="AD155" s="286"/>
      <c r="AE155" s="281"/>
      <c r="AF155" s="286"/>
      <c r="AG155" s="287" t="str">
        <f>+IF(N155="No tiene","No aplica",IF(AF155&gt;'ACTIVOS 2'!$C$6,"Vigente","No Vigente"))</f>
        <v>No aplica</v>
      </c>
      <c r="AH155" s="288">
        <f t="shared" si="56"/>
        <v>0</v>
      </c>
      <c r="AI155" s="281"/>
      <c r="AJ155" s="281"/>
      <c r="AK155" s="292"/>
      <c r="AL155" s="308" t="e">
        <f>+_xlfn.XLOOKUP(A155,'BD 2025-06-14'!$A$1:$A$710,'BD 2025-06-14'!$B$1:$B$710)</f>
        <v>#N/A</v>
      </c>
    </row>
    <row r="156" spans="1:38" s="289" customFormat="1" x14ac:dyDescent="0.25">
      <c r="A156" s="281">
        <v>1053874883</v>
      </c>
      <c r="B156" s="281" t="s">
        <v>1391</v>
      </c>
      <c r="C156" s="282">
        <v>44489</v>
      </c>
      <c r="D156" s="282">
        <v>45792</v>
      </c>
      <c r="E156" s="282">
        <v>36004</v>
      </c>
      <c r="F156" s="283">
        <f t="shared" ca="1" si="55"/>
        <v>27.677586858006041</v>
      </c>
      <c r="G156" s="284" t="s">
        <v>763</v>
      </c>
      <c r="H156" s="284" t="s">
        <v>4237</v>
      </c>
      <c r="I156" s="285" t="s">
        <v>1131</v>
      </c>
      <c r="J156" s="285" t="s">
        <v>196</v>
      </c>
      <c r="K156" s="293" t="s">
        <v>90</v>
      </c>
      <c r="L156" s="281" t="s">
        <v>764</v>
      </c>
      <c r="M156" s="281" t="s">
        <v>764</v>
      </c>
      <c r="N156" s="281" t="s">
        <v>721</v>
      </c>
      <c r="O156" s="281"/>
      <c r="P156" s="281"/>
      <c r="Q156" s="281"/>
      <c r="R156" s="281"/>
      <c r="S156" s="281"/>
      <c r="T156" s="281"/>
      <c r="U156" s="281"/>
      <c r="V156" s="281"/>
      <c r="W156" s="281"/>
      <c r="X156" s="281"/>
      <c r="Y156" s="286"/>
      <c r="Z156" s="287" t="str">
        <f>IF(N156="No tiene","No aplica",IF(AA156&gt;'ACTIVOS 2'!$C$6,"Vigente","No Vigente"))</f>
        <v>No aplica</v>
      </c>
      <c r="AA156" s="286"/>
      <c r="AB156" s="287" t="str">
        <f>+IF(N156="No tiene","No aplica",IF(AC156&gt;'ACTIVOS 2'!$C$6,"Vigente","No Vigente"))</f>
        <v>No aplica</v>
      </c>
      <c r="AC156" s="286"/>
      <c r="AD156" s="286"/>
      <c r="AE156" s="281"/>
      <c r="AF156" s="286"/>
      <c r="AG156" s="287" t="str">
        <f>+IF(N156="No tiene","No aplica",IF(AF156&gt;'ACTIVOS 2'!$C$6,"Vigente","No Vigente"))</f>
        <v>No aplica</v>
      </c>
      <c r="AH156" s="288">
        <f t="shared" si="56"/>
        <v>0</v>
      </c>
      <c r="AI156" s="281"/>
      <c r="AJ156" s="281"/>
      <c r="AK156" s="292"/>
      <c r="AL156" s="308" t="e">
        <f>+_xlfn.XLOOKUP(A156,'BD 2025-06-14'!$A$1:$A$710,'BD 2025-06-14'!$B$1:$B$710)</f>
        <v>#N/A</v>
      </c>
    </row>
    <row r="157" spans="1:38" s="289" customFormat="1" x14ac:dyDescent="0.25">
      <c r="A157" s="281">
        <v>1114734751</v>
      </c>
      <c r="B157" s="281" t="s">
        <v>1379</v>
      </c>
      <c r="C157" s="282">
        <v>45086</v>
      </c>
      <c r="D157" s="282">
        <v>45792</v>
      </c>
      <c r="E157" s="282">
        <v>35222</v>
      </c>
      <c r="F157" s="283">
        <f t="shared" ca="1" si="55"/>
        <v>29.817274573876183</v>
      </c>
      <c r="G157" s="284" t="s">
        <v>768</v>
      </c>
      <c r="H157" s="284" t="s">
        <v>1380</v>
      </c>
      <c r="I157" s="285" t="s">
        <v>1131</v>
      </c>
      <c r="J157" s="285" t="s">
        <v>196</v>
      </c>
      <c r="K157" s="293" t="s">
        <v>90</v>
      </c>
      <c r="L157" s="281" t="s">
        <v>764</v>
      </c>
      <c r="M157" s="281" t="s">
        <v>764</v>
      </c>
      <c r="N157" s="281" t="s">
        <v>721</v>
      </c>
      <c r="O157" s="281"/>
      <c r="P157" s="281"/>
      <c r="Q157" s="281"/>
      <c r="R157" s="281"/>
      <c r="S157" s="281"/>
      <c r="T157" s="281"/>
      <c r="U157" s="281"/>
      <c r="V157" s="281"/>
      <c r="W157" s="281"/>
      <c r="X157" s="281"/>
      <c r="Y157" s="286"/>
      <c r="Z157" s="287" t="str">
        <f>IF(N157="No tiene","No aplica",IF(AA157&gt;'ACTIVOS 2'!$C$6,"Vigente","No Vigente"))</f>
        <v>No aplica</v>
      </c>
      <c r="AA157" s="286"/>
      <c r="AB157" s="287" t="str">
        <f>+IF(N157="No tiene","No aplica",IF(AC157&gt;'ACTIVOS 2'!$C$6,"Vigente","No Vigente"))</f>
        <v>No aplica</v>
      </c>
      <c r="AC157" s="286"/>
      <c r="AD157" s="286"/>
      <c r="AE157" s="281"/>
      <c r="AF157" s="286"/>
      <c r="AG157" s="287" t="str">
        <f>+IF(N157="No tiene","No aplica",IF(AF157&gt;'ACTIVOS 2'!$C$6,"Vigente","No Vigente"))</f>
        <v>No aplica</v>
      </c>
      <c r="AH157" s="288">
        <f t="shared" si="56"/>
        <v>0</v>
      </c>
      <c r="AI157" s="281"/>
      <c r="AJ157" s="281"/>
      <c r="AK157" s="292"/>
      <c r="AL157" s="308" t="e">
        <f>+_xlfn.XLOOKUP(A157,'BD 2025-06-14'!$A$1:$A$710,'BD 2025-06-14'!$B$1:$B$710)</f>
        <v>#N/A</v>
      </c>
    </row>
    <row r="158" spans="1:38" s="289" customFormat="1" x14ac:dyDescent="0.25">
      <c r="A158" s="281">
        <v>1006048645</v>
      </c>
      <c r="B158" s="281" t="s">
        <v>1215</v>
      </c>
      <c r="C158" s="282">
        <v>45100</v>
      </c>
      <c r="D158" s="282">
        <v>45792</v>
      </c>
      <c r="E158" s="282">
        <v>36597</v>
      </c>
      <c r="F158" s="283">
        <f t="shared" ca="1" si="55"/>
        <v>26.052727641452041</v>
      </c>
      <c r="G158" s="284" t="s">
        <v>768</v>
      </c>
      <c r="H158" s="284" t="s">
        <v>1216</v>
      </c>
      <c r="I158" s="285" t="s">
        <v>1131</v>
      </c>
      <c r="J158" s="285" t="s">
        <v>196</v>
      </c>
      <c r="K158" s="293" t="s">
        <v>90</v>
      </c>
      <c r="L158" s="281" t="s">
        <v>764</v>
      </c>
      <c r="M158" s="281" t="s">
        <v>764</v>
      </c>
      <c r="N158" s="281" t="s">
        <v>721</v>
      </c>
      <c r="O158" s="281"/>
      <c r="P158" s="281"/>
      <c r="Q158" s="281"/>
      <c r="R158" s="281"/>
      <c r="S158" s="281"/>
      <c r="T158" s="281"/>
      <c r="U158" s="281"/>
      <c r="V158" s="281"/>
      <c r="W158" s="281"/>
      <c r="X158" s="281"/>
      <c r="Y158" s="286"/>
      <c r="Z158" s="287" t="str">
        <f>IF(N158="No tiene","No aplica",IF(AA158&gt;'ACTIVOS 2'!$C$6,"Vigente","No Vigente"))</f>
        <v>No aplica</v>
      </c>
      <c r="AA158" s="286"/>
      <c r="AB158" s="287" t="str">
        <f>+IF(N158="No tiene","No aplica",IF(AC158&gt;'ACTIVOS 2'!$C$6,"Vigente","No Vigente"))</f>
        <v>No aplica</v>
      </c>
      <c r="AC158" s="286"/>
      <c r="AD158" s="286"/>
      <c r="AE158" s="281"/>
      <c r="AF158" s="286"/>
      <c r="AG158" s="287" t="str">
        <f>+IF(N158="No tiene","No aplica",IF(AF158&gt;'ACTIVOS 2'!$C$6,"Vigente","No Vigente"))</f>
        <v>No aplica</v>
      </c>
      <c r="AH158" s="288">
        <f t="shared" si="56"/>
        <v>0</v>
      </c>
      <c r="AI158" s="281"/>
      <c r="AJ158" s="281"/>
      <c r="AK158" s="292"/>
      <c r="AL158" s="308" t="e">
        <f>+_xlfn.XLOOKUP(A158,'BD 2025-06-14'!$A$1:$A$710,'BD 2025-06-14'!$B$1:$B$710)</f>
        <v>#N/A</v>
      </c>
    </row>
    <row r="159" spans="1:38" s="289" customFormat="1" x14ac:dyDescent="0.25">
      <c r="A159" s="281">
        <v>1001912767</v>
      </c>
      <c r="B159" s="281" t="s">
        <v>1469</v>
      </c>
      <c r="C159" s="282">
        <v>45201</v>
      </c>
      <c r="D159" s="282">
        <v>45794</v>
      </c>
      <c r="E159" s="282">
        <v>34199</v>
      </c>
      <c r="F159" s="283">
        <f t="shared" ca="1" si="55"/>
        <v>32.620067643742949</v>
      </c>
      <c r="G159" s="284" t="s">
        <v>768</v>
      </c>
      <c r="H159" s="284" t="s">
        <v>1470</v>
      </c>
      <c r="I159" s="285" t="s">
        <v>1467</v>
      </c>
      <c r="J159" s="285" t="s">
        <v>196</v>
      </c>
      <c r="K159" s="293" t="s">
        <v>90</v>
      </c>
      <c r="L159" s="281" t="s">
        <v>764</v>
      </c>
      <c r="M159" s="281" t="s">
        <v>764</v>
      </c>
      <c r="N159" s="281" t="s">
        <v>721</v>
      </c>
      <c r="O159" s="281"/>
      <c r="P159" s="281"/>
      <c r="Q159" s="281"/>
      <c r="R159" s="281"/>
      <c r="S159" s="281"/>
      <c r="T159" s="281"/>
      <c r="U159" s="281"/>
      <c r="V159" s="281"/>
      <c r="W159" s="281"/>
      <c r="X159" s="281"/>
      <c r="Y159" s="286"/>
      <c r="Z159" s="287" t="str">
        <f>IF(N159="No tiene","No aplica",IF(AA159&gt;'ACTIVOS 2'!$C$6,"Vigente","No Vigente"))</f>
        <v>No aplica</v>
      </c>
      <c r="AA159" s="286"/>
      <c r="AB159" s="287" t="str">
        <f>+IF(N159="No tiene","No aplica",IF(AC159&gt;'ACTIVOS 2'!$C$6,"Vigente","No Vigente"))</f>
        <v>No aplica</v>
      </c>
      <c r="AC159" s="286"/>
      <c r="AD159" s="286"/>
      <c r="AE159" s="281"/>
      <c r="AF159" s="286"/>
      <c r="AG159" s="287" t="str">
        <f>+IF(N159="No tiene","No aplica",IF(AF159&gt;'ACTIVOS 2'!$C$6,"Vigente","No Vigente"))</f>
        <v>No aplica</v>
      </c>
      <c r="AH159" s="288">
        <f t="shared" si="56"/>
        <v>0</v>
      </c>
      <c r="AI159" s="281"/>
      <c r="AJ159" s="281"/>
      <c r="AK159" s="292"/>
      <c r="AL159" s="308" t="e">
        <f>+_xlfn.XLOOKUP(A159,'BD 2025-06-14'!$A$1:$A$710,'BD 2025-06-14'!$B$1:$B$710)</f>
        <v>#N/A</v>
      </c>
    </row>
    <row r="160" spans="1:38" s="289" customFormat="1" x14ac:dyDescent="0.25">
      <c r="A160" s="281">
        <v>29352654</v>
      </c>
      <c r="B160" s="281" t="s">
        <v>6790</v>
      </c>
      <c r="C160" s="282">
        <v>45768</v>
      </c>
      <c r="D160" s="282">
        <v>45792</v>
      </c>
      <c r="E160" s="282">
        <v>31431</v>
      </c>
      <c r="F160" s="283">
        <f t="shared" ca="1" si="55"/>
        <v>40.197796327212018</v>
      </c>
      <c r="G160" s="284" t="s">
        <v>768</v>
      </c>
      <c r="H160" s="284" t="s">
        <v>6791</v>
      </c>
      <c r="I160" s="281" t="s">
        <v>211</v>
      </c>
      <c r="J160" s="281" t="s">
        <v>196</v>
      </c>
      <c r="K160" s="284" t="s">
        <v>90</v>
      </c>
      <c r="L160" s="281" t="s">
        <v>557</v>
      </c>
      <c r="M160" s="281" t="s">
        <v>557</v>
      </c>
      <c r="N160" s="281" t="s">
        <v>437</v>
      </c>
      <c r="O160" s="281" t="s">
        <v>6824</v>
      </c>
      <c r="P160" s="281" t="s">
        <v>557</v>
      </c>
      <c r="Q160" s="281"/>
      <c r="R160" s="281"/>
      <c r="S160" s="281" t="s">
        <v>6825</v>
      </c>
      <c r="T160" s="281" t="s">
        <v>6826</v>
      </c>
      <c r="U160" s="281">
        <v>2020</v>
      </c>
      <c r="V160" s="281" t="s">
        <v>1807</v>
      </c>
      <c r="W160" s="281">
        <v>107</v>
      </c>
      <c r="X160" s="281"/>
      <c r="Y160" s="286">
        <v>43544</v>
      </c>
      <c r="Z160" s="287" t="str">
        <f>IF(N160="No tiene","No aplica",IF(AA160&gt;'ACTIVOS 2'!$C$6,"Vigente","No Vigente"))</f>
        <v>Vigente</v>
      </c>
      <c r="AA160" s="286">
        <v>46036</v>
      </c>
      <c r="AB160" s="287" t="str">
        <f>+IF(N160="No tiene","No aplica",IF(AC160&gt;'ACTIVOS 2'!$C$6,"Vigente","No Vigente"))</f>
        <v>Vigente</v>
      </c>
      <c r="AC160" s="286">
        <v>46029</v>
      </c>
      <c r="AD160" s="286" t="s">
        <v>439</v>
      </c>
      <c r="AE160" s="281" t="s">
        <v>439</v>
      </c>
      <c r="AF160" s="286">
        <v>48693</v>
      </c>
      <c r="AG160" s="287" t="str">
        <f>+IF(N160="No tiene","No aplica",IF(AF160&gt;'ACTIVOS 2'!$C$6,"Vigente","No Vigente"))</f>
        <v>Vigente</v>
      </c>
      <c r="AH160" s="288">
        <f t="shared" si="56"/>
        <v>3</v>
      </c>
      <c r="AI160" s="281"/>
      <c r="AJ160" s="281"/>
      <c r="AK160" s="292"/>
      <c r="AL160" s="308" t="e">
        <f>+_xlfn.XLOOKUP(A160,'BD 2025-06-14'!$A$1:$A$710,'BD 2025-06-14'!$B$1:$B$710)</f>
        <v>#N/A</v>
      </c>
    </row>
    <row r="161" spans="1:38" s="289" customFormat="1" x14ac:dyDescent="0.25">
      <c r="A161" s="281">
        <v>1006232354</v>
      </c>
      <c r="B161" s="285" t="s">
        <v>983</v>
      </c>
      <c r="C161" s="282">
        <v>45447</v>
      </c>
      <c r="D161" s="282">
        <v>45811</v>
      </c>
      <c r="E161" s="282">
        <v>37394</v>
      </c>
      <c r="F161" s="283">
        <f t="shared" ca="1" si="55"/>
        <v>23.871974592049064</v>
      </c>
      <c r="G161" s="282" t="s">
        <v>768</v>
      </c>
      <c r="H161" s="293" t="s">
        <v>984</v>
      </c>
      <c r="I161" s="285" t="s">
        <v>859</v>
      </c>
      <c r="J161" s="285" t="s">
        <v>881</v>
      </c>
      <c r="K161" s="293" t="s">
        <v>83</v>
      </c>
      <c r="L161" s="281" t="s">
        <v>764</v>
      </c>
      <c r="M161" s="281" t="s">
        <v>764</v>
      </c>
      <c r="N161" s="281" t="s">
        <v>721</v>
      </c>
      <c r="O161" s="281"/>
      <c r="P161" s="281"/>
      <c r="Q161" s="281"/>
      <c r="R161" s="281"/>
      <c r="S161" s="281"/>
      <c r="T161" s="281"/>
      <c r="U161" s="281"/>
      <c r="V161" s="281"/>
      <c r="W161" s="281"/>
      <c r="X161" s="281"/>
      <c r="Y161" s="286"/>
      <c r="Z161" s="287" t="str">
        <f>IF(N161="No tiene","No aplica",IF(AA161&gt;'ACTIVOS 2'!$C$6,"Vigente","No Vigente"))</f>
        <v>No aplica</v>
      </c>
      <c r="AA161" s="286"/>
      <c r="AB161" s="287" t="str">
        <f>+IF(N161="No tiene","No aplica",IF(AC161&gt;'ACTIVOS 2'!$C$6,"Vigente","No Vigente"))</f>
        <v>No aplica</v>
      </c>
      <c r="AC161" s="286"/>
      <c r="AD161" s="286"/>
      <c r="AE161" s="281"/>
      <c r="AF161" s="286"/>
      <c r="AG161" s="287" t="str">
        <f>+IF(N161="No tiene","No aplica",IF(AF161&gt;'ACTIVOS 2'!$C$6,"Vigente","No Vigente"))</f>
        <v>No aplica</v>
      </c>
      <c r="AH161" s="288">
        <f t="shared" si="56"/>
        <v>0</v>
      </c>
      <c r="AI161" s="281"/>
      <c r="AJ161" s="281"/>
      <c r="AK161" s="292"/>
      <c r="AL161" s="308" t="e">
        <f>+_xlfn.XLOOKUP(A161,'BD 2025-06-14'!$A$1:$A$700,'BD 2025-06-14'!$B$1:$B$700)</f>
        <v>#N/A</v>
      </c>
    </row>
    <row r="162" spans="1:38" s="289" customFormat="1" x14ac:dyDescent="0.25">
      <c r="A162" s="281">
        <v>1109666346</v>
      </c>
      <c r="B162" s="285" t="s">
        <v>866</v>
      </c>
      <c r="C162" s="282">
        <v>45642</v>
      </c>
      <c r="D162" s="282">
        <v>45822</v>
      </c>
      <c r="E162" s="282">
        <v>39048</v>
      </c>
      <c r="F162" s="283">
        <f t="shared" ca="1" si="55"/>
        <v>19.343546284224249</v>
      </c>
      <c r="G162" s="282" t="s">
        <v>768</v>
      </c>
      <c r="H162" s="293" t="s">
        <v>867</v>
      </c>
      <c r="I162" s="285" t="s">
        <v>859</v>
      </c>
      <c r="J162" s="285" t="s">
        <v>24</v>
      </c>
      <c r="K162" s="293" t="s">
        <v>19</v>
      </c>
      <c r="L162" s="281" t="s">
        <v>764</v>
      </c>
      <c r="M162" s="281" t="s">
        <v>764</v>
      </c>
      <c r="N162" s="281" t="s">
        <v>721</v>
      </c>
      <c r="O162" s="281"/>
      <c r="P162" s="281"/>
      <c r="Q162" s="281"/>
      <c r="R162" s="281"/>
      <c r="S162" s="281"/>
      <c r="T162" s="281"/>
      <c r="U162" s="281"/>
      <c r="V162" s="281"/>
      <c r="W162" s="281"/>
      <c r="X162" s="281"/>
      <c r="Y162" s="286"/>
      <c r="Z162" s="287" t="str">
        <f>IF(N162="No tiene","No aplica",IF(AA162&gt;'ACTIVOS 2'!$C$6,"Vigente","No Vigente"))</f>
        <v>No aplica</v>
      </c>
      <c r="AA162" s="286"/>
      <c r="AB162" s="287" t="str">
        <f>+IF(N162="No tiene","No aplica",IF(AC162&gt;'ACTIVOS 2'!$C$6,"Vigente","No Vigente"))</f>
        <v>No aplica</v>
      </c>
      <c r="AC162" s="286"/>
      <c r="AD162" s="286"/>
      <c r="AE162" s="281"/>
      <c r="AF162" s="286"/>
      <c r="AG162" s="287" t="str">
        <f>+IF(N162="No tiene","No aplica",IF(AF162&gt;'ACTIVOS 2'!$C$6,"Vigente","No Vigente"))</f>
        <v>No aplica</v>
      </c>
      <c r="AH162" s="288">
        <f t="shared" si="56"/>
        <v>0</v>
      </c>
      <c r="AI162" s="281"/>
      <c r="AJ162" s="281"/>
      <c r="AK162" s="292"/>
      <c r="AL162" s="308" t="e">
        <f>+_xlfn.XLOOKUP(A162,'BD 2025-06-14'!$A$1:$A$700,'BD 2025-06-14'!$B$1:$B$700)</f>
        <v>#N/A</v>
      </c>
    </row>
    <row r="163" spans="1:38" s="289" customFormat="1" x14ac:dyDescent="0.25">
      <c r="A163" s="281">
        <v>1232600034</v>
      </c>
      <c r="B163" s="281" t="s">
        <v>1434</v>
      </c>
      <c r="C163" s="282">
        <v>45642</v>
      </c>
      <c r="D163" s="282">
        <v>45822</v>
      </c>
      <c r="E163" s="282">
        <v>27210</v>
      </c>
      <c r="F163" s="283">
        <f t="shared" ca="1" si="55"/>
        <v>51.754261803905358</v>
      </c>
      <c r="G163" s="284" t="s">
        <v>768</v>
      </c>
      <c r="H163" s="284" t="s">
        <v>1435</v>
      </c>
      <c r="I163" s="285" t="s">
        <v>859</v>
      </c>
      <c r="J163" s="285" t="s">
        <v>196</v>
      </c>
      <c r="K163" s="293" t="s">
        <v>90</v>
      </c>
      <c r="L163" s="281" t="s">
        <v>764</v>
      </c>
      <c r="M163" s="281" t="s">
        <v>764</v>
      </c>
      <c r="N163" s="281" t="s">
        <v>721</v>
      </c>
      <c r="O163" s="281"/>
      <c r="P163" s="281"/>
      <c r="Q163" s="281"/>
      <c r="R163" s="281"/>
      <c r="S163" s="281"/>
      <c r="T163" s="281"/>
      <c r="U163" s="281"/>
      <c r="V163" s="281"/>
      <c r="W163" s="281"/>
      <c r="X163" s="281"/>
      <c r="Y163" s="286"/>
      <c r="Z163" s="287" t="str">
        <f>IF(N163="No tiene","No aplica",IF(AA163&gt;'ACTIVOS 2'!$C$6,"Vigente","No Vigente"))</f>
        <v>No aplica</v>
      </c>
      <c r="AA163" s="286"/>
      <c r="AB163" s="287" t="str">
        <f>+IF(N163="No tiene","No aplica",IF(AC163&gt;'ACTIVOS 2'!$C$6,"Vigente","No Vigente"))</f>
        <v>No aplica</v>
      </c>
      <c r="AC163" s="286"/>
      <c r="AD163" s="286"/>
      <c r="AE163" s="281"/>
      <c r="AF163" s="286"/>
      <c r="AG163" s="287" t="str">
        <f>+IF(N163="No tiene","No aplica",IF(AF163&gt;'ACTIVOS 2'!$C$6,"Vigente","No Vigente"))</f>
        <v>No aplica</v>
      </c>
      <c r="AH163" s="288">
        <f t="shared" si="56"/>
        <v>0</v>
      </c>
      <c r="AI163" s="281"/>
      <c r="AJ163" s="281"/>
      <c r="AK163" s="292"/>
      <c r="AL163" s="308" t="e">
        <f>+_xlfn.XLOOKUP(A163,'BD 2025-06-14'!$A$1:$A$700,'BD 2025-06-14'!$B$1:$B$700)</f>
        <v>#N/A</v>
      </c>
    </row>
    <row r="164" spans="1:38" x14ac:dyDescent="0.25">
      <c r="A164" s="275"/>
      <c r="B164" s="275"/>
      <c r="C164" s="279"/>
      <c r="D164" s="277"/>
      <c r="E164" s="277"/>
      <c r="F164" s="3">
        <f t="shared" ca="1" si="50"/>
        <v>126.25255465010994</v>
      </c>
      <c r="G164" s="279"/>
      <c r="H164" s="279"/>
      <c r="I164" s="275"/>
      <c r="J164" s="275"/>
      <c r="K164" s="279"/>
      <c r="L164" s="275"/>
      <c r="M164" s="275"/>
      <c r="N164" s="275"/>
      <c r="O164" s="275"/>
      <c r="P164" s="275"/>
      <c r="Q164" s="275"/>
      <c r="R164" s="275"/>
      <c r="S164" s="275"/>
      <c r="T164" s="275"/>
      <c r="U164" s="275"/>
      <c r="V164" s="275"/>
      <c r="W164" s="275"/>
      <c r="X164" s="275"/>
      <c r="Y164" s="264"/>
      <c r="Z164" s="1" t="str">
        <f t="shared" si="51"/>
        <v>No Vigente</v>
      </c>
      <c r="AA164" s="264"/>
      <c r="AB164" s="1" t="str">
        <f t="shared" si="52"/>
        <v>No Vigente</v>
      </c>
      <c r="AC164" s="264"/>
      <c r="AD164" s="264"/>
      <c r="AE164" s="275"/>
      <c r="AF164" s="264"/>
      <c r="AG164" s="1" t="str">
        <f t="shared" si="53"/>
        <v>No Vigente</v>
      </c>
      <c r="AH164" s="2">
        <f t="shared" si="54"/>
        <v>0</v>
      </c>
      <c r="AI164" s="275"/>
      <c r="AJ164" s="275"/>
      <c r="AK164" s="291"/>
      <c r="AL164" s="307">
        <f>+_xlfn.XLOOKUP(A164,'BD 2025-05-15'!$A$1:$A$710,'BD 2025-05-15'!$B$1:$B$710)</f>
        <v>0</v>
      </c>
    </row>
    <row r="165" spans="1:38" x14ac:dyDescent="0.25">
      <c r="A165" s="275"/>
      <c r="B165" s="275"/>
      <c r="C165" s="279"/>
      <c r="D165" s="277"/>
      <c r="E165" s="277"/>
      <c r="F165" s="3">
        <f t="shared" ca="1" si="50"/>
        <v>126.25255465010994</v>
      </c>
      <c r="G165" s="279"/>
      <c r="H165" s="279"/>
      <c r="I165" s="275"/>
      <c r="J165" s="275"/>
      <c r="K165" s="279"/>
      <c r="L165" s="275"/>
      <c r="M165" s="275"/>
      <c r="N165" s="275"/>
      <c r="O165" s="275"/>
      <c r="P165" s="275"/>
      <c r="Q165" s="275"/>
      <c r="R165" s="275"/>
      <c r="S165" s="275"/>
      <c r="T165" s="275"/>
      <c r="U165" s="275"/>
      <c r="V165" s="275"/>
      <c r="W165" s="275"/>
      <c r="X165" s="275"/>
      <c r="Y165" s="264"/>
      <c r="Z165" s="1" t="str">
        <f t="shared" si="51"/>
        <v>No Vigente</v>
      </c>
      <c r="AA165" s="264"/>
      <c r="AB165" s="1" t="str">
        <f t="shared" si="52"/>
        <v>No Vigente</v>
      </c>
      <c r="AC165" s="264"/>
      <c r="AD165" s="264"/>
      <c r="AE165" s="275"/>
      <c r="AF165" s="264"/>
      <c r="AG165" s="1" t="str">
        <f t="shared" si="53"/>
        <v>No Vigente</v>
      </c>
      <c r="AH165" s="2">
        <f t="shared" si="54"/>
        <v>0</v>
      </c>
      <c r="AI165" s="275"/>
      <c r="AJ165" s="275"/>
      <c r="AK165" s="291"/>
      <c r="AL165" s="307">
        <f>+_xlfn.XLOOKUP(A165,'BD 2025-05-15'!$A$1:$A$710,'BD 2025-05-15'!$B$1:$B$710)</f>
        <v>0</v>
      </c>
    </row>
    <row r="166" spans="1:38" x14ac:dyDescent="0.25">
      <c r="A166" s="275"/>
      <c r="B166" s="275"/>
      <c r="C166" s="279"/>
      <c r="D166" s="277"/>
      <c r="E166" s="277"/>
      <c r="F166" s="3">
        <f t="shared" ca="1" si="50"/>
        <v>126.25255465010994</v>
      </c>
      <c r="G166" s="279"/>
      <c r="H166" s="279"/>
      <c r="I166" s="275"/>
      <c r="J166" s="275"/>
      <c r="K166" s="279"/>
      <c r="L166" s="275"/>
      <c r="M166" s="275"/>
      <c r="N166" s="275"/>
      <c r="O166" s="275"/>
      <c r="P166" s="275"/>
      <c r="Q166" s="275"/>
      <c r="R166" s="275"/>
      <c r="S166" s="275"/>
      <c r="T166" s="275"/>
      <c r="U166" s="275"/>
      <c r="V166" s="275"/>
      <c r="W166" s="275"/>
      <c r="X166" s="275"/>
      <c r="Y166" s="264"/>
      <c r="Z166" s="1" t="str">
        <f t="shared" si="51"/>
        <v>No Vigente</v>
      </c>
      <c r="AA166" s="264"/>
      <c r="AB166" s="1" t="str">
        <f t="shared" si="52"/>
        <v>No Vigente</v>
      </c>
      <c r="AC166" s="264"/>
      <c r="AD166" s="264"/>
      <c r="AE166" s="275"/>
      <c r="AF166" s="264"/>
      <c r="AG166" s="1" t="str">
        <f t="shared" si="53"/>
        <v>No Vigente</v>
      </c>
      <c r="AH166" s="2">
        <f t="shared" si="54"/>
        <v>0</v>
      </c>
      <c r="AI166" s="275"/>
      <c r="AJ166" s="275"/>
      <c r="AK166" s="291"/>
      <c r="AL166" s="307">
        <f>+_xlfn.XLOOKUP(A166,'BD 2025-05-15'!$A$1:$A$710,'BD 2025-05-15'!$B$1:$B$710)</f>
        <v>0</v>
      </c>
    </row>
    <row r="167" spans="1:38" x14ac:dyDescent="0.25">
      <c r="A167" s="275"/>
      <c r="B167" s="275"/>
      <c r="C167" s="279"/>
      <c r="D167" s="277"/>
      <c r="E167" s="277"/>
      <c r="F167" s="3">
        <f t="shared" ca="1" si="50"/>
        <v>126.25255465010994</v>
      </c>
      <c r="G167" s="279"/>
      <c r="H167" s="279"/>
      <c r="I167" s="275"/>
      <c r="J167" s="275"/>
      <c r="K167" s="279"/>
      <c r="L167" s="275"/>
      <c r="M167" s="275"/>
      <c r="N167" s="275"/>
      <c r="O167" s="275"/>
      <c r="P167" s="275"/>
      <c r="Q167" s="275"/>
      <c r="R167" s="275"/>
      <c r="S167" s="275"/>
      <c r="T167" s="275"/>
      <c r="U167" s="275"/>
      <c r="V167" s="275"/>
      <c r="W167" s="275"/>
      <c r="X167" s="275"/>
      <c r="Y167" s="264"/>
      <c r="Z167" s="1" t="str">
        <f t="shared" si="51"/>
        <v>No Vigente</v>
      </c>
      <c r="AA167" s="264"/>
      <c r="AB167" s="1" t="str">
        <f t="shared" si="52"/>
        <v>No Vigente</v>
      </c>
      <c r="AC167" s="264"/>
      <c r="AD167" s="264"/>
      <c r="AE167" s="275"/>
      <c r="AF167" s="264"/>
      <c r="AG167" s="1" t="str">
        <f t="shared" si="53"/>
        <v>No Vigente</v>
      </c>
      <c r="AH167" s="2">
        <f t="shared" si="54"/>
        <v>0</v>
      </c>
      <c r="AI167" s="275"/>
      <c r="AJ167" s="275"/>
      <c r="AK167" s="291"/>
      <c r="AL167" s="307">
        <f>+_xlfn.XLOOKUP(A167,'BD 2025-05-15'!$A$1:$A$710,'BD 2025-05-15'!$B$1:$B$710)</f>
        <v>0</v>
      </c>
    </row>
    <row r="168" spans="1:38" x14ac:dyDescent="0.25">
      <c r="A168" s="275"/>
      <c r="B168" s="275"/>
      <c r="C168" s="279"/>
      <c r="D168" s="277"/>
      <c r="E168" s="277"/>
      <c r="F168" s="3">
        <f t="shared" ca="1" si="50"/>
        <v>126.25255465010994</v>
      </c>
      <c r="G168" s="279"/>
      <c r="H168" s="279"/>
      <c r="I168" s="275"/>
      <c r="J168" s="275"/>
      <c r="K168" s="279"/>
      <c r="L168" s="275"/>
      <c r="M168" s="275"/>
      <c r="N168" s="275"/>
      <c r="O168" s="275"/>
      <c r="P168" s="275"/>
      <c r="Q168" s="275"/>
      <c r="R168" s="275"/>
      <c r="S168" s="275"/>
      <c r="T168" s="275"/>
      <c r="U168" s="275"/>
      <c r="V168" s="275"/>
      <c r="W168" s="275"/>
      <c r="X168" s="275"/>
      <c r="Y168" s="264"/>
      <c r="Z168" s="1" t="str">
        <f t="shared" si="51"/>
        <v>No Vigente</v>
      </c>
      <c r="AA168" s="264"/>
      <c r="AB168" s="1" t="str">
        <f t="shared" si="52"/>
        <v>No Vigente</v>
      </c>
      <c r="AC168" s="264"/>
      <c r="AD168" s="264"/>
      <c r="AE168" s="275"/>
      <c r="AF168" s="264"/>
      <c r="AG168" s="1" t="str">
        <f t="shared" si="53"/>
        <v>No Vigente</v>
      </c>
      <c r="AH168" s="2">
        <f t="shared" si="54"/>
        <v>0</v>
      </c>
      <c r="AI168" s="275"/>
      <c r="AJ168" s="275"/>
      <c r="AK168" s="291"/>
      <c r="AL168" s="307">
        <f>+_xlfn.XLOOKUP(A168,'BD 2025-05-15'!$A$1:$A$710,'BD 2025-05-15'!$B$1:$B$710)</f>
        <v>0</v>
      </c>
    </row>
    <row r="169" spans="1:38" x14ac:dyDescent="0.25">
      <c r="A169" s="275"/>
      <c r="B169" s="275"/>
      <c r="C169" s="279"/>
      <c r="D169" s="277"/>
      <c r="E169" s="277"/>
      <c r="F169" s="3">
        <f t="shared" ca="1" si="50"/>
        <v>126.25255465010994</v>
      </c>
      <c r="G169" s="279"/>
      <c r="H169" s="279"/>
      <c r="I169" s="275"/>
      <c r="J169" s="275"/>
      <c r="K169" s="279"/>
      <c r="L169" s="275"/>
      <c r="M169" s="275"/>
      <c r="N169" s="275"/>
      <c r="O169" s="275"/>
      <c r="P169" s="275"/>
      <c r="Q169" s="275"/>
      <c r="R169" s="275"/>
      <c r="S169" s="275"/>
      <c r="T169" s="275"/>
      <c r="U169" s="275"/>
      <c r="V169" s="275"/>
      <c r="W169" s="275"/>
      <c r="X169" s="275"/>
      <c r="Y169" s="264"/>
      <c r="Z169" s="1" t="str">
        <f t="shared" si="51"/>
        <v>No Vigente</v>
      </c>
      <c r="AA169" s="264"/>
      <c r="AB169" s="1" t="str">
        <f t="shared" si="52"/>
        <v>No Vigente</v>
      </c>
      <c r="AC169" s="264"/>
      <c r="AD169" s="264"/>
      <c r="AE169" s="275"/>
      <c r="AF169" s="264"/>
      <c r="AG169" s="1" t="str">
        <f t="shared" si="53"/>
        <v>No Vigente</v>
      </c>
      <c r="AH169" s="2">
        <f t="shared" si="54"/>
        <v>0</v>
      </c>
      <c r="AI169" s="275"/>
      <c r="AJ169" s="275"/>
      <c r="AK169" s="291"/>
      <c r="AL169" s="307">
        <f>+_xlfn.XLOOKUP(A169,'BD 2025-05-15'!$A$1:$A$710,'BD 2025-05-15'!$B$1:$B$710)</f>
        <v>0</v>
      </c>
    </row>
  </sheetData>
  <sheetProtection sort="0" autoFilter="0"/>
  <autoFilter ref="A9:AL169" xr:uid="{B221E962-65DF-45C0-A35F-2C416BFD85B9}"/>
  <mergeCells count="37">
    <mergeCell ref="AJ8:AJ9"/>
    <mergeCell ref="AK8:AK9"/>
    <mergeCell ref="AL8:AL9"/>
    <mergeCell ref="Y8:Y9"/>
    <mergeCell ref="Z8:AA8"/>
    <mergeCell ref="AB8:AC8"/>
    <mergeCell ref="AD8:AG8"/>
    <mergeCell ref="AH8:AH9"/>
    <mergeCell ref="AI8:AI9"/>
    <mergeCell ref="X8:X9"/>
    <mergeCell ref="L8:L9"/>
    <mergeCell ref="M8:M9"/>
    <mergeCell ref="N8:N9"/>
    <mergeCell ref="O8:O9"/>
    <mergeCell ref="P8:P9"/>
    <mergeCell ref="Q8:R8"/>
    <mergeCell ref="S8:S9"/>
    <mergeCell ref="T8:T9"/>
    <mergeCell ref="U8:U9"/>
    <mergeCell ref="V8:V9"/>
    <mergeCell ref="W8:W9"/>
    <mergeCell ref="K8:K9"/>
    <mergeCell ref="A1:B4"/>
    <mergeCell ref="C1:AI4"/>
    <mergeCell ref="AJ1:AK1"/>
    <mergeCell ref="AJ3:AK3"/>
    <mergeCell ref="AJ4:AK4"/>
    <mergeCell ref="A8:A9"/>
    <mergeCell ref="B8:B9"/>
    <mergeCell ref="C8:C9"/>
    <mergeCell ref="D8:D9"/>
    <mergeCell ref="E8:E9"/>
    <mergeCell ref="F8:F9"/>
    <mergeCell ref="G8:G9"/>
    <mergeCell ref="H8:H9"/>
    <mergeCell ref="I8:I9"/>
    <mergeCell ref="J8:J9"/>
  </mergeCells>
  <conditionalFormatting sqref="Z10:Z169 AB10:AB169 AG10:AG169">
    <cfRule type="containsText" dxfId="2" priority="1" operator="containsText" text="No Vigente">
      <formula>NOT(ISERROR(SEARCH(("No Vigente"),(Z10))))</formula>
    </cfRule>
    <cfRule type="containsText" dxfId="1" priority="2" operator="containsText" text="Vigente">
      <formula>NOT(ISERROR(SEARCH(("Vigente"),(Z10))))</formula>
    </cfRule>
    <cfRule type="containsBlanks" dxfId="0" priority="3">
      <formula>LEN(TRIM(Z10))=0</formula>
    </cfRule>
  </conditionalFormatting>
  <hyperlinks>
    <hyperlink ref="H117" r:id="rId1" xr:uid="{2B4736E9-E94E-4110-A729-BED3ACDEFB81}"/>
    <hyperlink ref="H92" r:id="rId2" xr:uid="{AD359F7C-D637-4721-A6A7-8DB5CF03A8B9}"/>
    <hyperlink ref="H87" r:id="rId3" xr:uid="{B31F1347-F2BF-43E5-9661-0F771EBE0323}"/>
    <hyperlink ref="H141" r:id="rId4" xr:uid="{DD416ED2-9C08-4F38-BB2B-F737EC272950}"/>
    <hyperlink ref="H152" r:id="rId5" xr:uid="{01322208-05DE-4DCC-9C62-7359889A7798}"/>
  </hyperlinks>
  <pageMargins left="0.7" right="0.7" top="0.75" bottom="0.75" header="0.3" footer="0.3"/>
  <pageSetup orientation="portrait" r:id="rId6"/>
  <drawing r:id="rId7"/>
  <legacyDrawing r:id="rId8"/>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B6D0A6-BFC7-45FB-887C-8E8347090C97}">
  <dimension ref="A1:J657"/>
  <sheetViews>
    <sheetView workbookViewId="0">
      <selection activeCell="C2" sqref="C2"/>
    </sheetView>
  </sheetViews>
  <sheetFormatPr baseColWidth="10" defaultColWidth="13" defaultRowHeight="11.25" x14ac:dyDescent="0.2"/>
  <cols>
    <col min="1" max="1" width="12.5703125" style="280" bestFit="1" customWidth="1"/>
    <col min="2" max="2" width="47.140625" style="280" bestFit="1" customWidth="1"/>
    <col min="3" max="3" width="47.140625" style="280" customWidth="1"/>
    <col min="4" max="4" width="13.5703125" style="280" customWidth="1"/>
    <col min="5" max="5" width="13.7109375" style="280" bestFit="1" customWidth="1"/>
    <col min="6" max="6" width="11.7109375" style="280" customWidth="1"/>
    <col min="7" max="7" width="35.7109375" style="280" customWidth="1"/>
    <col min="8" max="8" width="22.140625" style="280" bestFit="1" customWidth="1"/>
    <col min="9" max="9" width="53.85546875" style="280" customWidth="1"/>
    <col min="10" max="10" width="29.85546875" style="280" bestFit="1" customWidth="1"/>
    <col min="11" max="16384" width="13" style="280"/>
  </cols>
  <sheetData>
    <row r="1" spans="1:10" s="314" customFormat="1" x14ac:dyDescent="0.2">
      <c r="A1" s="320" t="s">
        <v>0</v>
      </c>
      <c r="B1" s="320" t="s">
        <v>1</v>
      </c>
      <c r="C1" s="315" t="s">
        <v>4577</v>
      </c>
      <c r="D1" s="320" t="s">
        <v>4280</v>
      </c>
      <c r="E1" s="320" t="s">
        <v>4281</v>
      </c>
      <c r="F1" s="320" t="s">
        <v>4282</v>
      </c>
      <c r="G1" s="320" t="s">
        <v>2</v>
      </c>
      <c r="H1" s="320" t="s">
        <v>4283</v>
      </c>
      <c r="I1" s="320" t="s">
        <v>4284</v>
      </c>
      <c r="J1" s="320" t="s">
        <v>4285</v>
      </c>
    </row>
    <row r="2" spans="1:10" x14ac:dyDescent="0.2">
      <c r="A2" s="299">
        <v>1130649441</v>
      </c>
      <c r="B2" s="299" t="s">
        <v>18</v>
      </c>
      <c r="C2" s="299" t="str">
        <f>+_xlfn.XLOOKUP(A2,'ACTIVOS 2'!$B$10:$B$646,'ACTIVOS 2'!$C$10:$C$646)</f>
        <v>VIVEROS TELLEZ EDWARD ANDRES</v>
      </c>
      <c r="D2" s="300">
        <v>31721</v>
      </c>
      <c r="E2" s="300">
        <v>43881</v>
      </c>
      <c r="F2" s="299" t="s">
        <v>763</v>
      </c>
      <c r="G2" s="299" t="s">
        <v>4286</v>
      </c>
      <c r="H2" s="299" t="s">
        <v>19</v>
      </c>
      <c r="I2" s="299" t="s">
        <v>20</v>
      </c>
      <c r="J2" s="299" t="s">
        <v>21</v>
      </c>
    </row>
    <row r="3" spans="1:10" x14ac:dyDescent="0.2">
      <c r="A3" s="299">
        <v>94073441</v>
      </c>
      <c r="B3" s="299" t="s">
        <v>22</v>
      </c>
      <c r="C3" s="299" t="str">
        <f>+_xlfn.XLOOKUP(A3,'ACTIVOS 2'!$B$10:$B$646,'ACTIVOS 2'!$C$10:$C$646)</f>
        <v>MOSQUERA VIVEROS CARLOS ALBERTO</v>
      </c>
      <c r="D3" s="300">
        <v>29911</v>
      </c>
      <c r="E3" s="300">
        <v>40366</v>
      </c>
      <c r="F3" s="299" t="s">
        <v>763</v>
      </c>
      <c r="G3" s="299" t="s">
        <v>4287</v>
      </c>
      <c r="H3" s="299" t="s">
        <v>19</v>
      </c>
      <c r="I3" s="299" t="s">
        <v>23</v>
      </c>
      <c r="J3" s="299" t="s">
        <v>24</v>
      </c>
    </row>
    <row r="4" spans="1:10" x14ac:dyDescent="0.2">
      <c r="A4" s="299">
        <v>14590599</v>
      </c>
      <c r="B4" s="299" t="s">
        <v>765</v>
      </c>
      <c r="C4" s="299" t="str">
        <f>+_xlfn.XLOOKUP(A4,'ACTIVOS 2'!$B$10:$B$646,'ACTIVOS 2'!$C$10:$C$646)</f>
        <v>VALLEJO ROMERO RONALD</v>
      </c>
      <c r="D4" s="300">
        <v>30183</v>
      </c>
      <c r="E4" s="300">
        <v>41184</v>
      </c>
      <c r="F4" s="299" t="s">
        <v>763</v>
      </c>
      <c r="G4" s="299" t="s">
        <v>4288</v>
      </c>
      <c r="H4" s="299" t="s">
        <v>19</v>
      </c>
      <c r="I4" s="299" t="s">
        <v>766</v>
      </c>
      <c r="J4" s="299" t="s">
        <v>24</v>
      </c>
    </row>
    <row r="5" spans="1:10" x14ac:dyDescent="0.2">
      <c r="A5" s="299">
        <v>66853440</v>
      </c>
      <c r="B5" s="299" t="s">
        <v>767</v>
      </c>
      <c r="C5" s="299" t="str">
        <f>+_xlfn.XLOOKUP(A5,'ACTIVOS 2'!$B$10:$B$646,'ACTIVOS 2'!$C$10:$C$646)</f>
        <v>GUERRERO OLARTE MARTHA LUCIA</v>
      </c>
      <c r="D5" s="300">
        <v>26753</v>
      </c>
      <c r="E5" s="300">
        <v>36161</v>
      </c>
      <c r="F5" s="299" t="s">
        <v>768</v>
      </c>
      <c r="G5" s="299" t="s">
        <v>4289</v>
      </c>
      <c r="H5" s="299" t="s">
        <v>19</v>
      </c>
      <c r="I5" s="299" t="s">
        <v>769</v>
      </c>
      <c r="J5" s="299" t="s">
        <v>770</v>
      </c>
    </row>
    <row r="6" spans="1:10" x14ac:dyDescent="0.2">
      <c r="A6" s="299">
        <v>31323662</v>
      </c>
      <c r="B6" s="299" t="s">
        <v>781</v>
      </c>
      <c r="C6" s="299" t="str">
        <f>+_xlfn.XLOOKUP(A6,'ACTIVOS 2'!$B$10:$B$646,'ACTIVOS 2'!$C$10:$C$646)</f>
        <v>RENGIFO LONDONO YURI LORENA</v>
      </c>
      <c r="D6" s="300">
        <v>30561</v>
      </c>
      <c r="E6" s="300">
        <v>39139</v>
      </c>
      <c r="F6" s="299" t="s">
        <v>768</v>
      </c>
      <c r="G6" s="299" t="s">
        <v>4293</v>
      </c>
      <c r="H6" s="299" t="s">
        <v>19</v>
      </c>
      <c r="I6" s="299" t="s">
        <v>769</v>
      </c>
      <c r="J6" s="299" t="s">
        <v>770</v>
      </c>
    </row>
    <row r="7" spans="1:10" x14ac:dyDescent="0.2">
      <c r="A7" s="299">
        <v>1143837079</v>
      </c>
      <c r="B7" s="299" t="s">
        <v>771</v>
      </c>
      <c r="C7" s="299" t="str">
        <f>+_xlfn.XLOOKUP(A7,'ACTIVOS 2'!$B$10:$B$646,'ACTIVOS 2'!$C$10:$C$646)</f>
        <v>MONTERO ARTEAGA JENNY TATIANA</v>
      </c>
      <c r="D7" s="300">
        <v>33314</v>
      </c>
      <c r="E7" s="300">
        <v>40990</v>
      </c>
      <c r="F7" s="299" t="s">
        <v>768</v>
      </c>
      <c r="G7" s="299" t="s">
        <v>4290</v>
      </c>
      <c r="H7" s="299" t="s">
        <v>19</v>
      </c>
      <c r="I7" s="299" t="s">
        <v>772</v>
      </c>
      <c r="J7" s="299" t="s">
        <v>24</v>
      </c>
    </row>
    <row r="8" spans="1:10" x14ac:dyDescent="0.2">
      <c r="A8" s="299">
        <v>1113662241</v>
      </c>
      <c r="B8" s="299" t="s">
        <v>773</v>
      </c>
      <c r="C8" s="299" t="str">
        <f>+_xlfn.XLOOKUP(A8,'ACTIVOS 2'!$B$10:$B$646,'ACTIVOS 2'!$C$10:$C$646)</f>
        <v>QUIROZ CARDENAS ANDREA NATALY</v>
      </c>
      <c r="D8" s="300">
        <v>34105</v>
      </c>
      <c r="E8" s="300">
        <v>42934</v>
      </c>
      <c r="F8" s="299" t="s">
        <v>768</v>
      </c>
      <c r="G8" s="299" t="s">
        <v>774</v>
      </c>
      <c r="H8" s="299" t="s">
        <v>19</v>
      </c>
      <c r="I8" s="299" t="s">
        <v>775</v>
      </c>
      <c r="J8" s="299" t="s">
        <v>776</v>
      </c>
    </row>
    <row r="9" spans="1:10" x14ac:dyDescent="0.2">
      <c r="A9" s="299">
        <v>1005869162</v>
      </c>
      <c r="B9" s="299" t="s">
        <v>25</v>
      </c>
      <c r="C9" s="299" t="str">
        <f>+_xlfn.XLOOKUP(A9,'ACTIVOS 2'!$B$10:$B$646,'ACTIVOS 2'!$C$10:$C$646)</f>
        <v>VALBUENA CASTILLO CRISTIAN DAVID</v>
      </c>
      <c r="D9" s="300">
        <v>32910</v>
      </c>
      <c r="E9" s="300">
        <v>43822</v>
      </c>
      <c r="F9" s="299" t="s">
        <v>763</v>
      </c>
      <c r="G9" s="299" t="s">
        <v>4291</v>
      </c>
      <c r="H9" s="299" t="s">
        <v>19</v>
      </c>
      <c r="I9" s="299" t="s">
        <v>26</v>
      </c>
      <c r="J9" s="299" t="s">
        <v>24</v>
      </c>
    </row>
    <row r="10" spans="1:10" x14ac:dyDescent="0.2">
      <c r="A10" s="299">
        <v>66865265</v>
      </c>
      <c r="B10" s="299" t="s">
        <v>777</v>
      </c>
      <c r="C10" s="299" t="str">
        <f>+_xlfn.XLOOKUP(A10,'ACTIVOS 2'!$B$10:$B$646,'ACTIVOS 2'!$C$10:$C$646)</f>
        <v>GARCIA ESCOBAR MARTHA CECILIA</v>
      </c>
      <c r="D10" s="300">
        <v>26982</v>
      </c>
      <c r="E10" s="300">
        <v>38875</v>
      </c>
      <c r="F10" s="299" t="s">
        <v>768</v>
      </c>
      <c r="G10" s="299" t="s">
        <v>4292</v>
      </c>
      <c r="H10" s="299" t="s">
        <v>19</v>
      </c>
      <c r="I10" s="299" t="s">
        <v>778</v>
      </c>
      <c r="J10" s="299" t="s">
        <v>770</v>
      </c>
    </row>
    <row r="11" spans="1:10" x14ac:dyDescent="0.2">
      <c r="A11" s="299">
        <v>1114732207</v>
      </c>
      <c r="B11" s="299" t="s">
        <v>1489</v>
      </c>
      <c r="C11" s="299" t="str">
        <f>+_xlfn.XLOOKUP(A11,'ACTIVOS 2'!$B$10:$B$646,'ACTIVOS 2'!$C$10:$C$646)</f>
        <v>MORENO ACEVEDO YURY ANDREA</v>
      </c>
      <c r="D11" s="300">
        <v>33916</v>
      </c>
      <c r="E11" s="300">
        <v>44246</v>
      </c>
      <c r="F11" s="299" t="s">
        <v>768</v>
      </c>
      <c r="G11" s="299" t="s">
        <v>4514</v>
      </c>
      <c r="H11" s="299" t="s">
        <v>19</v>
      </c>
      <c r="I11" s="299" t="s">
        <v>778</v>
      </c>
      <c r="J11" s="299" t="s">
        <v>770</v>
      </c>
    </row>
    <row r="12" spans="1:10" x14ac:dyDescent="0.2">
      <c r="A12" s="299">
        <v>1130664394</v>
      </c>
      <c r="B12" s="299" t="s">
        <v>779</v>
      </c>
      <c r="C12" s="299" t="str">
        <f>+_xlfn.XLOOKUP(A12,'ACTIVOS 2'!$B$10:$B$646,'ACTIVOS 2'!$C$10:$C$646)</f>
        <v>POLINDARA KATERINE</v>
      </c>
      <c r="D12" s="300">
        <v>31089</v>
      </c>
      <c r="E12" s="300">
        <v>41642</v>
      </c>
      <c r="F12" s="299" t="s">
        <v>768</v>
      </c>
      <c r="G12" s="299" t="s">
        <v>780</v>
      </c>
      <c r="H12" s="299" t="s">
        <v>19</v>
      </c>
      <c r="I12" s="299" t="s">
        <v>778</v>
      </c>
      <c r="J12" s="299" t="s">
        <v>770</v>
      </c>
    </row>
    <row r="13" spans="1:10" x14ac:dyDescent="0.2">
      <c r="A13" s="299">
        <v>66975349</v>
      </c>
      <c r="B13" s="299" t="s">
        <v>782</v>
      </c>
      <c r="C13" s="299" t="str">
        <f>+_xlfn.XLOOKUP(A13,'ACTIVOS 2'!$B$10:$B$646,'ACTIVOS 2'!$C$10:$C$646)</f>
        <v>RODRIGUEZ CAICEDO SANDRA JIMENA</v>
      </c>
      <c r="D13" s="300">
        <v>27630</v>
      </c>
      <c r="E13" s="300">
        <v>41157</v>
      </c>
      <c r="F13" s="299" t="s">
        <v>768</v>
      </c>
      <c r="G13" s="299" t="s">
        <v>4294</v>
      </c>
      <c r="H13" s="299" t="s">
        <v>19</v>
      </c>
      <c r="I13" s="299" t="s">
        <v>778</v>
      </c>
      <c r="J13" s="299" t="s">
        <v>770</v>
      </c>
    </row>
    <row r="14" spans="1:10" x14ac:dyDescent="0.2">
      <c r="A14" s="299">
        <v>16535150</v>
      </c>
      <c r="B14" s="299" t="s">
        <v>783</v>
      </c>
      <c r="C14" s="299" t="str">
        <f>+_xlfn.XLOOKUP(A14,'ACTIVOS 2'!$B$10:$B$646,'ACTIVOS 2'!$C$10:$C$646)</f>
        <v>ALVAREZ HOYOS CRISTHIAN</v>
      </c>
      <c r="D14" s="300">
        <v>29827</v>
      </c>
      <c r="E14" s="300">
        <v>45231</v>
      </c>
      <c r="F14" s="299" t="s">
        <v>763</v>
      </c>
      <c r="G14" s="299" t="s">
        <v>784</v>
      </c>
      <c r="H14" s="299" t="s">
        <v>19</v>
      </c>
      <c r="I14" s="299" t="s">
        <v>785</v>
      </c>
      <c r="J14" s="299" t="s">
        <v>24</v>
      </c>
    </row>
    <row r="15" spans="1:10" x14ac:dyDescent="0.2">
      <c r="A15" s="299">
        <v>1075599777</v>
      </c>
      <c r="B15" s="299" t="s">
        <v>786</v>
      </c>
      <c r="C15" s="299" t="str">
        <f>+_xlfn.XLOOKUP(A15,'ACTIVOS 2'!$B$10:$B$646,'ACTIVOS 2'!$C$10:$C$646)</f>
        <v>ANDRADE PERDOMO MARIA NELCY</v>
      </c>
      <c r="D15" s="300">
        <v>33899</v>
      </c>
      <c r="E15" s="300">
        <v>44686</v>
      </c>
      <c r="F15" s="299" t="s">
        <v>768</v>
      </c>
      <c r="G15" s="299" t="s">
        <v>787</v>
      </c>
      <c r="H15" s="299" t="s">
        <v>19</v>
      </c>
      <c r="I15" s="299" t="s">
        <v>785</v>
      </c>
      <c r="J15" s="299" t="s">
        <v>24</v>
      </c>
    </row>
    <row r="16" spans="1:10" x14ac:dyDescent="0.2">
      <c r="A16" s="299">
        <v>1234194865</v>
      </c>
      <c r="B16" s="299" t="s">
        <v>788</v>
      </c>
      <c r="C16" s="299" t="str">
        <f>+_xlfn.XLOOKUP(A16,'ACTIVOS 2'!$B$10:$B$646,'ACTIVOS 2'!$C$10:$C$646)</f>
        <v>BARONA PACHECO JOSE LUIS</v>
      </c>
      <c r="D16" s="300">
        <v>36182</v>
      </c>
      <c r="E16" s="300">
        <v>45313</v>
      </c>
      <c r="F16" s="299" t="s">
        <v>763</v>
      </c>
      <c r="G16" s="299" t="s">
        <v>789</v>
      </c>
      <c r="H16" s="299" t="s">
        <v>19</v>
      </c>
      <c r="I16" s="299" t="s">
        <v>785</v>
      </c>
      <c r="J16" s="299" t="s">
        <v>24</v>
      </c>
    </row>
    <row r="17" spans="1:10" x14ac:dyDescent="0.2">
      <c r="A17" s="299">
        <v>66887025</v>
      </c>
      <c r="B17" s="299" t="s">
        <v>790</v>
      </c>
      <c r="C17" s="299" t="str">
        <f>+_xlfn.XLOOKUP(A17,'ACTIVOS 2'!$B$10:$B$646,'ACTIVOS 2'!$C$10:$C$646)</f>
        <v>BURBANO GOMEZ MARIA MERCEDES</v>
      </c>
      <c r="D17" s="300">
        <v>26509</v>
      </c>
      <c r="E17" s="300">
        <v>38749</v>
      </c>
      <c r="F17" s="299" t="s">
        <v>768</v>
      </c>
      <c r="G17" s="299" t="s">
        <v>4295</v>
      </c>
      <c r="H17" s="299" t="s">
        <v>19</v>
      </c>
      <c r="I17" s="299" t="s">
        <v>785</v>
      </c>
      <c r="J17" s="299" t="s">
        <v>24</v>
      </c>
    </row>
    <row r="18" spans="1:10" x14ac:dyDescent="0.2">
      <c r="A18" s="299">
        <v>6163867</v>
      </c>
      <c r="B18" s="299" t="s">
        <v>791</v>
      </c>
      <c r="C18" s="299" t="str">
        <f>+_xlfn.XLOOKUP(A18,'ACTIVOS 2'!$B$10:$B$646,'ACTIVOS 2'!$C$10:$C$646)</f>
        <v>CUERO SAAVEDRA LEONARD ANDRES</v>
      </c>
      <c r="D18" s="300">
        <v>30747</v>
      </c>
      <c r="E18" s="300">
        <v>45194</v>
      </c>
      <c r="F18" s="299" t="s">
        <v>763</v>
      </c>
      <c r="G18" s="299" t="s">
        <v>792</v>
      </c>
      <c r="H18" s="299" t="s">
        <v>19</v>
      </c>
      <c r="I18" s="299" t="s">
        <v>785</v>
      </c>
      <c r="J18" s="299" t="s">
        <v>24</v>
      </c>
    </row>
    <row r="19" spans="1:10" x14ac:dyDescent="0.2">
      <c r="A19" s="299">
        <v>31403465</v>
      </c>
      <c r="B19" s="299" t="s">
        <v>793</v>
      </c>
      <c r="C19" s="299" t="str">
        <f>+_xlfn.XLOOKUP(A19,'ACTIVOS 2'!$B$10:$B$646,'ACTIVOS 2'!$C$10:$C$646)</f>
        <v>DELGADO CASTILLO MARIA IVON</v>
      </c>
      <c r="D19" s="300">
        <v>21595</v>
      </c>
      <c r="E19" s="300">
        <v>38873</v>
      </c>
      <c r="F19" s="299" t="s">
        <v>768</v>
      </c>
      <c r="G19" s="299" t="s">
        <v>4296</v>
      </c>
      <c r="H19" s="299" t="s">
        <v>19</v>
      </c>
      <c r="I19" s="299" t="s">
        <v>785</v>
      </c>
      <c r="J19" s="299" t="s">
        <v>24</v>
      </c>
    </row>
    <row r="20" spans="1:10" x14ac:dyDescent="0.2">
      <c r="A20" s="299">
        <v>31904470</v>
      </c>
      <c r="B20" s="299" t="s">
        <v>794</v>
      </c>
      <c r="C20" s="299" t="str">
        <f>+_xlfn.XLOOKUP(A20,'ACTIVOS 2'!$B$10:$B$646,'ACTIVOS 2'!$C$10:$C$646)</f>
        <v>ESCOBAR CORDOBA FRELIDA</v>
      </c>
      <c r="D20" s="300">
        <v>23071</v>
      </c>
      <c r="E20" s="300">
        <v>39371</v>
      </c>
      <c r="F20" s="299" t="s">
        <v>768</v>
      </c>
      <c r="G20" s="299" t="s">
        <v>4297</v>
      </c>
      <c r="H20" s="299" t="s">
        <v>19</v>
      </c>
      <c r="I20" s="299" t="s">
        <v>785</v>
      </c>
      <c r="J20" s="299" t="s">
        <v>24</v>
      </c>
    </row>
    <row r="21" spans="1:10" x14ac:dyDescent="0.2">
      <c r="A21" s="299">
        <v>39640928</v>
      </c>
      <c r="B21" s="299" t="s">
        <v>795</v>
      </c>
      <c r="C21" s="299" t="str">
        <f>+_xlfn.XLOOKUP(A21,'ACTIVOS 2'!$B$10:$B$646,'ACTIVOS 2'!$C$10:$C$646)</f>
        <v>GALVEZ GARCIA STELLA</v>
      </c>
      <c r="D21" s="300">
        <v>23082</v>
      </c>
      <c r="E21" s="300">
        <v>38884</v>
      </c>
      <c r="F21" s="299" t="s">
        <v>768</v>
      </c>
      <c r="G21" s="299" t="s">
        <v>4298</v>
      </c>
      <c r="H21" s="299" t="s">
        <v>19</v>
      </c>
      <c r="I21" s="299" t="s">
        <v>785</v>
      </c>
      <c r="J21" s="299" t="s">
        <v>24</v>
      </c>
    </row>
    <row r="22" spans="1:10" x14ac:dyDescent="0.2">
      <c r="A22" s="299">
        <v>31322860</v>
      </c>
      <c r="B22" s="299" t="s">
        <v>796</v>
      </c>
      <c r="C22" s="299" t="str">
        <f>+_xlfn.XLOOKUP(A22,'ACTIVOS 2'!$B$10:$B$646,'ACTIVOS 2'!$C$10:$C$646)</f>
        <v>LONDONO TRUJILLO MARIA ISABEL</v>
      </c>
      <c r="D22" s="300">
        <v>30352</v>
      </c>
      <c r="E22" s="300">
        <v>38875</v>
      </c>
      <c r="F22" s="299" t="s">
        <v>768</v>
      </c>
      <c r="G22" s="299" t="s">
        <v>4299</v>
      </c>
      <c r="H22" s="299" t="s">
        <v>19</v>
      </c>
      <c r="I22" s="299" t="s">
        <v>785</v>
      </c>
      <c r="J22" s="299" t="s">
        <v>24</v>
      </c>
    </row>
    <row r="23" spans="1:10" x14ac:dyDescent="0.2">
      <c r="A23" s="299">
        <v>34371927</v>
      </c>
      <c r="B23" s="299" t="s">
        <v>797</v>
      </c>
      <c r="C23" s="299" t="str">
        <f>+_xlfn.XLOOKUP(A23,'ACTIVOS 2'!$B$10:$B$646,'ACTIVOS 2'!$C$10:$C$646)</f>
        <v>MAMIAN PIAMBA MARIA LUCY</v>
      </c>
      <c r="D23" s="300">
        <v>27047</v>
      </c>
      <c r="E23" s="300">
        <v>38876</v>
      </c>
      <c r="F23" s="299" t="s">
        <v>768</v>
      </c>
      <c r="G23" s="299" t="s">
        <v>4300</v>
      </c>
      <c r="H23" s="299" t="s">
        <v>19</v>
      </c>
      <c r="I23" s="299" t="s">
        <v>785</v>
      </c>
      <c r="J23" s="299" t="s">
        <v>24</v>
      </c>
    </row>
    <row r="24" spans="1:10" x14ac:dyDescent="0.2">
      <c r="A24" s="299">
        <v>24762401</v>
      </c>
      <c r="B24" s="299" t="s">
        <v>798</v>
      </c>
      <c r="C24" s="299" t="str">
        <f>+_xlfn.XLOOKUP(A24,'ACTIVOS 2'!$B$10:$B$646,'ACTIVOS 2'!$C$10:$C$646)</f>
        <v>PATINO BETANCUR LUDIVIA</v>
      </c>
      <c r="D24" s="300">
        <v>21529</v>
      </c>
      <c r="E24" s="300">
        <v>38975</v>
      </c>
      <c r="F24" s="299" t="s">
        <v>768</v>
      </c>
      <c r="G24" s="299" t="s">
        <v>4301</v>
      </c>
      <c r="H24" s="299" t="s">
        <v>19</v>
      </c>
      <c r="I24" s="299" t="s">
        <v>785</v>
      </c>
      <c r="J24" s="299" t="s">
        <v>24</v>
      </c>
    </row>
    <row r="25" spans="1:10" x14ac:dyDescent="0.2">
      <c r="A25" s="299">
        <v>1118306623</v>
      </c>
      <c r="B25" s="299" t="s">
        <v>799</v>
      </c>
      <c r="C25" s="299" t="str">
        <f>+_xlfn.XLOOKUP(A25,'ACTIVOS 2'!$B$10:$B$646,'ACTIVOS 2'!$C$10:$C$646)</f>
        <v>SANCHEZ CARDONA DIANA MARCELA</v>
      </c>
      <c r="D25" s="300">
        <v>35243</v>
      </c>
      <c r="E25" s="300">
        <v>44743</v>
      </c>
      <c r="F25" s="299" t="s">
        <v>768</v>
      </c>
      <c r="G25" s="299" t="s">
        <v>4302</v>
      </c>
      <c r="H25" s="299" t="s">
        <v>19</v>
      </c>
      <c r="I25" s="299" t="s">
        <v>785</v>
      </c>
      <c r="J25" s="299" t="s">
        <v>24</v>
      </c>
    </row>
    <row r="26" spans="1:10" x14ac:dyDescent="0.2">
      <c r="A26" s="299">
        <v>79470650</v>
      </c>
      <c r="B26" s="299" t="s">
        <v>800</v>
      </c>
      <c r="C26" s="299" t="str">
        <f>+_xlfn.XLOOKUP(A26,'ACTIVOS 2'!$B$10:$B$646,'ACTIVOS 2'!$C$10:$C$646)</f>
        <v>TOVAR URENA JORGE ANTONIO</v>
      </c>
      <c r="D26" s="300">
        <v>24886</v>
      </c>
      <c r="E26" s="300">
        <v>39995</v>
      </c>
      <c r="F26" s="299" t="s">
        <v>763</v>
      </c>
      <c r="G26" s="299" t="s">
        <v>4303</v>
      </c>
      <c r="H26" s="299" t="s">
        <v>19</v>
      </c>
      <c r="I26" s="299" t="s">
        <v>785</v>
      </c>
      <c r="J26" s="299" t="s">
        <v>24</v>
      </c>
    </row>
    <row r="27" spans="1:10" x14ac:dyDescent="0.2">
      <c r="A27" s="299">
        <v>1143861779</v>
      </c>
      <c r="B27" s="299" t="s">
        <v>801</v>
      </c>
      <c r="C27" s="299" t="str">
        <f>+_xlfn.XLOOKUP(A27,'ACTIVOS 2'!$B$10:$B$646,'ACTIVOS 2'!$C$10:$C$646)</f>
        <v>ORREGO PINO ELKIN ANDRES</v>
      </c>
      <c r="D27" s="300">
        <v>34867</v>
      </c>
      <c r="E27" s="300">
        <v>45363</v>
      </c>
      <c r="F27" s="299" t="s">
        <v>763</v>
      </c>
      <c r="G27" s="299" t="s">
        <v>802</v>
      </c>
      <c r="H27" s="299" t="s">
        <v>19</v>
      </c>
      <c r="I27" s="299" t="s">
        <v>803</v>
      </c>
      <c r="J27" s="299" t="s">
        <v>24</v>
      </c>
    </row>
    <row r="28" spans="1:10" x14ac:dyDescent="0.2">
      <c r="A28" s="299">
        <v>1144196072</v>
      </c>
      <c r="B28" s="299" t="s">
        <v>804</v>
      </c>
      <c r="C28" s="299" t="str">
        <f>+_xlfn.XLOOKUP(A28,'ACTIVOS 2'!$B$10:$B$646,'ACTIVOS 2'!$C$10:$C$646)</f>
        <v>VELEZ GUTIERREZ YESID</v>
      </c>
      <c r="D28" s="300">
        <v>35262</v>
      </c>
      <c r="E28" s="300">
        <v>44533</v>
      </c>
      <c r="F28" s="299" t="s">
        <v>763</v>
      </c>
      <c r="G28" s="299" t="s">
        <v>805</v>
      </c>
      <c r="H28" s="299" t="s">
        <v>19</v>
      </c>
      <c r="I28" s="299" t="s">
        <v>803</v>
      </c>
      <c r="J28" s="299" t="s">
        <v>24</v>
      </c>
    </row>
    <row r="29" spans="1:10" x14ac:dyDescent="0.2">
      <c r="A29" s="299">
        <v>1144072679</v>
      </c>
      <c r="B29" s="299" t="s">
        <v>806</v>
      </c>
      <c r="C29" s="299" t="str">
        <f>+_xlfn.XLOOKUP(A29,'ACTIVOS 2'!$B$10:$B$646,'ACTIVOS 2'!$C$10:$C$646)</f>
        <v>VERGARA CHOCUE JESSICA LORENA</v>
      </c>
      <c r="D29" s="300">
        <v>34314</v>
      </c>
      <c r="E29" s="300">
        <v>45439</v>
      </c>
      <c r="F29" s="299" t="s">
        <v>768</v>
      </c>
      <c r="G29" s="299" t="s">
        <v>807</v>
      </c>
      <c r="H29" s="299" t="s">
        <v>19</v>
      </c>
      <c r="I29" s="299" t="s">
        <v>803</v>
      </c>
      <c r="J29" s="299" t="s">
        <v>24</v>
      </c>
    </row>
    <row r="30" spans="1:10" x14ac:dyDescent="0.2">
      <c r="A30" s="299">
        <v>16843161</v>
      </c>
      <c r="B30" s="299" t="s">
        <v>808</v>
      </c>
      <c r="C30" s="299" t="str">
        <f>+_xlfn.XLOOKUP(A30,'ACTIVOS 2'!$B$10:$B$646,'ACTIVOS 2'!$C$10:$C$646)</f>
        <v>RODRIGUEZ OSPINA IVAN ANDRES</v>
      </c>
      <c r="D30" s="300">
        <v>29863</v>
      </c>
      <c r="E30" s="300">
        <v>43306</v>
      </c>
      <c r="F30" s="299" t="s">
        <v>763</v>
      </c>
      <c r="G30" s="299" t="s">
        <v>809</v>
      </c>
      <c r="H30" s="299" t="s">
        <v>19</v>
      </c>
      <c r="I30" s="299" t="s">
        <v>810</v>
      </c>
      <c r="J30" s="299" t="s">
        <v>21</v>
      </c>
    </row>
    <row r="31" spans="1:10" x14ac:dyDescent="0.2">
      <c r="A31" s="299">
        <v>4883086</v>
      </c>
      <c r="B31" s="299" t="s">
        <v>811</v>
      </c>
      <c r="C31" s="299" t="str">
        <f>+_xlfn.XLOOKUP(A31,'ACTIVOS 2'!$B$10:$B$646,'ACTIVOS 2'!$C$10:$C$646)</f>
        <v>TORRES MEJIA CARLOS</v>
      </c>
      <c r="D31" s="300">
        <v>24327</v>
      </c>
      <c r="E31" s="300">
        <v>42128</v>
      </c>
      <c r="F31" s="299" t="s">
        <v>763</v>
      </c>
      <c r="G31" s="299" t="s">
        <v>812</v>
      </c>
      <c r="H31" s="299" t="s">
        <v>19</v>
      </c>
      <c r="I31" s="299" t="s">
        <v>810</v>
      </c>
      <c r="J31" s="299" t="s">
        <v>21</v>
      </c>
    </row>
    <row r="32" spans="1:10" x14ac:dyDescent="0.2">
      <c r="A32" s="299">
        <v>16926534</v>
      </c>
      <c r="B32" s="299" t="s">
        <v>27</v>
      </c>
      <c r="C32" s="299" t="str">
        <f>+_xlfn.XLOOKUP(A32,'ACTIVOS 2'!$B$10:$B$646,'ACTIVOS 2'!$C$10:$C$646)</f>
        <v>ANGULO ANGEL FERNANDO</v>
      </c>
      <c r="D32" s="300">
        <v>29457</v>
      </c>
      <c r="E32" s="300">
        <v>44175</v>
      </c>
      <c r="F32" s="299" t="s">
        <v>763</v>
      </c>
      <c r="G32" s="299" t="s">
        <v>28</v>
      </c>
      <c r="H32" s="299" t="s">
        <v>19</v>
      </c>
      <c r="I32" s="299" t="s">
        <v>29</v>
      </c>
      <c r="J32" s="299" t="s">
        <v>24</v>
      </c>
    </row>
    <row r="33" spans="1:10" x14ac:dyDescent="0.2">
      <c r="A33" s="299">
        <v>16797984</v>
      </c>
      <c r="B33" s="299" t="s">
        <v>30</v>
      </c>
      <c r="C33" s="299" t="str">
        <f>+_xlfn.XLOOKUP(A33,'ACTIVOS 2'!$B$10:$B$646,'ACTIVOS 2'!$C$10:$C$646)</f>
        <v>ARIAS   DIEGO ALEJANDRO</v>
      </c>
      <c r="D33" s="300">
        <v>26291</v>
      </c>
      <c r="E33" s="300">
        <v>42816</v>
      </c>
      <c r="F33" s="299" t="s">
        <v>763</v>
      </c>
      <c r="G33" s="299" t="s">
        <v>31</v>
      </c>
      <c r="H33" s="299" t="s">
        <v>19</v>
      </c>
      <c r="I33" s="299" t="s">
        <v>29</v>
      </c>
      <c r="J33" s="299" t="s">
        <v>24</v>
      </c>
    </row>
    <row r="34" spans="1:10" x14ac:dyDescent="0.2">
      <c r="A34" s="299">
        <v>1006015965</v>
      </c>
      <c r="B34" s="299" t="s">
        <v>32</v>
      </c>
      <c r="C34" s="299" t="str">
        <f>+_xlfn.XLOOKUP(A34,'ACTIVOS 2'!$B$10:$B$646,'ACTIVOS 2'!$C$10:$C$646)</f>
        <v>ARIAS VIAFARA LUIS ESTEBAN</v>
      </c>
      <c r="D34" s="300">
        <v>37359</v>
      </c>
      <c r="E34" s="300">
        <v>45100</v>
      </c>
      <c r="F34" s="299" t="s">
        <v>763</v>
      </c>
      <c r="G34" s="299" t="s">
        <v>33</v>
      </c>
      <c r="H34" s="299" t="s">
        <v>19</v>
      </c>
      <c r="I34" s="299" t="s">
        <v>29</v>
      </c>
      <c r="J34" s="299" t="s">
        <v>24</v>
      </c>
    </row>
    <row r="35" spans="1:10" x14ac:dyDescent="0.2">
      <c r="A35" s="299">
        <v>1118289579</v>
      </c>
      <c r="B35" s="299" t="s">
        <v>34</v>
      </c>
      <c r="C35" s="299" t="str">
        <f>+_xlfn.XLOOKUP(A35,'ACTIVOS 2'!$B$10:$B$646,'ACTIVOS 2'!$C$10:$C$646)</f>
        <v>AYALA MORENO JHOJAN STIVEN</v>
      </c>
      <c r="D35" s="300">
        <v>32216</v>
      </c>
      <c r="E35" s="300">
        <v>40759</v>
      </c>
      <c r="F35" s="299" t="s">
        <v>763</v>
      </c>
      <c r="G35" s="299" t="s">
        <v>4304</v>
      </c>
      <c r="H35" s="299" t="s">
        <v>19</v>
      </c>
      <c r="I35" s="299" t="s">
        <v>29</v>
      </c>
      <c r="J35" s="299" t="s">
        <v>24</v>
      </c>
    </row>
    <row r="36" spans="1:10" x14ac:dyDescent="0.2">
      <c r="A36" s="299">
        <v>1114812714</v>
      </c>
      <c r="B36" s="299" t="s">
        <v>35</v>
      </c>
      <c r="C36" s="299" t="str">
        <f>+_xlfn.XLOOKUP(A36,'ACTIVOS 2'!$B$10:$B$646,'ACTIVOS 2'!$C$10:$C$646)</f>
        <v>CAMILO JOHN FERNANDO</v>
      </c>
      <c r="D36" s="300">
        <v>31031</v>
      </c>
      <c r="E36" s="300">
        <v>41660</v>
      </c>
      <c r="F36" s="299" t="s">
        <v>763</v>
      </c>
      <c r="G36" s="299" t="s">
        <v>36</v>
      </c>
      <c r="H36" s="299" t="s">
        <v>19</v>
      </c>
      <c r="I36" s="299" t="s">
        <v>29</v>
      </c>
      <c r="J36" s="299" t="s">
        <v>24</v>
      </c>
    </row>
    <row r="37" spans="1:10" x14ac:dyDescent="0.2">
      <c r="A37" s="299">
        <v>1130646766</v>
      </c>
      <c r="B37" s="299" t="s">
        <v>37</v>
      </c>
      <c r="C37" s="299" t="str">
        <f>+_xlfn.XLOOKUP(A37,'ACTIVOS 2'!$B$10:$B$646,'ACTIVOS 2'!$C$10:$C$646)</f>
        <v>GAMBOA GOMEZ LUIS CARLOS</v>
      </c>
      <c r="D37" s="300">
        <v>30766</v>
      </c>
      <c r="E37" s="300">
        <v>42040</v>
      </c>
      <c r="F37" s="299" t="s">
        <v>763</v>
      </c>
      <c r="G37" s="299" t="s">
        <v>38</v>
      </c>
      <c r="H37" s="299" t="s">
        <v>19</v>
      </c>
      <c r="I37" s="299" t="s">
        <v>29</v>
      </c>
      <c r="J37" s="299" t="s">
        <v>24</v>
      </c>
    </row>
    <row r="38" spans="1:10" x14ac:dyDescent="0.2">
      <c r="A38" s="299">
        <v>1081395628</v>
      </c>
      <c r="B38" s="299" t="s">
        <v>39</v>
      </c>
      <c r="C38" s="299" t="str">
        <f>+_xlfn.XLOOKUP(A38,'ACTIVOS 2'!$B$10:$B$646,'ACTIVOS 2'!$C$10:$C$646)</f>
        <v>GARCES ARCOS JOSE DELIO</v>
      </c>
      <c r="D38" s="300">
        <v>30873</v>
      </c>
      <c r="E38" s="300">
        <v>43032</v>
      </c>
      <c r="F38" s="299" t="s">
        <v>763</v>
      </c>
      <c r="G38" s="299" t="s">
        <v>40</v>
      </c>
      <c r="H38" s="299" t="s">
        <v>19</v>
      </c>
      <c r="I38" s="299" t="s">
        <v>29</v>
      </c>
      <c r="J38" s="299" t="s">
        <v>24</v>
      </c>
    </row>
    <row r="39" spans="1:10" x14ac:dyDescent="0.2">
      <c r="A39" s="299">
        <v>79405029</v>
      </c>
      <c r="B39" s="299" t="s">
        <v>41</v>
      </c>
      <c r="C39" s="299" t="str">
        <f>+_xlfn.XLOOKUP(A39,'ACTIVOS 2'!$B$10:$B$646,'ACTIVOS 2'!$C$10:$C$646)</f>
        <v>GOMEZ GOMEZ GIOVANNY</v>
      </c>
      <c r="D39" s="300">
        <v>24496</v>
      </c>
      <c r="E39" s="300">
        <v>40686</v>
      </c>
      <c r="F39" s="299" t="s">
        <v>763</v>
      </c>
      <c r="G39" s="299" t="s">
        <v>4305</v>
      </c>
      <c r="H39" s="299" t="s">
        <v>19</v>
      </c>
      <c r="I39" s="299" t="s">
        <v>29</v>
      </c>
      <c r="J39" s="299" t="s">
        <v>24</v>
      </c>
    </row>
    <row r="40" spans="1:10" x14ac:dyDescent="0.2">
      <c r="A40" s="299">
        <v>1087184947</v>
      </c>
      <c r="B40" s="299" t="s">
        <v>42</v>
      </c>
      <c r="C40" s="299" t="str">
        <f>+_xlfn.XLOOKUP(A40,'ACTIVOS 2'!$B$10:$B$646,'ACTIVOS 2'!$C$10:$C$646)</f>
        <v>MONTANO GONZALEZ MILINTON</v>
      </c>
      <c r="D40" s="300">
        <v>33058</v>
      </c>
      <c r="E40" s="300">
        <v>45231</v>
      </c>
      <c r="F40" s="299" t="s">
        <v>763</v>
      </c>
      <c r="G40" s="299" t="s">
        <v>43</v>
      </c>
      <c r="H40" s="299" t="s">
        <v>19</v>
      </c>
      <c r="I40" s="299" t="s">
        <v>29</v>
      </c>
      <c r="J40" s="299" t="s">
        <v>24</v>
      </c>
    </row>
    <row r="41" spans="1:10" x14ac:dyDescent="0.2">
      <c r="A41" s="299">
        <v>14473576</v>
      </c>
      <c r="B41" s="299" t="s">
        <v>44</v>
      </c>
      <c r="C41" s="299" t="str">
        <f>+_xlfn.XLOOKUP(A41,'ACTIVOS 2'!$B$10:$B$646,'ACTIVOS 2'!$C$10:$C$646)</f>
        <v>MOSQUERA ARROYO ULBER</v>
      </c>
      <c r="D41" s="300">
        <v>29759</v>
      </c>
      <c r="E41" s="300">
        <v>41885</v>
      </c>
      <c r="F41" s="299" t="s">
        <v>763</v>
      </c>
      <c r="G41" s="299" t="s">
        <v>45</v>
      </c>
      <c r="H41" s="299" t="s">
        <v>19</v>
      </c>
      <c r="I41" s="299" t="s">
        <v>29</v>
      </c>
      <c r="J41" s="299" t="s">
        <v>24</v>
      </c>
    </row>
    <row r="42" spans="1:10" x14ac:dyDescent="0.2">
      <c r="A42" s="299">
        <v>1143935371</v>
      </c>
      <c r="B42" s="299" t="s">
        <v>46</v>
      </c>
      <c r="C42" s="299" t="str">
        <f>+_xlfn.XLOOKUP(A42,'ACTIVOS 2'!$B$10:$B$646,'ACTIVOS 2'!$C$10:$C$646)</f>
        <v>MURILLO ANGULO WILSON ERASMO</v>
      </c>
      <c r="D42" s="300">
        <v>33191</v>
      </c>
      <c r="E42" s="300">
        <v>42811</v>
      </c>
      <c r="F42" s="299" t="s">
        <v>763</v>
      </c>
      <c r="G42" s="299" t="s">
        <v>47</v>
      </c>
      <c r="H42" s="299" t="s">
        <v>19</v>
      </c>
      <c r="I42" s="299" t="s">
        <v>29</v>
      </c>
      <c r="J42" s="299" t="s">
        <v>24</v>
      </c>
    </row>
    <row r="43" spans="1:10" x14ac:dyDescent="0.2">
      <c r="A43" s="299">
        <v>94489734</v>
      </c>
      <c r="B43" s="299" t="s">
        <v>48</v>
      </c>
      <c r="C43" s="299" t="str">
        <f>+_xlfn.XLOOKUP(A43,'ACTIVOS 2'!$B$10:$B$646,'ACTIVOS 2'!$C$10:$C$646)</f>
        <v>NANEZ CARDONA ALEXANDER</v>
      </c>
      <c r="D43" s="300">
        <v>27876</v>
      </c>
      <c r="E43" s="300">
        <v>43535</v>
      </c>
      <c r="F43" s="299" t="s">
        <v>763</v>
      </c>
      <c r="G43" s="299" t="s">
        <v>4306</v>
      </c>
      <c r="H43" s="299" t="s">
        <v>19</v>
      </c>
      <c r="I43" s="299" t="s">
        <v>29</v>
      </c>
      <c r="J43" s="299" t="s">
        <v>24</v>
      </c>
    </row>
    <row r="44" spans="1:10" x14ac:dyDescent="0.2">
      <c r="A44" s="299">
        <v>14638563</v>
      </c>
      <c r="B44" s="299" t="s">
        <v>49</v>
      </c>
      <c r="C44" s="299" t="str">
        <f>+_xlfn.XLOOKUP(A44,'ACTIVOS 2'!$B$10:$B$646,'ACTIVOS 2'!$C$10:$C$646)</f>
        <v>PEREZ PENA PAUL EDWIN</v>
      </c>
      <c r="D44" s="300">
        <v>30964</v>
      </c>
      <c r="E44" s="300">
        <v>40452</v>
      </c>
      <c r="F44" s="299" t="s">
        <v>763</v>
      </c>
      <c r="G44" s="299" t="s">
        <v>4307</v>
      </c>
      <c r="H44" s="299" t="s">
        <v>19</v>
      </c>
      <c r="I44" s="299" t="s">
        <v>29</v>
      </c>
      <c r="J44" s="299" t="s">
        <v>24</v>
      </c>
    </row>
    <row r="45" spans="1:10" x14ac:dyDescent="0.2">
      <c r="A45" s="299">
        <v>1144127451</v>
      </c>
      <c r="B45" s="299" t="s">
        <v>50</v>
      </c>
      <c r="C45" s="299" t="str">
        <f>+_xlfn.XLOOKUP(A45,'ACTIVOS 2'!$B$10:$B$646,'ACTIVOS 2'!$C$10:$C$646)</f>
        <v>RAMIREZ CASTRO LUIS FERNANDO</v>
      </c>
      <c r="D45" s="300">
        <v>32680</v>
      </c>
      <c r="E45" s="300">
        <v>42964</v>
      </c>
      <c r="F45" s="299" t="s">
        <v>763</v>
      </c>
      <c r="G45" s="299" t="s">
        <v>51</v>
      </c>
      <c r="H45" s="299" t="s">
        <v>19</v>
      </c>
      <c r="I45" s="299" t="s">
        <v>29</v>
      </c>
      <c r="J45" s="299" t="s">
        <v>24</v>
      </c>
    </row>
    <row r="46" spans="1:10" x14ac:dyDescent="0.2">
      <c r="A46" s="299">
        <v>1006169483</v>
      </c>
      <c r="B46" s="299" t="s">
        <v>52</v>
      </c>
      <c r="C46" s="299" t="str">
        <f>+_xlfn.XLOOKUP(A46,'ACTIVOS 2'!$B$10:$B$646,'ACTIVOS 2'!$C$10:$C$646)</f>
        <v>RESTREPO CASTILLO JOHAN DANIEL</v>
      </c>
      <c r="D46" s="300">
        <v>36540</v>
      </c>
      <c r="E46" s="300">
        <v>45162</v>
      </c>
      <c r="F46" s="299" t="s">
        <v>763</v>
      </c>
      <c r="G46" s="299" t="s">
        <v>53</v>
      </c>
      <c r="H46" s="299" t="s">
        <v>19</v>
      </c>
      <c r="I46" s="299" t="s">
        <v>29</v>
      </c>
      <c r="J46" s="299" t="s">
        <v>24</v>
      </c>
    </row>
    <row r="47" spans="1:10" x14ac:dyDescent="0.2">
      <c r="A47" s="299">
        <v>6097813</v>
      </c>
      <c r="B47" s="299" t="s">
        <v>54</v>
      </c>
      <c r="C47" s="299" t="str">
        <f>+_xlfn.XLOOKUP(A47,'ACTIVOS 2'!$B$10:$B$646,'ACTIVOS 2'!$C$10:$C$646)</f>
        <v>RESTREPO VICTORIA ANDREI FERNANDO</v>
      </c>
      <c r="D47" s="300">
        <v>28705</v>
      </c>
      <c r="E47" s="300">
        <v>42024</v>
      </c>
      <c r="F47" s="299" t="s">
        <v>763</v>
      </c>
      <c r="G47" s="299" t="s">
        <v>4308</v>
      </c>
      <c r="H47" s="299" t="s">
        <v>19</v>
      </c>
      <c r="I47" s="299" t="s">
        <v>29</v>
      </c>
      <c r="J47" s="299" t="s">
        <v>24</v>
      </c>
    </row>
    <row r="48" spans="1:10" x14ac:dyDescent="0.2">
      <c r="A48" s="299">
        <v>6228383</v>
      </c>
      <c r="B48" s="299" t="s">
        <v>55</v>
      </c>
      <c r="C48" s="299" t="str">
        <f>+_xlfn.XLOOKUP(A48,'ACTIVOS 2'!$B$10:$B$646,'ACTIVOS 2'!$C$10:$C$646)</f>
        <v>TORRES CASTILLO JHOVANY</v>
      </c>
      <c r="D48" s="300">
        <v>29481</v>
      </c>
      <c r="E48" s="300">
        <v>42821</v>
      </c>
      <c r="F48" s="299" t="s">
        <v>763</v>
      </c>
      <c r="G48" s="299" t="s">
        <v>56</v>
      </c>
      <c r="H48" s="299" t="s">
        <v>19</v>
      </c>
      <c r="I48" s="299" t="s">
        <v>29</v>
      </c>
      <c r="J48" s="299" t="s">
        <v>24</v>
      </c>
    </row>
    <row r="49" spans="1:10" x14ac:dyDescent="0.2">
      <c r="A49" s="299">
        <v>94323208</v>
      </c>
      <c r="B49" s="299" t="s">
        <v>813</v>
      </c>
      <c r="C49" s="299" t="str">
        <f>+_xlfn.XLOOKUP(A49,'ACTIVOS 2'!$B$10:$B$646,'ACTIVOS 2'!$C$10:$C$646)</f>
        <v>PINZA ANDRADE LEDER ALDEMAR</v>
      </c>
      <c r="D49" s="300">
        <v>27613</v>
      </c>
      <c r="E49" s="300">
        <v>40192</v>
      </c>
      <c r="F49" s="299" t="s">
        <v>763</v>
      </c>
      <c r="G49" s="299" t="s">
        <v>4309</v>
      </c>
      <c r="H49" s="299" t="s">
        <v>19</v>
      </c>
      <c r="I49" s="299" t="s">
        <v>814</v>
      </c>
      <c r="J49" s="299" t="s">
        <v>24</v>
      </c>
    </row>
    <row r="50" spans="1:10" x14ac:dyDescent="0.2">
      <c r="A50" s="299">
        <v>16865476</v>
      </c>
      <c r="B50" s="299" t="s">
        <v>815</v>
      </c>
      <c r="C50" s="299" t="str">
        <f>+_xlfn.XLOOKUP(A50,'ACTIVOS 2'!$B$10:$B$646,'ACTIVOS 2'!$C$10:$C$646)</f>
        <v>IDROBO GRISALES JOSE WBEIMAR</v>
      </c>
      <c r="D50" s="300">
        <v>29864</v>
      </c>
      <c r="E50" s="300">
        <v>39742</v>
      </c>
      <c r="F50" s="299" t="s">
        <v>763</v>
      </c>
      <c r="G50" s="299" t="s">
        <v>4310</v>
      </c>
      <c r="H50" s="299" t="s">
        <v>19</v>
      </c>
      <c r="I50" s="299" t="s">
        <v>816</v>
      </c>
      <c r="J50" s="299" t="s">
        <v>21</v>
      </c>
    </row>
    <row r="51" spans="1:10" x14ac:dyDescent="0.2">
      <c r="A51" s="299">
        <v>9816018</v>
      </c>
      <c r="B51" s="299" t="s">
        <v>817</v>
      </c>
      <c r="C51" s="299" t="str">
        <f>+_xlfn.XLOOKUP(A51,'ACTIVOS 2'!$B$10:$B$646,'ACTIVOS 2'!$C$10:$C$646)</f>
        <v>LOPEZ TORO HECTOR JAIME</v>
      </c>
      <c r="D51" s="300">
        <v>25423</v>
      </c>
      <c r="E51" s="300">
        <v>40634</v>
      </c>
      <c r="F51" s="299" t="s">
        <v>763</v>
      </c>
      <c r="G51" s="299" t="s">
        <v>4311</v>
      </c>
      <c r="H51" s="299" t="s">
        <v>19</v>
      </c>
      <c r="I51" s="299" t="s">
        <v>816</v>
      </c>
      <c r="J51" s="299" t="s">
        <v>21</v>
      </c>
    </row>
    <row r="52" spans="1:10" x14ac:dyDescent="0.2">
      <c r="A52" s="299">
        <v>1112878767</v>
      </c>
      <c r="B52" s="299" t="s">
        <v>820</v>
      </c>
      <c r="C52" s="299" t="str">
        <f>+_xlfn.XLOOKUP(A52,'ACTIVOS 2'!$B$10:$B$646,'ACTIVOS 2'!$C$10:$C$646)</f>
        <v>MARIN RAMIREZ ANDRES</v>
      </c>
      <c r="D52" s="300">
        <v>31920</v>
      </c>
      <c r="E52" s="300">
        <v>43150</v>
      </c>
      <c r="F52" s="299" t="s">
        <v>763</v>
      </c>
      <c r="G52" s="299" t="s">
        <v>821</v>
      </c>
      <c r="H52" s="299" t="s">
        <v>19</v>
      </c>
      <c r="I52" s="299" t="s">
        <v>816</v>
      </c>
      <c r="J52" s="299" t="s">
        <v>21</v>
      </c>
    </row>
    <row r="53" spans="1:10" x14ac:dyDescent="0.2">
      <c r="A53" s="299">
        <v>1144195420</v>
      </c>
      <c r="B53" s="299" t="s">
        <v>6720</v>
      </c>
      <c r="C53" s="299" t="str">
        <f>+_xlfn.XLOOKUP(A53,'ACTIVOS 2'!$B$10:$B$646,'ACTIVOS 2'!$C$10:$C$646)</f>
        <v>MERA FLOREZ JONNY ALEXANDER</v>
      </c>
      <c r="D53" s="300">
        <v>35187</v>
      </c>
      <c r="E53" s="300">
        <v>45733</v>
      </c>
      <c r="F53" s="299" t="s">
        <v>763</v>
      </c>
      <c r="G53" s="299" t="s">
        <v>6721</v>
      </c>
      <c r="H53" s="299" t="s">
        <v>19</v>
      </c>
      <c r="I53" s="299" t="s">
        <v>816</v>
      </c>
      <c r="J53" s="299" t="s">
        <v>21</v>
      </c>
    </row>
    <row r="54" spans="1:10" x14ac:dyDescent="0.2">
      <c r="A54" s="299">
        <v>16375818</v>
      </c>
      <c r="B54" s="299" t="s">
        <v>822</v>
      </c>
      <c r="C54" s="299" t="str">
        <f>+_xlfn.XLOOKUP(A54,'ACTIVOS 2'!$B$10:$B$646,'ACTIVOS 2'!$C$10:$C$646)</f>
        <v>RIOS GALLO JOSE MANUEL</v>
      </c>
      <c r="D54" s="300">
        <v>30849</v>
      </c>
      <c r="E54" s="300">
        <v>41754</v>
      </c>
      <c r="F54" s="299" t="s">
        <v>763</v>
      </c>
      <c r="G54" s="299" t="s">
        <v>823</v>
      </c>
      <c r="H54" s="299" t="s">
        <v>19</v>
      </c>
      <c r="I54" s="299" t="s">
        <v>816</v>
      </c>
      <c r="J54" s="299" t="s">
        <v>21</v>
      </c>
    </row>
    <row r="55" spans="1:10" x14ac:dyDescent="0.2">
      <c r="A55" s="299">
        <v>67008018</v>
      </c>
      <c r="B55" s="299" t="s">
        <v>824</v>
      </c>
      <c r="C55" s="299" t="str">
        <f>+_xlfn.XLOOKUP(A55,'ACTIVOS 2'!$B$10:$B$646,'ACTIVOS 2'!$C$10:$C$646)</f>
        <v>VARGAS CUERVO MILENA</v>
      </c>
      <c r="D55" s="300">
        <v>28091</v>
      </c>
      <c r="E55" s="300">
        <v>40634</v>
      </c>
      <c r="F55" s="299" t="s">
        <v>768</v>
      </c>
      <c r="G55" s="299" t="s">
        <v>4312</v>
      </c>
      <c r="H55" s="299" t="s">
        <v>19</v>
      </c>
      <c r="I55" s="299" t="s">
        <v>816</v>
      </c>
      <c r="J55" s="299" t="s">
        <v>21</v>
      </c>
    </row>
    <row r="56" spans="1:10" x14ac:dyDescent="0.2">
      <c r="A56" s="299">
        <v>94491935</v>
      </c>
      <c r="B56" s="299" t="s">
        <v>57</v>
      </c>
      <c r="C56" s="299" t="str">
        <f>+_xlfn.XLOOKUP(A56,'ACTIVOS 2'!$B$10:$B$646,'ACTIVOS 2'!$C$10:$C$646)</f>
        <v>PANTOJA ESCOBAR JOHN EDUARDO</v>
      </c>
      <c r="D56" s="300">
        <v>28108</v>
      </c>
      <c r="E56" s="300">
        <v>40366</v>
      </c>
      <c r="F56" s="299" t="s">
        <v>763</v>
      </c>
      <c r="G56" s="299" t="s">
        <v>58</v>
      </c>
      <c r="H56" s="299" t="s">
        <v>19</v>
      </c>
      <c r="I56" s="299" t="s">
        <v>59</v>
      </c>
      <c r="J56" s="299" t="s">
        <v>24</v>
      </c>
    </row>
    <row r="57" spans="1:10" x14ac:dyDescent="0.2">
      <c r="A57" s="299">
        <v>1097036562</v>
      </c>
      <c r="B57" s="299" t="s">
        <v>6769</v>
      </c>
      <c r="C57" s="299" t="str">
        <f>+_xlfn.XLOOKUP(A57,'ACTIVOS 2'!$B$10:$B$646,'ACTIVOS 2'!$C$10:$C$646)</f>
        <v>GOMEZ  OCAMPO JAIRO</v>
      </c>
      <c r="D57" s="300">
        <v>33622</v>
      </c>
      <c r="E57" s="300">
        <v>45782</v>
      </c>
      <c r="F57" s="299" t="s">
        <v>763</v>
      </c>
      <c r="G57" s="299" t="s">
        <v>6770</v>
      </c>
      <c r="H57" s="299" t="s">
        <v>19</v>
      </c>
      <c r="I57" s="299" t="s">
        <v>827</v>
      </c>
      <c r="J57" s="299" t="s">
        <v>24</v>
      </c>
    </row>
    <row r="58" spans="1:10" x14ac:dyDescent="0.2">
      <c r="A58" s="299">
        <v>16755188</v>
      </c>
      <c r="B58" s="299" t="s">
        <v>828</v>
      </c>
      <c r="C58" s="299" t="str">
        <f>+_xlfn.XLOOKUP(A58,'ACTIVOS 2'!$B$10:$B$646,'ACTIVOS 2'!$C$10:$C$646)</f>
        <v>MELO HENRY</v>
      </c>
      <c r="D58" s="300">
        <v>24592</v>
      </c>
      <c r="E58" s="300">
        <v>45124</v>
      </c>
      <c r="F58" s="299" t="s">
        <v>763</v>
      </c>
      <c r="G58" s="299" t="s">
        <v>4313</v>
      </c>
      <c r="H58" s="299" t="s">
        <v>19</v>
      </c>
      <c r="I58" s="299" t="s">
        <v>827</v>
      </c>
      <c r="J58" s="299" t="s">
        <v>24</v>
      </c>
    </row>
    <row r="59" spans="1:10" x14ac:dyDescent="0.2">
      <c r="A59" s="299">
        <v>1113695657</v>
      </c>
      <c r="B59" s="299" t="s">
        <v>829</v>
      </c>
      <c r="C59" s="299" t="str">
        <f>+_xlfn.XLOOKUP(A59,'ACTIVOS 2'!$B$10:$B$646,'ACTIVOS 2'!$C$10:$C$646)</f>
        <v>CATANO LOPEZ JULIAN DAVID</v>
      </c>
      <c r="D59" s="300">
        <v>36170</v>
      </c>
      <c r="E59" s="300">
        <v>44383</v>
      </c>
      <c r="F59" s="299" t="s">
        <v>763</v>
      </c>
      <c r="G59" s="299" t="s">
        <v>4314</v>
      </c>
      <c r="H59" s="299" t="s">
        <v>19</v>
      </c>
      <c r="I59" s="299" t="s">
        <v>830</v>
      </c>
      <c r="J59" s="299" t="s">
        <v>776</v>
      </c>
    </row>
    <row r="60" spans="1:10" x14ac:dyDescent="0.2">
      <c r="A60" s="299">
        <v>1114899072</v>
      </c>
      <c r="B60" s="299" t="s">
        <v>831</v>
      </c>
      <c r="C60" s="299" t="str">
        <f>+_xlfn.XLOOKUP(A60,'ACTIVOS 2'!$B$10:$B$646,'ACTIVOS 2'!$C$10:$C$646)</f>
        <v>CARTAGENA DUQUE JOAN DAVID</v>
      </c>
      <c r="D60" s="300">
        <v>35925</v>
      </c>
      <c r="E60" s="300">
        <v>45586</v>
      </c>
      <c r="F60" s="299" t="s">
        <v>763</v>
      </c>
      <c r="G60" s="299" t="s">
        <v>4315</v>
      </c>
      <c r="H60" s="299" t="s">
        <v>19</v>
      </c>
      <c r="I60" s="299" t="s">
        <v>832</v>
      </c>
      <c r="J60" s="299" t="s">
        <v>776</v>
      </c>
    </row>
    <row r="61" spans="1:10" x14ac:dyDescent="0.2">
      <c r="A61" s="299">
        <v>1151941373</v>
      </c>
      <c r="B61" s="299" t="s">
        <v>833</v>
      </c>
      <c r="C61" s="299" t="str">
        <f>+_xlfn.XLOOKUP(A61,'ACTIVOS 2'!$B$10:$B$646,'ACTIVOS 2'!$C$10:$C$646)</f>
        <v>DIAZ VIVAS HEIDY BRIGITTE</v>
      </c>
      <c r="D61" s="300">
        <v>33397</v>
      </c>
      <c r="E61" s="300">
        <v>45040</v>
      </c>
      <c r="F61" s="299" t="s">
        <v>768</v>
      </c>
      <c r="G61" s="299" t="s">
        <v>4316</v>
      </c>
      <c r="H61" s="299" t="s">
        <v>19</v>
      </c>
      <c r="I61" s="299" t="s">
        <v>834</v>
      </c>
      <c r="J61" s="299" t="s">
        <v>24</v>
      </c>
    </row>
    <row r="62" spans="1:10" x14ac:dyDescent="0.2">
      <c r="A62" s="299">
        <v>13275139</v>
      </c>
      <c r="B62" s="299" t="s">
        <v>60</v>
      </c>
      <c r="C62" s="299" t="str">
        <f>+_xlfn.XLOOKUP(A62,'ACTIVOS 2'!$B$10:$B$646,'ACTIVOS 2'!$C$10:$C$646)</f>
        <v>MENA CARRENO BERNABE</v>
      </c>
      <c r="D62" s="300">
        <v>31014</v>
      </c>
      <c r="E62" s="300">
        <v>44866</v>
      </c>
      <c r="F62" s="299" t="s">
        <v>763</v>
      </c>
      <c r="G62" s="299" t="s">
        <v>4317</v>
      </c>
      <c r="H62" s="299" t="s">
        <v>19</v>
      </c>
      <c r="I62" s="299" t="s">
        <v>61</v>
      </c>
      <c r="J62" s="299" t="s">
        <v>21</v>
      </c>
    </row>
    <row r="63" spans="1:10" x14ac:dyDescent="0.2">
      <c r="A63" s="299">
        <v>1118297781</v>
      </c>
      <c r="B63" s="299" t="s">
        <v>835</v>
      </c>
      <c r="C63" s="299" t="str">
        <f>+_xlfn.XLOOKUP(A63,'ACTIVOS 2'!$B$10:$B$646,'ACTIVOS 2'!$C$10:$C$646)</f>
        <v>MOSQUERA PARADA MARIA JULIETH</v>
      </c>
      <c r="D63" s="300">
        <v>33663</v>
      </c>
      <c r="E63" s="300">
        <v>45086</v>
      </c>
      <c r="F63" s="299" t="s">
        <v>768</v>
      </c>
      <c r="G63" s="299" t="s">
        <v>836</v>
      </c>
      <c r="H63" s="299" t="s">
        <v>19</v>
      </c>
      <c r="I63" s="299" t="s">
        <v>837</v>
      </c>
      <c r="J63" s="299" t="s">
        <v>776</v>
      </c>
    </row>
    <row r="64" spans="1:10" x14ac:dyDescent="0.2">
      <c r="A64" s="299">
        <v>14639038</v>
      </c>
      <c r="B64" s="299" t="s">
        <v>62</v>
      </c>
      <c r="C64" s="299" t="str">
        <f>+_xlfn.XLOOKUP(A64,'ACTIVOS 2'!$B$10:$B$646,'ACTIVOS 2'!$C$10:$C$646)</f>
        <v>VILA SARRIA ALBERTO JAVIER</v>
      </c>
      <c r="D64" s="300">
        <v>31090</v>
      </c>
      <c r="E64" s="300">
        <v>39426</v>
      </c>
      <c r="F64" s="299" t="s">
        <v>763</v>
      </c>
      <c r="G64" s="299" t="s">
        <v>4318</v>
      </c>
      <c r="H64" s="299" t="s">
        <v>19</v>
      </c>
      <c r="I64" s="299" t="s">
        <v>63</v>
      </c>
      <c r="J64" s="299" t="s">
        <v>24</v>
      </c>
    </row>
    <row r="65" spans="1:10" x14ac:dyDescent="0.2">
      <c r="A65" s="299">
        <v>1130624698</v>
      </c>
      <c r="B65" s="299" t="s">
        <v>64</v>
      </c>
      <c r="C65" s="299" t="str">
        <f>+_xlfn.XLOOKUP(A65,'ACTIVOS 2'!$B$10:$B$646,'ACTIVOS 2'!$C$10:$C$646)</f>
        <v>CAICEDO BUITRAGO GERMAN ENRIQUE</v>
      </c>
      <c r="D65" s="300">
        <v>31458</v>
      </c>
      <c r="E65" s="300">
        <v>45635</v>
      </c>
      <c r="F65" s="299" t="s">
        <v>763</v>
      </c>
      <c r="G65" s="299" t="s">
        <v>65</v>
      </c>
      <c r="H65" s="299" t="s">
        <v>19</v>
      </c>
      <c r="I65" s="299" t="s">
        <v>66</v>
      </c>
      <c r="J65" s="299" t="s">
        <v>21</v>
      </c>
    </row>
    <row r="66" spans="1:10" x14ac:dyDescent="0.2">
      <c r="A66" s="299">
        <v>29110929</v>
      </c>
      <c r="B66" s="299" t="s">
        <v>838</v>
      </c>
      <c r="C66" s="299" t="str">
        <f>+_xlfn.XLOOKUP(A66,'ACTIVOS 2'!$B$10:$B$646,'ACTIVOS 2'!$C$10:$C$646)</f>
        <v>ANGULO HERNANDEZ ELIANA KATHERINE</v>
      </c>
      <c r="D66" s="300">
        <v>28865</v>
      </c>
      <c r="E66" s="300">
        <v>44238</v>
      </c>
      <c r="F66" s="299" t="s">
        <v>768</v>
      </c>
      <c r="G66" s="299" t="s">
        <v>839</v>
      </c>
      <c r="H66" s="299" t="s">
        <v>19</v>
      </c>
      <c r="I66" s="299" t="s">
        <v>840</v>
      </c>
      <c r="J66" s="299" t="s">
        <v>24</v>
      </c>
    </row>
    <row r="67" spans="1:10" x14ac:dyDescent="0.2">
      <c r="A67" s="299">
        <v>29106748</v>
      </c>
      <c r="B67" s="299" t="s">
        <v>841</v>
      </c>
      <c r="C67" s="299" t="str">
        <f>+_xlfn.XLOOKUP(A67,'ACTIVOS 2'!$B$10:$B$646,'ACTIVOS 2'!$C$10:$C$646)</f>
        <v>ARRECHEA MOSQUERA CARMEN SEIDAD</v>
      </c>
      <c r="D67" s="300">
        <v>28687</v>
      </c>
      <c r="E67" s="300">
        <v>42537</v>
      </c>
      <c r="F67" s="299" t="s">
        <v>768</v>
      </c>
      <c r="G67" s="299" t="s">
        <v>842</v>
      </c>
      <c r="H67" s="299" t="s">
        <v>19</v>
      </c>
      <c r="I67" s="299" t="s">
        <v>843</v>
      </c>
      <c r="J67" s="299" t="s">
        <v>24</v>
      </c>
    </row>
    <row r="68" spans="1:10" x14ac:dyDescent="0.2">
      <c r="A68" s="299">
        <v>31308740</v>
      </c>
      <c r="B68" s="299" t="s">
        <v>844</v>
      </c>
      <c r="C68" s="299" t="str">
        <f>+_xlfn.XLOOKUP(A68,'ACTIVOS 2'!$B$10:$B$646,'ACTIVOS 2'!$C$10:$C$646)</f>
        <v>LABRADA CORTES YUDY ANDREA</v>
      </c>
      <c r="D68" s="300">
        <v>30982</v>
      </c>
      <c r="E68" s="300">
        <v>42500</v>
      </c>
      <c r="F68" s="299" t="s">
        <v>768</v>
      </c>
      <c r="G68" s="299" t="s">
        <v>845</v>
      </c>
      <c r="H68" s="299" t="s">
        <v>19</v>
      </c>
      <c r="I68" s="299" t="s">
        <v>843</v>
      </c>
      <c r="J68" s="299" t="s">
        <v>24</v>
      </c>
    </row>
    <row r="69" spans="1:10" x14ac:dyDescent="0.2">
      <c r="A69" s="299">
        <v>66834944</v>
      </c>
      <c r="B69" s="299" t="s">
        <v>846</v>
      </c>
      <c r="C69" s="299" t="str">
        <f>+_xlfn.XLOOKUP(A69,'ACTIVOS 2'!$B$10:$B$646,'ACTIVOS 2'!$C$10:$C$646)</f>
        <v>QUINONES VIERA MIRIAM ELISA</v>
      </c>
      <c r="D69" s="300">
        <v>26342</v>
      </c>
      <c r="E69" s="300">
        <v>39203</v>
      </c>
      <c r="F69" s="299" t="s">
        <v>768</v>
      </c>
      <c r="G69" s="299" t="s">
        <v>4319</v>
      </c>
      <c r="H69" s="299" t="s">
        <v>19</v>
      </c>
      <c r="I69" s="299" t="s">
        <v>843</v>
      </c>
      <c r="J69" s="299" t="s">
        <v>24</v>
      </c>
    </row>
    <row r="70" spans="1:10" x14ac:dyDescent="0.2">
      <c r="A70" s="299">
        <v>38568999</v>
      </c>
      <c r="B70" s="299" t="s">
        <v>847</v>
      </c>
      <c r="C70" s="299" t="str">
        <f>+_xlfn.XLOOKUP(A70,'ACTIVOS 2'!$B$10:$B$646,'ACTIVOS 2'!$C$10:$C$646)</f>
        <v>GIRON BENAVIDEZ LUZ KARIME</v>
      </c>
      <c r="D70" s="300">
        <v>30066</v>
      </c>
      <c r="E70" s="300">
        <v>39084</v>
      </c>
      <c r="F70" s="299" t="s">
        <v>768</v>
      </c>
      <c r="G70" s="299" t="s">
        <v>4320</v>
      </c>
      <c r="H70" s="299" t="s">
        <v>19</v>
      </c>
      <c r="I70" s="299" t="s">
        <v>4823</v>
      </c>
      <c r="J70" s="299" t="s">
        <v>770</v>
      </c>
    </row>
    <row r="71" spans="1:10" x14ac:dyDescent="0.2">
      <c r="A71" s="299">
        <v>1112102863</v>
      </c>
      <c r="B71" s="299" t="s">
        <v>848</v>
      </c>
      <c r="C71" s="299" t="str">
        <f>+_xlfn.XLOOKUP(A71,'ACTIVOS 2'!$B$10:$B$646,'ACTIVOS 2'!$C$10:$C$646)</f>
        <v>ESTUPIÐAN MONROY CARLOS FERNANDO</v>
      </c>
      <c r="D71" s="300">
        <v>33332</v>
      </c>
      <c r="E71" s="300">
        <v>45525</v>
      </c>
      <c r="F71" s="299" t="s">
        <v>763</v>
      </c>
      <c r="G71" s="299" t="s">
        <v>4321</v>
      </c>
      <c r="H71" s="299" t="s">
        <v>19</v>
      </c>
      <c r="I71" s="299" t="s">
        <v>849</v>
      </c>
      <c r="J71" s="299" t="s">
        <v>24</v>
      </c>
    </row>
    <row r="72" spans="1:10" x14ac:dyDescent="0.2">
      <c r="A72" s="299">
        <v>1144134143</v>
      </c>
      <c r="B72" s="299" t="s">
        <v>67</v>
      </c>
      <c r="C72" s="299" t="str">
        <f>+_xlfn.XLOOKUP(A72,'ACTIVOS 2'!$B$10:$B$646,'ACTIVOS 2'!$C$10:$C$646)</f>
        <v>PENA PERALTA ANDRES MAURICIO</v>
      </c>
      <c r="D72" s="300">
        <v>32910</v>
      </c>
      <c r="E72" s="300">
        <v>44942</v>
      </c>
      <c r="F72" s="299" t="s">
        <v>763</v>
      </c>
      <c r="G72" s="299" t="s">
        <v>68</v>
      </c>
      <c r="H72" s="299" t="s">
        <v>19</v>
      </c>
      <c r="I72" s="299" t="s">
        <v>69</v>
      </c>
      <c r="J72" s="299" t="s">
        <v>70</v>
      </c>
    </row>
    <row r="73" spans="1:10" x14ac:dyDescent="0.2">
      <c r="A73" s="299">
        <v>94394639</v>
      </c>
      <c r="B73" s="299" t="s">
        <v>71</v>
      </c>
      <c r="C73" s="299" t="str">
        <f>+_xlfn.XLOOKUP(A73,'ACTIVOS 2'!$B$10:$B$646,'ACTIVOS 2'!$C$10:$C$646)</f>
        <v>MONCAYO SEPULVEDA MAURICIO ANDRES</v>
      </c>
      <c r="D73" s="300">
        <v>28469</v>
      </c>
      <c r="E73" s="300">
        <v>41977</v>
      </c>
      <c r="F73" s="299" t="s">
        <v>763</v>
      </c>
      <c r="G73" s="299" t="s">
        <v>72</v>
      </c>
      <c r="H73" s="299" t="s">
        <v>19</v>
      </c>
      <c r="I73" s="299" t="s">
        <v>73</v>
      </c>
      <c r="J73" s="299" t="s">
        <v>21</v>
      </c>
    </row>
    <row r="74" spans="1:10" x14ac:dyDescent="0.2">
      <c r="A74" s="299">
        <v>94530023</v>
      </c>
      <c r="B74" s="299" t="s">
        <v>74</v>
      </c>
      <c r="C74" s="299" t="str">
        <f>+_xlfn.XLOOKUP(A74,'ACTIVOS 2'!$B$10:$B$646,'ACTIVOS 2'!$C$10:$C$646)</f>
        <v>MUNOZ BOBADILLA DIEGO FABIAN</v>
      </c>
      <c r="D74" s="300">
        <v>28847</v>
      </c>
      <c r="E74" s="300">
        <v>44760</v>
      </c>
      <c r="F74" s="299" t="s">
        <v>763</v>
      </c>
      <c r="G74" s="299" t="s">
        <v>4322</v>
      </c>
      <c r="H74" s="299" t="s">
        <v>19</v>
      </c>
      <c r="I74" s="299" t="s">
        <v>73</v>
      </c>
      <c r="J74" s="299" t="s">
        <v>21</v>
      </c>
    </row>
    <row r="75" spans="1:10" x14ac:dyDescent="0.2">
      <c r="A75" s="299">
        <v>1118284356</v>
      </c>
      <c r="B75" s="299" t="s">
        <v>852</v>
      </c>
      <c r="C75" s="299" t="str">
        <f>+_xlfn.XLOOKUP(A75,'ACTIVOS 2'!$B$10:$B$646,'ACTIVOS 2'!$C$10:$C$646)</f>
        <v>CARDONA HERNANDEZ IVAN FELIPE</v>
      </c>
      <c r="D75" s="300">
        <v>31122</v>
      </c>
      <c r="E75" s="300">
        <v>39479</v>
      </c>
      <c r="F75" s="299" t="s">
        <v>763</v>
      </c>
      <c r="G75" s="299" t="s">
        <v>4323</v>
      </c>
      <c r="H75" s="299" t="s">
        <v>19</v>
      </c>
      <c r="I75" s="299" t="s">
        <v>853</v>
      </c>
      <c r="J75" s="299" t="s">
        <v>770</v>
      </c>
    </row>
    <row r="76" spans="1:10" x14ac:dyDescent="0.2">
      <c r="A76" s="299">
        <v>38641786</v>
      </c>
      <c r="B76" s="299" t="s">
        <v>854</v>
      </c>
      <c r="C76" s="299" t="str">
        <f>+_xlfn.XLOOKUP(A76,'ACTIVOS 2'!$B$10:$B$646,'ACTIVOS 2'!$C$10:$C$646)</f>
        <v>GUERRA PELAEZ SANDRA LIZETH</v>
      </c>
      <c r="D76" s="300">
        <v>30732</v>
      </c>
      <c r="E76" s="300">
        <v>43864</v>
      </c>
      <c r="F76" s="299" t="s">
        <v>768</v>
      </c>
      <c r="G76" s="299" t="s">
        <v>4324</v>
      </c>
      <c r="H76" s="299" t="s">
        <v>19</v>
      </c>
      <c r="I76" s="299" t="s">
        <v>855</v>
      </c>
      <c r="J76" s="299" t="s">
        <v>70</v>
      </c>
    </row>
    <row r="77" spans="1:10" x14ac:dyDescent="0.2">
      <c r="A77" s="299">
        <v>1107068953</v>
      </c>
      <c r="B77" s="299" t="s">
        <v>75</v>
      </c>
      <c r="C77" s="299" t="str">
        <f>+_xlfn.XLOOKUP(A77,'ACTIVOS 2'!$B$10:$B$646,'ACTIVOS 2'!$C$10:$C$646)</f>
        <v>CORTES JUAN CAMILO</v>
      </c>
      <c r="D77" s="300">
        <v>33602</v>
      </c>
      <c r="E77" s="300">
        <v>44676</v>
      </c>
      <c r="F77" s="299" t="s">
        <v>763</v>
      </c>
      <c r="G77" s="299" t="s">
        <v>4325</v>
      </c>
      <c r="H77" s="299" t="s">
        <v>19</v>
      </c>
      <c r="I77" s="299" t="s">
        <v>76</v>
      </c>
      <c r="J77" s="299" t="s">
        <v>70</v>
      </c>
    </row>
    <row r="78" spans="1:10" x14ac:dyDescent="0.2">
      <c r="A78" s="299">
        <v>1006289058</v>
      </c>
      <c r="B78" s="299" t="s">
        <v>77</v>
      </c>
      <c r="C78" s="299" t="str">
        <f>+_xlfn.XLOOKUP(A78,'ACTIVOS 2'!$B$10:$B$646,'ACTIVOS 2'!$C$10:$C$646)</f>
        <v>APARICIO CADAVID MARIA ALEJANDRA</v>
      </c>
      <c r="D78" s="300">
        <v>36541</v>
      </c>
      <c r="E78" s="300">
        <v>45505</v>
      </c>
      <c r="F78" s="299" t="s">
        <v>768</v>
      </c>
      <c r="G78" s="299" t="s">
        <v>856</v>
      </c>
      <c r="H78" s="299" t="s">
        <v>19</v>
      </c>
      <c r="I78" s="299" t="s">
        <v>78</v>
      </c>
      <c r="J78" s="299" t="s">
        <v>70</v>
      </c>
    </row>
    <row r="79" spans="1:10" x14ac:dyDescent="0.2">
      <c r="A79" s="299">
        <v>1110294638</v>
      </c>
      <c r="B79" s="299" t="s">
        <v>857</v>
      </c>
      <c r="C79" s="299" t="str">
        <f>+_xlfn.XLOOKUP(A79,'ACTIVOS 2'!$B$10:$B$646,'ACTIVOS 2'!$C$10:$C$646)</f>
        <v>ARCE SANCHEZ GELEN DAYAN</v>
      </c>
      <c r="D79" s="300">
        <v>39320</v>
      </c>
      <c r="E79" s="300">
        <v>45551</v>
      </c>
      <c r="F79" s="299" t="s">
        <v>768</v>
      </c>
      <c r="G79" s="299" t="s">
        <v>858</v>
      </c>
      <c r="H79" s="299" t="s">
        <v>19</v>
      </c>
      <c r="I79" s="299" t="s">
        <v>859</v>
      </c>
      <c r="J79" s="299" t="s">
        <v>24</v>
      </c>
    </row>
    <row r="80" spans="1:10" x14ac:dyDescent="0.2">
      <c r="A80" s="299">
        <v>1106517775</v>
      </c>
      <c r="B80" s="299" t="s">
        <v>864</v>
      </c>
      <c r="C80" s="299" t="str">
        <f>+_xlfn.XLOOKUP(A80,'ACTIVOS 2'!$B$10:$B$646,'ACTIVOS 2'!$C$10:$C$646)</f>
        <v>GARNICA SANCHEZ LAURA VALENTINA</v>
      </c>
      <c r="D80" s="300">
        <v>39878</v>
      </c>
      <c r="E80" s="300">
        <v>45621</v>
      </c>
      <c r="F80" s="299" t="s">
        <v>768</v>
      </c>
      <c r="G80" s="299" t="s">
        <v>865</v>
      </c>
      <c r="H80" s="299" t="s">
        <v>19</v>
      </c>
      <c r="I80" s="299" t="s">
        <v>859</v>
      </c>
      <c r="J80" s="299" t="s">
        <v>24</v>
      </c>
    </row>
    <row r="81" spans="1:10" x14ac:dyDescent="0.2">
      <c r="A81" s="299">
        <v>1111666737</v>
      </c>
      <c r="B81" s="299" t="s">
        <v>6722</v>
      </c>
      <c r="C81" s="299" t="str">
        <f>+_xlfn.XLOOKUP(A81,'ACTIVOS 2'!$B$10:$B$646,'ACTIVOS 2'!$C$10:$C$646)</f>
        <v>HERRERA TUZARMA ALEJANDRA</v>
      </c>
      <c r="D81" s="300">
        <v>38790</v>
      </c>
      <c r="E81" s="300">
        <v>45748</v>
      </c>
      <c r="F81" s="299" t="s">
        <v>768</v>
      </c>
      <c r="G81" s="299" t="s">
        <v>6723</v>
      </c>
      <c r="H81" s="299" t="s">
        <v>19</v>
      </c>
      <c r="I81" s="299" t="s">
        <v>859</v>
      </c>
      <c r="J81" s="299" t="s">
        <v>24</v>
      </c>
    </row>
    <row r="82" spans="1:10" x14ac:dyDescent="0.2">
      <c r="A82" s="299">
        <v>1109666346</v>
      </c>
      <c r="B82" s="299" t="s">
        <v>866</v>
      </c>
      <c r="C82" s="299" t="e">
        <f>+_xlfn.XLOOKUP(A82,'ACTIVOS 2'!$B$10:$B$646,'ACTIVOS 2'!$C$10:$C$646)</f>
        <v>#N/A</v>
      </c>
      <c r="D82" s="300">
        <v>39048</v>
      </c>
      <c r="E82" s="300">
        <v>45642</v>
      </c>
      <c r="F82" s="299" t="s">
        <v>768</v>
      </c>
      <c r="G82" s="299" t="s">
        <v>867</v>
      </c>
      <c r="H82" s="299" t="s">
        <v>19</v>
      </c>
      <c r="I82" s="299" t="s">
        <v>859</v>
      </c>
      <c r="J82" s="299" t="s">
        <v>24</v>
      </c>
    </row>
    <row r="83" spans="1:10" x14ac:dyDescent="0.2">
      <c r="A83" s="299">
        <v>1054547894</v>
      </c>
      <c r="B83" s="299" t="s">
        <v>4859</v>
      </c>
      <c r="C83" s="299" t="str">
        <f>+_xlfn.XLOOKUP(A83,'ACTIVOS 2'!$B$10:$B$646,'ACTIVOS 2'!$C$10:$C$646)</f>
        <v>MORALES GOMEZ JULIAN</v>
      </c>
      <c r="D83" s="300">
        <v>39062</v>
      </c>
      <c r="E83" s="300">
        <v>45673</v>
      </c>
      <c r="F83" s="299" t="s">
        <v>763</v>
      </c>
      <c r="G83" s="299" t="s">
        <v>4860</v>
      </c>
      <c r="H83" s="299" t="s">
        <v>19</v>
      </c>
      <c r="I83" s="299" t="s">
        <v>859</v>
      </c>
      <c r="J83" s="299" t="s">
        <v>24</v>
      </c>
    </row>
    <row r="84" spans="1:10" x14ac:dyDescent="0.2">
      <c r="A84" s="299">
        <v>1108645085</v>
      </c>
      <c r="B84" s="299" t="s">
        <v>872</v>
      </c>
      <c r="C84" s="299" t="str">
        <f>+_xlfn.XLOOKUP(A84,'ACTIVOS 2'!$B$10:$B$646,'ACTIVOS 2'!$C$10:$C$646)</f>
        <v>ROJAS LAMPREA GABRIELA</v>
      </c>
      <c r="D84" s="300">
        <v>39894</v>
      </c>
      <c r="E84" s="300">
        <v>45476</v>
      </c>
      <c r="F84" s="299" t="s">
        <v>768</v>
      </c>
      <c r="G84" s="299" t="s">
        <v>873</v>
      </c>
      <c r="H84" s="299" t="s">
        <v>19</v>
      </c>
      <c r="I84" s="299" t="s">
        <v>859</v>
      </c>
      <c r="J84" s="299" t="s">
        <v>24</v>
      </c>
    </row>
    <row r="85" spans="1:10" x14ac:dyDescent="0.2">
      <c r="A85" s="299">
        <v>1109188304</v>
      </c>
      <c r="B85" s="299" t="s">
        <v>4868</v>
      </c>
      <c r="C85" s="299" t="str">
        <f>+_xlfn.XLOOKUP(A85,'ACTIVOS 2'!$B$10:$B$646,'ACTIVOS 2'!$C$10:$C$646)</f>
        <v>ROJAS YALANDA STEFANIA</v>
      </c>
      <c r="D85" s="300">
        <v>39168</v>
      </c>
      <c r="E85" s="300">
        <v>45664</v>
      </c>
      <c r="F85" s="299" t="s">
        <v>768</v>
      </c>
      <c r="G85" s="299" t="s">
        <v>4869</v>
      </c>
      <c r="H85" s="299" t="s">
        <v>19</v>
      </c>
      <c r="I85" s="299" t="s">
        <v>859</v>
      </c>
      <c r="J85" s="299" t="s">
        <v>24</v>
      </c>
    </row>
    <row r="86" spans="1:10" x14ac:dyDescent="0.2">
      <c r="A86" s="299">
        <v>1060991048</v>
      </c>
      <c r="B86" s="299" t="s">
        <v>4872</v>
      </c>
      <c r="C86" s="299" t="str">
        <f>+_xlfn.XLOOKUP(A86,'ACTIVOS 2'!$B$10:$B$646,'ACTIVOS 2'!$C$10:$C$646)</f>
        <v>ZUNIGA MOSQUERA YULIETH PATRICIA</v>
      </c>
      <c r="D86" s="300">
        <v>35257</v>
      </c>
      <c r="E86" s="300">
        <v>45691</v>
      </c>
      <c r="F86" s="299" t="s">
        <v>768</v>
      </c>
      <c r="G86" s="299" t="s">
        <v>4873</v>
      </c>
      <c r="H86" s="299" t="s">
        <v>19</v>
      </c>
      <c r="I86" s="299" t="s">
        <v>859</v>
      </c>
      <c r="J86" s="299" t="s">
        <v>24</v>
      </c>
    </row>
    <row r="87" spans="1:10" x14ac:dyDescent="0.2">
      <c r="A87" s="299">
        <v>1061767834</v>
      </c>
      <c r="B87" s="299" t="s">
        <v>79</v>
      </c>
      <c r="C87" s="299" t="str">
        <f>+_xlfn.XLOOKUP(A87,'ACTIVOS 2'!$B$10:$B$646,'ACTIVOS 2'!$C$10:$C$646)</f>
        <v>BURBANO HERNANDEZ BRAYAN ALBERTO</v>
      </c>
      <c r="D87" s="300">
        <v>34395</v>
      </c>
      <c r="E87" s="300">
        <v>45526</v>
      </c>
      <c r="F87" s="299" t="s">
        <v>763</v>
      </c>
      <c r="G87" s="299" t="s">
        <v>80</v>
      </c>
      <c r="H87" s="299" t="s">
        <v>19</v>
      </c>
      <c r="I87" s="299" t="s">
        <v>81</v>
      </c>
      <c r="J87" s="299" t="s">
        <v>70</v>
      </c>
    </row>
    <row r="88" spans="1:10" x14ac:dyDescent="0.2">
      <c r="A88" s="299">
        <v>38565901</v>
      </c>
      <c r="B88" s="299" t="s">
        <v>874</v>
      </c>
      <c r="C88" s="299" t="str">
        <f>+_xlfn.XLOOKUP(A88,'ACTIVOS 2'!$B$10:$B$646,'ACTIVOS 2'!$C$10:$C$646)</f>
        <v>AYALA OBANDO LORENA</v>
      </c>
      <c r="D88" s="300">
        <v>30106</v>
      </c>
      <c r="E88" s="300">
        <v>42114</v>
      </c>
      <c r="F88" s="299" t="s">
        <v>768</v>
      </c>
      <c r="G88" s="299" t="s">
        <v>4326</v>
      </c>
      <c r="H88" s="299" t="s">
        <v>19</v>
      </c>
      <c r="I88" s="299" t="s">
        <v>875</v>
      </c>
      <c r="J88" s="299" t="s">
        <v>776</v>
      </c>
    </row>
    <row r="89" spans="1:10" x14ac:dyDescent="0.2">
      <c r="A89" s="299">
        <v>52529715</v>
      </c>
      <c r="B89" s="299" t="s">
        <v>876</v>
      </c>
      <c r="C89" s="299" t="e">
        <f>+_xlfn.XLOOKUP(A89,'ACTIVOS 2'!$B$10:$B$646,'ACTIVOS 2'!$C$10:$C$646)</f>
        <v>#N/A</v>
      </c>
      <c r="D89" s="300">
        <v>29276</v>
      </c>
      <c r="E89" s="300">
        <v>44937</v>
      </c>
      <c r="F89" s="299" t="s">
        <v>768</v>
      </c>
      <c r="G89" s="299" t="s">
        <v>4327</v>
      </c>
      <c r="H89" s="299" t="s">
        <v>83</v>
      </c>
      <c r="I89" s="299" t="s">
        <v>877</v>
      </c>
      <c r="J89" s="299" t="s">
        <v>878</v>
      </c>
    </row>
    <row r="90" spans="1:10" x14ac:dyDescent="0.2">
      <c r="A90" s="299">
        <v>31320450</v>
      </c>
      <c r="B90" s="299" t="s">
        <v>879</v>
      </c>
      <c r="C90" s="299" t="str">
        <f>+_xlfn.XLOOKUP(A90,'ACTIVOS 2'!$B$10:$B$646,'ACTIVOS 2'!$C$10:$C$646)</f>
        <v>IBARRA QUINAYAS YOLIMA</v>
      </c>
      <c r="D90" s="300">
        <v>30413</v>
      </c>
      <c r="E90" s="300">
        <v>42691</v>
      </c>
      <c r="F90" s="299" t="s">
        <v>768</v>
      </c>
      <c r="G90" s="299" t="s">
        <v>4328</v>
      </c>
      <c r="H90" s="299" t="s">
        <v>83</v>
      </c>
      <c r="I90" s="299" t="s">
        <v>880</v>
      </c>
      <c r="J90" s="299" t="s">
        <v>881</v>
      </c>
    </row>
    <row r="91" spans="1:10" x14ac:dyDescent="0.2">
      <c r="A91" s="299">
        <v>1112301129</v>
      </c>
      <c r="B91" s="299" t="s">
        <v>882</v>
      </c>
      <c r="C91" s="299" t="str">
        <f>+_xlfn.XLOOKUP(A91,'ACTIVOS 2'!$B$10:$B$646,'ACTIVOS 2'!$C$10:$C$646)</f>
        <v>MURILLO VASCO KELYN JOHANNA</v>
      </c>
      <c r="D91" s="300">
        <v>33554</v>
      </c>
      <c r="E91" s="300">
        <v>45418</v>
      </c>
      <c r="F91" s="299" t="s">
        <v>768</v>
      </c>
      <c r="G91" s="299" t="s">
        <v>883</v>
      </c>
      <c r="H91" s="299" t="s">
        <v>83</v>
      </c>
      <c r="I91" s="299" t="s">
        <v>880</v>
      </c>
      <c r="J91" s="299" t="s">
        <v>881</v>
      </c>
    </row>
    <row r="92" spans="1:10" x14ac:dyDescent="0.2">
      <c r="A92" s="299">
        <v>1144196139</v>
      </c>
      <c r="B92" s="299" t="s">
        <v>884</v>
      </c>
      <c r="C92" s="299" t="str">
        <f>+_xlfn.XLOOKUP(A92,'ACTIVOS 2'!$B$10:$B$646,'ACTIVOS 2'!$C$10:$C$646)</f>
        <v>OCAMPO REINA JUAN DAVID</v>
      </c>
      <c r="D92" s="300">
        <v>35272</v>
      </c>
      <c r="E92" s="300">
        <v>45180</v>
      </c>
      <c r="F92" s="299" t="s">
        <v>763</v>
      </c>
      <c r="G92" s="299" t="s">
        <v>885</v>
      </c>
      <c r="H92" s="299" t="s">
        <v>83</v>
      </c>
      <c r="I92" s="299" t="s">
        <v>880</v>
      </c>
      <c r="J92" s="299" t="s">
        <v>881</v>
      </c>
    </row>
    <row r="93" spans="1:10" x14ac:dyDescent="0.2">
      <c r="A93" s="299">
        <v>1144049500</v>
      </c>
      <c r="B93" s="299" t="s">
        <v>886</v>
      </c>
      <c r="C93" s="299" t="str">
        <f>+_xlfn.XLOOKUP(A93,'ACTIVOS 2'!$B$10:$B$646,'ACTIVOS 2'!$C$10:$C$646)</f>
        <v>ORJUELA GARCIA JONNATHAN ANDRES</v>
      </c>
      <c r="D93" s="300">
        <v>33627</v>
      </c>
      <c r="E93" s="300">
        <v>45078</v>
      </c>
      <c r="F93" s="299" t="s">
        <v>763</v>
      </c>
      <c r="G93" s="299" t="s">
        <v>887</v>
      </c>
      <c r="H93" s="299" t="s">
        <v>83</v>
      </c>
      <c r="I93" s="299" t="s">
        <v>880</v>
      </c>
      <c r="J93" s="299" t="s">
        <v>881</v>
      </c>
    </row>
    <row r="94" spans="1:10" x14ac:dyDescent="0.2">
      <c r="A94" s="299">
        <v>1002859238</v>
      </c>
      <c r="B94" s="299" t="s">
        <v>979</v>
      </c>
      <c r="C94" s="299" t="str">
        <f>+_xlfn.XLOOKUP(A94,'ACTIVOS 2'!$B$10:$B$646,'ACTIVOS 2'!$C$10:$C$646)</f>
        <v>PARDO MONTENEGRO JAIDER</v>
      </c>
      <c r="D94" s="300">
        <v>36373</v>
      </c>
      <c r="E94" s="300">
        <v>45614</v>
      </c>
      <c r="F94" s="299" t="s">
        <v>763</v>
      </c>
      <c r="G94" s="299" t="s">
        <v>980</v>
      </c>
      <c r="H94" s="299" t="s">
        <v>83</v>
      </c>
      <c r="I94" s="299" t="s">
        <v>880</v>
      </c>
      <c r="J94" s="299" t="s">
        <v>881</v>
      </c>
    </row>
    <row r="95" spans="1:10" x14ac:dyDescent="0.2">
      <c r="A95" s="299">
        <v>1143866328</v>
      </c>
      <c r="B95" s="299" t="s">
        <v>888</v>
      </c>
      <c r="C95" s="299" t="str">
        <f>+_xlfn.XLOOKUP(A95,'ACTIVOS 2'!$B$10:$B$646,'ACTIVOS 2'!$C$10:$C$646)</f>
        <v>SERRATO SANCHEZ NORA ALEXANDRA</v>
      </c>
      <c r="D95" s="300">
        <v>35187</v>
      </c>
      <c r="E95" s="300">
        <v>42390</v>
      </c>
      <c r="F95" s="299" t="s">
        <v>768</v>
      </c>
      <c r="G95" s="299" t="s">
        <v>889</v>
      </c>
      <c r="H95" s="299" t="s">
        <v>83</v>
      </c>
      <c r="I95" s="299" t="s">
        <v>880</v>
      </c>
      <c r="J95" s="299" t="s">
        <v>881</v>
      </c>
    </row>
    <row r="96" spans="1:10" x14ac:dyDescent="0.2">
      <c r="A96" s="299">
        <v>1144045590</v>
      </c>
      <c r="B96" s="299" t="s">
        <v>890</v>
      </c>
      <c r="C96" s="299" t="str">
        <f>+_xlfn.XLOOKUP(A96,'ACTIVOS 2'!$B$10:$B$646,'ACTIVOS 2'!$C$10:$C$646)</f>
        <v>VERGARA RIVERA LEYDY JOHANNA</v>
      </c>
      <c r="D96" s="300">
        <v>33436</v>
      </c>
      <c r="E96" s="300">
        <v>43896</v>
      </c>
      <c r="F96" s="299" t="s">
        <v>768</v>
      </c>
      <c r="G96" s="299" t="s">
        <v>891</v>
      </c>
      <c r="H96" s="299" t="s">
        <v>83</v>
      </c>
      <c r="I96" s="299" t="s">
        <v>880</v>
      </c>
      <c r="J96" s="299" t="s">
        <v>881</v>
      </c>
    </row>
    <row r="97" spans="1:10" x14ac:dyDescent="0.2">
      <c r="A97" s="299">
        <v>29117295</v>
      </c>
      <c r="B97" s="299" t="s">
        <v>892</v>
      </c>
      <c r="C97" s="299" t="str">
        <f>+_xlfn.XLOOKUP(A97,'ACTIVOS 2'!$B$10:$B$646,'ACTIVOS 2'!$C$10:$C$646)</f>
        <v>MOLINA PIEDRAHITA ANGELICA MARIA</v>
      </c>
      <c r="D97" s="300">
        <v>28982</v>
      </c>
      <c r="E97" s="300">
        <v>38873</v>
      </c>
      <c r="F97" s="299" t="s">
        <v>768</v>
      </c>
      <c r="G97" s="299" t="s">
        <v>4329</v>
      </c>
      <c r="H97" s="299" t="s">
        <v>83</v>
      </c>
      <c r="I97" s="299" t="s">
        <v>893</v>
      </c>
      <c r="J97" s="299" t="s">
        <v>85</v>
      </c>
    </row>
    <row r="98" spans="1:10" x14ac:dyDescent="0.2">
      <c r="A98" s="299">
        <v>66916550</v>
      </c>
      <c r="B98" s="299" t="s">
        <v>894</v>
      </c>
      <c r="C98" s="299" t="str">
        <f>+_xlfn.XLOOKUP(A98,'ACTIVOS 2'!$B$10:$B$646,'ACTIVOS 2'!$C$10:$C$646)</f>
        <v>VELASQUEZ ROJAS MARILU</v>
      </c>
      <c r="D98" s="300">
        <v>27307</v>
      </c>
      <c r="E98" s="300">
        <v>39315</v>
      </c>
      <c r="F98" s="299" t="s">
        <v>768</v>
      </c>
      <c r="G98" s="299" t="s">
        <v>4330</v>
      </c>
      <c r="H98" s="299" t="s">
        <v>83</v>
      </c>
      <c r="I98" s="299" t="s">
        <v>893</v>
      </c>
      <c r="J98" s="299" t="s">
        <v>85</v>
      </c>
    </row>
    <row r="99" spans="1:10" x14ac:dyDescent="0.2">
      <c r="A99" s="299">
        <v>66839549</v>
      </c>
      <c r="B99" s="299" t="s">
        <v>895</v>
      </c>
      <c r="C99" s="299" t="str">
        <f>+_xlfn.XLOOKUP(A99,'ACTIVOS 2'!$B$10:$B$646,'ACTIVOS 2'!$C$10:$C$646)</f>
        <v>MARTINEZ VARELA NUBIA</v>
      </c>
      <c r="D99" s="300">
        <v>26042</v>
      </c>
      <c r="E99" s="300">
        <v>38874</v>
      </c>
      <c r="F99" s="299" t="s">
        <v>768</v>
      </c>
      <c r="G99" s="299" t="s">
        <v>4331</v>
      </c>
      <c r="H99" s="299" t="s">
        <v>83</v>
      </c>
      <c r="I99" s="299" t="s">
        <v>896</v>
      </c>
      <c r="J99" s="299" t="s">
        <v>878</v>
      </c>
    </row>
    <row r="100" spans="1:10" x14ac:dyDescent="0.2">
      <c r="A100" s="299">
        <v>38613399</v>
      </c>
      <c r="B100" s="299" t="s">
        <v>897</v>
      </c>
      <c r="C100" s="299" t="str">
        <f>+_xlfn.XLOOKUP(A100,'ACTIVOS 2'!$B$10:$B$646,'ACTIVOS 2'!$C$10:$C$646)</f>
        <v>ALVAREZ INDIRA</v>
      </c>
      <c r="D100" s="300">
        <v>30429</v>
      </c>
      <c r="E100" s="300">
        <v>42661</v>
      </c>
      <c r="F100" s="299" t="s">
        <v>768</v>
      </c>
      <c r="G100" s="299" t="s">
        <v>898</v>
      </c>
      <c r="H100" s="299" t="s">
        <v>83</v>
      </c>
      <c r="I100" s="299" t="s">
        <v>899</v>
      </c>
      <c r="J100" s="299" t="s">
        <v>85</v>
      </c>
    </row>
    <row r="101" spans="1:10" x14ac:dyDescent="0.2">
      <c r="A101" s="299">
        <v>29115536</v>
      </c>
      <c r="B101" s="299" t="s">
        <v>900</v>
      </c>
      <c r="C101" s="299" t="str">
        <f>+_xlfn.XLOOKUP(A101,'ACTIVOS 2'!$B$10:$B$646,'ACTIVOS 2'!$C$10:$C$646)</f>
        <v>ARIAS GONZALEZ LUZ ELENA</v>
      </c>
      <c r="D101" s="300">
        <v>29049</v>
      </c>
      <c r="E101" s="300">
        <v>42557</v>
      </c>
      <c r="F101" s="299" t="s">
        <v>768</v>
      </c>
      <c r="G101" s="299" t="s">
        <v>901</v>
      </c>
      <c r="H101" s="299" t="s">
        <v>83</v>
      </c>
      <c r="I101" s="299" t="s">
        <v>899</v>
      </c>
      <c r="J101" s="299" t="s">
        <v>85</v>
      </c>
    </row>
    <row r="102" spans="1:10" x14ac:dyDescent="0.2">
      <c r="A102" s="299">
        <v>1113523580</v>
      </c>
      <c r="B102" s="299" t="s">
        <v>902</v>
      </c>
      <c r="C102" s="299" t="str">
        <f>+_xlfn.XLOOKUP(A102,'ACTIVOS 2'!$B$10:$B$646,'ACTIVOS 2'!$C$10:$C$646)</f>
        <v>BELTRAN ROZO MAYERLIN</v>
      </c>
      <c r="D102" s="300">
        <v>33259</v>
      </c>
      <c r="E102" s="300">
        <v>43207</v>
      </c>
      <c r="F102" s="299" t="s">
        <v>768</v>
      </c>
      <c r="G102" s="299" t="s">
        <v>903</v>
      </c>
      <c r="H102" s="299" t="s">
        <v>83</v>
      </c>
      <c r="I102" s="299" t="s">
        <v>899</v>
      </c>
      <c r="J102" s="299" t="s">
        <v>85</v>
      </c>
    </row>
    <row r="103" spans="1:10" x14ac:dyDescent="0.2">
      <c r="A103" s="299">
        <v>66879134</v>
      </c>
      <c r="B103" s="299" t="s">
        <v>904</v>
      </c>
      <c r="C103" s="299" t="str">
        <f>+_xlfn.XLOOKUP(A103,'ACTIVOS 2'!$B$10:$B$646,'ACTIVOS 2'!$C$10:$C$646)</f>
        <v>BERMUDEZ MIRANDA ANA VEIVA</v>
      </c>
      <c r="D103" s="300">
        <v>27921</v>
      </c>
      <c r="E103" s="300">
        <v>38878</v>
      </c>
      <c r="F103" s="299" t="s">
        <v>768</v>
      </c>
      <c r="G103" s="299" t="s">
        <v>4332</v>
      </c>
      <c r="H103" s="299" t="s">
        <v>83</v>
      </c>
      <c r="I103" s="299" t="s">
        <v>899</v>
      </c>
      <c r="J103" s="299" t="s">
        <v>85</v>
      </c>
    </row>
    <row r="104" spans="1:10" x14ac:dyDescent="0.2">
      <c r="A104" s="299">
        <v>66916376</v>
      </c>
      <c r="B104" s="299" t="s">
        <v>906</v>
      </c>
      <c r="C104" s="299" t="str">
        <f>+_xlfn.XLOOKUP(A104,'ACTIVOS 2'!$B$10:$B$646,'ACTIVOS 2'!$C$10:$C$646)</f>
        <v>BOLANOS NAVARRO LILIANA</v>
      </c>
      <c r="D104" s="300">
        <v>25906</v>
      </c>
      <c r="E104" s="300">
        <v>38874</v>
      </c>
      <c r="F104" s="299" t="s">
        <v>768</v>
      </c>
      <c r="G104" s="299" t="s">
        <v>4334</v>
      </c>
      <c r="H104" s="299" t="s">
        <v>83</v>
      </c>
      <c r="I104" s="299" t="s">
        <v>899</v>
      </c>
      <c r="J104" s="299" t="s">
        <v>85</v>
      </c>
    </row>
    <row r="105" spans="1:10" x14ac:dyDescent="0.2">
      <c r="A105" s="299">
        <v>66905571</v>
      </c>
      <c r="B105" s="299" t="s">
        <v>907</v>
      </c>
      <c r="C105" s="299" t="str">
        <f>+_xlfn.XLOOKUP(A105,'ACTIVOS 2'!$B$10:$B$646,'ACTIVOS 2'!$C$10:$C$646)</f>
        <v>BOLIVAR CARDENAS NHORA ELENA</v>
      </c>
      <c r="D105" s="300">
        <v>27200</v>
      </c>
      <c r="E105" s="300">
        <v>38869</v>
      </c>
      <c r="F105" s="299" t="s">
        <v>768</v>
      </c>
      <c r="G105" s="299" t="s">
        <v>4335</v>
      </c>
      <c r="H105" s="299" t="s">
        <v>83</v>
      </c>
      <c r="I105" s="299" t="s">
        <v>899</v>
      </c>
      <c r="J105" s="299" t="s">
        <v>85</v>
      </c>
    </row>
    <row r="106" spans="1:10" x14ac:dyDescent="0.2">
      <c r="A106" s="299">
        <v>66993200</v>
      </c>
      <c r="B106" s="299" t="s">
        <v>908</v>
      </c>
      <c r="C106" s="299" t="str">
        <f>+_xlfn.XLOOKUP(A106,'ACTIVOS 2'!$B$10:$B$646,'ACTIVOS 2'!$C$10:$C$646)</f>
        <v>BRAVO AYDA LUZ</v>
      </c>
      <c r="D106" s="300">
        <v>27947</v>
      </c>
      <c r="E106" s="300">
        <v>42639</v>
      </c>
      <c r="F106" s="299" t="s">
        <v>768</v>
      </c>
      <c r="G106" s="299" t="s">
        <v>4336</v>
      </c>
      <c r="H106" s="299" t="s">
        <v>83</v>
      </c>
      <c r="I106" s="299" t="s">
        <v>899</v>
      </c>
      <c r="J106" s="299" t="s">
        <v>85</v>
      </c>
    </row>
    <row r="107" spans="1:10" x14ac:dyDescent="0.2">
      <c r="A107" s="299">
        <v>16756006</v>
      </c>
      <c r="B107" s="299" t="s">
        <v>909</v>
      </c>
      <c r="C107" s="299" t="str">
        <f>+_xlfn.XLOOKUP(A107,'ACTIVOS 2'!$B$10:$B$646,'ACTIVOS 2'!$C$10:$C$646)</f>
        <v>CARMONA GARCIA LUIS CARLOS</v>
      </c>
      <c r="D107" s="300">
        <v>24698</v>
      </c>
      <c r="E107" s="300">
        <v>36528</v>
      </c>
      <c r="F107" s="299" t="s">
        <v>763</v>
      </c>
      <c r="G107" s="299" t="s">
        <v>4337</v>
      </c>
      <c r="H107" s="299" t="s">
        <v>83</v>
      </c>
      <c r="I107" s="299" t="s">
        <v>899</v>
      </c>
      <c r="J107" s="299" t="s">
        <v>85</v>
      </c>
    </row>
    <row r="108" spans="1:10" x14ac:dyDescent="0.2">
      <c r="A108" s="299">
        <v>1144056036</v>
      </c>
      <c r="B108" s="299" t="s">
        <v>910</v>
      </c>
      <c r="C108" s="299" t="str">
        <f>+_xlfn.XLOOKUP(A108,'ACTIVOS 2'!$B$10:$B$646,'ACTIVOS 2'!$C$10:$C$646)</f>
        <v>CASTANO BOHORQUEZ HENRY JOHANY</v>
      </c>
      <c r="D108" s="300">
        <v>33895</v>
      </c>
      <c r="E108" s="300">
        <v>42929</v>
      </c>
      <c r="F108" s="299" t="s">
        <v>763</v>
      </c>
      <c r="G108" s="299" t="s">
        <v>911</v>
      </c>
      <c r="H108" s="299" t="s">
        <v>83</v>
      </c>
      <c r="I108" s="299" t="s">
        <v>899</v>
      </c>
      <c r="J108" s="299" t="s">
        <v>85</v>
      </c>
    </row>
    <row r="109" spans="1:10" x14ac:dyDescent="0.2">
      <c r="A109" s="299">
        <v>24815562</v>
      </c>
      <c r="B109" s="299" t="s">
        <v>912</v>
      </c>
      <c r="C109" s="299" t="str">
        <f>+_xlfn.XLOOKUP(A109,'ACTIVOS 2'!$B$10:$B$646,'ACTIVOS 2'!$C$10:$C$646)</f>
        <v>DIAZ VIVIANA PATRICIA</v>
      </c>
      <c r="D109" s="300">
        <v>30276</v>
      </c>
      <c r="E109" s="300">
        <v>40627</v>
      </c>
      <c r="F109" s="299" t="s">
        <v>768</v>
      </c>
      <c r="G109" s="299" t="s">
        <v>4338</v>
      </c>
      <c r="H109" s="299" t="s">
        <v>83</v>
      </c>
      <c r="I109" s="299" t="s">
        <v>899</v>
      </c>
      <c r="J109" s="299" t="s">
        <v>85</v>
      </c>
    </row>
    <row r="110" spans="1:10" x14ac:dyDescent="0.2">
      <c r="A110" s="299">
        <v>66978336</v>
      </c>
      <c r="B110" s="299" t="s">
        <v>913</v>
      </c>
      <c r="C110" s="299" t="str">
        <f>+_xlfn.XLOOKUP(A110,'ACTIVOS 2'!$B$10:$B$646,'ACTIVOS 2'!$C$10:$C$646)</f>
        <v>ECHEVERRI GIRALDO DIANA ALEXANDRA</v>
      </c>
      <c r="D110" s="300">
        <v>27945</v>
      </c>
      <c r="E110" s="300">
        <v>42254</v>
      </c>
      <c r="F110" s="299" t="s">
        <v>768</v>
      </c>
      <c r="G110" s="299" t="s">
        <v>914</v>
      </c>
      <c r="H110" s="299" t="s">
        <v>83</v>
      </c>
      <c r="I110" s="299" t="s">
        <v>899</v>
      </c>
      <c r="J110" s="299" t="s">
        <v>85</v>
      </c>
    </row>
    <row r="111" spans="1:10" x14ac:dyDescent="0.2">
      <c r="A111" s="299">
        <v>66880984</v>
      </c>
      <c r="B111" s="299" t="s">
        <v>916</v>
      </c>
      <c r="C111" s="299" t="str">
        <f>+_xlfn.XLOOKUP(A111,'ACTIVOS 2'!$B$10:$B$646,'ACTIVOS 2'!$C$10:$C$646)</f>
        <v>GOMEZ SOTO ANA MARIA</v>
      </c>
      <c r="D111" s="300">
        <v>26177</v>
      </c>
      <c r="E111" s="300">
        <v>38875</v>
      </c>
      <c r="F111" s="299" t="s">
        <v>768</v>
      </c>
      <c r="G111" s="299" t="s">
        <v>4339</v>
      </c>
      <c r="H111" s="299" t="s">
        <v>83</v>
      </c>
      <c r="I111" s="299" t="s">
        <v>899</v>
      </c>
      <c r="J111" s="299" t="s">
        <v>85</v>
      </c>
    </row>
    <row r="112" spans="1:10" x14ac:dyDescent="0.2">
      <c r="A112" s="299">
        <v>66926925</v>
      </c>
      <c r="B112" s="299" t="s">
        <v>917</v>
      </c>
      <c r="C112" s="299" t="str">
        <f>+_xlfn.XLOOKUP(A112,'ACTIVOS 2'!$B$10:$B$646,'ACTIVOS 2'!$C$10:$C$646)</f>
        <v>LEON ORTIZ ANGELA</v>
      </c>
      <c r="D112" s="300">
        <v>27401</v>
      </c>
      <c r="E112" s="300">
        <v>39995</v>
      </c>
      <c r="F112" s="299" t="s">
        <v>768</v>
      </c>
      <c r="G112" s="299" t="s">
        <v>4340</v>
      </c>
      <c r="H112" s="299" t="s">
        <v>83</v>
      </c>
      <c r="I112" s="299" t="s">
        <v>899</v>
      </c>
      <c r="J112" s="299" t="s">
        <v>85</v>
      </c>
    </row>
    <row r="113" spans="1:10" x14ac:dyDescent="0.2">
      <c r="A113" s="299">
        <v>38671428</v>
      </c>
      <c r="B113" s="299" t="s">
        <v>918</v>
      </c>
      <c r="C113" s="299" t="str">
        <f>+_xlfn.XLOOKUP(A113,'ACTIVOS 2'!$B$10:$B$646,'ACTIVOS 2'!$C$10:$C$646)</f>
        <v>LINARES ORTEGA LEIDY JOVANNA</v>
      </c>
      <c r="D113" s="300">
        <v>31052</v>
      </c>
      <c r="E113" s="300">
        <v>43143</v>
      </c>
      <c r="F113" s="299" t="s">
        <v>768</v>
      </c>
      <c r="G113" s="299" t="s">
        <v>919</v>
      </c>
      <c r="H113" s="299" t="s">
        <v>83</v>
      </c>
      <c r="I113" s="299" t="s">
        <v>899</v>
      </c>
      <c r="J113" s="299" t="s">
        <v>85</v>
      </c>
    </row>
    <row r="114" spans="1:10" x14ac:dyDescent="0.2">
      <c r="A114" s="299">
        <v>1130603122</v>
      </c>
      <c r="B114" s="299" t="s">
        <v>920</v>
      </c>
      <c r="C114" s="299" t="str">
        <f>+_xlfn.XLOOKUP(A114,'ACTIVOS 2'!$B$10:$B$646,'ACTIVOS 2'!$C$10:$C$646)</f>
        <v>LLANOS CASTRO KATHERINE</v>
      </c>
      <c r="D114" s="300">
        <v>32452</v>
      </c>
      <c r="E114" s="300">
        <v>43210</v>
      </c>
      <c r="F114" s="299" t="s">
        <v>768</v>
      </c>
      <c r="G114" s="299" t="s">
        <v>921</v>
      </c>
      <c r="H114" s="299" t="s">
        <v>83</v>
      </c>
      <c r="I114" s="299" t="s">
        <v>899</v>
      </c>
      <c r="J114" s="299" t="s">
        <v>85</v>
      </c>
    </row>
    <row r="115" spans="1:10" x14ac:dyDescent="0.2">
      <c r="A115" s="299">
        <v>43643642</v>
      </c>
      <c r="B115" s="299" t="s">
        <v>922</v>
      </c>
      <c r="C115" s="299" t="str">
        <f>+_xlfn.XLOOKUP(A115,'ACTIVOS 2'!$B$10:$B$646,'ACTIVOS 2'!$C$10:$C$646)</f>
        <v>LOPEZ CASTRILLON BLANCA ALICIA</v>
      </c>
      <c r="D115" s="300">
        <v>26296</v>
      </c>
      <c r="E115" s="300">
        <v>38873</v>
      </c>
      <c r="F115" s="299" t="s">
        <v>768</v>
      </c>
      <c r="G115" s="299" t="s">
        <v>4341</v>
      </c>
      <c r="H115" s="299" t="s">
        <v>83</v>
      </c>
      <c r="I115" s="299" t="s">
        <v>899</v>
      </c>
      <c r="J115" s="299" t="s">
        <v>85</v>
      </c>
    </row>
    <row r="116" spans="1:10" x14ac:dyDescent="0.2">
      <c r="A116" s="299">
        <v>16370054</v>
      </c>
      <c r="B116" s="299" t="s">
        <v>1065</v>
      </c>
      <c r="C116" s="299" t="str">
        <f>+_xlfn.XLOOKUP(A116,'ACTIVOS 2'!$B$10:$B$646,'ACTIVOS 2'!$C$10:$C$646)</f>
        <v>MARMOLEJO DE LA CRUZ WILMAR</v>
      </c>
      <c r="D116" s="300">
        <v>24467</v>
      </c>
      <c r="E116" s="300">
        <v>45017</v>
      </c>
      <c r="F116" s="299" t="s">
        <v>763</v>
      </c>
      <c r="G116" s="299" t="s">
        <v>4404</v>
      </c>
      <c r="H116" s="299" t="s">
        <v>83</v>
      </c>
      <c r="I116" s="299" t="s">
        <v>899</v>
      </c>
      <c r="J116" s="299" t="s">
        <v>85</v>
      </c>
    </row>
    <row r="117" spans="1:10" x14ac:dyDescent="0.2">
      <c r="A117" s="299">
        <v>66823484</v>
      </c>
      <c r="B117" s="299" t="s">
        <v>923</v>
      </c>
      <c r="C117" s="299" t="str">
        <f>+_xlfn.XLOOKUP(A117,'ACTIVOS 2'!$B$10:$B$646,'ACTIVOS 2'!$C$10:$C$646)</f>
        <v>MASMELA ESQUIVEL SANDRA MARIA</v>
      </c>
      <c r="D117" s="300">
        <v>25934</v>
      </c>
      <c r="E117" s="300">
        <v>38875</v>
      </c>
      <c r="F117" s="299" t="s">
        <v>768</v>
      </c>
      <c r="G117" s="299" t="s">
        <v>4342</v>
      </c>
      <c r="H117" s="299" t="s">
        <v>83</v>
      </c>
      <c r="I117" s="299" t="s">
        <v>899</v>
      </c>
      <c r="J117" s="299" t="s">
        <v>85</v>
      </c>
    </row>
    <row r="118" spans="1:10" x14ac:dyDescent="0.2">
      <c r="A118" s="299">
        <v>66839427</v>
      </c>
      <c r="B118" s="299" t="s">
        <v>924</v>
      </c>
      <c r="C118" s="299" t="str">
        <f>+_xlfn.XLOOKUP(A118,'ACTIVOS 2'!$B$10:$B$646,'ACTIVOS 2'!$C$10:$C$646)</f>
        <v>MERA AMALFI</v>
      </c>
      <c r="D118" s="300">
        <v>26241</v>
      </c>
      <c r="E118" s="300">
        <v>41325</v>
      </c>
      <c r="F118" s="299" t="s">
        <v>768</v>
      </c>
      <c r="G118" s="299" t="s">
        <v>4343</v>
      </c>
      <c r="H118" s="299" t="s">
        <v>83</v>
      </c>
      <c r="I118" s="299" t="s">
        <v>899</v>
      </c>
      <c r="J118" s="299" t="s">
        <v>85</v>
      </c>
    </row>
    <row r="119" spans="1:10" x14ac:dyDescent="0.2">
      <c r="A119" s="299">
        <v>1143994977</v>
      </c>
      <c r="B119" s="299" t="s">
        <v>925</v>
      </c>
      <c r="C119" s="299" t="str">
        <f>+_xlfn.XLOOKUP(A119,'ACTIVOS 2'!$B$10:$B$646,'ACTIVOS 2'!$C$10:$C$646)</f>
        <v>MIRANDA LUNA VALERIA</v>
      </c>
      <c r="D119" s="300">
        <v>36211</v>
      </c>
      <c r="E119" s="300">
        <v>43213</v>
      </c>
      <c r="F119" s="299" t="s">
        <v>768</v>
      </c>
      <c r="G119" s="299" t="s">
        <v>926</v>
      </c>
      <c r="H119" s="299" t="s">
        <v>83</v>
      </c>
      <c r="I119" s="299" t="s">
        <v>899</v>
      </c>
      <c r="J119" s="299" t="s">
        <v>85</v>
      </c>
    </row>
    <row r="120" spans="1:10" x14ac:dyDescent="0.2">
      <c r="A120" s="299">
        <v>38888878</v>
      </c>
      <c r="B120" s="299" t="s">
        <v>927</v>
      </c>
      <c r="C120" s="299" t="str">
        <f>+_xlfn.XLOOKUP(A120,'ACTIVOS 2'!$B$10:$B$646,'ACTIVOS 2'!$C$10:$C$646)</f>
        <v>MONTOYA DIANA LORENA</v>
      </c>
      <c r="D120" s="300">
        <v>29265</v>
      </c>
      <c r="E120" s="300">
        <v>39122</v>
      </c>
      <c r="F120" s="299" t="s">
        <v>768</v>
      </c>
      <c r="G120" s="299" t="s">
        <v>4344</v>
      </c>
      <c r="H120" s="299" t="s">
        <v>83</v>
      </c>
      <c r="I120" s="299" t="s">
        <v>899</v>
      </c>
      <c r="J120" s="299" t="s">
        <v>85</v>
      </c>
    </row>
    <row r="121" spans="1:10" x14ac:dyDescent="0.2">
      <c r="A121" s="299">
        <v>16799181</v>
      </c>
      <c r="B121" s="299" t="s">
        <v>930</v>
      </c>
      <c r="C121" s="299" t="str">
        <f>+_xlfn.XLOOKUP(A121,'ACTIVOS 2'!$B$10:$B$646,'ACTIVOS 2'!$C$10:$C$646)</f>
        <v>MORENO MILLAN EDUARD</v>
      </c>
      <c r="D121" s="300">
        <v>26144</v>
      </c>
      <c r="E121" s="300">
        <v>38875</v>
      </c>
      <c r="F121" s="299" t="s">
        <v>763</v>
      </c>
      <c r="G121" s="299" t="s">
        <v>4345</v>
      </c>
      <c r="H121" s="299" t="s">
        <v>83</v>
      </c>
      <c r="I121" s="299" t="s">
        <v>899</v>
      </c>
      <c r="J121" s="299" t="s">
        <v>85</v>
      </c>
    </row>
    <row r="122" spans="1:10" x14ac:dyDescent="0.2">
      <c r="A122" s="299">
        <v>66926647</v>
      </c>
      <c r="B122" s="299" t="s">
        <v>931</v>
      </c>
      <c r="C122" s="299" t="str">
        <f>+_xlfn.XLOOKUP(A122,'ACTIVOS 2'!$B$10:$B$646,'ACTIVOS 2'!$C$10:$C$646)</f>
        <v>OROZCO RIVERA ANDREA</v>
      </c>
      <c r="D122" s="300">
        <v>27267</v>
      </c>
      <c r="E122" s="300">
        <v>37681</v>
      </c>
      <c r="F122" s="299" t="s">
        <v>768</v>
      </c>
      <c r="G122" s="299" t="s">
        <v>4346</v>
      </c>
      <c r="H122" s="299" t="s">
        <v>83</v>
      </c>
      <c r="I122" s="299" t="s">
        <v>899</v>
      </c>
      <c r="J122" s="299" t="s">
        <v>85</v>
      </c>
    </row>
    <row r="123" spans="1:10" x14ac:dyDescent="0.2">
      <c r="A123" s="299">
        <v>31535842</v>
      </c>
      <c r="B123" s="299" t="s">
        <v>932</v>
      </c>
      <c r="C123" s="299" t="str">
        <f>+_xlfn.XLOOKUP(A123,'ACTIVOS 2'!$B$10:$B$646,'ACTIVOS 2'!$C$10:$C$646)</f>
        <v>PAREDES CORREA MARITZA</v>
      </c>
      <c r="D123" s="300">
        <v>27444</v>
      </c>
      <c r="E123" s="300">
        <v>38875</v>
      </c>
      <c r="F123" s="299" t="s">
        <v>768</v>
      </c>
      <c r="G123" s="299" t="s">
        <v>4347</v>
      </c>
      <c r="H123" s="299" t="s">
        <v>83</v>
      </c>
      <c r="I123" s="299" t="s">
        <v>899</v>
      </c>
      <c r="J123" s="299" t="s">
        <v>85</v>
      </c>
    </row>
    <row r="124" spans="1:10" x14ac:dyDescent="0.2">
      <c r="A124" s="299">
        <v>38553620</v>
      </c>
      <c r="B124" s="299" t="s">
        <v>935</v>
      </c>
      <c r="C124" s="299" t="str">
        <f>+_xlfn.XLOOKUP(A124,'ACTIVOS 2'!$B$10:$B$646,'ACTIVOS 2'!$C$10:$C$646)</f>
        <v>RODRIGUEZ ROJAS ARABANI</v>
      </c>
      <c r="D124" s="300">
        <v>29070</v>
      </c>
      <c r="E124" s="300">
        <v>39995</v>
      </c>
      <c r="F124" s="299" t="s">
        <v>768</v>
      </c>
      <c r="G124" s="299" t="s">
        <v>4348</v>
      </c>
      <c r="H124" s="299" t="s">
        <v>83</v>
      </c>
      <c r="I124" s="299" t="s">
        <v>899</v>
      </c>
      <c r="J124" s="299" t="s">
        <v>85</v>
      </c>
    </row>
    <row r="125" spans="1:10" x14ac:dyDescent="0.2">
      <c r="A125" s="299">
        <v>38289647</v>
      </c>
      <c r="B125" s="299" t="s">
        <v>1376</v>
      </c>
      <c r="C125" s="299" t="str">
        <f>+_xlfn.XLOOKUP(A125,'ACTIVOS 2'!$B$10:$B$646,'ACTIVOS 2'!$C$10:$C$646)</f>
        <v>URUENA HERNANDEZ NIDIA JOHANA</v>
      </c>
      <c r="D125" s="300">
        <v>29653</v>
      </c>
      <c r="E125" s="300">
        <v>45062</v>
      </c>
      <c r="F125" s="299" t="s">
        <v>768</v>
      </c>
      <c r="G125" s="299" t="s">
        <v>1377</v>
      </c>
      <c r="H125" s="299" t="s">
        <v>83</v>
      </c>
      <c r="I125" s="299" t="s">
        <v>899</v>
      </c>
      <c r="J125" s="299" t="s">
        <v>85</v>
      </c>
    </row>
    <row r="126" spans="1:10" x14ac:dyDescent="0.2">
      <c r="A126" s="299">
        <v>1114208395</v>
      </c>
      <c r="B126" s="299" t="s">
        <v>1100</v>
      </c>
      <c r="C126" s="299" t="str">
        <f>+_xlfn.XLOOKUP(A126,'ACTIVOS 2'!$B$10:$B$646,'ACTIVOS 2'!$C$10:$C$646)</f>
        <v>VARGAS LOPEZ VANESSA ASTRID</v>
      </c>
      <c r="D126" s="300">
        <v>31672</v>
      </c>
      <c r="E126" s="300">
        <v>43608</v>
      </c>
      <c r="F126" s="299" t="s">
        <v>768</v>
      </c>
      <c r="G126" s="299" t="s">
        <v>4411</v>
      </c>
      <c r="H126" s="299" t="s">
        <v>83</v>
      </c>
      <c r="I126" s="299" t="s">
        <v>899</v>
      </c>
      <c r="J126" s="299" t="s">
        <v>85</v>
      </c>
    </row>
    <row r="127" spans="1:10" x14ac:dyDescent="0.2">
      <c r="A127" s="299">
        <v>1107050834</v>
      </c>
      <c r="B127" s="299" t="s">
        <v>6644</v>
      </c>
      <c r="C127" s="299" t="str">
        <f>+_xlfn.XLOOKUP(A127,'ACTIVOS 2'!$B$10:$B$646,'ACTIVOS 2'!$C$10:$C$646)</f>
        <v>RIVAS AMARIS JULIO CESAR</v>
      </c>
      <c r="D127" s="300">
        <v>32077</v>
      </c>
      <c r="E127" s="300">
        <v>45712</v>
      </c>
      <c r="F127" s="299" t="s">
        <v>763</v>
      </c>
      <c r="G127" s="299" t="s">
        <v>6645</v>
      </c>
      <c r="H127" s="299" t="s">
        <v>83</v>
      </c>
      <c r="I127" s="299" t="s">
        <v>5002</v>
      </c>
      <c r="J127" s="299" t="s">
        <v>881</v>
      </c>
    </row>
    <row r="128" spans="1:10" x14ac:dyDescent="0.2">
      <c r="A128" s="299">
        <v>94536468</v>
      </c>
      <c r="B128" s="299" t="s">
        <v>936</v>
      </c>
      <c r="C128" s="299" t="str">
        <f>+_xlfn.XLOOKUP(A128,'ACTIVOS 2'!$B$10:$B$646,'ACTIVOS 2'!$C$10:$C$646)</f>
        <v>CABRERA MOLINA MAURICIO</v>
      </c>
      <c r="D128" s="300">
        <v>30780</v>
      </c>
      <c r="E128" s="300">
        <v>43201</v>
      </c>
      <c r="F128" s="299" t="s">
        <v>763</v>
      </c>
      <c r="G128" s="299" t="s">
        <v>937</v>
      </c>
      <c r="H128" s="299" t="s">
        <v>83</v>
      </c>
      <c r="I128" s="299" t="s">
        <v>938</v>
      </c>
      <c r="J128" s="299" t="s">
        <v>85</v>
      </c>
    </row>
    <row r="129" spans="1:10" x14ac:dyDescent="0.2">
      <c r="A129" s="299">
        <v>2518120</v>
      </c>
      <c r="B129" s="299" t="s">
        <v>948</v>
      </c>
      <c r="C129" s="299" t="str">
        <f>+_xlfn.XLOOKUP(A129,'ACTIVOS 2'!$B$10:$B$646,'ACTIVOS 2'!$C$10:$C$646)</f>
        <v>ANGEL PALACIO ARIEL</v>
      </c>
      <c r="D129" s="300">
        <v>24197</v>
      </c>
      <c r="E129" s="300">
        <v>39476</v>
      </c>
      <c r="F129" s="299" t="s">
        <v>763</v>
      </c>
      <c r="G129" s="299" t="s">
        <v>4352</v>
      </c>
      <c r="H129" s="299" t="s">
        <v>83</v>
      </c>
      <c r="I129" s="299" t="s">
        <v>5010</v>
      </c>
      <c r="J129" s="299" t="s">
        <v>85</v>
      </c>
    </row>
    <row r="130" spans="1:10" x14ac:dyDescent="0.2">
      <c r="A130" s="299">
        <v>16926982</v>
      </c>
      <c r="B130" s="299" t="s">
        <v>949</v>
      </c>
      <c r="C130" s="299" t="str">
        <f>+_xlfn.XLOOKUP(A130,'ACTIVOS 2'!$B$10:$B$646,'ACTIVOS 2'!$C$10:$C$646)</f>
        <v>HERRERA ZAMBRANO JOSE OMAR</v>
      </c>
      <c r="D130" s="300">
        <v>29695</v>
      </c>
      <c r="E130" s="300">
        <v>39938</v>
      </c>
      <c r="F130" s="299" t="s">
        <v>763</v>
      </c>
      <c r="G130" s="299" t="s">
        <v>4353</v>
      </c>
      <c r="H130" s="299" t="s">
        <v>83</v>
      </c>
      <c r="I130" s="299" t="s">
        <v>5010</v>
      </c>
      <c r="J130" s="299" t="s">
        <v>85</v>
      </c>
    </row>
    <row r="131" spans="1:10" x14ac:dyDescent="0.2">
      <c r="A131" s="299">
        <v>16708362</v>
      </c>
      <c r="B131" s="299" t="s">
        <v>950</v>
      </c>
      <c r="C131" s="299" t="str">
        <f>+_xlfn.XLOOKUP(A131,'ACTIVOS 2'!$B$10:$B$646,'ACTIVOS 2'!$C$10:$C$646)</f>
        <v>LEON JOSE ARLEDY</v>
      </c>
      <c r="D131" s="300">
        <v>23760</v>
      </c>
      <c r="E131" s="300">
        <v>39279</v>
      </c>
      <c r="F131" s="299" t="s">
        <v>763</v>
      </c>
      <c r="G131" s="299" t="s">
        <v>4354</v>
      </c>
      <c r="H131" s="299" t="s">
        <v>83</v>
      </c>
      <c r="I131" s="299" t="s">
        <v>5010</v>
      </c>
      <c r="J131" s="299" t="s">
        <v>85</v>
      </c>
    </row>
    <row r="132" spans="1:10" x14ac:dyDescent="0.2">
      <c r="A132" s="299">
        <v>30298978</v>
      </c>
      <c r="B132" s="299" t="s">
        <v>951</v>
      </c>
      <c r="C132" s="299" t="str">
        <f>+_xlfn.XLOOKUP(A132,'ACTIVOS 2'!$B$10:$B$646,'ACTIVOS 2'!$C$10:$C$646)</f>
        <v>LOAIZA LOPEZ GLORIA FAISULY</v>
      </c>
      <c r="D132" s="300">
        <v>24260</v>
      </c>
      <c r="E132" s="300">
        <v>39938</v>
      </c>
      <c r="F132" s="299" t="s">
        <v>768</v>
      </c>
      <c r="G132" s="299" t="s">
        <v>4355</v>
      </c>
      <c r="H132" s="299" t="s">
        <v>83</v>
      </c>
      <c r="I132" s="299" t="s">
        <v>5010</v>
      </c>
      <c r="J132" s="299" t="s">
        <v>85</v>
      </c>
    </row>
    <row r="133" spans="1:10" x14ac:dyDescent="0.2">
      <c r="A133" s="299">
        <v>16623677</v>
      </c>
      <c r="B133" s="299" t="s">
        <v>952</v>
      </c>
      <c r="C133" s="299" t="str">
        <f>+_xlfn.XLOOKUP(A133,'ACTIVOS 2'!$B$10:$B$646,'ACTIVOS 2'!$C$10:$C$646)</f>
        <v>LOPEZ MURILLO GERARDO</v>
      </c>
      <c r="D133" s="300">
        <v>21579</v>
      </c>
      <c r="E133" s="300">
        <v>40557</v>
      </c>
      <c r="F133" s="299" t="s">
        <v>763</v>
      </c>
      <c r="G133" s="299" t="s">
        <v>4356</v>
      </c>
      <c r="H133" s="299" t="s">
        <v>83</v>
      </c>
      <c r="I133" s="299" t="s">
        <v>5010</v>
      </c>
      <c r="J133" s="299" t="s">
        <v>85</v>
      </c>
    </row>
    <row r="134" spans="1:10" x14ac:dyDescent="0.2">
      <c r="A134" s="299">
        <v>67016439</v>
      </c>
      <c r="B134" s="299" t="s">
        <v>939</v>
      </c>
      <c r="C134" s="299" t="str">
        <f>+_xlfn.XLOOKUP(A134,'ACTIVOS 2'!$B$10:$B$646,'ACTIVOS 2'!$C$10:$C$646)</f>
        <v>MUTIS MUÐOZ DIANA CAROLINA</v>
      </c>
      <c r="D134" s="300">
        <v>28626</v>
      </c>
      <c r="E134" s="300">
        <v>38875</v>
      </c>
      <c r="F134" s="299" t="s">
        <v>768</v>
      </c>
      <c r="G134" s="299" t="s">
        <v>4349</v>
      </c>
      <c r="H134" s="299" t="s">
        <v>83</v>
      </c>
      <c r="I134" s="299" t="s">
        <v>940</v>
      </c>
      <c r="J134" s="299" t="s">
        <v>881</v>
      </c>
    </row>
    <row r="135" spans="1:10" x14ac:dyDescent="0.2">
      <c r="A135" s="299">
        <v>1006038150</v>
      </c>
      <c r="B135" s="299" t="s">
        <v>941</v>
      </c>
      <c r="C135" s="299" t="str">
        <f>+_xlfn.XLOOKUP(A135,'ACTIVOS 2'!$B$10:$B$646,'ACTIVOS 2'!$C$10:$C$646)</f>
        <v>CASTILLO CAICEDO NATHALIA</v>
      </c>
      <c r="D135" s="300">
        <v>36855</v>
      </c>
      <c r="E135" s="300">
        <v>44587</v>
      </c>
      <c r="F135" s="299" t="s">
        <v>768</v>
      </c>
      <c r="G135" s="299" t="s">
        <v>942</v>
      </c>
      <c r="H135" s="299" t="s">
        <v>83</v>
      </c>
      <c r="I135" s="299" t="s">
        <v>943</v>
      </c>
      <c r="J135" s="299" t="s">
        <v>85</v>
      </c>
    </row>
    <row r="136" spans="1:10" x14ac:dyDescent="0.2">
      <c r="A136" s="299">
        <v>31583367</v>
      </c>
      <c r="B136" s="299" t="s">
        <v>944</v>
      </c>
      <c r="C136" s="299" t="str">
        <f>+_xlfn.XLOOKUP(A136,'ACTIVOS 2'!$B$10:$B$646,'ACTIVOS 2'!$C$10:$C$646)</f>
        <v>LOPEZ VALENCIA NINI YOHANA</v>
      </c>
      <c r="D136" s="300">
        <v>29695</v>
      </c>
      <c r="E136" s="300">
        <v>39133</v>
      </c>
      <c r="F136" s="299" t="s">
        <v>768</v>
      </c>
      <c r="G136" s="299" t="s">
        <v>4350</v>
      </c>
      <c r="H136" s="299" t="s">
        <v>83</v>
      </c>
      <c r="I136" s="299" t="s">
        <v>943</v>
      </c>
      <c r="J136" s="299" t="s">
        <v>85</v>
      </c>
    </row>
    <row r="137" spans="1:10" x14ac:dyDescent="0.2">
      <c r="A137" s="299">
        <v>1023026154</v>
      </c>
      <c r="B137" s="299" t="s">
        <v>945</v>
      </c>
      <c r="C137" s="299" t="str">
        <f>+_xlfn.XLOOKUP(A137,'ACTIVOS 2'!$B$10:$B$646,'ACTIVOS 2'!$C$10:$C$646)</f>
        <v>RAMIREZ CHACON INGRID GINETH</v>
      </c>
      <c r="D137" s="300">
        <v>35728</v>
      </c>
      <c r="E137" s="300">
        <v>45187</v>
      </c>
      <c r="F137" s="299" t="s">
        <v>768</v>
      </c>
      <c r="G137" s="299" t="s">
        <v>946</v>
      </c>
      <c r="H137" s="299" t="s">
        <v>83</v>
      </c>
      <c r="I137" s="299" t="s">
        <v>943</v>
      </c>
      <c r="J137" s="299" t="s">
        <v>85</v>
      </c>
    </row>
    <row r="138" spans="1:10" x14ac:dyDescent="0.2">
      <c r="A138" s="299">
        <v>1117544333</v>
      </c>
      <c r="B138" s="299" t="s">
        <v>947</v>
      </c>
      <c r="C138" s="299" t="str">
        <f>+_xlfn.XLOOKUP(A138,'ACTIVOS 2'!$B$10:$B$646,'ACTIVOS 2'!$C$10:$C$646)</f>
        <v>RAMOS DIAZ DANY MARCELA</v>
      </c>
      <c r="D138" s="300">
        <v>35176</v>
      </c>
      <c r="E138" s="300">
        <v>43525</v>
      </c>
      <c r="F138" s="299" t="s">
        <v>768</v>
      </c>
      <c r="G138" s="299" t="s">
        <v>4351</v>
      </c>
      <c r="H138" s="299" t="s">
        <v>83</v>
      </c>
      <c r="I138" s="299" t="s">
        <v>943</v>
      </c>
      <c r="J138" s="299" t="s">
        <v>85</v>
      </c>
    </row>
    <row r="139" spans="1:10" x14ac:dyDescent="0.2">
      <c r="A139" s="299">
        <v>1144136939</v>
      </c>
      <c r="B139" s="299" t="s">
        <v>86</v>
      </c>
      <c r="C139" s="299" t="str">
        <f>+_xlfn.XLOOKUP(A139,'ACTIVOS 2'!$B$10:$B$646,'ACTIVOS 2'!$C$10:$C$646)</f>
        <v>TORO ORTIZ ALFREDO</v>
      </c>
      <c r="D139" s="300">
        <v>32977</v>
      </c>
      <c r="E139" s="300">
        <v>45131</v>
      </c>
      <c r="F139" s="299" t="s">
        <v>763</v>
      </c>
      <c r="G139" s="299" t="s">
        <v>87</v>
      </c>
      <c r="H139" s="299" t="s">
        <v>83</v>
      </c>
      <c r="I139" s="299" t="s">
        <v>84</v>
      </c>
      <c r="J139" s="299" t="s">
        <v>85</v>
      </c>
    </row>
    <row r="140" spans="1:10" x14ac:dyDescent="0.2">
      <c r="A140" s="299">
        <v>1114832127</v>
      </c>
      <c r="B140" s="299" t="s">
        <v>954</v>
      </c>
      <c r="C140" s="299" t="str">
        <f>+_xlfn.XLOOKUP(A140,'ACTIVOS 2'!$B$10:$B$646,'ACTIVOS 2'!$C$10:$C$646)</f>
        <v>LUNA TONGUINO PAOLA ANDREA</v>
      </c>
      <c r="D140" s="300">
        <v>34672</v>
      </c>
      <c r="E140" s="300">
        <v>44369</v>
      </c>
      <c r="F140" s="299" t="s">
        <v>768</v>
      </c>
      <c r="G140" s="299" t="s">
        <v>955</v>
      </c>
      <c r="H140" s="299" t="s">
        <v>83</v>
      </c>
      <c r="I140" s="299" t="s">
        <v>956</v>
      </c>
      <c r="J140" s="299" t="s">
        <v>878</v>
      </c>
    </row>
    <row r="141" spans="1:10" x14ac:dyDescent="0.2">
      <c r="A141" s="299">
        <v>1062288032</v>
      </c>
      <c r="B141" s="299" t="s">
        <v>957</v>
      </c>
      <c r="C141" s="299" t="str">
        <f>+_xlfn.XLOOKUP(A141,'ACTIVOS 2'!$B$10:$B$646,'ACTIVOS 2'!$C$10:$C$646)</f>
        <v>VALENCIA UZURIAGA YEISON ANDRES</v>
      </c>
      <c r="D141" s="300">
        <v>32447</v>
      </c>
      <c r="E141" s="300">
        <v>45078</v>
      </c>
      <c r="F141" s="299" t="s">
        <v>763</v>
      </c>
      <c r="G141" s="299" t="s">
        <v>958</v>
      </c>
      <c r="H141" s="299" t="s">
        <v>83</v>
      </c>
      <c r="I141" s="299" t="s">
        <v>956</v>
      </c>
      <c r="J141" s="299" t="s">
        <v>878</v>
      </c>
    </row>
    <row r="142" spans="1:10" x14ac:dyDescent="0.2">
      <c r="A142" s="299">
        <v>31309280</v>
      </c>
      <c r="B142" s="299" t="s">
        <v>959</v>
      </c>
      <c r="C142" s="299" t="str">
        <f>+_xlfn.XLOOKUP(A142,'ACTIVOS 2'!$B$10:$B$646,'ACTIVOS 2'!$C$10:$C$646)</f>
        <v>TORO ORTIZ DIANA LORENA</v>
      </c>
      <c r="D142" s="300">
        <v>31098</v>
      </c>
      <c r="E142" s="300">
        <v>40742</v>
      </c>
      <c r="F142" s="299" t="s">
        <v>768</v>
      </c>
      <c r="G142" s="299" t="s">
        <v>4357</v>
      </c>
      <c r="H142" s="299" t="s">
        <v>83</v>
      </c>
      <c r="I142" s="299" t="s">
        <v>960</v>
      </c>
      <c r="J142" s="299" t="s">
        <v>881</v>
      </c>
    </row>
    <row r="143" spans="1:10" x14ac:dyDescent="0.2">
      <c r="A143" s="299">
        <v>1113633385</v>
      </c>
      <c r="B143" s="299" t="s">
        <v>961</v>
      </c>
      <c r="C143" s="299" t="str">
        <f>+_xlfn.XLOOKUP(A143,'ACTIVOS 2'!$B$10:$B$646,'ACTIVOS 2'!$C$10:$C$646)</f>
        <v>GONZALEZ ARANGO MAIRA ALEJANDRA</v>
      </c>
      <c r="D143" s="300">
        <v>32261</v>
      </c>
      <c r="E143" s="300">
        <v>41148</v>
      </c>
      <c r="F143" s="299" t="s">
        <v>768</v>
      </c>
      <c r="G143" s="299" t="s">
        <v>4358</v>
      </c>
      <c r="H143" s="299" t="s">
        <v>83</v>
      </c>
      <c r="I143" s="299" t="s">
        <v>962</v>
      </c>
      <c r="J143" s="299" t="s">
        <v>881</v>
      </c>
    </row>
    <row r="144" spans="1:10" x14ac:dyDescent="0.2">
      <c r="A144" s="299">
        <v>38655781</v>
      </c>
      <c r="B144" s="299" t="s">
        <v>963</v>
      </c>
      <c r="C144" s="299" t="str">
        <f>+_xlfn.XLOOKUP(A144,'ACTIVOS 2'!$B$10:$B$646,'ACTIVOS 2'!$C$10:$C$646)</f>
        <v>HERNANDEZ RAMIREZ IDARLENY</v>
      </c>
      <c r="D144" s="300">
        <v>28338</v>
      </c>
      <c r="E144" s="300">
        <v>39571</v>
      </c>
      <c r="F144" s="299" t="s">
        <v>768</v>
      </c>
      <c r="G144" s="299" t="s">
        <v>4359</v>
      </c>
      <c r="H144" s="299" t="s">
        <v>83</v>
      </c>
      <c r="I144" s="299" t="s">
        <v>964</v>
      </c>
      <c r="J144" s="299" t="s">
        <v>85</v>
      </c>
    </row>
    <row r="145" spans="1:10" x14ac:dyDescent="0.2">
      <c r="A145" s="299">
        <v>59828457</v>
      </c>
      <c r="B145" s="299" t="s">
        <v>965</v>
      </c>
      <c r="C145" s="299" t="str">
        <f>+_xlfn.XLOOKUP(A145,'ACTIVOS 2'!$B$10:$B$646,'ACTIVOS 2'!$C$10:$C$646)</f>
        <v>BOLANOS GOMEZ DENIS ROSA</v>
      </c>
      <c r="D145" s="300">
        <v>27275</v>
      </c>
      <c r="E145" s="300">
        <v>39881</v>
      </c>
      <c r="F145" s="299" t="s">
        <v>768</v>
      </c>
      <c r="G145" s="299" t="s">
        <v>4360</v>
      </c>
      <c r="H145" s="299" t="s">
        <v>83</v>
      </c>
      <c r="I145" s="299" t="s">
        <v>966</v>
      </c>
      <c r="J145" s="299" t="s">
        <v>881</v>
      </c>
    </row>
    <row r="146" spans="1:10" x14ac:dyDescent="0.2">
      <c r="A146" s="299">
        <v>1130625371</v>
      </c>
      <c r="B146" s="299" t="s">
        <v>905</v>
      </c>
      <c r="C146" s="299" t="str">
        <f>+_xlfn.XLOOKUP(A146,'ACTIVOS 2'!$B$10:$B$646,'ACTIVOS 2'!$C$10:$C$646)</f>
        <v>BERMUDEZ PEREA MARIA TERESA</v>
      </c>
      <c r="D146" s="300">
        <v>31449</v>
      </c>
      <c r="E146" s="300">
        <v>40311</v>
      </c>
      <c r="F146" s="299" t="s">
        <v>768</v>
      </c>
      <c r="G146" s="299" t="s">
        <v>4333</v>
      </c>
      <c r="H146" s="299" t="s">
        <v>83</v>
      </c>
      <c r="I146" s="299" t="s">
        <v>968</v>
      </c>
      <c r="J146" s="299" t="s">
        <v>85</v>
      </c>
    </row>
    <row r="147" spans="1:10" x14ac:dyDescent="0.2">
      <c r="A147" s="299">
        <v>94381102</v>
      </c>
      <c r="B147" s="299" t="s">
        <v>967</v>
      </c>
      <c r="C147" s="299" t="str">
        <f>+_xlfn.XLOOKUP(A147,'ACTIVOS 2'!$B$10:$B$646,'ACTIVOS 2'!$C$10:$C$646)</f>
        <v>ESPINOSA ESCOBAR MARIO LLOFRED</v>
      </c>
      <c r="D147" s="300">
        <v>26727</v>
      </c>
      <c r="E147" s="300">
        <v>39692</v>
      </c>
      <c r="F147" s="299" t="s">
        <v>763</v>
      </c>
      <c r="G147" s="299" t="s">
        <v>4361</v>
      </c>
      <c r="H147" s="299" t="s">
        <v>83</v>
      </c>
      <c r="I147" s="299" t="s">
        <v>968</v>
      </c>
      <c r="J147" s="299" t="s">
        <v>85</v>
      </c>
    </row>
    <row r="148" spans="1:10" x14ac:dyDescent="0.2">
      <c r="A148" s="299">
        <v>29361739</v>
      </c>
      <c r="B148" s="299" t="s">
        <v>969</v>
      </c>
      <c r="C148" s="299" t="str">
        <f>+_xlfn.XLOOKUP(A148,'ACTIVOS 2'!$B$10:$B$646,'ACTIVOS 2'!$C$10:$C$646)</f>
        <v>GIRALDO SUAREZ MIRYAM ELCY</v>
      </c>
      <c r="D148" s="300">
        <v>30049</v>
      </c>
      <c r="E148" s="300">
        <v>39279</v>
      </c>
      <c r="F148" s="299" t="s">
        <v>768</v>
      </c>
      <c r="G148" s="299" t="s">
        <v>4362</v>
      </c>
      <c r="H148" s="299" t="s">
        <v>83</v>
      </c>
      <c r="I148" s="299" t="s">
        <v>968</v>
      </c>
      <c r="J148" s="299" t="s">
        <v>85</v>
      </c>
    </row>
    <row r="149" spans="1:10" x14ac:dyDescent="0.2">
      <c r="A149" s="299">
        <v>94472972</v>
      </c>
      <c r="B149" s="299" t="s">
        <v>970</v>
      </c>
      <c r="C149" s="299" t="str">
        <f>+_xlfn.XLOOKUP(A149,'ACTIVOS 2'!$B$10:$B$646,'ACTIVOS 2'!$C$10:$C$646)</f>
        <v>MEDINA GONZALEZ JULIO CESAR</v>
      </c>
      <c r="D149" s="300">
        <v>28517</v>
      </c>
      <c r="E149" s="300">
        <v>39111</v>
      </c>
      <c r="F149" s="299" t="s">
        <v>763</v>
      </c>
      <c r="G149" s="299" t="s">
        <v>4363</v>
      </c>
      <c r="H149" s="299" t="s">
        <v>83</v>
      </c>
      <c r="I149" s="299" t="s">
        <v>968</v>
      </c>
      <c r="J149" s="299" t="s">
        <v>85</v>
      </c>
    </row>
    <row r="150" spans="1:10" x14ac:dyDescent="0.2">
      <c r="A150" s="299">
        <v>1144025444</v>
      </c>
      <c r="B150" s="299" t="s">
        <v>933</v>
      </c>
      <c r="C150" s="299" t="str">
        <f>+_xlfn.XLOOKUP(A150,'ACTIVOS 2'!$B$10:$B$646,'ACTIVOS 2'!$C$10:$C$646)</f>
        <v>RINCON CIFUENTES CAROL JULIETH</v>
      </c>
      <c r="D150" s="300">
        <v>32652</v>
      </c>
      <c r="E150" s="300">
        <v>42401</v>
      </c>
      <c r="F150" s="299" t="s">
        <v>768</v>
      </c>
      <c r="G150" s="299" t="s">
        <v>934</v>
      </c>
      <c r="H150" s="299" t="s">
        <v>83</v>
      </c>
      <c r="I150" s="299" t="s">
        <v>968</v>
      </c>
      <c r="J150" s="299" t="s">
        <v>85</v>
      </c>
    </row>
    <row r="151" spans="1:10" x14ac:dyDescent="0.2">
      <c r="A151" s="299">
        <v>1003804381</v>
      </c>
      <c r="B151" s="299" t="s">
        <v>971</v>
      </c>
      <c r="C151" s="299" t="str">
        <f>+_xlfn.XLOOKUP(A151,'ACTIVOS 2'!$B$10:$B$646,'ACTIVOS 2'!$C$10:$C$646)</f>
        <v>BUITRAGO ALVAREZ EDWARD ANDRES</v>
      </c>
      <c r="D151" s="300">
        <v>37030</v>
      </c>
      <c r="E151" s="300">
        <v>45363</v>
      </c>
      <c r="F151" s="299" t="s">
        <v>763</v>
      </c>
      <c r="G151" s="299" t="s">
        <v>972</v>
      </c>
      <c r="H151" s="299" t="s">
        <v>83</v>
      </c>
      <c r="I151" s="299" t="s">
        <v>973</v>
      </c>
      <c r="J151" s="299" t="s">
        <v>881</v>
      </c>
    </row>
    <row r="152" spans="1:10" x14ac:dyDescent="0.2">
      <c r="A152" s="299">
        <v>1082690474</v>
      </c>
      <c r="B152" s="299" t="s">
        <v>974</v>
      </c>
      <c r="C152" s="299" t="str">
        <f>+_xlfn.XLOOKUP(A152,'ACTIVOS 2'!$B$10:$B$646,'ACTIVOS 2'!$C$10:$C$646)</f>
        <v>CABEZAS CABEZAS RODDY GUISSEPPI</v>
      </c>
      <c r="D152" s="300">
        <v>33566</v>
      </c>
      <c r="E152" s="300">
        <v>45404</v>
      </c>
      <c r="F152" s="299" t="s">
        <v>763</v>
      </c>
      <c r="G152" s="299" t="s">
        <v>975</v>
      </c>
      <c r="H152" s="299" t="s">
        <v>83</v>
      </c>
      <c r="I152" s="299" t="s">
        <v>973</v>
      </c>
      <c r="J152" s="299" t="s">
        <v>881</v>
      </c>
    </row>
    <row r="153" spans="1:10" x14ac:dyDescent="0.2">
      <c r="A153" s="299">
        <v>31307286</v>
      </c>
      <c r="B153" s="299" t="s">
        <v>976</v>
      </c>
      <c r="C153" s="299" t="str">
        <f>+_xlfn.XLOOKUP(A153,'ACTIVOS 2'!$B$10:$B$646,'ACTIVOS 2'!$C$10:$C$646)</f>
        <v>CASTANO VALLEJO VERONICA</v>
      </c>
      <c r="D153" s="300">
        <v>30925</v>
      </c>
      <c r="E153" s="300">
        <v>39762</v>
      </c>
      <c r="F153" s="299" t="s">
        <v>768</v>
      </c>
      <c r="G153" s="299" t="s">
        <v>4364</v>
      </c>
      <c r="H153" s="299" t="s">
        <v>83</v>
      </c>
      <c r="I153" s="299" t="s">
        <v>973</v>
      </c>
      <c r="J153" s="299" t="s">
        <v>881</v>
      </c>
    </row>
    <row r="154" spans="1:10" x14ac:dyDescent="0.2">
      <c r="A154" s="299">
        <v>1020103002</v>
      </c>
      <c r="B154" s="299" t="s">
        <v>977</v>
      </c>
      <c r="C154" s="299" t="str">
        <f>+_xlfn.XLOOKUP(A154,'ACTIVOS 2'!$B$10:$B$646,'ACTIVOS 2'!$C$10:$C$646)</f>
        <v>MOSQUERA POTES KATHERINE DAYANA</v>
      </c>
      <c r="D154" s="300">
        <v>38056</v>
      </c>
      <c r="E154" s="300">
        <v>45629</v>
      </c>
      <c r="F154" s="299" t="s">
        <v>768</v>
      </c>
      <c r="G154" s="299" t="s">
        <v>978</v>
      </c>
      <c r="H154" s="299" t="s">
        <v>83</v>
      </c>
      <c r="I154" s="299" t="s">
        <v>973</v>
      </c>
      <c r="J154" s="299" t="s">
        <v>881</v>
      </c>
    </row>
    <row r="155" spans="1:10" x14ac:dyDescent="0.2">
      <c r="A155" s="299">
        <v>1006166424</v>
      </c>
      <c r="B155" s="299" t="s">
        <v>5087</v>
      </c>
      <c r="C155" s="299" t="str">
        <f>+_xlfn.XLOOKUP(A155,'ACTIVOS 2'!$B$10:$B$646,'ACTIVOS 2'!$C$10:$C$646)</f>
        <v>PERDOMO COLINA LINA MARCELA</v>
      </c>
      <c r="D155" s="300">
        <v>36567</v>
      </c>
      <c r="E155" s="300">
        <v>45664</v>
      </c>
      <c r="F155" s="299" t="s">
        <v>768</v>
      </c>
      <c r="G155" s="299" t="s">
        <v>5088</v>
      </c>
      <c r="H155" s="299" t="s">
        <v>83</v>
      </c>
      <c r="I155" s="299" t="s">
        <v>973</v>
      </c>
      <c r="J155" s="299" t="s">
        <v>881</v>
      </c>
    </row>
    <row r="156" spans="1:10" x14ac:dyDescent="0.2">
      <c r="A156" s="299">
        <v>1006232354</v>
      </c>
      <c r="B156" s="299" t="s">
        <v>983</v>
      </c>
      <c r="C156" s="299" t="e">
        <f>+_xlfn.XLOOKUP(A156,'ACTIVOS 2'!$B$10:$B$646,'ACTIVOS 2'!$C$10:$C$646)</f>
        <v>#N/A</v>
      </c>
      <c r="D156" s="300">
        <v>37394</v>
      </c>
      <c r="E156" s="300">
        <v>45447</v>
      </c>
      <c r="F156" s="299" t="s">
        <v>768</v>
      </c>
      <c r="G156" s="299" t="s">
        <v>984</v>
      </c>
      <c r="H156" s="299" t="s">
        <v>83</v>
      </c>
      <c r="I156" s="299" t="s">
        <v>859</v>
      </c>
      <c r="J156" s="299" t="s">
        <v>881</v>
      </c>
    </row>
    <row r="157" spans="1:10" x14ac:dyDescent="0.2">
      <c r="A157" s="299">
        <v>1111548805</v>
      </c>
      <c r="B157" s="299" t="s">
        <v>985</v>
      </c>
      <c r="C157" s="299" t="str">
        <f>+_xlfn.XLOOKUP(A157,'ACTIVOS 2'!$B$10:$B$646,'ACTIVOS 2'!$C$10:$C$646)</f>
        <v>MUNOZ MEDINA JUAN DAVID</v>
      </c>
      <c r="D157" s="300">
        <v>39954</v>
      </c>
      <c r="E157" s="300">
        <v>45604</v>
      </c>
      <c r="F157" s="299" t="s">
        <v>763</v>
      </c>
      <c r="G157" s="299" t="s">
        <v>4365</v>
      </c>
      <c r="H157" s="299" t="s">
        <v>83</v>
      </c>
      <c r="I157" s="299" t="s">
        <v>859</v>
      </c>
      <c r="J157" s="299" t="s">
        <v>85</v>
      </c>
    </row>
    <row r="158" spans="1:10" x14ac:dyDescent="0.2">
      <c r="A158" s="299">
        <v>1111659067</v>
      </c>
      <c r="B158" s="299" t="s">
        <v>988</v>
      </c>
      <c r="C158" s="299" t="str">
        <f>+_xlfn.XLOOKUP(A158,'ACTIVOS 2'!$B$10:$B$646,'ACTIVOS 2'!$C$10:$C$646)</f>
        <v>SINISTERRA RIASCOS MELISSA</v>
      </c>
      <c r="D158" s="300">
        <v>36923</v>
      </c>
      <c r="E158" s="300">
        <v>45621</v>
      </c>
      <c r="F158" s="299" t="s">
        <v>768</v>
      </c>
      <c r="G158" s="299" t="s">
        <v>989</v>
      </c>
      <c r="H158" s="299" t="s">
        <v>83</v>
      </c>
      <c r="I158" s="299" t="s">
        <v>859</v>
      </c>
      <c r="J158" s="299" t="s">
        <v>85</v>
      </c>
    </row>
    <row r="159" spans="1:10" x14ac:dyDescent="0.2">
      <c r="A159" s="299">
        <v>1143849922</v>
      </c>
      <c r="B159" s="299" t="s">
        <v>990</v>
      </c>
      <c r="C159" s="299" t="str">
        <f>+_xlfn.XLOOKUP(A159,'ACTIVOS 2'!$B$10:$B$646,'ACTIVOS 2'!$C$10:$C$646)</f>
        <v>GOMEZ RAMOS LINA MARCELA</v>
      </c>
      <c r="D159" s="300">
        <v>34230</v>
      </c>
      <c r="E159" s="300">
        <v>45078</v>
      </c>
      <c r="F159" s="299" t="s">
        <v>768</v>
      </c>
      <c r="G159" s="299" t="s">
        <v>4366</v>
      </c>
      <c r="H159" s="299" t="s">
        <v>83</v>
      </c>
      <c r="I159" s="299" t="s">
        <v>991</v>
      </c>
      <c r="J159" s="299" t="s">
        <v>881</v>
      </c>
    </row>
    <row r="160" spans="1:10" x14ac:dyDescent="0.2">
      <c r="A160" s="299">
        <v>66900077</v>
      </c>
      <c r="B160" s="299" t="s">
        <v>992</v>
      </c>
      <c r="C160" s="299" t="str">
        <f>+_xlfn.XLOOKUP(A160,'ACTIVOS 2'!$B$10:$B$646,'ACTIVOS 2'!$C$10:$C$646)</f>
        <v>PEREA GONZALEZ MARIA DEL PILAR</v>
      </c>
      <c r="D160" s="300">
        <v>27009</v>
      </c>
      <c r="E160" s="300">
        <v>38873</v>
      </c>
      <c r="F160" s="299" t="s">
        <v>768</v>
      </c>
      <c r="G160" s="299" t="s">
        <v>4367</v>
      </c>
      <c r="H160" s="299" t="s">
        <v>83</v>
      </c>
      <c r="I160" s="299" t="s">
        <v>993</v>
      </c>
      <c r="J160" s="299" t="s">
        <v>85</v>
      </c>
    </row>
    <row r="161" spans="1:10" x14ac:dyDescent="0.2">
      <c r="A161" s="299">
        <v>1004640368</v>
      </c>
      <c r="B161" s="299" t="s">
        <v>994</v>
      </c>
      <c r="C161" s="299" t="str">
        <f>+_xlfn.XLOOKUP(A161,'ACTIVOS 2'!$B$10:$B$646,'ACTIVOS 2'!$C$10:$C$646)</f>
        <v>ALVAREZ QUINONES DILSON JAIR</v>
      </c>
      <c r="D161" s="300">
        <v>37325</v>
      </c>
      <c r="E161" s="300">
        <v>45467</v>
      </c>
      <c r="F161" s="299" t="s">
        <v>763</v>
      </c>
      <c r="G161" s="299" t="s">
        <v>995</v>
      </c>
      <c r="H161" s="299" t="s">
        <v>83</v>
      </c>
      <c r="I161" s="299" t="s">
        <v>6771</v>
      </c>
      <c r="J161" s="299" t="s">
        <v>881</v>
      </c>
    </row>
    <row r="162" spans="1:10" x14ac:dyDescent="0.2">
      <c r="A162" s="299">
        <v>1114898351</v>
      </c>
      <c r="B162" s="299" t="s">
        <v>996</v>
      </c>
      <c r="C162" s="299" t="str">
        <f>+_xlfn.XLOOKUP(A162,'ACTIVOS 2'!$B$10:$B$646,'ACTIVOS 2'!$C$10:$C$646)</f>
        <v>RIVERA JULIAN BRAYAN STIVEN</v>
      </c>
      <c r="D162" s="300">
        <v>35775</v>
      </c>
      <c r="E162" s="300">
        <v>45026</v>
      </c>
      <c r="F162" s="299" t="s">
        <v>763</v>
      </c>
      <c r="G162" s="299" t="s">
        <v>997</v>
      </c>
      <c r="H162" s="299" t="s">
        <v>83</v>
      </c>
      <c r="I162" s="299" t="s">
        <v>998</v>
      </c>
      <c r="J162" s="299" t="s">
        <v>881</v>
      </c>
    </row>
    <row r="163" spans="1:10" x14ac:dyDescent="0.2">
      <c r="A163" s="299">
        <v>29510439</v>
      </c>
      <c r="B163" s="299" t="s">
        <v>999</v>
      </c>
      <c r="C163" s="299" t="str">
        <f>+_xlfn.XLOOKUP(A163,'ACTIVOS 2'!$B$10:$B$646,'ACTIVOS 2'!$C$10:$C$646)</f>
        <v>ANGULO ANGULO FLORICEL</v>
      </c>
      <c r="D163" s="300">
        <v>30929</v>
      </c>
      <c r="E163" s="300">
        <v>43654</v>
      </c>
      <c r="F163" s="299" t="s">
        <v>768</v>
      </c>
      <c r="G163" s="299" t="s">
        <v>1000</v>
      </c>
      <c r="H163" s="299" t="s">
        <v>90</v>
      </c>
      <c r="I163" s="299" t="s">
        <v>1001</v>
      </c>
      <c r="J163" s="299" t="s">
        <v>159</v>
      </c>
    </row>
    <row r="164" spans="1:10" x14ac:dyDescent="0.2">
      <c r="A164" s="299">
        <v>31714469</v>
      </c>
      <c r="B164" s="299" t="s">
        <v>1002</v>
      </c>
      <c r="C164" s="299" t="str">
        <f>+_xlfn.XLOOKUP(A164,'ACTIVOS 2'!$B$10:$B$646,'ACTIVOS 2'!$C$10:$C$646)</f>
        <v>COBO MURIEL SANDRA MILENA</v>
      </c>
      <c r="D164" s="300">
        <v>30609</v>
      </c>
      <c r="E164" s="300">
        <v>45026</v>
      </c>
      <c r="F164" s="299" t="s">
        <v>768</v>
      </c>
      <c r="G164" s="299" t="s">
        <v>1003</v>
      </c>
      <c r="H164" s="299" t="s">
        <v>90</v>
      </c>
      <c r="I164" s="299" t="s">
        <v>1001</v>
      </c>
      <c r="J164" s="299" t="s">
        <v>159</v>
      </c>
    </row>
    <row r="165" spans="1:10" x14ac:dyDescent="0.2">
      <c r="A165" s="299">
        <v>1130588900</v>
      </c>
      <c r="B165" s="299" t="s">
        <v>358</v>
      </c>
      <c r="C165" s="299" t="str">
        <f>+_xlfn.XLOOKUP(A165,'ACTIVOS 2'!$B$10:$B$646,'ACTIVOS 2'!$C$10:$C$646)</f>
        <v>BERMUDEZ VASQUEZ MARCO ANTONIO</v>
      </c>
      <c r="D165" s="300">
        <v>31725</v>
      </c>
      <c r="E165" s="300">
        <v>43314</v>
      </c>
      <c r="F165" s="299" t="s">
        <v>763</v>
      </c>
      <c r="G165" s="299" t="s">
        <v>359</v>
      </c>
      <c r="H165" s="299" t="s">
        <v>90</v>
      </c>
      <c r="I165" s="299" t="s">
        <v>1006</v>
      </c>
      <c r="J165" s="299" t="s">
        <v>6724</v>
      </c>
    </row>
    <row r="166" spans="1:10" x14ac:dyDescent="0.2">
      <c r="A166" s="299">
        <v>1107529744</v>
      </c>
      <c r="B166" s="299" t="s">
        <v>1518</v>
      </c>
      <c r="C166" s="299" t="str">
        <f>+_xlfn.XLOOKUP(A166,'ACTIVOS 2'!$B$10:$B$646,'ACTIVOS 2'!$C$10:$C$646)</f>
        <v>RIASCOS DUQUE ANGELICA VANESSA</v>
      </c>
      <c r="D166" s="300">
        <v>36461</v>
      </c>
      <c r="E166" s="300">
        <v>44774</v>
      </c>
      <c r="F166" s="299" t="s">
        <v>768</v>
      </c>
      <c r="G166" s="299" t="s">
        <v>1519</v>
      </c>
      <c r="H166" s="299" t="s">
        <v>90</v>
      </c>
      <c r="I166" s="299" t="s">
        <v>1006</v>
      </c>
      <c r="J166" s="299" t="s">
        <v>6724</v>
      </c>
    </row>
    <row r="167" spans="1:10" x14ac:dyDescent="0.2">
      <c r="A167" s="299">
        <v>1130668863</v>
      </c>
      <c r="B167" s="299" t="s">
        <v>1008</v>
      </c>
      <c r="C167" s="299" t="str">
        <f>+_xlfn.XLOOKUP(A167,'ACTIVOS 2'!$B$10:$B$646,'ACTIVOS 2'!$C$10:$C$646)</f>
        <v>ARIAS OSORIO EDUVINA</v>
      </c>
      <c r="D167" s="300">
        <v>31766</v>
      </c>
      <c r="E167" s="300">
        <v>45505</v>
      </c>
      <c r="F167" s="299" t="s">
        <v>768</v>
      </c>
      <c r="G167" s="299" t="s">
        <v>1009</v>
      </c>
      <c r="H167" s="299" t="s">
        <v>90</v>
      </c>
      <c r="I167" s="299" t="s">
        <v>1010</v>
      </c>
      <c r="J167" s="299" t="s">
        <v>92</v>
      </c>
    </row>
    <row r="168" spans="1:10" x14ac:dyDescent="0.2">
      <c r="A168" s="299">
        <v>16883616</v>
      </c>
      <c r="B168" s="299" t="s">
        <v>1011</v>
      </c>
      <c r="C168" s="299" t="str">
        <f>+_xlfn.XLOOKUP(A168,'ACTIVOS 2'!$B$10:$B$646,'ACTIVOS 2'!$C$10:$C$646)</f>
        <v>PATINO PANCHALO WILSON FABIAN</v>
      </c>
      <c r="D168" s="300">
        <v>23897</v>
      </c>
      <c r="E168" s="300">
        <v>39571</v>
      </c>
      <c r="F168" s="299" t="s">
        <v>763</v>
      </c>
      <c r="G168" s="299" t="s">
        <v>4368</v>
      </c>
      <c r="H168" s="299" t="s">
        <v>90</v>
      </c>
      <c r="I168" s="299" t="s">
        <v>1012</v>
      </c>
      <c r="J168" s="299" t="s">
        <v>6724</v>
      </c>
    </row>
    <row r="169" spans="1:10" x14ac:dyDescent="0.2">
      <c r="A169" s="299">
        <v>1151963026</v>
      </c>
      <c r="B169" s="299" t="s">
        <v>88</v>
      </c>
      <c r="C169" s="299" t="e">
        <f>+_xlfn.XLOOKUP(A169,'ACTIVOS 2'!$B$10:$B$646,'ACTIVOS 2'!$C$10:$C$646)</f>
        <v>#N/A</v>
      </c>
      <c r="D169" s="300">
        <v>35695</v>
      </c>
      <c r="E169" s="300">
        <v>45173</v>
      </c>
      <c r="F169" s="299" t="s">
        <v>763</v>
      </c>
      <c r="G169" s="299" t="s">
        <v>89</v>
      </c>
      <c r="H169" s="299" t="s">
        <v>90</v>
      </c>
      <c r="I169" s="299" t="s">
        <v>91</v>
      </c>
      <c r="J169" s="299" t="s">
        <v>92</v>
      </c>
    </row>
    <row r="170" spans="1:10" x14ac:dyDescent="0.2">
      <c r="A170" s="299">
        <v>1130645222</v>
      </c>
      <c r="B170" s="299" t="s">
        <v>93</v>
      </c>
      <c r="C170" s="299" t="str">
        <f>+_xlfn.XLOOKUP(A170,'ACTIVOS 2'!$B$10:$B$646,'ACTIVOS 2'!$C$10:$C$646)</f>
        <v>ARANGO CERON GIOVANNY JAVIER</v>
      </c>
      <c r="D170" s="300">
        <v>31539</v>
      </c>
      <c r="E170" s="300">
        <v>45572</v>
      </c>
      <c r="F170" s="299" t="s">
        <v>763</v>
      </c>
      <c r="G170" s="299" t="s">
        <v>94</v>
      </c>
      <c r="H170" s="299" t="s">
        <v>90</v>
      </c>
      <c r="I170" s="299" t="s">
        <v>91</v>
      </c>
      <c r="J170" s="299" t="s">
        <v>92</v>
      </c>
    </row>
    <row r="171" spans="1:10" x14ac:dyDescent="0.2">
      <c r="A171" s="299">
        <v>1060587765</v>
      </c>
      <c r="B171" s="299" t="s">
        <v>5133</v>
      </c>
      <c r="C171" s="299" t="str">
        <f>+_xlfn.XLOOKUP(A171,'ACTIVOS 2'!$B$10:$B$646,'ACTIVOS 2'!$C$10:$C$646)</f>
        <v>ASTAIZA ESPINOSA RONALD</v>
      </c>
      <c r="D171" s="300">
        <v>32007</v>
      </c>
      <c r="E171" s="300">
        <v>45677</v>
      </c>
      <c r="F171" s="299" t="s">
        <v>763</v>
      </c>
      <c r="G171" s="299" t="s">
        <v>6725</v>
      </c>
      <c r="H171" s="299" t="s">
        <v>90</v>
      </c>
      <c r="I171" s="299" t="s">
        <v>91</v>
      </c>
      <c r="J171" s="299" t="s">
        <v>92</v>
      </c>
    </row>
    <row r="172" spans="1:10" x14ac:dyDescent="0.2">
      <c r="A172" s="299">
        <v>16733826</v>
      </c>
      <c r="B172" s="299" t="s">
        <v>95</v>
      </c>
      <c r="C172" s="299" t="str">
        <f>+_xlfn.XLOOKUP(A172,'ACTIVOS 2'!$B$10:$B$646,'ACTIVOS 2'!$C$10:$C$646)</f>
        <v>BARCO CARDENAS RODRIGO</v>
      </c>
      <c r="D172" s="300">
        <v>24453</v>
      </c>
      <c r="E172" s="300">
        <v>39995</v>
      </c>
      <c r="F172" s="299" t="s">
        <v>763</v>
      </c>
      <c r="G172" s="299" t="s">
        <v>4369</v>
      </c>
      <c r="H172" s="299" t="s">
        <v>90</v>
      </c>
      <c r="I172" s="299" t="s">
        <v>91</v>
      </c>
      <c r="J172" s="299" t="s">
        <v>92</v>
      </c>
    </row>
    <row r="173" spans="1:10" x14ac:dyDescent="0.2">
      <c r="A173" s="299">
        <v>16750197</v>
      </c>
      <c r="B173" s="299" t="s">
        <v>98</v>
      </c>
      <c r="C173" s="299" t="str">
        <f>+_xlfn.XLOOKUP(A173,'ACTIVOS 2'!$B$10:$B$646,'ACTIVOS 2'!$C$10:$C$646)</f>
        <v>BUILES CAICEDO MARTIN EMILIO</v>
      </c>
      <c r="D173" s="300">
        <v>24869</v>
      </c>
      <c r="E173" s="300">
        <v>41778</v>
      </c>
      <c r="F173" s="299" t="s">
        <v>763</v>
      </c>
      <c r="G173" s="299" t="s">
        <v>99</v>
      </c>
      <c r="H173" s="299" t="s">
        <v>90</v>
      </c>
      <c r="I173" s="299" t="s">
        <v>91</v>
      </c>
      <c r="J173" s="299" t="s">
        <v>92</v>
      </c>
    </row>
    <row r="174" spans="1:10" x14ac:dyDescent="0.2">
      <c r="A174" s="299">
        <v>94525706</v>
      </c>
      <c r="B174" s="299" t="s">
        <v>100</v>
      </c>
      <c r="C174" s="299" t="str">
        <f>+_xlfn.XLOOKUP(A174,'ACTIVOS 2'!$B$10:$B$646,'ACTIVOS 2'!$C$10:$C$646)</f>
        <v>CAMACHO CASTILLO JHON JAIRO</v>
      </c>
      <c r="D174" s="300">
        <v>28844</v>
      </c>
      <c r="E174" s="300">
        <v>39476</v>
      </c>
      <c r="F174" s="299" t="s">
        <v>763</v>
      </c>
      <c r="G174" s="299" t="s">
        <v>4370</v>
      </c>
      <c r="H174" s="299" t="s">
        <v>90</v>
      </c>
      <c r="I174" s="299" t="s">
        <v>91</v>
      </c>
      <c r="J174" s="299" t="s">
        <v>92</v>
      </c>
    </row>
    <row r="175" spans="1:10" x14ac:dyDescent="0.2">
      <c r="A175" s="299">
        <v>1112477767</v>
      </c>
      <c r="B175" s="299" t="s">
        <v>102</v>
      </c>
      <c r="C175" s="299" t="str">
        <f>+_xlfn.XLOOKUP(A175,'ACTIVOS 2'!$B$10:$B$646,'ACTIVOS 2'!$C$10:$C$646)</f>
        <v>CARDONA TREJOS LIEZEL MARYURI</v>
      </c>
      <c r="D175" s="300">
        <v>33895</v>
      </c>
      <c r="E175" s="300">
        <v>45566</v>
      </c>
      <c r="F175" s="299" t="s">
        <v>768</v>
      </c>
      <c r="G175" s="299" t="s">
        <v>4372</v>
      </c>
      <c r="H175" s="299" t="s">
        <v>90</v>
      </c>
      <c r="I175" s="299" t="s">
        <v>91</v>
      </c>
      <c r="J175" s="299" t="s">
        <v>92</v>
      </c>
    </row>
    <row r="176" spans="1:10" x14ac:dyDescent="0.2">
      <c r="A176" s="299">
        <v>1114899300</v>
      </c>
      <c r="B176" s="299" t="s">
        <v>103</v>
      </c>
      <c r="C176" s="299" t="str">
        <f>+_xlfn.XLOOKUP(A176,'ACTIVOS 2'!$B$10:$B$646,'ACTIVOS 2'!$C$10:$C$646)</f>
        <v>CASTILLO YENNY DANIELA</v>
      </c>
      <c r="D176" s="300">
        <v>34946</v>
      </c>
      <c r="E176" s="300">
        <v>45124</v>
      </c>
      <c r="F176" s="299" t="s">
        <v>768</v>
      </c>
      <c r="G176" s="299" t="s">
        <v>104</v>
      </c>
      <c r="H176" s="299" t="s">
        <v>90</v>
      </c>
      <c r="I176" s="299" t="s">
        <v>91</v>
      </c>
      <c r="J176" s="299" t="s">
        <v>92</v>
      </c>
    </row>
    <row r="177" spans="1:10" x14ac:dyDescent="0.2">
      <c r="A177" s="299">
        <v>94493287</v>
      </c>
      <c r="B177" s="299" t="s">
        <v>105</v>
      </c>
      <c r="C177" s="299" t="str">
        <f>+_xlfn.XLOOKUP(A177,'ACTIVOS 2'!$B$10:$B$646,'ACTIVOS 2'!$C$10:$C$646)</f>
        <v>CASTRO CONCHA LUIS FERNANDO</v>
      </c>
      <c r="D177" s="300">
        <v>27997</v>
      </c>
      <c r="E177" s="300">
        <v>41821</v>
      </c>
      <c r="F177" s="299" t="s">
        <v>763</v>
      </c>
      <c r="G177" s="299" t="s">
        <v>106</v>
      </c>
      <c r="H177" s="299" t="s">
        <v>90</v>
      </c>
      <c r="I177" s="299" t="s">
        <v>91</v>
      </c>
      <c r="J177" s="299" t="s">
        <v>92</v>
      </c>
    </row>
    <row r="178" spans="1:10" x14ac:dyDescent="0.2">
      <c r="A178" s="299">
        <v>1193170379</v>
      </c>
      <c r="B178" s="299" t="s">
        <v>107</v>
      </c>
      <c r="C178" s="299" t="str">
        <f>+_xlfn.XLOOKUP(A178,'ACTIVOS 2'!$B$10:$B$646,'ACTIVOS 2'!$C$10:$C$646)</f>
        <v>CORTES CHARRIA JOSE LUIS</v>
      </c>
      <c r="D178" s="300">
        <v>36997</v>
      </c>
      <c r="E178" s="300">
        <v>45162</v>
      </c>
      <c r="F178" s="299" t="s">
        <v>763</v>
      </c>
      <c r="G178" s="299" t="s">
        <v>108</v>
      </c>
      <c r="H178" s="299" t="s">
        <v>90</v>
      </c>
      <c r="I178" s="299" t="s">
        <v>91</v>
      </c>
      <c r="J178" s="299" t="s">
        <v>92</v>
      </c>
    </row>
    <row r="179" spans="1:10" x14ac:dyDescent="0.2">
      <c r="A179" s="299">
        <v>1113531156</v>
      </c>
      <c r="B179" s="299" t="s">
        <v>109</v>
      </c>
      <c r="C179" s="299" t="str">
        <f>+_xlfn.XLOOKUP(A179,'ACTIVOS 2'!$B$10:$B$646,'ACTIVOS 2'!$C$10:$C$646)</f>
        <v>CUATIN LARRAHONDO CRISTHIAN FERNANDO</v>
      </c>
      <c r="D179" s="300">
        <v>34595</v>
      </c>
      <c r="E179" s="300">
        <v>44266</v>
      </c>
      <c r="F179" s="299" t="s">
        <v>763</v>
      </c>
      <c r="G179" s="299" t="s">
        <v>110</v>
      </c>
      <c r="H179" s="299" t="s">
        <v>90</v>
      </c>
      <c r="I179" s="299" t="s">
        <v>91</v>
      </c>
      <c r="J179" s="299" t="s">
        <v>92</v>
      </c>
    </row>
    <row r="180" spans="1:10" x14ac:dyDescent="0.2">
      <c r="A180" s="299">
        <v>1144152376</v>
      </c>
      <c r="B180" s="299" t="s">
        <v>6772</v>
      </c>
      <c r="C180" s="299" t="str">
        <f>+_xlfn.XLOOKUP(A180,'ACTIVOS 2'!$B$10:$B$646,'ACTIVOS 2'!$C$10:$C$646)</f>
        <v>FERNANDEZ GIRALDO JOSE IVAN</v>
      </c>
      <c r="D180" s="300">
        <v>33437</v>
      </c>
      <c r="E180" s="300">
        <v>45782</v>
      </c>
      <c r="F180" s="299" t="s">
        <v>763</v>
      </c>
      <c r="G180" s="299" t="s">
        <v>6773</v>
      </c>
      <c r="H180" s="299" t="s">
        <v>90</v>
      </c>
      <c r="I180" s="299" t="s">
        <v>91</v>
      </c>
      <c r="J180" s="299" t="s">
        <v>92</v>
      </c>
    </row>
    <row r="181" spans="1:10" x14ac:dyDescent="0.2">
      <c r="A181" s="299">
        <v>65705929</v>
      </c>
      <c r="B181" s="299" t="s">
        <v>111</v>
      </c>
      <c r="C181" s="299" t="str">
        <f>+_xlfn.XLOOKUP(A181,'ACTIVOS 2'!$B$10:$B$646,'ACTIVOS 2'!$C$10:$C$646)</f>
        <v>GALINDO LUZ CARIME</v>
      </c>
      <c r="D181" s="300">
        <v>29145</v>
      </c>
      <c r="E181" s="300">
        <v>44068</v>
      </c>
      <c r="F181" s="299" t="s">
        <v>768</v>
      </c>
      <c r="G181" s="299" t="s">
        <v>4373</v>
      </c>
      <c r="H181" s="299" t="s">
        <v>90</v>
      </c>
      <c r="I181" s="299" t="s">
        <v>91</v>
      </c>
      <c r="J181" s="299" t="s">
        <v>92</v>
      </c>
    </row>
    <row r="182" spans="1:10" x14ac:dyDescent="0.2">
      <c r="A182" s="299">
        <v>1118289653</v>
      </c>
      <c r="B182" s="299" t="s">
        <v>112</v>
      </c>
      <c r="C182" s="299" t="str">
        <f>+_xlfn.XLOOKUP(A182,'ACTIVOS 2'!$B$10:$B$646,'ACTIVOS 2'!$C$10:$C$646)</f>
        <v>GIRALDO VARELA FREDDY ALEJANDRO</v>
      </c>
      <c r="D182" s="300">
        <v>32393</v>
      </c>
      <c r="E182" s="300">
        <v>44369</v>
      </c>
      <c r="F182" s="299" t="s">
        <v>763</v>
      </c>
      <c r="G182" s="299" t="s">
        <v>113</v>
      </c>
      <c r="H182" s="299" t="s">
        <v>90</v>
      </c>
      <c r="I182" s="299" t="s">
        <v>91</v>
      </c>
      <c r="J182" s="299" t="s">
        <v>92</v>
      </c>
    </row>
    <row r="183" spans="1:10" x14ac:dyDescent="0.2">
      <c r="A183" s="299">
        <v>16744628</v>
      </c>
      <c r="B183" s="299" t="s">
        <v>114</v>
      </c>
      <c r="C183" s="299" t="str">
        <f>+_xlfn.XLOOKUP(A183,'ACTIVOS 2'!$B$10:$B$646,'ACTIVOS 2'!$C$10:$C$646)</f>
        <v>HERNANDEZ CUELLAR ALVARO</v>
      </c>
      <c r="D183" s="300">
        <v>24788</v>
      </c>
      <c r="E183" s="300">
        <v>38875</v>
      </c>
      <c r="F183" s="299" t="s">
        <v>763</v>
      </c>
      <c r="G183" s="299" t="s">
        <v>4374</v>
      </c>
      <c r="H183" s="299" t="s">
        <v>90</v>
      </c>
      <c r="I183" s="299" t="s">
        <v>91</v>
      </c>
      <c r="J183" s="299" t="s">
        <v>92</v>
      </c>
    </row>
    <row r="184" spans="1:10" x14ac:dyDescent="0.2">
      <c r="A184" s="299">
        <v>16917763</v>
      </c>
      <c r="B184" s="299" t="s">
        <v>115</v>
      </c>
      <c r="C184" s="299" t="str">
        <f>+_xlfn.XLOOKUP(A184,'ACTIVOS 2'!$B$10:$B$646,'ACTIVOS 2'!$C$10:$C$646)</f>
        <v>LOPEZ ARANGO MARIO ALBERTO</v>
      </c>
      <c r="D184" s="300">
        <v>29512</v>
      </c>
      <c r="E184" s="300">
        <v>38899</v>
      </c>
      <c r="F184" s="299" t="s">
        <v>763</v>
      </c>
      <c r="G184" s="299" t="s">
        <v>4375</v>
      </c>
      <c r="H184" s="299" t="s">
        <v>90</v>
      </c>
      <c r="I184" s="299" t="s">
        <v>91</v>
      </c>
      <c r="J184" s="299" t="s">
        <v>92</v>
      </c>
    </row>
    <row r="185" spans="1:10" x14ac:dyDescent="0.2">
      <c r="A185" s="299">
        <v>1085281488</v>
      </c>
      <c r="B185" s="299" t="s">
        <v>118</v>
      </c>
      <c r="C185" s="299" t="str">
        <f>+_xlfn.XLOOKUP(A185,'ACTIVOS 2'!$B$10:$B$646,'ACTIVOS 2'!$C$10:$C$646)</f>
        <v>MAIGUAL ERASO DANNY YAIR</v>
      </c>
      <c r="D185" s="300">
        <v>32967</v>
      </c>
      <c r="E185" s="300">
        <v>45124</v>
      </c>
      <c r="F185" s="299" t="s">
        <v>763</v>
      </c>
      <c r="G185" s="299" t="s">
        <v>119</v>
      </c>
      <c r="H185" s="299" t="s">
        <v>90</v>
      </c>
      <c r="I185" s="299" t="s">
        <v>91</v>
      </c>
      <c r="J185" s="299" t="s">
        <v>92</v>
      </c>
    </row>
    <row r="186" spans="1:10" x14ac:dyDescent="0.2">
      <c r="A186" s="299">
        <v>94514840</v>
      </c>
      <c r="B186" s="299" t="s">
        <v>120</v>
      </c>
      <c r="C186" s="299" t="str">
        <f>+_xlfn.XLOOKUP(A186,'ACTIVOS 2'!$B$10:$B$646,'ACTIVOS 2'!$C$10:$C$646)</f>
        <v>MARTINEZ LOPEZ JAIRO ALONSO</v>
      </c>
      <c r="D186" s="300">
        <v>28526</v>
      </c>
      <c r="E186" s="300">
        <v>39412</v>
      </c>
      <c r="F186" s="299" t="s">
        <v>763</v>
      </c>
      <c r="G186" s="299" t="s">
        <v>4377</v>
      </c>
      <c r="H186" s="299" t="s">
        <v>90</v>
      </c>
      <c r="I186" s="299" t="s">
        <v>91</v>
      </c>
      <c r="J186" s="299" t="s">
        <v>92</v>
      </c>
    </row>
    <row r="187" spans="1:10" x14ac:dyDescent="0.2">
      <c r="A187" s="299">
        <v>16679652</v>
      </c>
      <c r="B187" s="299" t="s">
        <v>123</v>
      </c>
      <c r="C187" s="299" t="e">
        <f>+_xlfn.XLOOKUP(A187,'ACTIVOS 2'!$B$10:$B$646,'ACTIVOS 2'!$C$10:$C$646)</f>
        <v>#N/A</v>
      </c>
      <c r="D187" s="300">
        <v>22948</v>
      </c>
      <c r="E187" s="300">
        <v>38873</v>
      </c>
      <c r="F187" s="299" t="s">
        <v>763</v>
      </c>
      <c r="G187" s="299" t="s">
        <v>4378</v>
      </c>
      <c r="H187" s="299" t="s">
        <v>90</v>
      </c>
      <c r="I187" s="299" t="s">
        <v>91</v>
      </c>
      <c r="J187" s="299" t="s">
        <v>92</v>
      </c>
    </row>
    <row r="188" spans="1:10" x14ac:dyDescent="0.2">
      <c r="A188" s="299">
        <v>1118284581</v>
      </c>
      <c r="B188" s="299" t="s">
        <v>124</v>
      </c>
      <c r="C188" s="299" t="str">
        <f>+_xlfn.XLOOKUP(A188,'ACTIVOS 2'!$B$10:$B$646,'ACTIVOS 2'!$C$10:$C$646)</f>
        <v>MENDOZA ZAMUDIO WILLIAM ALEXIS</v>
      </c>
      <c r="D188" s="300">
        <v>31659</v>
      </c>
      <c r="E188" s="300">
        <v>44062</v>
      </c>
      <c r="F188" s="299" t="s">
        <v>763</v>
      </c>
      <c r="G188" s="299" t="s">
        <v>125</v>
      </c>
      <c r="H188" s="299" t="s">
        <v>90</v>
      </c>
      <c r="I188" s="299" t="s">
        <v>91</v>
      </c>
      <c r="J188" s="299" t="s">
        <v>92</v>
      </c>
    </row>
    <row r="189" spans="1:10" x14ac:dyDescent="0.2">
      <c r="A189" s="299">
        <v>1151954025</v>
      </c>
      <c r="B189" s="299" t="s">
        <v>126</v>
      </c>
      <c r="C189" s="299" t="str">
        <f>+_xlfn.XLOOKUP(A189,'ACTIVOS 2'!$B$10:$B$646,'ACTIVOS 2'!$C$10:$C$646)</f>
        <v>MENESES PINEDA JADER ANDREI</v>
      </c>
      <c r="D189" s="300">
        <v>34505</v>
      </c>
      <c r="E189" s="300">
        <v>45231</v>
      </c>
      <c r="F189" s="299" t="s">
        <v>763</v>
      </c>
      <c r="G189" s="299" t="s">
        <v>127</v>
      </c>
      <c r="H189" s="299" t="s">
        <v>90</v>
      </c>
      <c r="I189" s="299" t="s">
        <v>91</v>
      </c>
      <c r="J189" s="299" t="s">
        <v>92</v>
      </c>
    </row>
    <row r="190" spans="1:10" x14ac:dyDescent="0.2">
      <c r="A190" s="299">
        <v>1130628573</v>
      </c>
      <c r="B190" s="299" t="s">
        <v>128</v>
      </c>
      <c r="C190" s="299" t="str">
        <f>+_xlfn.XLOOKUP(A190,'ACTIVOS 2'!$B$10:$B$646,'ACTIVOS 2'!$C$10:$C$646)</f>
        <v>MORALES BAUTISTA JHOAN NICOLAS</v>
      </c>
      <c r="D190" s="300">
        <v>31664</v>
      </c>
      <c r="E190" s="300">
        <v>41591</v>
      </c>
      <c r="F190" s="299" t="s">
        <v>763</v>
      </c>
      <c r="G190" s="299" t="s">
        <v>129</v>
      </c>
      <c r="H190" s="299" t="s">
        <v>90</v>
      </c>
      <c r="I190" s="299" t="s">
        <v>91</v>
      </c>
      <c r="J190" s="299" t="s">
        <v>92</v>
      </c>
    </row>
    <row r="191" spans="1:10" x14ac:dyDescent="0.2">
      <c r="A191" s="299">
        <v>1113629455</v>
      </c>
      <c r="B191" s="299" t="s">
        <v>130</v>
      </c>
      <c r="C191" s="299" t="str">
        <f>+_xlfn.XLOOKUP(A191,'ACTIVOS 2'!$B$10:$B$646,'ACTIVOS 2'!$C$10:$C$646)</f>
        <v>MORALES MORA DIEGO ALBERTO</v>
      </c>
      <c r="D191" s="300">
        <v>32035</v>
      </c>
      <c r="E191" s="300">
        <v>44729</v>
      </c>
      <c r="F191" s="299" t="s">
        <v>763</v>
      </c>
      <c r="G191" s="299" t="s">
        <v>4379</v>
      </c>
      <c r="H191" s="299" t="s">
        <v>90</v>
      </c>
      <c r="I191" s="299" t="s">
        <v>91</v>
      </c>
      <c r="J191" s="299" t="s">
        <v>92</v>
      </c>
    </row>
    <row r="192" spans="1:10" x14ac:dyDescent="0.2">
      <c r="A192" s="299">
        <v>1144173071</v>
      </c>
      <c r="B192" s="299" t="s">
        <v>131</v>
      </c>
      <c r="C192" s="299" t="str">
        <f>+_xlfn.XLOOKUP(A192,'ACTIVOS 2'!$B$10:$B$646,'ACTIVOS 2'!$C$10:$C$646)</f>
        <v>MUNOZ RODRIGUEZ MILLER ANDRES</v>
      </c>
      <c r="D192" s="300">
        <v>34272</v>
      </c>
      <c r="E192" s="300">
        <v>45173</v>
      </c>
      <c r="F192" s="299" t="s">
        <v>763</v>
      </c>
      <c r="G192" s="299" t="s">
        <v>132</v>
      </c>
      <c r="H192" s="299" t="s">
        <v>90</v>
      </c>
      <c r="I192" s="299" t="s">
        <v>91</v>
      </c>
      <c r="J192" s="299" t="s">
        <v>92</v>
      </c>
    </row>
    <row r="193" spans="1:10" x14ac:dyDescent="0.2">
      <c r="A193" s="299">
        <v>16766666</v>
      </c>
      <c r="B193" s="299" t="s">
        <v>133</v>
      </c>
      <c r="C193" s="299" t="str">
        <f>+_xlfn.XLOOKUP(A193,'ACTIVOS 2'!$B$10:$B$646,'ACTIVOS 2'!$C$10:$C$646)</f>
        <v>MURIEL LOPEZ CARLOS ALBERTO</v>
      </c>
      <c r="D193" s="300">
        <v>25275</v>
      </c>
      <c r="E193" s="300">
        <v>39218</v>
      </c>
      <c r="F193" s="299" t="s">
        <v>763</v>
      </c>
      <c r="G193" s="299" t="s">
        <v>4380</v>
      </c>
      <c r="H193" s="299" t="s">
        <v>90</v>
      </c>
      <c r="I193" s="299" t="s">
        <v>91</v>
      </c>
      <c r="J193" s="299" t="s">
        <v>92</v>
      </c>
    </row>
    <row r="194" spans="1:10" x14ac:dyDescent="0.2">
      <c r="A194" s="299">
        <v>16771408</v>
      </c>
      <c r="B194" s="299" t="s">
        <v>134</v>
      </c>
      <c r="C194" s="299" t="str">
        <f>+_xlfn.XLOOKUP(A194,'ACTIVOS 2'!$B$10:$B$646,'ACTIVOS 2'!$C$10:$C$646)</f>
        <v>NARANJO RAMIREZ OSCAR MARIO</v>
      </c>
      <c r="D194" s="300">
        <v>25396</v>
      </c>
      <c r="E194" s="300">
        <v>39965</v>
      </c>
      <c r="F194" s="299" t="s">
        <v>763</v>
      </c>
      <c r="G194" s="299" t="s">
        <v>4381</v>
      </c>
      <c r="H194" s="299" t="s">
        <v>90</v>
      </c>
      <c r="I194" s="299" t="s">
        <v>91</v>
      </c>
      <c r="J194" s="299" t="s">
        <v>92</v>
      </c>
    </row>
    <row r="195" spans="1:10" x14ac:dyDescent="0.2">
      <c r="A195" s="299">
        <v>1113527871</v>
      </c>
      <c r="B195" s="299" t="s">
        <v>135</v>
      </c>
      <c r="C195" s="299" t="str">
        <f>+_xlfn.XLOOKUP(A195,'ACTIVOS 2'!$B$10:$B$646,'ACTIVOS 2'!$C$10:$C$646)</f>
        <v>NARVAEZ YESQUEN JULIO ADOLFO</v>
      </c>
      <c r="D195" s="300">
        <v>34086</v>
      </c>
      <c r="E195" s="300">
        <v>44475</v>
      </c>
      <c r="F195" s="299" t="s">
        <v>763</v>
      </c>
      <c r="G195" s="299" t="s">
        <v>4382</v>
      </c>
      <c r="H195" s="299" t="s">
        <v>90</v>
      </c>
      <c r="I195" s="299" t="s">
        <v>91</v>
      </c>
      <c r="J195" s="299" t="s">
        <v>92</v>
      </c>
    </row>
    <row r="196" spans="1:10" x14ac:dyDescent="0.2">
      <c r="A196" s="299">
        <v>87432752</v>
      </c>
      <c r="B196" s="299" t="s">
        <v>136</v>
      </c>
      <c r="C196" s="299" t="str">
        <f>+_xlfn.XLOOKUP(A196,'ACTIVOS 2'!$B$10:$B$646,'ACTIVOS 2'!$C$10:$C$646)</f>
        <v>ORTIZ PRADO VICTOR JAMES</v>
      </c>
      <c r="D196" s="300">
        <v>26810</v>
      </c>
      <c r="E196" s="300">
        <v>43257</v>
      </c>
      <c r="F196" s="299" t="s">
        <v>763</v>
      </c>
      <c r="G196" s="299" t="s">
        <v>137</v>
      </c>
      <c r="H196" s="299" t="s">
        <v>90</v>
      </c>
      <c r="I196" s="299" t="s">
        <v>91</v>
      </c>
      <c r="J196" s="299" t="s">
        <v>92</v>
      </c>
    </row>
    <row r="197" spans="1:10" x14ac:dyDescent="0.2">
      <c r="A197" s="299">
        <v>1143960260</v>
      </c>
      <c r="B197" s="299" t="s">
        <v>138</v>
      </c>
      <c r="C197" s="299" t="str">
        <f>+_xlfn.XLOOKUP(A197,'ACTIVOS 2'!$B$10:$B$646,'ACTIVOS 2'!$C$10:$C$646)</f>
        <v>OSPINA AYALA WILDER ESNEIDER</v>
      </c>
      <c r="D197" s="300">
        <v>34288</v>
      </c>
      <c r="E197" s="300">
        <v>44566</v>
      </c>
      <c r="F197" s="299" t="s">
        <v>763</v>
      </c>
      <c r="G197" s="299" t="s">
        <v>139</v>
      </c>
      <c r="H197" s="299" t="s">
        <v>90</v>
      </c>
      <c r="I197" s="299" t="s">
        <v>91</v>
      </c>
      <c r="J197" s="299" t="s">
        <v>92</v>
      </c>
    </row>
    <row r="198" spans="1:10" x14ac:dyDescent="0.2">
      <c r="A198" s="299">
        <v>66823253</v>
      </c>
      <c r="B198" s="299" t="s">
        <v>140</v>
      </c>
      <c r="C198" s="299" t="str">
        <f>+_xlfn.XLOOKUP(A198,'ACTIVOS 2'!$B$10:$B$646,'ACTIVOS 2'!$C$10:$C$646)</f>
        <v>PRADO RIOS JACQUELINE</v>
      </c>
      <c r="D198" s="300">
        <v>25792</v>
      </c>
      <c r="E198" s="300">
        <v>39554</v>
      </c>
      <c r="F198" s="299" t="s">
        <v>768</v>
      </c>
      <c r="G198" s="299" t="s">
        <v>4383</v>
      </c>
      <c r="H198" s="299" t="s">
        <v>90</v>
      </c>
      <c r="I198" s="299" t="s">
        <v>91</v>
      </c>
      <c r="J198" s="299" t="s">
        <v>92</v>
      </c>
    </row>
    <row r="199" spans="1:10" x14ac:dyDescent="0.2">
      <c r="A199" s="299">
        <v>16799736</v>
      </c>
      <c r="B199" s="299" t="s">
        <v>141</v>
      </c>
      <c r="C199" s="299" t="str">
        <f>+_xlfn.XLOOKUP(A199,'ACTIVOS 2'!$B$10:$B$646,'ACTIVOS 2'!$C$10:$C$646)</f>
        <v>RAMIREZ BEJARANO MAURICIO</v>
      </c>
      <c r="D199" s="300">
        <v>26405</v>
      </c>
      <c r="E199" s="300">
        <v>38869</v>
      </c>
      <c r="F199" s="299" t="s">
        <v>763</v>
      </c>
      <c r="G199" s="299" t="s">
        <v>4384</v>
      </c>
      <c r="H199" s="299" t="s">
        <v>90</v>
      </c>
      <c r="I199" s="299" t="s">
        <v>91</v>
      </c>
      <c r="J199" s="299" t="s">
        <v>92</v>
      </c>
    </row>
    <row r="200" spans="1:10" x14ac:dyDescent="0.2">
      <c r="A200" s="299">
        <v>1112476508</v>
      </c>
      <c r="B200" s="299" t="s">
        <v>146</v>
      </c>
      <c r="C200" s="299" t="str">
        <f>+_xlfn.XLOOKUP(A200,'ACTIVOS 2'!$B$10:$B$646,'ACTIVOS 2'!$C$10:$C$646)</f>
        <v>SANCHEZ JIMENEZ HERNAN DARIO</v>
      </c>
      <c r="D200" s="300">
        <v>33836</v>
      </c>
      <c r="E200" s="300">
        <v>42851</v>
      </c>
      <c r="F200" s="299" t="s">
        <v>763</v>
      </c>
      <c r="G200" s="299" t="s">
        <v>147</v>
      </c>
      <c r="H200" s="299" t="s">
        <v>90</v>
      </c>
      <c r="I200" s="299" t="s">
        <v>91</v>
      </c>
      <c r="J200" s="299" t="s">
        <v>92</v>
      </c>
    </row>
    <row r="201" spans="1:10" x14ac:dyDescent="0.2">
      <c r="A201" s="299">
        <v>1111659179</v>
      </c>
      <c r="B201" s="299" t="s">
        <v>5241</v>
      </c>
      <c r="C201" s="299" t="str">
        <f>+_xlfn.XLOOKUP(A201,'ACTIVOS 2'!$B$10:$B$646,'ACTIVOS 2'!$C$10:$C$646)</f>
        <v>SILVA VARON JEFFRY STIWAR</v>
      </c>
      <c r="D201" s="300">
        <v>38059</v>
      </c>
      <c r="E201" s="300">
        <v>45698</v>
      </c>
      <c r="F201" s="299" t="s">
        <v>763</v>
      </c>
      <c r="G201" s="299" t="s">
        <v>5242</v>
      </c>
      <c r="H201" s="299" t="s">
        <v>90</v>
      </c>
      <c r="I201" s="299" t="s">
        <v>91</v>
      </c>
      <c r="J201" s="299" t="s">
        <v>92</v>
      </c>
    </row>
    <row r="202" spans="1:10" x14ac:dyDescent="0.2">
      <c r="A202" s="299">
        <v>1061784710</v>
      </c>
      <c r="B202" s="299" t="s">
        <v>6774</v>
      </c>
      <c r="C202" s="299" t="str">
        <f>+_xlfn.XLOOKUP(A202,'ACTIVOS 2'!$B$10:$B$646,'ACTIVOS 2'!$C$10:$C$646)</f>
        <v>SOTELO ORDONEZ ADRIAN LEANDRO</v>
      </c>
      <c r="D202" s="300">
        <v>34985</v>
      </c>
      <c r="E202" s="300">
        <v>45782</v>
      </c>
      <c r="F202" s="299" t="s">
        <v>763</v>
      </c>
      <c r="G202" s="299" t="s">
        <v>6775</v>
      </c>
      <c r="H202" s="299" t="s">
        <v>90</v>
      </c>
      <c r="I202" s="299" t="s">
        <v>91</v>
      </c>
      <c r="J202" s="299" t="s">
        <v>92</v>
      </c>
    </row>
    <row r="203" spans="1:10" x14ac:dyDescent="0.2">
      <c r="A203" s="299">
        <v>1144080796</v>
      </c>
      <c r="B203" s="299" t="s">
        <v>148</v>
      </c>
      <c r="C203" s="299" t="str">
        <f>+_xlfn.XLOOKUP(A203,'ACTIVOS 2'!$B$10:$B$646,'ACTIVOS 2'!$C$10:$C$646)</f>
        <v>TALAGA CIFUENTES YEIMY CAROLINA</v>
      </c>
      <c r="D203" s="300">
        <v>34875</v>
      </c>
      <c r="E203" s="300">
        <v>45524</v>
      </c>
      <c r="F203" s="299" t="s">
        <v>768</v>
      </c>
      <c r="G203" s="299" t="s">
        <v>4386</v>
      </c>
      <c r="H203" s="299" t="s">
        <v>90</v>
      </c>
      <c r="I203" s="299" t="s">
        <v>91</v>
      </c>
      <c r="J203" s="299" t="s">
        <v>92</v>
      </c>
    </row>
    <row r="204" spans="1:10" x14ac:dyDescent="0.2">
      <c r="A204" s="299">
        <v>1107519027</v>
      </c>
      <c r="B204" s="299" t="s">
        <v>6726</v>
      </c>
      <c r="C204" s="299" t="str">
        <f>+_xlfn.XLOOKUP(A204,'ACTIVOS 2'!$B$10:$B$646,'ACTIVOS 2'!$C$10:$C$646)</f>
        <v>CAMILO TORRES GIRALDO</v>
      </c>
      <c r="D204" s="300">
        <v>35912</v>
      </c>
      <c r="E204" s="300">
        <v>44767</v>
      </c>
      <c r="F204" s="299" t="s">
        <v>763</v>
      </c>
      <c r="G204" s="299" t="s">
        <v>4371</v>
      </c>
      <c r="H204" s="299" t="s">
        <v>90</v>
      </c>
      <c r="I204" s="299" t="s">
        <v>91</v>
      </c>
      <c r="J204" s="299" t="s">
        <v>92</v>
      </c>
    </row>
    <row r="205" spans="1:10" x14ac:dyDescent="0.2">
      <c r="A205" s="299">
        <v>1114878861</v>
      </c>
      <c r="B205" s="299" t="s">
        <v>151</v>
      </c>
      <c r="C205" s="299" t="str">
        <f>+_xlfn.XLOOKUP(A205,'ACTIVOS 2'!$B$10:$B$646,'ACTIVOS 2'!$C$10:$C$646)</f>
        <v>TORRES ROA JUAN MANUEL</v>
      </c>
      <c r="D205" s="300">
        <v>32269</v>
      </c>
      <c r="E205" s="300">
        <v>44728</v>
      </c>
      <c r="F205" s="299" t="s">
        <v>763</v>
      </c>
      <c r="G205" s="299" t="s">
        <v>4387</v>
      </c>
      <c r="H205" s="299" t="s">
        <v>90</v>
      </c>
      <c r="I205" s="299" t="s">
        <v>91</v>
      </c>
      <c r="J205" s="299" t="s">
        <v>92</v>
      </c>
    </row>
    <row r="206" spans="1:10" x14ac:dyDescent="0.2">
      <c r="A206" s="299">
        <v>1144203703</v>
      </c>
      <c r="B206" s="299" t="s">
        <v>152</v>
      </c>
      <c r="C206" s="299" t="str">
        <f>+_xlfn.XLOOKUP(A206,'ACTIVOS 2'!$B$10:$B$646,'ACTIVOS 2'!$C$10:$C$646)</f>
        <v>TORRES VERA BRAJHAN</v>
      </c>
      <c r="D206" s="300">
        <v>35728</v>
      </c>
      <c r="E206" s="300">
        <v>43657</v>
      </c>
      <c r="F206" s="299" t="s">
        <v>763</v>
      </c>
      <c r="G206" s="299" t="s">
        <v>153</v>
      </c>
      <c r="H206" s="299" t="s">
        <v>90</v>
      </c>
      <c r="I206" s="299" t="s">
        <v>91</v>
      </c>
      <c r="J206" s="299" t="s">
        <v>92</v>
      </c>
    </row>
    <row r="207" spans="1:10" x14ac:dyDescent="0.2">
      <c r="A207" s="299">
        <v>1143857521</v>
      </c>
      <c r="B207" s="299" t="s">
        <v>154</v>
      </c>
      <c r="C207" s="299" t="str">
        <f>+_xlfn.XLOOKUP(A207,'ACTIVOS 2'!$B$10:$B$646,'ACTIVOS 2'!$C$10:$C$646)</f>
        <v>VARGAS CORTES LUIS ANTONIO</v>
      </c>
      <c r="D207" s="300">
        <v>34654</v>
      </c>
      <c r="E207" s="300">
        <v>44186</v>
      </c>
      <c r="F207" s="299" t="s">
        <v>763</v>
      </c>
      <c r="G207" s="299" t="s">
        <v>155</v>
      </c>
      <c r="H207" s="299" t="s">
        <v>90</v>
      </c>
      <c r="I207" s="299" t="s">
        <v>91</v>
      </c>
      <c r="J207" s="299" t="s">
        <v>92</v>
      </c>
    </row>
    <row r="208" spans="1:10" x14ac:dyDescent="0.2">
      <c r="A208" s="299">
        <v>1144078734</v>
      </c>
      <c r="B208" s="299" t="s">
        <v>156</v>
      </c>
      <c r="C208" s="299" t="str">
        <f>+_xlfn.XLOOKUP(A208,'ACTIVOS 2'!$B$10:$B$646,'ACTIVOS 2'!$C$10:$C$646)</f>
        <v>VARGAS MAJIN ERIK JOHAN</v>
      </c>
      <c r="D208" s="300">
        <v>34754</v>
      </c>
      <c r="E208" s="300">
        <v>44697</v>
      </c>
      <c r="F208" s="299" t="s">
        <v>763</v>
      </c>
      <c r="G208" s="299" t="s">
        <v>157</v>
      </c>
      <c r="H208" s="299" t="s">
        <v>90</v>
      </c>
      <c r="I208" s="299" t="s">
        <v>91</v>
      </c>
      <c r="J208" s="299" t="s">
        <v>92</v>
      </c>
    </row>
    <row r="209" spans="1:10" x14ac:dyDescent="0.2">
      <c r="A209" s="299">
        <v>1114873900</v>
      </c>
      <c r="B209" s="299" t="s">
        <v>158</v>
      </c>
      <c r="C209" s="299" t="str">
        <f>+_xlfn.XLOOKUP(A209,'ACTIVOS 2'!$B$10:$B$646,'ACTIVOS 2'!$C$10:$C$646)</f>
        <v>VASQUEZ TENORIO EDISON ALEJANDRO</v>
      </c>
      <c r="D209" s="300">
        <v>37373</v>
      </c>
      <c r="E209" s="300">
        <v>45629</v>
      </c>
      <c r="F209" s="299" t="s">
        <v>763</v>
      </c>
      <c r="G209" s="299" t="s">
        <v>5266</v>
      </c>
      <c r="H209" s="299" t="s">
        <v>90</v>
      </c>
      <c r="I209" s="299" t="s">
        <v>91</v>
      </c>
      <c r="J209" s="299" t="s">
        <v>159</v>
      </c>
    </row>
    <row r="210" spans="1:10" x14ac:dyDescent="0.2">
      <c r="A210" s="299">
        <v>1144190231</v>
      </c>
      <c r="B210" s="299" t="s">
        <v>160</v>
      </c>
      <c r="C210" s="299" t="str">
        <f>+_xlfn.XLOOKUP(A210,'ACTIVOS 2'!$B$10:$B$646,'ACTIVOS 2'!$C$10:$C$646)</f>
        <v>VICTORIA VALDES HECTOR EDUARDO</v>
      </c>
      <c r="D210" s="300">
        <v>35003</v>
      </c>
      <c r="E210" s="300">
        <v>45173</v>
      </c>
      <c r="F210" s="299" t="s">
        <v>763</v>
      </c>
      <c r="G210" s="299" t="s">
        <v>161</v>
      </c>
      <c r="H210" s="299" t="s">
        <v>90</v>
      </c>
      <c r="I210" s="299" t="s">
        <v>91</v>
      </c>
      <c r="J210" s="299" t="s">
        <v>92</v>
      </c>
    </row>
    <row r="211" spans="1:10" x14ac:dyDescent="0.2">
      <c r="A211" s="299">
        <v>6098150</v>
      </c>
      <c r="B211" s="299" t="s">
        <v>162</v>
      </c>
      <c r="C211" s="299" t="str">
        <f>+_xlfn.XLOOKUP(A211,'ACTIVOS 2'!$B$10:$B$646,'ACTIVOS 2'!$C$10:$C$646)</f>
        <v>ZEA GALVEZ DIEGO FERNANDO</v>
      </c>
      <c r="D211" s="300">
        <v>28789</v>
      </c>
      <c r="E211" s="300">
        <v>39995</v>
      </c>
      <c r="F211" s="299" t="s">
        <v>763</v>
      </c>
      <c r="G211" s="299" t="s">
        <v>4388</v>
      </c>
      <c r="H211" s="299" t="s">
        <v>90</v>
      </c>
      <c r="I211" s="299" t="s">
        <v>91</v>
      </c>
      <c r="J211" s="299" t="s">
        <v>92</v>
      </c>
    </row>
    <row r="212" spans="1:10" x14ac:dyDescent="0.2">
      <c r="A212" s="299">
        <v>14839664</v>
      </c>
      <c r="B212" s="299" t="s">
        <v>163</v>
      </c>
      <c r="C212" s="299" t="str">
        <f>+_xlfn.XLOOKUP(A212,'ACTIVOS 2'!$B$10:$B$646,'ACTIVOS 2'!$C$10:$C$646)</f>
        <v>ZUNIGA RAMIREZ RAFAEL</v>
      </c>
      <c r="D212" s="300">
        <v>29522</v>
      </c>
      <c r="E212" s="300">
        <v>43224</v>
      </c>
      <c r="F212" s="299" t="s">
        <v>763</v>
      </c>
      <c r="G212" s="299" t="s">
        <v>164</v>
      </c>
      <c r="H212" s="299" t="s">
        <v>90</v>
      </c>
      <c r="I212" s="299" t="s">
        <v>91</v>
      </c>
      <c r="J212" s="299" t="s">
        <v>92</v>
      </c>
    </row>
    <row r="213" spans="1:10" x14ac:dyDescent="0.2">
      <c r="A213" s="299">
        <v>1151953023</v>
      </c>
      <c r="B213" s="299" t="s">
        <v>165</v>
      </c>
      <c r="C213" s="299" t="str">
        <f>+_xlfn.XLOOKUP(A213,'ACTIVOS 2'!$B$10:$B$646,'ACTIVOS 2'!$C$10:$C$646)</f>
        <v>AYALA RIOS CRISTHIAN</v>
      </c>
      <c r="D213" s="300">
        <v>34406</v>
      </c>
      <c r="E213" s="300">
        <v>45100</v>
      </c>
      <c r="F213" s="299" t="s">
        <v>763</v>
      </c>
      <c r="G213" s="299" t="s">
        <v>166</v>
      </c>
      <c r="H213" s="299" t="s">
        <v>90</v>
      </c>
      <c r="I213" s="299" t="s">
        <v>167</v>
      </c>
      <c r="J213" s="299" t="s">
        <v>159</v>
      </c>
    </row>
    <row r="214" spans="1:10" x14ac:dyDescent="0.2">
      <c r="A214" s="299">
        <v>1122121587</v>
      </c>
      <c r="B214" s="299" t="s">
        <v>168</v>
      </c>
      <c r="C214" s="299" t="str">
        <f>+_xlfn.XLOOKUP(A214,'ACTIVOS 2'!$B$10:$B$646,'ACTIVOS 2'!$C$10:$C$646)</f>
        <v>BETANCOURT GIRALDO PAOLA ANDREA</v>
      </c>
      <c r="D214" s="300">
        <v>32252</v>
      </c>
      <c r="E214" s="300">
        <v>45062</v>
      </c>
      <c r="F214" s="299" t="s">
        <v>768</v>
      </c>
      <c r="G214" s="299" t="s">
        <v>169</v>
      </c>
      <c r="H214" s="299" t="s">
        <v>90</v>
      </c>
      <c r="I214" s="299" t="s">
        <v>167</v>
      </c>
      <c r="J214" s="299" t="s">
        <v>159</v>
      </c>
    </row>
    <row r="215" spans="1:10" x14ac:dyDescent="0.2">
      <c r="A215" s="299">
        <v>1144065214</v>
      </c>
      <c r="B215" s="299" t="s">
        <v>170</v>
      </c>
      <c r="C215" s="299" t="str">
        <f>+_xlfn.XLOOKUP(A215,'ACTIVOS 2'!$B$10:$B$646,'ACTIVOS 2'!$C$10:$C$646)</f>
        <v>ESTACIO ORTIZ JESSICA</v>
      </c>
      <c r="D215" s="300">
        <v>34211</v>
      </c>
      <c r="E215" s="300">
        <v>45155</v>
      </c>
      <c r="F215" s="299" t="s">
        <v>768</v>
      </c>
      <c r="G215" s="299" t="s">
        <v>171</v>
      </c>
      <c r="H215" s="299" t="s">
        <v>90</v>
      </c>
      <c r="I215" s="299" t="s">
        <v>167</v>
      </c>
      <c r="J215" s="299" t="s">
        <v>159</v>
      </c>
    </row>
    <row r="216" spans="1:10" x14ac:dyDescent="0.2">
      <c r="A216" s="299">
        <v>1143855263</v>
      </c>
      <c r="B216" s="299" t="s">
        <v>174</v>
      </c>
      <c r="C216" s="299" t="str">
        <f>+_xlfn.XLOOKUP(A216,'ACTIVOS 2'!$B$10:$B$646,'ACTIVOS 2'!$C$10:$C$646)</f>
        <v>GUERRERO GUTIERREZ EDIER ORLANDO</v>
      </c>
      <c r="D216" s="300">
        <v>34515</v>
      </c>
      <c r="E216" s="300">
        <v>44470</v>
      </c>
      <c r="F216" s="299" t="s">
        <v>763</v>
      </c>
      <c r="G216" s="299" t="s">
        <v>4389</v>
      </c>
      <c r="H216" s="299" t="s">
        <v>90</v>
      </c>
      <c r="I216" s="299" t="s">
        <v>167</v>
      </c>
      <c r="J216" s="299" t="s">
        <v>159</v>
      </c>
    </row>
    <row r="217" spans="1:10" x14ac:dyDescent="0.2">
      <c r="A217" s="299">
        <v>1006015232</v>
      </c>
      <c r="B217" s="299" t="s">
        <v>175</v>
      </c>
      <c r="C217" s="299" t="str">
        <f>+_xlfn.XLOOKUP(A217,'ACTIVOS 2'!$B$10:$B$646,'ACTIVOS 2'!$C$10:$C$646)</f>
        <v>LARGO CASTILLO CAMILO</v>
      </c>
      <c r="D217" s="300">
        <v>36853</v>
      </c>
      <c r="E217" s="300">
        <v>45323</v>
      </c>
      <c r="F217" s="299" t="s">
        <v>763</v>
      </c>
      <c r="G217" s="299" t="s">
        <v>176</v>
      </c>
      <c r="H217" s="299" t="s">
        <v>90</v>
      </c>
      <c r="I217" s="299" t="s">
        <v>167</v>
      </c>
      <c r="J217" s="299" t="s">
        <v>159</v>
      </c>
    </row>
    <row r="218" spans="1:10" x14ac:dyDescent="0.2">
      <c r="A218" s="299">
        <v>38889715</v>
      </c>
      <c r="B218" s="299" t="s">
        <v>177</v>
      </c>
      <c r="C218" s="299" t="str">
        <f>+_xlfn.XLOOKUP(A218,'ACTIVOS 2'!$B$10:$B$646,'ACTIVOS 2'!$C$10:$C$646)</f>
        <v>LEDESMA ZAPATA LILIANA</v>
      </c>
      <c r="D218" s="300">
        <v>29019</v>
      </c>
      <c r="E218" s="300">
        <v>44427</v>
      </c>
      <c r="F218" s="299" t="s">
        <v>768</v>
      </c>
      <c r="G218" s="299" t="s">
        <v>4390</v>
      </c>
      <c r="H218" s="299" t="s">
        <v>90</v>
      </c>
      <c r="I218" s="299" t="s">
        <v>167</v>
      </c>
      <c r="J218" s="299" t="s">
        <v>159</v>
      </c>
    </row>
    <row r="219" spans="1:10" x14ac:dyDescent="0.2">
      <c r="A219" s="299">
        <v>1148445121</v>
      </c>
      <c r="B219" s="299" t="s">
        <v>178</v>
      </c>
      <c r="C219" s="299" t="str">
        <f>+_xlfn.XLOOKUP(A219,'ACTIVOS 2'!$B$10:$B$646,'ACTIVOS 2'!$C$10:$C$646)</f>
        <v>MAHECHA RIASCOS LISET</v>
      </c>
      <c r="D219" s="300">
        <v>34441</v>
      </c>
      <c r="E219" s="300">
        <v>45313</v>
      </c>
      <c r="F219" s="299" t="s">
        <v>768</v>
      </c>
      <c r="G219" s="299" t="s">
        <v>179</v>
      </c>
      <c r="H219" s="299" t="s">
        <v>90</v>
      </c>
      <c r="I219" s="299" t="s">
        <v>167</v>
      </c>
      <c r="J219" s="299" t="s">
        <v>159</v>
      </c>
    </row>
    <row r="220" spans="1:10" x14ac:dyDescent="0.2">
      <c r="A220" s="299">
        <v>1114388381</v>
      </c>
      <c r="B220" s="299" t="s">
        <v>180</v>
      </c>
      <c r="C220" s="299" t="str">
        <f>+_xlfn.XLOOKUP(A220,'ACTIVOS 2'!$B$10:$B$646,'ACTIVOS 2'!$C$10:$C$646)</f>
        <v>MARIN MARTINEZ LUIS CARLOS</v>
      </c>
      <c r="D220" s="300">
        <v>33334</v>
      </c>
      <c r="E220" s="300">
        <v>45208</v>
      </c>
      <c r="F220" s="299" t="s">
        <v>763</v>
      </c>
      <c r="G220" s="299" t="s">
        <v>181</v>
      </c>
      <c r="H220" s="299" t="s">
        <v>90</v>
      </c>
      <c r="I220" s="299" t="s">
        <v>167</v>
      </c>
      <c r="J220" s="299" t="s">
        <v>159</v>
      </c>
    </row>
    <row r="221" spans="1:10" x14ac:dyDescent="0.2">
      <c r="A221" s="299">
        <v>31309648</v>
      </c>
      <c r="B221" s="299" t="s">
        <v>182</v>
      </c>
      <c r="C221" s="299" t="str">
        <f>+_xlfn.XLOOKUP(A221,'ACTIVOS 2'!$B$10:$B$646,'ACTIVOS 2'!$C$10:$C$646)</f>
        <v>PALACIO CAMPO GLEANGELY MAIBELIN</v>
      </c>
      <c r="D221" s="300">
        <v>31071</v>
      </c>
      <c r="E221" s="300">
        <v>44702</v>
      </c>
      <c r="F221" s="299" t="s">
        <v>768</v>
      </c>
      <c r="G221" s="299" t="s">
        <v>183</v>
      </c>
      <c r="H221" s="299" t="s">
        <v>90</v>
      </c>
      <c r="I221" s="299" t="s">
        <v>167</v>
      </c>
      <c r="J221" s="299" t="s">
        <v>159</v>
      </c>
    </row>
    <row r="222" spans="1:10" x14ac:dyDescent="0.2">
      <c r="A222" s="299">
        <v>1085271987</v>
      </c>
      <c r="B222" s="299" t="s">
        <v>184</v>
      </c>
      <c r="C222" s="299" t="str">
        <f>+_xlfn.XLOOKUP(A222,'ACTIVOS 2'!$B$10:$B$646,'ACTIVOS 2'!$C$10:$C$646)</f>
        <v>QUIROGA OSORIO MARIA VICTORIA</v>
      </c>
      <c r="D222" s="300">
        <v>32578</v>
      </c>
      <c r="E222" s="300">
        <v>45100</v>
      </c>
      <c r="F222" s="299" t="s">
        <v>768</v>
      </c>
      <c r="G222" s="299" t="s">
        <v>4391</v>
      </c>
      <c r="H222" s="299" t="s">
        <v>90</v>
      </c>
      <c r="I222" s="299" t="s">
        <v>167</v>
      </c>
      <c r="J222" s="299" t="s">
        <v>159</v>
      </c>
    </row>
    <row r="223" spans="1:10" x14ac:dyDescent="0.2">
      <c r="A223" s="299">
        <v>1129502437</v>
      </c>
      <c r="B223" s="299" t="s">
        <v>6776</v>
      </c>
      <c r="C223" s="299" t="str">
        <f>+_xlfn.XLOOKUP(A223,'ACTIVOS 2'!$B$10:$B$646,'ACTIVOS 2'!$C$10:$C$646)</f>
        <v>VARGAS DELGADO JOSE MANUEL</v>
      </c>
      <c r="D223" s="300">
        <v>32396</v>
      </c>
      <c r="E223" s="300">
        <v>45789</v>
      </c>
      <c r="F223" s="299" t="s">
        <v>763</v>
      </c>
      <c r="G223" s="299" t="s">
        <v>6777</v>
      </c>
      <c r="H223" s="299" t="s">
        <v>90</v>
      </c>
      <c r="I223" s="299" t="s">
        <v>167</v>
      </c>
      <c r="J223" s="299" t="s">
        <v>159</v>
      </c>
    </row>
    <row r="224" spans="1:10" x14ac:dyDescent="0.2">
      <c r="A224" s="299">
        <v>66865362</v>
      </c>
      <c r="B224" s="299" t="s">
        <v>1016</v>
      </c>
      <c r="C224" s="299" t="str">
        <f>+_xlfn.XLOOKUP(A224,'ACTIVOS 2'!$B$10:$B$646,'ACTIVOS 2'!$C$10:$C$646)</f>
        <v>AGUDELO FIERRO CLAUDIA</v>
      </c>
      <c r="D224" s="300">
        <v>26977</v>
      </c>
      <c r="E224" s="300">
        <v>43370</v>
      </c>
      <c r="F224" s="299" t="s">
        <v>768</v>
      </c>
      <c r="G224" s="299" t="s">
        <v>4392</v>
      </c>
      <c r="H224" s="299" t="s">
        <v>90</v>
      </c>
      <c r="I224" s="299" t="s">
        <v>1017</v>
      </c>
      <c r="J224" s="299" t="s">
        <v>196</v>
      </c>
    </row>
    <row r="225" spans="1:10" x14ac:dyDescent="0.2">
      <c r="A225" s="299">
        <v>1130624775</v>
      </c>
      <c r="B225" s="299" t="s">
        <v>1020</v>
      </c>
      <c r="C225" s="299" t="str">
        <f>+_xlfn.XLOOKUP(A225,'ACTIVOS 2'!$B$10:$B$646,'ACTIVOS 2'!$C$10:$C$646)</f>
        <v>ARCE ALZATE HEIDI JHOANA</v>
      </c>
      <c r="D225" s="300">
        <v>31477</v>
      </c>
      <c r="E225" s="300">
        <v>43504</v>
      </c>
      <c r="F225" s="299" t="s">
        <v>768</v>
      </c>
      <c r="G225" s="299" t="s">
        <v>1021</v>
      </c>
      <c r="H225" s="299" t="s">
        <v>90</v>
      </c>
      <c r="I225" s="299" t="s">
        <v>1017</v>
      </c>
      <c r="J225" s="299" t="s">
        <v>196</v>
      </c>
    </row>
    <row r="226" spans="1:10" x14ac:dyDescent="0.2">
      <c r="A226" s="299">
        <v>1118291433</v>
      </c>
      <c r="B226" s="299" t="s">
        <v>1022</v>
      </c>
      <c r="C226" s="299" t="str">
        <f>+_xlfn.XLOOKUP(A226,'ACTIVOS 2'!$B$10:$B$646,'ACTIVOS 2'!$C$10:$C$646)</f>
        <v>BENITEZ CARDONA NATHALY</v>
      </c>
      <c r="D226" s="300">
        <v>32596</v>
      </c>
      <c r="E226" s="300">
        <v>43207</v>
      </c>
      <c r="F226" s="299" t="s">
        <v>768</v>
      </c>
      <c r="G226" s="299" t="s">
        <v>1023</v>
      </c>
      <c r="H226" s="299" t="s">
        <v>90</v>
      </c>
      <c r="I226" s="299" t="s">
        <v>1017</v>
      </c>
      <c r="J226" s="299" t="s">
        <v>196</v>
      </c>
    </row>
    <row r="227" spans="1:10" x14ac:dyDescent="0.2">
      <c r="A227" s="299">
        <v>25281272</v>
      </c>
      <c r="B227" s="299" t="s">
        <v>1024</v>
      </c>
      <c r="C227" s="299" t="str">
        <f>+_xlfn.XLOOKUP(A227,'ACTIVOS 2'!$B$10:$B$646,'ACTIVOS 2'!$C$10:$C$646)</f>
        <v>BETANCOUR GLORIA PATRICIA</v>
      </c>
      <c r="D227" s="300">
        <v>28988</v>
      </c>
      <c r="E227" s="300">
        <v>45017</v>
      </c>
      <c r="F227" s="299" t="s">
        <v>768</v>
      </c>
      <c r="G227" s="299" t="s">
        <v>1025</v>
      </c>
      <c r="H227" s="299" t="s">
        <v>90</v>
      </c>
      <c r="I227" s="299" t="s">
        <v>1017</v>
      </c>
      <c r="J227" s="299" t="s">
        <v>196</v>
      </c>
    </row>
    <row r="228" spans="1:10" x14ac:dyDescent="0.2">
      <c r="A228" s="299">
        <v>31567635</v>
      </c>
      <c r="B228" s="299" t="s">
        <v>1026</v>
      </c>
      <c r="C228" s="299" t="str">
        <f>+_xlfn.XLOOKUP(A228,'ACTIVOS 2'!$B$10:$B$646,'ACTIVOS 2'!$C$10:$C$646)</f>
        <v>BUITRAGO NARANJO LUZ MARINA</v>
      </c>
      <c r="D228" s="300">
        <v>29556</v>
      </c>
      <c r="E228" s="300">
        <v>43370</v>
      </c>
      <c r="F228" s="299" t="s">
        <v>768</v>
      </c>
      <c r="G228" s="299" t="s">
        <v>4393</v>
      </c>
      <c r="H228" s="299" t="s">
        <v>90</v>
      </c>
      <c r="I228" s="299" t="s">
        <v>1017</v>
      </c>
      <c r="J228" s="299" t="s">
        <v>196</v>
      </c>
    </row>
    <row r="229" spans="1:10" x14ac:dyDescent="0.2">
      <c r="A229" s="299">
        <v>1107056299</v>
      </c>
      <c r="B229" s="299" t="s">
        <v>1027</v>
      </c>
      <c r="C229" s="299" t="str">
        <f>+_xlfn.XLOOKUP(A229,'ACTIVOS 2'!$B$10:$B$646,'ACTIVOS 2'!$C$10:$C$646)</f>
        <v>BURBANO LOPEZ LILIANA MIRYAM</v>
      </c>
      <c r="D229" s="300">
        <v>32313</v>
      </c>
      <c r="E229" s="300">
        <v>43207</v>
      </c>
      <c r="F229" s="299" t="s">
        <v>768</v>
      </c>
      <c r="G229" s="299" t="s">
        <v>1028</v>
      </c>
      <c r="H229" s="299" t="s">
        <v>90</v>
      </c>
      <c r="I229" s="299" t="s">
        <v>1017</v>
      </c>
      <c r="J229" s="299" t="s">
        <v>196</v>
      </c>
    </row>
    <row r="230" spans="1:10" x14ac:dyDescent="0.2">
      <c r="A230" s="299">
        <v>38551144</v>
      </c>
      <c r="B230" s="299" t="s">
        <v>1029</v>
      </c>
      <c r="C230" s="299" t="str">
        <f>+_xlfn.XLOOKUP(A230,'ACTIVOS 2'!$B$10:$B$646,'ACTIVOS 2'!$C$10:$C$646)</f>
        <v>CALVACHE NERY CLAUDY ESTHER</v>
      </c>
      <c r="D230" s="300">
        <v>29553</v>
      </c>
      <c r="E230" s="300">
        <v>43818</v>
      </c>
      <c r="F230" s="299" t="s">
        <v>768</v>
      </c>
      <c r="G230" s="299" t="s">
        <v>4394</v>
      </c>
      <c r="H230" s="299" t="s">
        <v>90</v>
      </c>
      <c r="I230" s="299" t="s">
        <v>1017</v>
      </c>
      <c r="J230" s="299" t="s">
        <v>196</v>
      </c>
    </row>
    <row r="231" spans="1:10" x14ac:dyDescent="0.2">
      <c r="A231" s="299">
        <v>67009729</v>
      </c>
      <c r="B231" s="299" t="s">
        <v>1030</v>
      </c>
      <c r="C231" s="299" t="str">
        <f>+_xlfn.XLOOKUP(A231,'ACTIVOS 2'!$B$10:$B$646,'ACTIVOS 2'!$C$10:$C$646)</f>
        <v>CAMPOS MARIN ROSALBA</v>
      </c>
      <c r="D231" s="300">
        <v>26980</v>
      </c>
      <c r="E231" s="300">
        <v>43207</v>
      </c>
      <c r="F231" s="299" t="s">
        <v>768</v>
      </c>
      <c r="G231" s="299" t="s">
        <v>1031</v>
      </c>
      <c r="H231" s="299" t="s">
        <v>90</v>
      </c>
      <c r="I231" s="299" t="s">
        <v>1017</v>
      </c>
      <c r="J231" s="299" t="s">
        <v>196</v>
      </c>
    </row>
    <row r="232" spans="1:10" x14ac:dyDescent="0.2">
      <c r="A232" s="299">
        <v>1144058463</v>
      </c>
      <c r="B232" s="299" t="s">
        <v>1032</v>
      </c>
      <c r="C232" s="299" t="str">
        <f>+_xlfn.XLOOKUP(A232,'ACTIVOS 2'!$B$10:$B$646,'ACTIVOS 2'!$C$10:$C$646)</f>
        <v>CARDENAS FRANCO ANUBI</v>
      </c>
      <c r="D232" s="300">
        <v>33891</v>
      </c>
      <c r="E232" s="300">
        <v>43207</v>
      </c>
      <c r="F232" s="299" t="s">
        <v>768</v>
      </c>
      <c r="G232" s="299" t="s">
        <v>1033</v>
      </c>
      <c r="H232" s="299" t="s">
        <v>90</v>
      </c>
      <c r="I232" s="299" t="s">
        <v>1017</v>
      </c>
      <c r="J232" s="299" t="s">
        <v>196</v>
      </c>
    </row>
    <row r="233" spans="1:10" x14ac:dyDescent="0.2">
      <c r="A233" s="299">
        <v>1006523364</v>
      </c>
      <c r="B233" s="299" t="s">
        <v>1034</v>
      </c>
      <c r="C233" s="299" t="str">
        <f>+_xlfn.XLOOKUP(A233,'ACTIVOS 2'!$B$10:$B$646,'ACTIVOS 2'!$C$10:$C$646)</f>
        <v>CASTRO CASTILLO DIANA MARCELA</v>
      </c>
      <c r="D233" s="300">
        <v>31905</v>
      </c>
      <c r="E233" s="300">
        <v>43210</v>
      </c>
      <c r="F233" s="299" t="s">
        <v>768</v>
      </c>
      <c r="G233" s="299" t="s">
        <v>1035</v>
      </c>
      <c r="H233" s="299" t="s">
        <v>90</v>
      </c>
      <c r="I233" s="299" t="s">
        <v>1017</v>
      </c>
      <c r="J233" s="299" t="s">
        <v>196</v>
      </c>
    </row>
    <row r="234" spans="1:10" x14ac:dyDescent="0.2">
      <c r="A234" s="299">
        <v>1019077069</v>
      </c>
      <c r="B234" s="299" t="s">
        <v>1036</v>
      </c>
      <c r="C234" s="299" t="str">
        <f>+_xlfn.XLOOKUP(A234,'ACTIVOS 2'!$B$10:$B$646,'ACTIVOS 2'!$C$10:$C$646)</f>
        <v>CHARA VALENCIA GLORIA MINDREI</v>
      </c>
      <c r="D234" s="300">
        <v>33907</v>
      </c>
      <c r="E234" s="300">
        <v>43657</v>
      </c>
      <c r="F234" s="299" t="s">
        <v>768</v>
      </c>
      <c r="G234" s="299" t="s">
        <v>1037</v>
      </c>
      <c r="H234" s="299" t="s">
        <v>90</v>
      </c>
      <c r="I234" s="299" t="s">
        <v>1017</v>
      </c>
      <c r="J234" s="299" t="s">
        <v>196</v>
      </c>
    </row>
    <row r="235" spans="1:10" x14ac:dyDescent="0.2">
      <c r="A235" s="299">
        <v>66845150</v>
      </c>
      <c r="B235" s="299" t="s">
        <v>1038</v>
      </c>
      <c r="C235" s="299" t="str">
        <f>+_xlfn.XLOOKUP(A235,'ACTIVOS 2'!$B$10:$B$646,'ACTIVOS 2'!$C$10:$C$646)</f>
        <v>CIFUENTES BEDON LILIANA</v>
      </c>
      <c r="D235" s="300">
        <v>26412</v>
      </c>
      <c r="E235" s="300">
        <v>42416</v>
      </c>
      <c r="F235" s="299" t="s">
        <v>768</v>
      </c>
      <c r="G235" s="299" t="s">
        <v>1039</v>
      </c>
      <c r="H235" s="299" t="s">
        <v>90</v>
      </c>
      <c r="I235" s="299" t="s">
        <v>1017</v>
      </c>
      <c r="J235" s="299" t="s">
        <v>196</v>
      </c>
    </row>
    <row r="236" spans="1:10" x14ac:dyDescent="0.2">
      <c r="A236" s="299">
        <v>66854913</v>
      </c>
      <c r="B236" s="299" t="s">
        <v>1041</v>
      </c>
      <c r="C236" s="299" t="str">
        <f>+_xlfn.XLOOKUP(A236,'ACTIVOS 2'!$B$10:$B$646,'ACTIVOS 2'!$C$10:$C$646)</f>
        <v>DIAZ DELGADO SANDRA PATRICIA</v>
      </c>
      <c r="D236" s="300">
        <v>26738</v>
      </c>
      <c r="E236" s="300">
        <v>38876</v>
      </c>
      <c r="F236" s="299" t="s">
        <v>768</v>
      </c>
      <c r="G236" s="299" t="s">
        <v>4396</v>
      </c>
      <c r="H236" s="299" t="s">
        <v>90</v>
      </c>
      <c r="I236" s="299" t="s">
        <v>1017</v>
      </c>
      <c r="J236" s="299" t="s">
        <v>196</v>
      </c>
    </row>
    <row r="237" spans="1:10" x14ac:dyDescent="0.2">
      <c r="A237" s="299">
        <v>1088241069</v>
      </c>
      <c r="B237" s="299" t="s">
        <v>1042</v>
      </c>
      <c r="C237" s="299" t="str">
        <f>+_xlfn.XLOOKUP(A237,'ACTIVOS 2'!$B$10:$B$646,'ACTIVOS 2'!$C$10:$C$646)</f>
        <v>ESCOBAR OSPINA PAULA CATALINA</v>
      </c>
      <c r="D237" s="300">
        <v>31595</v>
      </c>
      <c r="E237" s="300">
        <v>43224</v>
      </c>
      <c r="F237" s="299" t="s">
        <v>768</v>
      </c>
      <c r="G237" s="299" t="s">
        <v>1043</v>
      </c>
      <c r="H237" s="299" t="s">
        <v>90</v>
      </c>
      <c r="I237" s="299" t="s">
        <v>1017</v>
      </c>
      <c r="J237" s="299" t="s">
        <v>196</v>
      </c>
    </row>
    <row r="238" spans="1:10" x14ac:dyDescent="0.2">
      <c r="A238" s="299">
        <v>1130665671</v>
      </c>
      <c r="B238" s="299" t="s">
        <v>1045</v>
      </c>
      <c r="C238" s="299" t="str">
        <f>+_xlfn.XLOOKUP(A238,'ACTIVOS 2'!$B$10:$B$646,'ACTIVOS 2'!$C$10:$C$646)</f>
        <v>GALVIS DE LA CRUZ LEYDI JHOANA</v>
      </c>
      <c r="D238" s="300">
        <v>31483</v>
      </c>
      <c r="E238" s="300">
        <v>44264</v>
      </c>
      <c r="F238" s="299" t="s">
        <v>768</v>
      </c>
      <c r="G238" s="299" t="s">
        <v>1046</v>
      </c>
      <c r="H238" s="299" t="s">
        <v>90</v>
      </c>
      <c r="I238" s="299" t="s">
        <v>1017</v>
      </c>
      <c r="J238" s="299" t="s">
        <v>196</v>
      </c>
    </row>
    <row r="239" spans="1:10" x14ac:dyDescent="0.2">
      <c r="A239" s="299">
        <v>43722031</v>
      </c>
      <c r="B239" s="299" t="s">
        <v>1048</v>
      </c>
      <c r="C239" s="299" t="str">
        <f>+_xlfn.XLOOKUP(A239,'ACTIVOS 2'!$B$10:$B$646,'ACTIVOS 2'!$C$10:$C$646)</f>
        <v>GAVIRIA GOMEZ JANETH</v>
      </c>
      <c r="D239" s="300">
        <v>25342</v>
      </c>
      <c r="E239" s="300">
        <v>44306</v>
      </c>
      <c r="F239" s="299" t="s">
        <v>768</v>
      </c>
      <c r="G239" s="299" t="s">
        <v>1049</v>
      </c>
      <c r="H239" s="299" t="s">
        <v>90</v>
      </c>
      <c r="I239" s="299" t="s">
        <v>1017</v>
      </c>
      <c r="J239" s="299" t="s">
        <v>196</v>
      </c>
    </row>
    <row r="240" spans="1:10" x14ac:dyDescent="0.2">
      <c r="A240" s="299">
        <v>29115548</v>
      </c>
      <c r="B240" s="299" t="s">
        <v>1050</v>
      </c>
      <c r="C240" s="299" t="str">
        <f>+_xlfn.XLOOKUP(A240,'ACTIVOS 2'!$B$10:$B$646,'ACTIVOS 2'!$C$10:$C$646)</f>
        <v>GUTIERREZ VELEZ BLANCA ISABEL</v>
      </c>
      <c r="D240" s="300">
        <v>29042</v>
      </c>
      <c r="E240" s="300">
        <v>43236</v>
      </c>
      <c r="F240" s="299" t="s">
        <v>768</v>
      </c>
      <c r="G240" s="299" t="s">
        <v>1051</v>
      </c>
      <c r="H240" s="299" t="s">
        <v>90</v>
      </c>
      <c r="I240" s="299" t="s">
        <v>1017</v>
      </c>
      <c r="J240" s="299" t="s">
        <v>196</v>
      </c>
    </row>
    <row r="241" spans="1:10" x14ac:dyDescent="0.2">
      <c r="A241" s="299">
        <v>31711473</v>
      </c>
      <c r="B241" s="299" t="s">
        <v>1052</v>
      </c>
      <c r="C241" s="299" t="str">
        <f>+_xlfn.XLOOKUP(A241,'ACTIVOS 2'!$B$10:$B$646,'ACTIVOS 2'!$C$10:$C$646)</f>
        <v>HOYOS NIEVA CAROLINA</v>
      </c>
      <c r="D241" s="300">
        <v>29908</v>
      </c>
      <c r="E241" s="300">
        <v>43224</v>
      </c>
      <c r="F241" s="299" t="s">
        <v>768</v>
      </c>
      <c r="G241" s="299" t="s">
        <v>1053</v>
      </c>
      <c r="H241" s="299" t="s">
        <v>90</v>
      </c>
      <c r="I241" s="299" t="s">
        <v>1017</v>
      </c>
      <c r="J241" s="299" t="s">
        <v>196</v>
      </c>
    </row>
    <row r="242" spans="1:10" x14ac:dyDescent="0.2">
      <c r="A242" s="299">
        <v>1118283164</v>
      </c>
      <c r="B242" s="299" t="s">
        <v>1056</v>
      </c>
      <c r="C242" s="299" t="str">
        <f>+_xlfn.XLOOKUP(A242,'ACTIVOS 2'!$B$10:$B$646,'ACTIVOS 2'!$C$10:$C$646)</f>
        <v>JURADO MENZA FLORAIDA</v>
      </c>
      <c r="D242" s="300">
        <v>31250</v>
      </c>
      <c r="E242" s="300">
        <v>43318</v>
      </c>
      <c r="F242" s="299" t="s">
        <v>768</v>
      </c>
      <c r="G242" s="299" t="s">
        <v>1057</v>
      </c>
      <c r="H242" s="299" t="s">
        <v>90</v>
      </c>
      <c r="I242" s="299" t="s">
        <v>1017</v>
      </c>
      <c r="J242" s="299" t="s">
        <v>196</v>
      </c>
    </row>
    <row r="243" spans="1:10" x14ac:dyDescent="0.2">
      <c r="A243" s="299">
        <v>66970870</v>
      </c>
      <c r="B243" s="299" t="s">
        <v>1058</v>
      </c>
      <c r="C243" s="299" t="str">
        <f>+_xlfn.XLOOKUP(A243,'ACTIVOS 2'!$B$10:$B$646,'ACTIVOS 2'!$C$10:$C$646)</f>
        <v>LAZO BERMEO VIVIAN ANDREA</v>
      </c>
      <c r="D243" s="300">
        <v>30304</v>
      </c>
      <c r="E243" s="300">
        <v>43346</v>
      </c>
      <c r="F243" s="299" t="s">
        <v>768</v>
      </c>
      <c r="G243" s="299" t="s">
        <v>4399</v>
      </c>
      <c r="H243" s="299" t="s">
        <v>90</v>
      </c>
      <c r="I243" s="299" t="s">
        <v>1017</v>
      </c>
      <c r="J243" s="299" t="s">
        <v>196</v>
      </c>
    </row>
    <row r="244" spans="1:10" x14ac:dyDescent="0.2">
      <c r="A244" s="299">
        <v>1143943085</v>
      </c>
      <c r="B244" s="299" t="s">
        <v>1059</v>
      </c>
      <c r="C244" s="299" t="str">
        <f>+_xlfn.XLOOKUP(A244,'ACTIVOS 2'!$B$10:$B$646,'ACTIVOS 2'!$C$10:$C$646)</f>
        <v>LEMUS GONZALEZ DIANA LIZETH</v>
      </c>
      <c r="D244" s="300">
        <v>33459</v>
      </c>
      <c r="E244" s="300">
        <v>44141</v>
      </c>
      <c r="F244" s="299" t="s">
        <v>768</v>
      </c>
      <c r="G244" s="299" t="s">
        <v>4400</v>
      </c>
      <c r="H244" s="299" t="s">
        <v>90</v>
      </c>
      <c r="I244" s="299" t="s">
        <v>1017</v>
      </c>
      <c r="J244" s="299" t="s">
        <v>196</v>
      </c>
    </row>
    <row r="245" spans="1:10" x14ac:dyDescent="0.2">
      <c r="A245" s="299">
        <v>1130680862</v>
      </c>
      <c r="B245" s="299" t="s">
        <v>1063</v>
      </c>
      <c r="C245" s="299" t="str">
        <f>+_xlfn.XLOOKUP(A245,'ACTIVOS 2'!$B$10:$B$646,'ACTIVOS 2'!$C$10:$C$646)</f>
        <v>MARIN CORTES KELLY MARCELA</v>
      </c>
      <c r="D245" s="300">
        <v>32494</v>
      </c>
      <c r="E245" s="300">
        <v>44166</v>
      </c>
      <c r="F245" s="299" t="s">
        <v>768</v>
      </c>
      <c r="G245" s="299" t="s">
        <v>4402</v>
      </c>
      <c r="H245" s="299" t="s">
        <v>90</v>
      </c>
      <c r="I245" s="299" t="s">
        <v>1017</v>
      </c>
      <c r="J245" s="299" t="s">
        <v>196</v>
      </c>
    </row>
    <row r="246" spans="1:10" x14ac:dyDescent="0.2">
      <c r="A246" s="299">
        <v>1144038439</v>
      </c>
      <c r="B246" s="299" t="s">
        <v>1064</v>
      </c>
      <c r="C246" s="299" t="str">
        <f>+_xlfn.XLOOKUP(A246,'ACTIVOS 2'!$B$10:$B$646,'ACTIVOS 2'!$C$10:$C$646)</f>
        <v>MARIN SANCHEZ CHARON DAYAN</v>
      </c>
      <c r="D246" s="300">
        <v>33070</v>
      </c>
      <c r="E246" s="300">
        <v>43782</v>
      </c>
      <c r="F246" s="299" t="s">
        <v>768</v>
      </c>
      <c r="G246" s="299" t="s">
        <v>4403</v>
      </c>
      <c r="H246" s="299" t="s">
        <v>90</v>
      </c>
      <c r="I246" s="299" t="s">
        <v>1017</v>
      </c>
      <c r="J246" s="299" t="s">
        <v>196</v>
      </c>
    </row>
    <row r="247" spans="1:10" x14ac:dyDescent="0.2">
      <c r="A247" s="299">
        <v>29116410</v>
      </c>
      <c r="B247" s="299" t="s">
        <v>1066</v>
      </c>
      <c r="C247" s="299" t="str">
        <f>+_xlfn.XLOOKUP(A247,'ACTIVOS 2'!$B$10:$B$646,'ACTIVOS 2'!$C$10:$C$646)</f>
        <v>MOMPOTES CHAVEZ MILENA</v>
      </c>
      <c r="D247" s="300">
        <v>28935</v>
      </c>
      <c r="E247" s="300">
        <v>38749</v>
      </c>
      <c r="F247" s="299" t="s">
        <v>768</v>
      </c>
      <c r="G247" s="299" t="s">
        <v>4405</v>
      </c>
      <c r="H247" s="299" t="s">
        <v>90</v>
      </c>
      <c r="I247" s="299" t="s">
        <v>1017</v>
      </c>
      <c r="J247" s="299" t="s">
        <v>196</v>
      </c>
    </row>
    <row r="248" spans="1:10" x14ac:dyDescent="0.2">
      <c r="A248" s="299">
        <v>1130623234</v>
      </c>
      <c r="B248" s="299" t="s">
        <v>1067</v>
      </c>
      <c r="C248" s="299" t="str">
        <f>+_xlfn.XLOOKUP(A248,'ACTIVOS 2'!$B$10:$B$646,'ACTIVOS 2'!$C$10:$C$646)</f>
        <v>MONTALVO HURTADO SANDRA VIVIANA</v>
      </c>
      <c r="D248" s="300">
        <v>31920</v>
      </c>
      <c r="E248" s="300">
        <v>43370</v>
      </c>
      <c r="F248" s="299" t="s">
        <v>768</v>
      </c>
      <c r="G248" s="299" t="s">
        <v>4406</v>
      </c>
      <c r="H248" s="299" t="s">
        <v>90</v>
      </c>
      <c r="I248" s="299" t="s">
        <v>1017</v>
      </c>
      <c r="J248" s="299" t="s">
        <v>196</v>
      </c>
    </row>
    <row r="249" spans="1:10" x14ac:dyDescent="0.2">
      <c r="A249" s="299">
        <v>1130678582</v>
      </c>
      <c r="B249" s="299" t="s">
        <v>1070</v>
      </c>
      <c r="C249" s="299" t="str">
        <f>+_xlfn.XLOOKUP(A249,'ACTIVOS 2'!$B$10:$B$646,'ACTIVOS 2'!$C$10:$C$646)</f>
        <v>MORENO OPANCE DIANA MARCELA</v>
      </c>
      <c r="D249" s="300">
        <v>32365</v>
      </c>
      <c r="E249" s="300">
        <v>43279</v>
      </c>
      <c r="F249" s="299" t="s">
        <v>768</v>
      </c>
      <c r="G249" s="299" t="s">
        <v>1071</v>
      </c>
      <c r="H249" s="299" t="s">
        <v>90</v>
      </c>
      <c r="I249" s="299" t="s">
        <v>1017</v>
      </c>
      <c r="J249" s="299" t="s">
        <v>196</v>
      </c>
    </row>
    <row r="250" spans="1:10" x14ac:dyDescent="0.2">
      <c r="A250" s="299">
        <v>1130665636</v>
      </c>
      <c r="B250" s="299" t="s">
        <v>1074</v>
      </c>
      <c r="C250" s="299" t="e">
        <f>+_xlfn.XLOOKUP(A250,'ACTIVOS 2'!$B$10:$B$646,'ACTIVOS 2'!$C$10:$C$646)</f>
        <v>#N/A</v>
      </c>
      <c r="D250" s="300">
        <v>31405</v>
      </c>
      <c r="E250" s="300">
        <v>44264</v>
      </c>
      <c r="F250" s="299" t="s">
        <v>763</v>
      </c>
      <c r="G250" s="299" t="s">
        <v>1075</v>
      </c>
      <c r="H250" s="299" t="s">
        <v>90</v>
      </c>
      <c r="I250" s="299" t="s">
        <v>1017</v>
      </c>
      <c r="J250" s="299" t="s">
        <v>196</v>
      </c>
    </row>
    <row r="251" spans="1:10" x14ac:dyDescent="0.2">
      <c r="A251" s="299">
        <v>38885788</v>
      </c>
      <c r="B251" s="299" t="s">
        <v>1076</v>
      </c>
      <c r="C251" s="299" t="str">
        <f>+_xlfn.XLOOKUP(A251,'ACTIVOS 2'!$B$10:$B$646,'ACTIVOS 2'!$C$10:$C$646)</f>
        <v>PALOMINO PEREA CARMEN ELENA</v>
      </c>
      <c r="D251" s="300">
        <v>29130</v>
      </c>
      <c r="E251" s="300">
        <v>43900</v>
      </c>
      <c r="F251" s="299" t="s">
        <v>768</v>
      </c>
      <c r="G251" s="299" t="s">
        <v>4407</v>
      </c>
      <c r="H251" s="299" t="s">
        <v>90</v>
      </c>
      <c r="I251" s="299" t="s">
        <v>1017</v>
      </c>
      <c r="J251" s="299" t="s">
        <v>196</v>
      </c>
    </row>
    <row r="252" spans="1:10" x14ac:dyDescent="0.2">
      <c r="A252" s="299">
        <v>29568448</v>
      </c>
      <c r="B252" s="299" t="s">
        <v>1077</v>
      </c>
      <c r="C252" s="299" t="str">
        <f>+_xlfn.XLOOKUP(A252,'ACTIVOS 2'!$B$10:$B$646,'ACTIVOS 2'!$C$10:$C$646)</f>
        <v>PERDOMO CEDENO MARGALIDA</v>
      </c>
      <c r="D252" s="300">
        <v>28970</v>
      </c>
      <c r="E252" s="300">
        <v>43242</v>
      </c>
      <c r="F252" s="299" t="s">
        <v>768</v>
      </c>
      <c r="G252" s="299" t="s">
        <v>1078</v>
      </c>
      <c r="H252" s="299" t="s">
        <v>90</v>
      </c>
      <c r="I252" s="299" t="s">
        <v>1017</v>
      </c>
      <c r="J252" s="299" t="s">
        <v>196</v>
      </c>
    </row>
    <row r="253" spans="1:10" x14ac:dyDescent="0.2">
      <c r="A253" s="299">
        <v>29107483</v>
      </c>
      <c r="B253" s="299" t="s">
        <v>1079</v>
      </c>
      <c r="C253" s="299" t="str">
        <f>+_xlfn.XLOOKUP(A253,'ACTIVOS 2'!$B$10:$B$646,'ACTIVOS 2'!$C$10:$C$646)</f>
        <v>PORTILLA MAYOR SANDRA PATRICIA</v>
      </c>
      <c r="D253" s="300">
        <v>28830</v>
      </c>
      <c r="E253" s="300">
        <v>43504</v>
      </c>
      <c r="F253" s="299" t="s">
        <v>768</v>
      </c>
      <c r="G253" s="299" t="s">
        <v>4408</v>
      </c>
      <c r="H253" s="299" t="s">
        <v>90</v>
      </c>
      <c r="I253" s="299" t="s">
        <v>1017</v>
      </c>
      <c r="J253" s="299" t="s">
        <v>196</v>
      </c>
    </row>
    <row r="254" spans="1:10" x14ac:dyDescent="0.2">
      <c r="A254" s="299">
        <v>66954852</v>
      </c>
      <c r="B254" s="299" t="s">
        <v>1080</v>
      </c>
      <c r="C254" s="299" t="str">
        <f>+_xlfn.XLOOKUP(A254,'ACTIVOS 2'!$B$10:$B$646,'ACTIVOS 2'!$C$10:$C$646)</f>
        <v>QUISOBONI MANBUSCAY SANDRA MILENA</v>
      </c>
      <c r="D254" s="300">
        <v>27766</v>
      </c>
      <c r="E254" s="300">
        <v>39114</v>
      </c>
      <c r="F254" s="299" t="s">
        <v>768</v>
      </c>
      <c r="G254" s="299" t="s">
        <v>4409</v>
      </c>
      <c r="H254" s="299" t="s">
        <v>90</v>
      </c>
      <c r="I254" s="299" t="s">
        <v>1017</v>
      </c>
      <c r="J254" s="299" t="s">
        <v>196</v>
      </c>
    </row>
    <row r="255" spans="1:10" x14ac:dyDescent="0.2">
      <c r="A255" s="299">
        <v>1144128508</v>
      </c>
      <c r="B255" s="299" t="s">
        <v>1083</v>
      </c>
      <c r="C255" s="299" t="str">
        <f>+_xlfn.XLOOKUP(A255,'ACTIVOS 2'!$B$10:$B$646,'ACTIVOS 2'!$C$10:$C$646)</f>
        <v>RAMIREZ VERA MAIRA YOLANDA</v>
      </c>
      <c r="D255" s="300">
        <v>32620</v>
      </c>
      <c r="E255" s="300">
        <v>44264</v>
      </c>
      <c r="F255" s="299" t="s">
        <v>768</v>
      </c>
      <c r="G255" s="299" t="s">
        <v>1084</v>
      </c>
      <c r="H255" s="299" t="s">
        <v>90</v>
      </c>
      <c r="I255" s="299" t="s">
        <v>1017</v>
      </c>
      <c r="J255" s="299" t="s">
        <v>196</v>
      </c>
    </row>
    <row r="256" spans="1:10" x14ac:dyDescent="0.2">
      <c r="A256" s="299">
        <v>38464219</v>
      </c>
      <c r="B256" s="299" t="s">
        <v>1085</v>
      </c>
      <c r="C256" s="299" t="str">
        <f>+_xlfn.XLOOKUP(A256,'ACTIVOS 2'!$B$10:$B$646,'ACTIVOS 2'!$C$10:$C$646)</f>
        <v>RIVERA GARCIA LUZ STELLA</v>
      </c>
      <c r="D256" s="300">
        <v>30148</v>
      </c>
      <c r="E256" s="300">
        <v>44246</v>
      </c>
      <c r="F256" s="299" t="s">
        <v>768</v>
      </c>
      <c r="G256" s="299" t="s">
        <v>1086</v>
      </c>
      <c r="H256" s="299" t="s">
        <v>90</v>
      </c>
      <c r="I256" s="299" t="s">
        <v>1017</v>
      </c>
      <c r="J256" s="299" t="s">
        <v>196</v>
      </c>
    </row>
    <row r="257" spans="1:10" x14ac:dyDescent="0.2">
      <c r="A257" s="299">
        <v>1130584162</v>
      </c>
      <c r="B257" s="299" t="s">
        <v>1089</v>
      </c>
      <c r="C257" s="299" t="str">
        <f>+_xlfn.XLOOKUP(A257,'ACTIVOS 2'!$B$10:$B$646,'ACTIVOS 2'!$C$10:$C$646)</f>
        <v>RUBIO RIOS GENITH PAOLA</v>
      </c>
      <c r="D257" s="300">
        <v>31212</v>
      </c>
      <c r="E257" s="300">
        <v>43550</v>
      </c>
      <c r="F257" s="299" t="s">
        <v>768</v>
      </c>
      <c r="G257" s="299" t="s">
        <v>4410</v>
      </c>
      <c r="H257" s="299" t="s">
        <v>90</v>
      </c>
      <c r="I257" s="299" t="s">
        <v>1017</v>
      </c>
      <c r="J257" s="299" t="s">
        <v>196</v>
      </c>
    </row>
    <row r="258" spans="1:10" x14ac:dyDescent="0.2">
      <c r="A258" s="299">
        <v>1143936330</v>
      </c>
      <c r="B258" s="299" t="s">
        <v>1090</v>
      </c>
      <c r="C258" s="299" t="str">
        <f>+_xlfn.XLOOKUP(A258,'ACTIVOS 2'!$B$10:$B$646,'ACTIVOS 2'!$C$10:$C$646)</f>
        <v>SAMBONI QUIJANO MARYELI</v>
      </c>
      <c r="D258" s="300">
        <v>33233</v>
      </c>
      <c r="E258" s="300">
        <v>43143</v>
      </c>
      <c r="F258" s="299" t="s">
        <v>768</v>
      </c>
      <c r="G258" s="299" t="s">
        <v>1091</v>
      </c>
      <c r="H258" s="299" t="s">
        <v>90</v>
      </c>
      <c r="I258" s="299" t="s">
        <v>1017</v>
      </c>
      <c r="J258" s="299" t="s">
        <v>196</v>
      </c>
    </row>
    <row r="259" spans="1:10" x14ac:dyDescent="0.2">
      <c r="A259" s="299">
        <v>1059448479</v>
      </c>
      <c r="B259" s="299" t="s">
        <v>1094</v>
      </c>
      <c r="C259" s="299" t="str">
        <f>+_xlfn.XLOOKUP(A259,'ACTIVOS 2'!$B$10:$B$646,'ACTIVOS 2'!$C$10:$C$646)</f>
        <v>SINISTERRA HINESTROZA KATY LORENA</v>
      </c>
      <c r="D259" s="300">
        <v>34044</v>
      </c>
      <c r="E259" s="300">
        <v>43224</v>
      </c>
      <c r="F259" s="299" t="s">
        <v>768</v>
      </c>
      <c r="G259" s="299" t="s">
        <v>1095</v>
      </c>
      <c r="H259" s="299" t="s">
        <v>90</v>
      </c>
      <c r="I259" s="299" t="s">
        <v>1017</v>
      </c>
      <c r="J259" s="299" t="s">
        <v>196</v>
      </c>
    </row>
    <row r="260" spans="1:10" x14ac:dyDescent="0.2">
      <c r="A260" s="299">
        <v>38469750</v>
      </c>
      <c r="B260" s="299" t="s">
        <v>1096</v>
      </c>
      <c r="C260" s="299" t="e">
        <f>+_xlfn.XLOOKUP(A260,'ACTIVOS 2'!$B$10:$B$646,'ACTIVOS 2'!$C$10:$C$646)</f>
        <v>#N/A</v>
      </c>
      <c r="D260" s="300">
        <v>29092</v>
      </c>
      <c r="E260" s="300">
        <v>43892</v>
      </c>
      <c r="F260" s="299" t="s">
        <v>768</v>
      </c>
      <c r="G260" s="299" t="s">
        <v>1097</v>
      </c>
      <c r="H260" s="299" t="s">
        <v>90</v>
      </c>
      <c r="I260" s="299" t="s">
        <v>1017</v>
      </c>
      <c r="J260" s="299" t="s">
        <v>196</v>
      </c>
    </row>
    <row r="261" spans="1:10" x14ac:dyDescent="0.2">
      <c r="A261" s="299">
        <v>29361968</v>
      </c>
      <c r="B261" s="299" t="s">
        <v>1101</v>
      </c>
      <c r="C261" s="299" t="e">
        <f>+_xlfn.XLOOKUP(A261,'ACTIVOS 2'!$B$10:$B$646,'ACTIVOS 2'!$C$10:$C$646)</f>
        <v>#N/A</v>
      </c>
      <c r="D261" s="300">
        <v>30366</v>
      </c>
      <c r="E261" s="300">
        <v>43207</v>
      </c>
      <c r="F261" s="299" t="s">
        <v>768</v>
      </c>
      <c r="G261" s="299" t="s">
        <v>1102</v>
      </c>
      <c r="H261" s="299" t="s">
        <v>90</v>
      </c>
      <c r="I261" s="299" t="s">
        <v>1017</v>
      </c>
      <c r="J261" s="299" t="s">
        <v>196</v>
      </c>
    </row>
    <row r="262" spans="1:10" x14ac:dyDescent="0.2">
      <c r="A262" s="299">
        <v>1030637610</v>
      </c>
      <c r="B262" s="299" t="s">
        <v>1105</v>
      </c>
      <c r="C262" s="299" t="str">
        <f>+_xlfn.XLOOKUP(A262,'ACTIVOS 2'!$B$10:$B$646,'ACTIVOS 2'!$C$10:$C$646)</f>
        <v>VIDAL BARONA MAIRA ALEJANDRA</v>
      </c>
      <c r="D262" s="300">
        <v>34368</v>
      </c>
      <c r="E262" s="300">
        <v>44246</v>
      </c>
      <c r="F262" s="299" t="s">
        <v>768</v>
      </c>
      <c r="G262" s="299" t="s">
        <v>1106</v>
      </c>
      <c r="H262" s="299" t="s">
        <v>90</v>
      </c>
      <c r="I262" s="299" t="s">
        <v>1017</v>
      </c>
      <c r="J262" s="299" t="s">
        <v>196</v>
      </c>
    </row>
    <row r="263" spans="1:10" x14ac:dyDescent="0.2">
      <c r="A263" s="299">
        <v>31483870</v>
      </c>
      <c r="B263" s="299" t="s">
        <v>185</v>
      </c>
      <c r="C263" s="299" t="str">
        <f>+_xlfn.XLOOKUP(A263,'ACTIVOS 2'!$B$10:$B$646,'ACTIVOS 2'!$C$10:$C$646)</f>
        <v>GARCIA SARRIA PAOLA ANDREA</v>
      </c>
      <c r="D263" s="300">
        <v>29442</v>
      </c>
      <c r="E263" s="300">
        <v>40423</v>
      </c>
      <c r="F263" s="299" t="s">
        <v>768</v>
      </c>
      <c r="G263" s="299" t="s">
        <v>4412</v>
      </c>
      <c r="H263" s="299" t="s">
        <v>90</v>
      </c>
      <c r="I263" s="299" t="s">
        <v>186</v>
      </c>
      <c r="J263" s="299" t="s">
        <v>92</v>
      </c>
    </row>
    <row r="264" spans="1:10" x14ac:dyDescent="0.2">
      <c r="A264" s="299">
        <v>1144191872</v>
      </c>
      <c r="B264" s="299" t="s">
        <v>1107</v>
      </c>
      <c r="C264" s="299" t="str">
        <f>+_xlfn.XLOOKUP(A264,'ACTIVOS 2'!$B$10:$B$646,'ACTIVOS 2'!$C$10:$C$646)</f>
        <v>ANAMA MEJIA JHON SEBASTIAN</v>
      </c>
      <c r="D264" s="300">
        <v>35073</v>
      </c>
      <c r="E264" s="300">
        <v>44200</v>
      </c>
      <c r="F264" s="299" t="s">
        <v>763</v>
      </c>
      <c r="G264" s="299" t="s">
        <v>1108</v>
      </c>
      <c r="H264" s="299" t="s">
        <v>90</v>
      </c>
      <c r="I264" s="299" t="s">
        <v>1109</v>
      </c>
      <c r="J264" s="299" t="s">
        <v>92</v>
      </c>
    </row>
    <row r="265" spans="1:10" x14ac:dyDescent="0.2">
      <c r="A265" s="299">
        <v>16926949</v>
      </c>
      <c r="B265" s="299" t="s">
        <v>1110</v>
      </c>
      <c r="C265" s="299" t="str">
        <f>+_xlfn.XLOOKUP(A265,'ACTIVOS 2'!$B$10:$B$646,'ACTIVOS 2'!$C$10:$C$646)</f>
        <v>CASTANEDA ALFONSO EVERARDO</v>
      </c>
      <c r="D265" s="300">
        <v>29838</v>
      </c>
      <c r="E265" s="300">
        <v>43440</v>
      </c>
      <c r="F265" s="299" t="s">
        <v>763</v>
      </c>
      <c r="G265" s="299" t="s">
        <v>4413</v>
      </c>
      <c r="H265" s="299" t="s">
        <v>90</v>
      </c>
      <c r="I265" s="299" t="s">
        <v>1109</v>
      </c>
      <c r="J265" s="299" t="s">
        <v>92</v>
      </c>
    </row>
    <row r="266" spans="1:10" x14ac:dyDescent="0.2">
      <c r="A266" s="299">
        <v>1010098403</v>
      </c>
      <c r="B266" s="299" t="s">
        <v>1112</v>
      </c>
      <c r="C266" s="299" t="str">
        <f>+_xlfn.XLOOKUP(A266,'ACTIVOS 2'!$B$10:$B$646,'ACTIVOS 2'!$C$10:$C$646)</f>
        <v>PRADO GIL BRAYAN ALEXIS</v>
      </c>
      <c r="D266" s="300">
        <v>36548</v>
      </c>
      <c r="E266" s="300">
        <v>45566</v>
      </c>
      <c r="F266" s="299" t="s">
        <v>763</v>
      </c>
      <c r="G266" s="299" t="s">
        <v>4415</v>
      </c>
      <c r="H266" s="299" t="s">
        <v>90</v>
      </c>
      <c r="I266" s="299" t="s">
        <v>1109</v>
      </c>
      <c r="J266" s="299" t="s">
        <v>92</v>
      </c>
    </row>
    <row r="267" spans="1:10" x14ac:dyDescent="0.2">
      <c r="A267" s="299">
        <v>16936472</v>
      </c>
      <c r="B267" s="299" t="s">
        <v>1113</v>
      </c>
      <c r="C267" s="299" t="str">
        <f>+_xlfn.XLOOKUP(A267,'ACTIVOS 2'!$B$10:$B$646,'ACTIVOS 2'!$C$10:$C$646)</f>
        <v>SANDOVAL SUAREZ EDWAR ROBINSON</v>
      </c>
      <c r="D267" s="300">
        <v>29954</v>
      </c>
      <c r="E267" s="300">
        <v>43636</v>
      </c>
      <c r="F267" s="299" t="s">
        <v>763</v>
      </c>
      <c r="G267" s="299" t="s">
        <v>4416</v>
      </c>
      <c r="H267" s="299" t="s">
        <v>90</v>
      </c>
      <c r="I267" s="299" t="s">
        <v>1109</v>
      </c>
      <c r="J267" s="299" t="s">
        <v>92</v>
      </c>
    </row>
    <row r="268" spans="1:10" x14ac:dyDescent="0.2">
      <c r="A268" s="299">
        <v>1061816016</v>
      </c>
      <c r="B268" s="299" t="s">
        <v>1114</v>
      </c>
      <c r="C268" s="299" t="str">
        <f>+_xlfn.XLOOKUP(A268,'ACTIVOS 2'!$B$10:$B$646,'ACTIVOS 2'!$C$10:$C$646)</f>
        <v>SOLARTE GARCIA CAREN DAYANA</v>
      </c>
      <c r="D268" s="300">
        <v>36211</v>
      </c>
      <c r="E268" s="300">
        <v>45094</v>
      </c>
      <c r="F268" s="299" t="s">
        <v>768</v>
      </c>
      <c r="G268" s="299" t="s">
        <v>1115</v>
      </c>
      <c r="H268" s="299" t="s">
        <v>90</v>
      </c>
      <c r="I268" s="299" t="s">
        <v>1109</v>
      </c>
      <c r="J268" s="299" t="s">
        <v>92</v>
      </c>
    </row>
    <row r="269" spans="1:10" x14ac:dyDescent="0.2">
      <c r="A269" s="299">
        <v>66836344</v>
      </c>
      <c r="B269" s="299" t="s">
        <v>1116</v>
      </c>
      <c r="C269" s="299" t="str">
        <f>+_xlfn.XLOOKUP(A269,'ACTIVOS 2'!$B$10:$B$646,'ACTIVOS 2'!$C$10:$C$646)</f>
        <v>VALLEJO CORDOBA MARIA JAZMIN</v>
      </c>
      <c r="D269" s="300">
        <v>26244</v>
      </c>
      <c r="E269" s="300">
        <v>45406</v>
      </c>
      <c r="F269" s="299" t="s">
        <v>768</v>
      </c>
      <c r="G269" s="299" t="s">
        <v>1117</v>
      </c>
      <c r="H269" s="299" t="s">
        <v>90</v>
      </c>
      <c r="I269" s="299" t="s">
        <v>1109</v>
      </c>
      <c r="J269" s="299" t="s">
        <v>92</v>
      </c>
    </row>
    <row r="270" spans="1:10" x14ac:dyDescent="0.2">
      <c r="A270" s="299">
        <v>1118295808</v>
      </c>
      <c r="B270" s="299" t="s">
        <v>190</v>
      </c>
      <c r="C270" s="299" t="str">
        <f>+_xlfn.XLOOKUP(A270,'ACTIVOS 2'!$B$10:$B$646,'ACTIVOS 2'!$C$10:$C$646)</f>
        <v>MUNOZ MUNOZ YEFERSON FABIAN</v>
      </c>
      <c r="D270" s="300">
        <v>33344</v>
      </c>
      <c r="E270" s="300">
        <v>43166</v>
      </c>
      <c r="F270" s="299" t="s">
        <v>763</v>
      </c>
      <c r="G270" s="299" t="s">
        <v>191</v>
      </c>
      <c r="H270" s="299" t="s">
        <v>90</v>
      </c>
      <c r="I270" s="299" t="s">
        <v>189</v>
      </c>
      <c r="J270" s="299" t="s">
        <v>159</v>
      </c>
    </row>
    <row r="271" spans="1:10" x14ac:dyDescent="0.2">
      <c r="A271" s="299">
        <v>1075226152</v>
      </c>
      <c r="B271" s="299" t="s">
        <v>278</v>
      </c>
      <c r="C271" s="299" t="str">
        <f>+_xlfn.XLOOKUP(A271,'ACTIVOS 2'!$B$10:$B$646,'ACTIVOS 2'!$C$10:$C$646)</f>
        <v>RAMOS SANCHEZ MARCELA</v>
      </c>
      <c r="D271" s="300">
        <v>32130</v>
      </c>
      <c r="E271" s="300">
        <v>45208</v>
      </c>
      <c r="F271" s="299" t="s">
        <v>768</v>
      </c>
      <c r="G271" s="299" t="s">
        <v>279</v>
      </c>
      <c r="H271" s="299" t="s">
        <v>90</v>
      </c>
      <c r="I271" s="299" t="s">
        <v>189</v>
      </c>
      <c r="J271" s="299" t="s">
        <v>159</v>
      </c>
    </row>
    <row r="272" spans="1:10" x14ac:dyDescent="0.2">
      <c r="A272" s="299">
        <v>1112227071</v>
      </c>
      <c r="B272" s="299" t="s">
        <v>1118</v>
      </c>
      <c r="C272" s="299" t="str">
        <f>+_xlfn.XLOOKUP(A272,'ACTIVOS 2'!$B$10:$B$646,'ACTIVOS 2'!$C$10:$C$646)</f>
        <v>HURTADO GIRON MARTHA LUCIA</v>
      </c>
      <c r="D272" s="300">
        <v>34072</v>
      </c>
      <c r="E272" s="300">
        <v>45300</v>
      </c>
      <c r="F272" s="299" t="s">
        <v>768</v>
      </c>
      <c r="G272" s="299" t="s">
        <v>1119</v>
      </c>
      <c r="H272" s="299" t="s">
        <v>90</v>
      </c>
      <c r="I272" s="299" t="s">
        <v>1120</v>
      </c>
      <c r="J272" s="299" t="s">
        <v>159</v>
      </c>
    </row>
    <row r="273" spans="1:10" x14ac:dyDescent="0.2">
      <c r="A273" s="299">
        <v>1130651160</v>
      </c>
      <c r="B273" s="299" t="s">
        <v>6728</v>
      </c>
      <c r="C273" s="299" t="str">
        <f>+_xlfn.XLOOKUP(A273,'ACTIVOS 2'!$B$10:$B$646,'ACTIVOS 2'!$C$10:$C$646)</f>
        <v>BENAVIDES  ARAUJOá  YENNY  FERNANDA</v>
      </c>
      <c r="D273" s="300">
        <v>31838</v>
      </c>
      <c r="E273" s="300">
        <v>44630</v>
      </c>
      <c r="F273" s="299" t="s">
        <v>768</v>
      </c>
      <c r="G273" s="299" t="s">
        <v>1122</v>
      </c>
      <c r="H273" s="299" t="s">
        <v>90</v>
      </c>
      <c r="I273" s="299" t="s">
        <v>1123</v>
      </c>
      <c r="J273" s="299" t="s">
        <v>159</v>
      </c>
    </row>
    <row r="274" spans="1:10" x14ac:dyDescent="0.2">
      <c r="A274" s="299">
        <v>1130588979</v>
      </c>
      <c r="B274" s="299" t="s">
        <v>1124</v>
      </c>
      <c r="C274" s="299" t="str">
        <f>+_xlfn.XLOOKUP(A274,'ACTIVOS 2'!$B$10:$B$646,'ACTIVOS 2'!$C$10:$C$646)</f>
        <v>QUINTERO VELASQUEZ WILLIAM ESNEIDER</v>
      </c>
      <c r="D274" s="300">
        <v>31744</v>
      </c>
      <c r="E274" s="300">
        <v>41144</v>
      </c>
      <c r="F274" s="299" t="s">
        <v>763</v>
      </c>
      <c r="G274" s="299" t="s">
        <v>4417</v>
      </c>
      <c r="H274" s="299" t="s">
        <v>90</v>
      </c>
      <c r="I274" s="299" t="s">
        <v>1125</v>
      </c>
      <c r="J274" s="299" t="s">
        <v>92</v>
      </c>
    </row>
    <row r="275" spans="1:10" x14ac:dyDescent="0.2">
      <c r="A275" s="299">
        <v>1151943197</v>
      </c>
      <c r="B275" s="299" t="s">
        <v>1126</v>
      </c>
      <c r="C275" s="299" t="str">
        <f>+_xlfn.XLOOKUP(A275,'ACTIVOS 2'!$B$10:$B$646,'ACTIVOS 2'!$C$10:$C$646)</f>
        <v>HERNANDEZ HERRERA JOSE EDWIN</v>
      </c>
      <c r="D275" s="300">
        <v>33538</v>
      </c>
      <c r="E275" s="300">
        <v>43248</v>
      </c>
      <c r="F275" s="299" t="s">
        <v>763</v>
      </c>
      <c r="G275" s="299" t="s">
        <v>1127</v>
      </c>
      <c r="H275" s="299" t="s">
        <v>90</v>
      </c>
      <c r="I275" s="299" t="s">
        <v>1128</v>
      </c>
      <c r="J275" s="299" t="s">
        <v>92</v>
      </c>
    </row>
    <row r="276" spans="1:10" x14ac:dyDescent="0.2">
      <c r="A276" s="299">
        <v>1061761747</v>
      </c>
      <c r="B276" s="299" t="s">
        <v>1132</v>
      </c>
      <c r="C276" s="299" t="str">
        <f>+_xlfn.XLOOKUP(A276,'ACTIVOS 2'!$B$10:$B$646,'ACTIVOS 2'!$C$10:$C$646)</f>
        <v>AGREDO GIRON ANA LUCIA</v>
      </c>
      <c r="D276" s="300">
        <v>33724</v>
      </c>
      <c r="E276" s="300">
        <v>44420</v>
      </c>
      <c r="F276" s="299" t="s">
        <v>768</v>
      </c>
      <c r="G276" s="299" t="s">
        <v>4418</v>
      </c>
      <c r="H276" s="299" t="s">
        <v>90</v>
      </c>
      <c r="I276" s="299" t="s">
        <v>1131</v>
      </c>
      <c r="J276" s="299" t="s">
        <v>196</v>
      </c>
    </row>
    <row r="277" spans="1:10" x14ac:dyDescent="0.2">
      <c r="A277" s="299">
        <v>38562657</v>
      </c>
      <c r="B277" s="299" t="s">
        <v>1133</v>
      </c>
      <c r="C277" s="299" t="str">
        <f>+_xlfn.XLOOKUP(A277,'ACTIVOS 2'!$B$10:$B$646,'ACTIVOS 2'!$C$10:$C$646)</f>
        <v>ALVARADO LORENA</v>
      </c>
      <c r="D277" s="300">
        <v>29185</v>
      </c>
      <c r="E277" s="300">
        <v>44419</v>
      </c>
      <c r="F277" s="299" t="s">
        <v>768</v>
      </c>
      <c r="G277" s="299" t="s">
        <v>4419</v>
      </c>
      <c r="H277" s="299" t="s">
        <v>90</v>
      </c>
      <c r="I277" s="299" t="s">
        <v>1131</v>
      </c>
      <c r="J277" s="299" t="s">
        <v>196</v>
      </c>
    </row>
    <row r="278" spans="1:10" x14ac:dyDescent="0.2">
      <c r="A278" s="299">
        <v>1143939129</v>
      </c>
      <c r="B278" s="299" t="s">
        <v>1134</v>
      </c>
      <c r="C278" s="299" t="str">
        <f>+_xlfn.XLOOKUP(A278,'ACTIVOS 2'!$B$10:$B$646,'ACTIVOS 2'!$C$10:$C$646)</f>
        <v>ALVAREZ CORDOBA CINDY CAROLINA</v>
      </c>
      <c r="D278" s="300">
        <v>33265</v>
      </c>
      <c r="E278" s="300">
        <v>45094</v>
      </c>
      <c r="F278" s="299" t="s">
        <v>768</v>
      </c>
      <c r="G278" s="299" t="s">
        <v>4420</v>
      </c>
      <c r="H278" s="299" t="s">
        <v>90</v>
      </c>
      <c r="I278" s="299" t="s">
        <v>1131</v>
      </c>
      <c r="J278" s="299" t="s">
        <v>196</v>
      </c>
    </row>
    <row r="279" spans="1:10" x14ac:dyDescent="0.2">
      <c r="A279" s="299">
        <v>1059450860</v>
      </c>
      <c r="B279" s="299" t="s">
        <v>1135</v>
      </c>
      <c r="C279" s="299" t="str">
        <f>+_xlfn.XLOOKUP(A279,'ACTIVOS 2'!$B$10:$B$646,'ACTIVOS 2'!$C$10:$C$646)</f>
        <v>ANCHICO CUNDUMI ELIANY YOHENY</v>
      </c>
      <c r="D279" s="300">
        <v>36304</v>
      </c>
      <c r="E279" s="300">
        <v>45069</v>
      </c>
      <c r="F279" s="299" t="s">
        <v>768</v>
      </c>
      <c r="G279" s="299" t="s">
        <v>4421</v>
      </c>
      <c r="H279" s="299" t="s">
        <v>90</v>
      </c>
      <c r="I279" s="299" t="s">
        <v>1131</v>
      </c>
      <c r="J279" s="299" t="s">
        <v>196</v>
      </c>
    </row>
    <row r="280" spans="1:10" x14ac:dyDescent="0.2">
      <c r="A280" s="299">
        <v>1062318239</v>
      </c>
      <c r="B280" s="299" t="s">
        <v>1137</v>
      </c>
      <c r="C280" s="299" t="str">
        <f>+_xlfn.XLOOKUP(A280,'ACTIVOS 2'!$B$10:$B$646,'ACTIVOS 2'!$C$10:$C$646)</f>
        <v>ARCOS ULCUE MAIRA ALEJANDRA</v>
      </c>
      <c r="D280" s="300">
        <v>34849</v>
      </c>
      <c r="E280" s="300">
        <v>44456</v>
      </c>
      <c r="F280" s="299" t="s">
        <v>768</v>
      </c>
      <c r="G280" s="299" t="s">
        <v>4423</v>
      </c>
      <c r="H280" s="299" t="s">
        <v>90</v>
      </c>
      <c r="I280" s="299" t="s">
        <v>1131</v>
      </c>
      <c r="J280" s="299" t="s">
        <v>196</v>
      </c>
    </row>
    <row r="281" spans="1:10" x14ac:dyDescent="0.2">
      <c r="A281" s="299">
        <v>38670839</v>
      </c>
      <c r="B281" s="299" t="s">
        <v>1138</v>
      </c>
      <c r="C281" s="299" t="str">
        <f>+_xlfn.XLOOKUP(A281,'ACTIVOS 2'!$B$10:$B$646,'ACTIVOS 2'!$C$10:$C$646)</f>
        <v>ARIAS JARAMILLO LUCEIDY</v>
      </c>
      <c r="D281" s="300">
        <v>31127</v>
      </c>
      <c r="E281" s="300">
        <v>44418</v>
      </c>
      <c r="F281" s="299" t="s">
        <v>768</v>
      </c>
      <c r="G281" s="299" t="s">
        <v>1139</v>
      </c>
      <c r="H281" s="299" t="s">
        <v>90</v>
      </c>
      <c r="I281" s="299" t="s">
        <v>1131</v>
      </c>
      <c r="J281" s="299" t="s">
        <v>196</v>
      </c>
    </row>
    <row r="282" spans="1:10" x14ac:dyDescent="0.2">
      <c r="A282" s="299">
        <v>66984322</v>
      </c>
      <c r="B282" s="299" t="s">
        <v>1140</v>
      </c>
      <c r="C282" s="299" t="str">
        <f>+_xlfn.XLOOKUP(A282,'ACTIVOS 2'!$B$10:$B$646,'ACTIVOS 2'!$C$10:$C$646)</f>
        <v>ARREDONDO MARTINEZ ALEYDA</v>
      </c>
      <c r="D282" s="300">
        <v>27622</v>
      </c>
      <c r="E282" s="300">
        <v>44420</v>
      </c>
      <c r="F282" s="299" t="s">
        <v>768</v>
      </c>
      <c r="G282" s="299" t="s">
        <v>4424</v>
      </c>
      <c r="H282" s="299" t="s">
        <v>90</v>
      </c>
      <c r="I282" s="299" t="s">
        <v>1131</v>
      </c>
      <c r="J282" s="299" t="s">
        <v>196</v>
      </c>
    </row>
    <row r="283" spans="1:10" x14ac:dyDescent="0.2">
      <c r="A283" s="299">
        <v>1130641189</v>
      </c>
      <c r="B283" s="299" t="s">
        <v>1142</v>
      </c>
      <c r="C283" s="299" t="str">
        <f>+_xlfn.XLOOKUP(A283,'ACTIVOS 2'!$B$10:$B$646,'ACTIVOS 2'!$C$10:$C$646)</f>
        <v>BALLESTEROS MARTINEZ CINDY JOHANNA</v>
      </c>
      <c r="D283" s="300">
        <v>32207</v>
      </c>
      <c r="E283" s="300">
        <v>45124</v>
      </c>
      <c r="F283" s="299" t="s">
        <v>768</v>
      </c>
      <c r="G283" s="299" t="s">
        <v>4426</v>
      </c>
      <c r="H283" s="299" t="s">
        <v>90</v>
      </c>
      <c r="I283" s="299" t="s">
        <v>1131</v>
      </c>
      <c r="J283" s="299" t="s">
        <v>196</v>
      </c>
    </row>
    <row r="284" spans="1:10" x14ac:dyDescent="0.2">
      <c r="A284" s="299">
        <v>66840917</v>
      </c>
      <c r="B284" s="299" t="s">
        <v>6648</v>
      </c>
      <c r="C284" s="299" t="str">
        <f>+_xlfn.XLOOKUP(A284,'ACTIVOS 2'!$B$10:$B$646,'ACTIVOS 2'!$C$10:$C$646)</f>
        <v>BARONA ESCOBAR MARIA DEL SOCORRO</v>
      </c>
      <c r="D284" s="300">
        <v>26462</v>
      </c>
      <c r="E284" s="300">
        <v>44669</v>
      </c>
      <c r="F284" s="299" t="s">
        <v>768</v>
      </c>
      <c r="G284" s="299" t="s">
        <v>1144</v>
      </c>
      <c r="H284" s="299" t="s">
        <v>90</v>
      </c>
      <c r="I284" s="299" t="s">
        <v>1131</v>
      </c>
      <c r="J284" s="299" t="s">
        <v>196</v>
      </c>
    </row>
    <row r="285" spans="1:10" x14ac:dyDescent="0.2">
      <c r="A285" s="299">
        <v>31566687</v>
      </c>
      <c r="B285" s="299" t="s">
        <v>1145</v>
      </c>
      <c r="C285" s="299" t="str">
        <f>+_xlfn.XLOOKUP(A285,'ACTIVOS 2'!$B$10:$B$646,'ACTIVOS 2'!$C$10:$C$646)</f>
        <v>BARREIRO PILIMUR SANDRA MIREYA</v>
      </c>
      <c r="D285" s="300">
        <v>29383</v>
      </c>
      <c r="E285" s="300">
        <v>45094</v>
      </c>
      <c r="F285" s="299" t="s">
        <v>768</v>
      </c>
      <c r="G285" s="299" t="s">
        <v>4427</v>
      </c>
      <c r="H285" s="299" t="s">
        <v>90</v>
      </c>
      <c r="I285" s="299" t="s">
        <v>1131</v>
      </c>
      <c r="J285" s="299" t="s">
        <v>196</v>
      </c>
    </row>
    <row r="286" spans="1:10" x14ac:dyDescent="0.2">
      <c r="A286" s="299">
        <v>1144081343</v>
      </c>
      <c r="B286" s="299" t="s">
        <v>1149</v>
      </c>
      <c r="C286" s="299" t="str">
        <f>+_xlfn.XLOOKUP(A286,'ACTIVOS 2'!$B$10:$B$646,'ACTIVOS 2'!$C$10:$C$646)</f>
        <v>BUENO MESA LUISA FERNANDA</v>
      </c>
      <c r="D286" s="300">
        <v>34886</v>
      </c>
      <c r="E286" s="300">
        <v>45040</v>
      </c>
      <c r="F286" s="299" t="s">
        <v>768</v>
      </c>
      <c r="G286" s="299" t="s">
        <v>1150</v>
      </c>
      <c r="H286" s="299" t="s">
        <v>90</v>
      </c>
      <c r="I286" s="299" t="s">
        <v>1131</v>
      </c>
      <c r="J286" s="299" t="s">
        <v>196</v>
      </c>
    </row>
    <row r="287" spans="1:10" x14ac:dyDescent="0.2">
      <c r="A287" s="299">
        <v>66916894</v>
      </c>
      <c r="B287" s="299" t="s">
        <v>1151</v>
      </c>
      <c r="C287" s="299" t="str">
        <f>+_xlfn.XLOOKUP(A287,'ACTIVOS 2'!$B$10:$B$646,'ACTIVOS 2'!$C$10:$C$646)</f>
        <v>CABAL VIAFARA ANA LILIANA</v>
      </c>
      <c r="D287" s="300">
        <v>26869</v>
      </c>
      <c r="E287" s="300">
        <v>45094</v>
      </c>
      <c r="F287" s="299" t="s">
        <v>768</v>
      </c>
      <c r="G287" s="299" t="s">
        <v>1152</v>
      </c>
      <c r="H287" s="299" t="s">
        <v>90</v>
      </c>
      <c r="I287" s="299" t="s">
        <v>1131</v>
      </c>
      <c r="J287" s="299" t="s">
        <v>196</v>
      </c>
    </row>
    <row r="288" spans="1:10" x14ac:dyDescent="0.2">
      <c r="A288" s="299">
        <v>1087202828</v>
      </c>
      <c r="B288" s="299" t="s">
        <v>1153</v>
      </c>
      <c r="C288" s="299" t="str">
        <f>+_xlfn.XLOOKUP(A288,'ACTIVOS 2'!$B$10:$B$646,'ACTIVOS 2'!$C$10:$C$646)</f>
        <v>CABEZAS QUINONES JENNY VANESSA</v>
      </c>
      <c r="D288" s="300">
        <v>34777</v>
      </c>
      <c r="E288" s="300">
        <v>45094</v>
      </c>
      <c r="F288" s="299" t="s">
        <v>768</v>
      </c>
      <c r="G288" s="299" t="s">
        <v>1154</v>
      </c>
      <c r="H288" s="299" t="s">
        <v>90</v>
      </c>
      <c r="I288" s="299" t="s">
        <v>1131</v>
      </c>
      <c r="J288" s="299" t="s">
        <v>196</v>
      </c>
    </row>
    <row r="289" spans="1:10" x14ac:dyDescent="0.2">
      <c r="A289" s="299">
        <v>1060880067</v>
      </c>
      <c r="B289" s="299" t="s">
        <v>1155</v>
      </c>
      <c r="C289" s="299" t="str">
        <f>+_xlfn.XLOOKUP(A289,'ACTIVOS 2'!$B$10:$B$646,'ACTIVOS 2'!$C$10:$C$646)</f>
        <v>CAICEDO GOMEZ ZULDERY SUGGEY</v>
      </c>
      <c r="D289" s="300">
        <v>35802</v>
      </c>
      <c r="E289" s="300">
        <v>44418</v>
      </c>
      <c r="F289" s="299" t="s">
        <v>768</v>
      </c>
      <c r="G289" s="299" t="s">
        <v>4429</v>
      </c>
      <c r="H289" s="299" t="s">
        <v>90</v>
      </c>
      <c r="I289" s="299" t="s">
        <v>1131</v>
      </c>
      <c r="J289" s="299" t="s">
        <v>196</v>
      </c>
    </row>
    <row r="290" spans="1:10" x14ac:dyDescent="0.2">
      <c r="A290" s="299">
        <v>1059358248</v>
      </c>
      <c r="B290" s="299" t="s">
        <v>1156</v>
      </c>
      <c r="C290" s="299" t="str">
        <f>+_xlfn.XLOOKUP(A290,'ACTIVOS 2'!$B$10:$B$646,'ACTIVOS 2'!$C$10:$C$646)</f>
        <v>CAICEDO SANCHEZ ANYI MARISOL</v>
      </c>
      <c r="D290" s="300">
        <v>32871</v>
      </c>
      <c r="E290" s="300">
        <v>45069</v>
      </c>
      <c r="F290" s="299" t="s">
        <v>768</v>
      </c>
      <c r="G290" s="299" t="s">
        <v>4430</v>
      </c>
      <c r="H290" s="299" t="s">
        <v>90</v>
      </c>
      <c r="I290" s="299" t="s">
        <v>1131</v>
      </c>
      <c r="J290" s="299" t="s">
        <v>196</v>
      </c>
    </row>
    <row r="291" spans="1:10" x14ac:dyDescent="0.2">
      <c r="A291" s="299">
        <v>1130681404</v>
      </c>
      <c r="B291" s="299" t="s">
        <v>1157</v>
      </c>
      <c r="C291" s="299" t="str">
        <f>+_xlfn.XLOOKUP(A291,'ACTIVOS 2'!$B$10:$B$646,'ACTIVOS 2'!$C$10:$C$646)</f>
        <v>CALDONO CUCUNAME MARLENI</v>
      </c>
      <c r="D291" s="300">
        <v>32546</v>
      </c>
      <c r="E291" s="300">
        <v>44463</v>
      </c>
      <c r="F291" s="299" t="s">
        <v>768</v>
      </c>
      <c r="G291" s="299" t="s">
        <v>4431</v>
      </c>
      <c r="H291" s="299" t="s">
        <v>90</v>
      </c>
      <c r="I291" s="299" t="s">
        <v>1131</v>
      </c>
      <c r="J291" s="299" t="s">
        <v>196</v>
      </c>
    </row>
    <row r="292" spans="1:10" x14ac:dyDescent="0.2">
      <c r="A292" s="299">
        <v>66949113</v>
      </c>
      <c r="B292" s="299" t="s">
        <v>1160</v>
      </c>
      <c r="C292" s="299" t="str">
        <f>+_xlfn.XLOOKUP(A292,'ACTIVOS 2'!$B$10:$B$646,'ACTIVOS 2'!$C$10:$C$646)</f>
        <v>CARDONA GUTIERREZ ELSA ISABEL</v>
      </c>
      <c r="D292" s="300">
        <v>27637</v>
      </c>
      <c r="E292" s="300">
        <v>44670</v>
      </c>
      <c r="F292" s="299" t="s">
        <v>768</v>
      </c>
      <c r="G292" s="299" t="s">
        <v>4432</v>
      </c>
      <c r="H292" s="299" t="s">
        <v>90</v>
      </c>
      <c r="I292" s="299" t="s">
        <v>1131</v>
      </c>
      <c r="J292" s="299" t="s">
        <v>196</v>
      </c>
    </row>
    <row r="293" spans="1:10" x14ac:dyDescent="0.2">
      <c r="A293" s="299">
        <v>38665943</v>
      </c>
      <c r="B293" s="299" t="s">
        <v>1161</v>
      </c>
      <c r="C293" s="299" t="str">
        <f>+_xlfn.XLOOKUP(A293,'ACTIVOS 2'!$B$10:$B$646,'ACTIVOS 2'!$C$10:$C$646)</f>
        <v>CARDOZO CASTRO DAISY CECILIA</v>
      </c>
      <c r="D293" s="300">
        <v>30052</v>
      </c>
      <c r="E293" s="300">
        <v>41597</v>
      </c>
      <c r="F293" s="299" t="s">
        <v>768</v>
      </c>
      <c r="G293" s="299" t="s">
        <v>1162</v>
      </c>
      <c r="H293" s="299" t="s">
        <v>90</v>
      </c>
      <c r="I293" s="299" t="s">
        <v>1131</v>
      </c>
      <c r="J293" s="299" t="s">
        <v>196</v>
      </c>
    </row>
    <row r="294" spans="1:10" x14ac:dyDescent="0.2">
      <c r="A294" s="299">
        <v>1143932954</v>
      </c>
      <c r="B294" s="299" t="s">
        <v>1164</v>
      </c>
      <c r="C294" s="299" t="str">
        <f>+_xlfn.XLOOKUP(A294,'ACTIVOS 2'!$B$10:$B$646,'ACTIVOS 2'!$C$10:$C$646)</f>
        <v>CARVAJAL TIMANA ANYELA MARCELA</v>
      </c>
      <c r="D294" s="300">
        <v>32964</v>
      </c>
      <c r="E294" s="300">
        <v>44470</v>
      </c>
      <c r="F294" s="299" t="s">
        <v>768</v>
      </c>
      <c r="G294" s="299" t="s">
        <v>4434</v>
      </c>
      <c r="H294" s="299" t="s">
        <v>90</v>
      </c>
      <c r="I294" s="299" t="s">
        <v>1131</v>
      </c>
      <c r="J294" s="299" t="s">
        <v>196</v>
      </c>
    </row>
    <row r="295" spans="1:10" x14ac:dyDescent="0.2">
      <c r="A295" s="299">
        <v>1144130174</v>
      </c>
      <c r="B295" s="299" t="s">
        <v>1165</v>
      </c>
      <c r="C295" s="299" t="str">
        <f>+_xlfn.XLOOKUP(A295,'ACTIVOS 2'!$B$10:$B$646,'ACTIVOS 2'!$C$10:$C$646)</f>
        <v>CASTANEDA OSPINA IBEET DAYANA</v>
      </c>
      <c r="D295" s="300">
        <v>32754</v>
      </c>
      <c r="E295" s="300">
        <v>45094</v>
      </c>
      <c r="F295" s="299" t="s">
        <v>768</v>
      </c>
      <c r="G295" s="299" t="s">
        <v>4435</v>
      </c>
      <c r="H295" s="299" t="s">
        <v>90</v>
      </c>
      <c r="I295" s="299" t="s">
        <v>1131</v>
      </c>
      <c r="J295" s="299" t="s">
        <v>196</v>
      </c>
    </row>
    <row r="296" spans="1:10" x14ac:dyDescent="0.2">
      <c r="A296" s="299">
        <v>1089481344</v>
      </c>
      <c r="B296" s="299" t="s">
        <v>1166</v>
      </c>
      <c r="C296" s="299" t="str">
        <f>+_xlfn.XLOOKUP(A296,'ACTIVOS 2'!$B$10:$B$646,'ACTIVOS 2'!$C$10:$C$646)</f>
        <v>CASTILLO DELGADO SANDRA MILENA</v>
      </c>
      <c r="D296" s="300">
        <v>32148</v>
      </c>
      <c r="E296" s="300">
        <v>44420</v>
      </c>
      <c r="F296" s="299" t="s">
        <v>768</v>
      </c>
      <c r="G296" s="299" t="s">
        <v>4436</v>
      </c>
      <c r="H296" s="299" t="s">
        <v>90</v>
      </c>
      <c r="I296" s="299" t="s">
        <v>1131</v>
      </c>
      <c r="J296" s="299" t="s">
        <v>196</v>
      </c>
    </row>
    <row r="297" spans="1:10" x14ac:dyDescent="0.2">
      <c r="A297" s="299">
        <v>1118293750</v>
      </c>
      <c r="B297" s="299" t="s">
        <v>1167</v>
      </c>
      <c r="C297" s="299" t="str">
        <f>+_xlfn.XLOOKUP(A297,'ACTIVOS 2'!$B$10:$B$646,'ACTIVOS 2'!$C$10:$C$646)</f>
        <v>CASTILLO MENDOZA MENYI SOLANGY</v>
      </c>
      <c r="D297" s="300">
        <v>33008</v>
      </c>
      <c r="E297" s="300">
        <v>44991</v>
      </c>
      <c r="F297" s="299" t="s">
        <v>768</v>
      </c>
      <c r="G297" s="299" t="s">
        <v>1168</v>
      </c>
      <c r="H297" s="299" t="s">
        <v>90</v>
      </c>
      <c r="I297" s="299" t="s">
        <v>1131</v>
      </c>
      <c r="J297" s="299" t="s">
        <v>196</v>
      </c>
    </row>
    <row r="298" spans="1:10" x14ac:dyDescent="0.2">
      <c r="A298" s="299">
        <v>1107070135</v>
      </c>
      <c r="B298" s="299" t="s">
        <v>1169</v>
      </c>
      <c r="C298" s="299" t="str">
        <f>+_xlfn.XLOOKUP(A298,'ACTIVOS 2'!$B$10:$B$646,'ACTIVOS 2'!$C$10:$C$646)</f>
        <v>CASTILLO RODRIGUEZ LIZETH PAOLA</v>
      </c>
      <c r="D298" s="300">
        <v>33689</v>
      </c>
      <c r="E298" s="300">
        <v>45078</v>
      </c>
      <c r="F298" s="299" t="s">
        <v>768</v>
      </c>
      <c r="G298" s="299" t="s">
        <v>1170</v>
      </c>
      <c r="H298" s="299" t="s">
        <v>90</v>
      </c>
      <c r="I298" s="299" t="s">
        <v>1131</v>
      </c>
      <c r="J298" s="299" t="s">
        <v>196</v>
      </c>
    </row>
    <row r="299" spans="1:10" x14ac:dyDescent="0.2">
      <c r="A299" s="299">
        <v>1130610786</v>
      </c>
      <c r="B299" s="299" t="s">
        <v>1172</v>
      </c>
      <c r="C299" s="299" t="str">
        <f>+_xlfn.XLOOKUP(A299,'ACTIVOS 2'!$B$10:$B$646,'ACTIVOS 2'!$C$10:$C$646)</f>
        <v>CASTRO CASTANO JENIFFER</v>
      </c>
      <c r="D299" s="300">
        <v>31630</v>
      </c>
      <c r="E299" s="300">
        <v>45078</v>
      </c>
      <c r="F299" s="299" t="s">
        <v>768</v>
      </c>
      <c r="G299" s="299" t="s">
        <v>1173</v>
      </c>
      <c r="H299" s="299" t="s">
        <v>90</v>
      </c>
      <c r="I299" s="299" t="s">
        <v>1131</v>
      </c>
      <c r="J299" s="299" t="s">
        <v>196</v>
      </c>
    </row>
    <row r="300" spans="1:10" x14ac:dyDescent="0.2">
      <c r="A300" s="299">
        <v>31588124</v>
      </c>
      <c r="B300" s="299" t="s">
        <v>1174</v>
      </c>
      <c r="C300" s="299" t="str">
        <f>+_xlfn.XLOOKUP(A300,'ACTIVOS 2'!$B$10:$B$646,'ACTIVOS 2'!$C$10:$C$646)</f>
        <v>CASTRO CASTILLO NEREYDA</v>
      </c>
      <c r="D300" s="300">
        <v>28816</v>
      </c>
      <c r="E300" s="300">
        <v>41609</v>
      </c>
      <c r="F300" s="299" t="s">
        <v>768</v>
      </c>
      <c r="G300" s="299" t="s">
        <v>1175</v>
      </c>
      <c r="H300" s="299" t="s">
        <v>90</v>
      </c>
      <c r="I300" s="299" t="s">
        <v>1131</v>
      </c>
      <c r="J300" s="299" t="s">
        <v>196</v>
      </c>
    </row>
    <row r="301" spans="1:10" x14ac:dyDescent="0.2">
      <c r="A301" s="299">
        <v>1005705314</v>
      </c>
      <c r="B301" s="299" t="s">
        <v>1176</v>
      </c>
      <c r="C301" s="299" t="str">
        <f>+_xlfn.XLOOKUP(A301,'ACTIVOS 2'!$B$10:$B$646,'ACTIVOS 2'!$C$10:$C$646)</f>
        <v>CASTRO OROZCO MAYERLAINE</v>
      </c>
      <c r="D301" s="300">
        <v>37146</v>
      </c>
      <c r="E301" s="300">
        <v>44721</v>
      </c>
      <c r="F301" s="299" t="s">
        <v>768</v>
      </c>
      <c r="G301" s="299" t="s">
        <v>4438</v>
      </c>
      <c r="H301" s="299" t="s">
        <v>90</v>
      </c>
      <c r="I301" s="299" t="s">
        <v>1131</v>
      </c>
      <c r="J301" s="299" t="s">
        <v>196</v>
      </c>
    </row>
    <row r="302" spans="1:10" x14ac:dyDescent="0.2">
      <c r="A302" s="299">
        <v>66976514</v>
      </c>
      <c r="B302" s="299" t="s">
        <v>1177</v>
      </c>
      <c r="C302" s="299" t="str">
        <f>+_xlfn.XLOOKUP(A302,'ACTIVOS 2'!$B$10:$B$646,'ACTIVOS 2'!$C$10:$C$646)</f>
        <v>CHAVARRO CARDONA MARIA CELENA</v>
      </c>
      <c r="D302" s="300">
        <v>28235</v>
      </c>
      <c r="E302" s="300">
        <v>44516</v>
      </c>
      <c r="F302" s="299" t="s">
        <v>768</v>
      </c>
      <c r="G302" s="299" t="s">
        <v>1178</v>
      </c>
      <c r="H302" s="299" t="s">
        <v>90</v>
      </c>
      <c r="I302" s="299" t="s">
        <v>1131</v>
      </c>
      <c r="J302" s="299" t="s">
        <v>196</v>
      </c>
    </row>
    <row r="303" spans="1:10" x14ac:dyDescent="0.2">
      <c r="A303" s="299">
        <v>67041742</v>
      </c>
      <c r="B303" s="299" t="s">
        <v>1179</v>
      </c>
      <c r="C303" s="299" t="str">
        <f>+_xlfn.XLOOKUP(A303,'ACTIVOS 2'!$B$10:$B$646,'ACTIVOS 2'!$C$10:$C$646)</f>
        <v>CHAVEZ PATINO BLANCA MILENA</v>
      </c>
      <c r="D303" s="300">
        <v>31392</v>
      </c>
      <c r="E303" s="300">
        <v>44419</v>
      </c>
      <c r="F303" s="299" t="s">
        <v>768</v>
      </c>
      <c r="G303" s="299" t="s">
        <v>4439</v>
      </c>
      <c r="H303" s="299" t="s">
        <v>90</v>
      </c>
      <c r="I303" s="299" t="s">
        <v>1131</v>
      </c>
      <c r="J303" s="299" t="s">
        <v>196</v>
      </c>
    </row>
    <row r="304" spans="1:10" x14ac:dyDescent="0.2">
      <c r="A304" s="299">
        <v>1151955200</v>
      </c>
      <c r="B304" s="299" t="s">
        <v>1180</v>
      </c>
      <c r="C304" s="299" t="str">
        <f>+_xlfn.XLOOKUP(A304,'ACTIVOS 2'!$B$10:$B$646,'ACTIVOS 2'!$C$10:$C$646)</f>
        <v>CRUZ MARTINEZ DIANA MARCELA</v>
      </c>
      <c r="D304" s="300">
        <v>34581</v>
      </c>
      <c r="E304" s="300">
        <v>44463</v>
      </c>
      <c r="F304" s="299" t="s">
        <v>768</v>
      </c>
      <c r="G304" s="299" t="s">
        <v>4440</v>
      </c>
      <c r="H304" s="299" t="s">
        <v>90</v>
      </c>
      <c r="I304" s="299" t="s">
        <v>1131</v>
      </c>
      <c r="J304" s="299" t="s">
        <v>196</v>
      </c>
    </row>
    <row r="305" spans="1:10" x14ac:dyDescent="0.2">
      <c r="A305" s="299">
        <v>38561980</v>
      </c>
      <c r="B305" s="299" t="s">
        <v>1181</v>
      </c>
      <c r="C305" s="299" t="str">
        <f>+_xlfn.XLOOKUP(A305,'ACTIVOS 2'!$B$10:$B$646,'ACTIVOS 2'!$C$10:$C$646)</f>
        <v>CRUZ QUINONEZ MONICA</v>
      </c>
      <c r="D305" s="300">
        <v>28826</v>
      </c>
      <c r="E305" s="300">
        <v>44427</v>
      </c>
      <c r="F305" s="299" t="s">
        <v>768</v>
      </c>
      <c r="G305" s="299" t="s">
        <v>1182</v>
      </c>
      <c r="H305" s="299" t="s">
        <v>90</v>
      </c>
      <c r="I305" s="299" t="s">
        <v>1131</v>
      </c>
      <c r="J305" s="299" t="s">
        <v>196</v>
      </c>
    </row>
    <row r="306" spans="1:10" x14ac:dyDescent="0.2">
      <c r="A306" s="299">
        <v>1143954646</v>
      </c>
      <c r="B306" s="299" t="s">
        <v>1185</v>
      </c>
      <c r="C306" s="299" t="str">
        <f>+_xlfn.XLOOKUP(A306,'ACTIVOS 2'!$B$10:$B$646,'ACTIVOS 2'!$C$10:$C$646)</f>
        <v>DELGADO VALVERDE ANDREA KARINA</v>
      </c>
      <c r="D306" s="300">
        <v>34054</v>
      </c>
      <c r="E306" s="300">
        <v>45086</v>
      </c>
      <c r="F306" s="299" t="s">
        <v>768</v>
      </c>
      <c r="G306" s="299" t="s">
        <v>1186</v>
      </c>
      <c r="H306" s="299" t="s">
        <v>90</v>
      </c>
      <c r="I306" s="299" t="s">
        <v>1131</v>
      </c>
      <c r="J306" s="299" t="s">
        <v>196</v>
      </c>
    </row>
    <row r="307" spans="1:10" x14ac:dyDescent="0.2">
      <c r="A307" s="299">
        <v>31322106</v>
      </c>
      <c r="B307" s="299" t="s">
        <v>1187</v>
      </c>
      <c r="C307" s="299" t="str">
        <f>+_xlfn.XLOOKUP(A307,'ACTIVOS 2'!$B$10:$B$646,'ACTIVOS 2'!$C$10:$C$646)</f>
        <v>FERNANDEZ AULESTIA XIOMARA</v>
      </c>
      <c r="D307" s="300">
        <v>30234</v>
      </c>
      <c r="E307" s="300">
        <v>44456</v>
      </c>
      <c r="F307" s="299" t="s">
        <v>768</v>
      </c>
      <c r="G307" s="299" t="s">
        <v>4441</v>
      </c>
      <c r="H307" s="299" t="s">
        <v>90</v>
      </c>
      <c r="I307" s="299" t="s">
        <v>1131</v>
      </c>
      <c r="J307" s="299" t="s">
        <v>196</v>
      </c>
    </row>
    <row r="308" spans="1:10" x14ac:dyDescent="0.2">
      <c r="A308" s="299">
        <v>1130664548</v>
      </c>
      <c r="B308" s="299" t="s">
        <v>1189</v>
      </c>
      <c r="C308" s="299" t="str">
        <f>+_xlfn.XLOOKUP(A308,'ACTIVOS 2'!$B$10:$B$646,'ACTIVOS 2'!$C$10:$C$646)</f>
        <v>FRANCO CRUZ JULIETH</v>
      </c>
      <c r="D308" s="300">
        <v>31532</v>
      </c>
      <c r="E308" s="300">
        <v>45094</v>
      </c>
      <c r="F308" s="299" t="s">
        <v>768</v>
      </c>
      <c r="G308" s="299" t="s">
        <v>1190</v>
      </c>
      <c r="H308" s="299" t="s">
        <v>90</v>
      </c>
      <c r="I308" s="299" t="s">
        <v>1131</v>
      </c>
      <c r="J308" s="299" t="s">
        <v>196</v>
      </c>
    </row>
    <row r="309" spans="1:10" x14ac:dyDescent="0.2">
      <c r="A309" s="299">
        <v>1006101071</v>
      </c>
      <c r="B309" s="299" t="s">
        <v>1191</v>
      </c>
      <c r="C309" s="299" t="str">
        <f>+_xlfn.XLOOKUP(A309,'ACTIVOS 2'!$B$10:$B$646,'ACTIVOS 2'!$C$10:$C$646)</f>
        <v>GALINDEZ ORDONEZ DAYANN MELISSA</v>
      </c>
      <c r="D309" s="300">
        <v>37545</v>
      </c>
      <c r="E309" s="300">
        <v>45086</v>
      </c>
      <c r="F309" s="299" t="s">
        <v>768</v>
      </c>
      <c r="G309" s="299" t="s">
        <v>1192</v>
      </c>
      <c r="H309" s="299" t="s">
        <v>90</v>
      </c>
      <c r="I309" s="299" t="s">
        <v>1131</v>
      </c>
      <c r="J309" s="299" t="s">
        <v>196</v>
      </c>
    </row>
    <row r="310" spans="1:10" x14ac:dyDescent="0.2">
      <c r="A310" s="299">
        <v>66994137</v>
      </c>
      <c r="B310" s="299" t="s">
        <v>1193</v>
      </c>
      <c r="C310" s="299" t="str">
        <f>+_xlfn.XLOOKUP(A310,'ACTIVOS 2'!$B$10:$B$646,'ACTIVOS 2'!$C$10:$C$646)</f>
        <v>GALLEGO CARMONA CLAUDIA PATRICIA</v>
      </c>
      <c r="D310" s="300">
        <v>28296</v>
      </c>
      <c r="E310" s="300">
        <v>44420</v>
      </c>
      <c r="F310" s="299" t="s">
        <v>768</v>
      </c>
      <c r="G310" s="299" t="s">
        <v>4443</v>
      </c>
      <c r="H310" s="299" t="s">
        <v>90</v>
      </c>
      <c r="I310" s="299" t="s">
        <v>1131</v>
      </c>
      <c r="J310" s="299" t="s">
        <v>196</v>
      </c>
    </row>
    <row r="311" spans="1:10" x14ac:dyDescent="0.2">
      <c r="A311" s="299">
        <v>67027432</v>
      </c>
      <c r="B311" s="299" t="s">
        <v>1196</v>
      </c>
      <c r="C311" s="299" t="str">
        <f>+_xlfn.XLOOKUP(A311,'ACTIVOS 2'!$B$10:$B$646,'ACTIVOS 2'!$C$10:$C$646)</f>
        <v>GOMEZ PATINO MARIA ANTONIA</v>
      </c>
      <c r="D311" s="300">
        <v>31160</v>
      </c>
      <c r="E311" s="300">
        <v>44456</v>
      </c>
      <c r="F311" s="299" t="s">
        <v>768</v>
      </c>
      <c r="G311" s="299" t="s">
        <v>4444</v>
      </c>
      <c r="H311" s="299" t="s">
        <v>90</v>
      </c>
      <c r="I311" s="299" t="s">
        <v>1131</v>
      </c>
      <c r="J311" s="299" t="s">
        <v>196</v>
      </c>
    </row>
    <row r="312" spans="1:10" x14ac:dyDescent="0.2">
      <c r="A312" s="299">
        <v>29137861</v>
      </c>
      <c r="B312" s="299" t="s">
        <v>1197</v>
      </c>
      <c r="C312" s="299" t="str">
        <f>+_xlfn.XLOOKUP(A312,'ACTIVOS 2'!$B$10:$B$646,'ACTIVOS 2'!$C$10:$C$646)</f>
        <v>GONZALEZ CARDONA VIVIANA</v>
      </c>
      <c r="D312" s="300">
        <v>30079</v>
      </c>
      <c r="E312" s="300">
        <v>45100</v>
      </c>
      <c r="F312" s="299" t="s">
        <v>768</v>
      </c>
      <c r="G312" s="299" t="s">
        <v>1198</v>
      </c>
      <c r="H312" s="299" t="s">
        <v>90</v>
      </c>
      <c r="I312" s="299" t="s">
        <v>1131</v>
      </c>
      <c r="J312" s="299" t="s">
        <v>196</v>
      </c>
    </row>
    <row r="313" spans="1:10" x14ac:dyDescent="0.2">
      <c r="A313" s="299">
        <v>66921678</v>
      </c>
      <c r="B313" s="299" t="s">
        <v>1199</v>
      </c>
      <c r="C313" s="299" t="str">
        <f>+_xlfn.XLOOKUP(A313,'ACTIVOS 2'!$B$10:$B$646,'ACTIVOS 2'!$C$10:$C$646)</f>
        <v>GONZALEZ MUNOZ VIVIANA</v>
      </c>
      <c r="D313" s="300">
        <v>27223</v>
      </c>
      <c r="E313" s="300">
        <v>44264</v>
      </c>
      <c r="F313" s="299" t="s">
        <v>768</v>
      </c>
      <c r="G313" s="299" t="s">
        <v>1200</v>
      </c>
      <c r="H313" s="299" t="s">
        <v>90</v>
      </c>
      <c r="I313" s="299" t="s">
        <v>1131</v>
      </c>
      <c r="J313" s="299" t="s">
        <v>196</v>
      </c>
    </row>
    <row r="314" spans="1:10" x14ac:dyDescent="0.2">
      <c r="A314" s="299">
        <v>66818737</v>
      </c>
      <c r="B314" s="299" t="s">
        <v>1201</v>
      </c>
      <c r="C314" s="299" t="str">
        <f>+_xlfn.XLOOKUP(A314,'ACTIVOS 2'!$B$10:$B$646,'ACTIVOS 2'!$C$10:$C$646)</f>
        <v>GONZALEZ RAMIREZ ADRIANA BEATRIZ</v>
      </c>
      <c r="D314" s="300">
        <v>25655</v>
      </c>
      <c r="E314" s="300">
        <v>41594</v>
      </c>
      <c r="F314" s="299" t="s">
        <v>768</v>
      </c>
      <c r="G314" s="299" t="s">
        <v>1202</v>
      </c>
      <c r="H314" s="299" t="s">
        <v>90</v>
      </c>
      <c r="I314" s="299" t="s">
        <v>1131</v>
      </c>
      <c r="J314" s="299" t="s">
        <v>196</v>
      </c>
    </row>
    <row r="315" spans="1:10" x14ac:dyDescent="0.2">
      <c r="A315" s="299">
        <v>1059598557</v>
      </c>
      <c r="B315" s="299" t="s">
        <v>1203</v>
      </c>
      <c r="C315" s="299" t="str">
        <f>+_xlfn.XLOOKUP(A315,'ACTIVOS 2'!$B$10:$B$646,'ACTIVOS 2'!$C$10:$C$646)</f>
        <v>GRUESO PENA GLORIA PATRICIA</v>
      </c>
      <c r="D315" s="300">
        <v>32978</v>
      </c>
      <c r="E315" s="300">
        <v>44463</v>
      </c>
      <c r="F315" s="299" t="s">
        <v>768</v>
      </c>
      <c r="G315" s="299" t="s">
        <v>4445</v>
      </c>
      <c r="H315" s="299" t="s">
        <v>90</v>
      </c>
      <c r="I315" s="299" t="s">
        <v>1131</v>
      </c>
      <c r="J315" s="299" t="s">
        <v>196</v>
      </c>
    </row>
    <row r="316" spans="1:10" x14ac:dyDescent="0.2">
      <c r="A316" s="299">
        <v>66831342</v>
      </c>
      <c r="B316" s="299" t="s">
        <v>1204</v>
      </c>
      <c r="C316" s="299" t="str">
        <f>+_xlfn.XLOOKUP(A316,'ACTIVOS 2'!$B$10:$B$646,'ACTIVOS 2'!$C$10:$C$646)</f>
        <v>GUANGA CAMPO LUZ MARINA</v>
      </c>
      <c r="D316" s="300">
        <v>26277</v>
      </c>
      <c r="E316" s="300">
        <v>36983</v>
      </c>
      <c r="F316" s="299" t="s">
        <v>768</v>
      </c>
      <c r="G316" s="299" t="s">
        <v>4446</v>
      </c>
      <c r="H316" s="299" t="s">
        <v>90</v>
      </c>
      <c r="I316" s="299" t="s">
        <v>1131</v>
      </c>
      <c r="J316" s="299" t="s">
        <v>196</v>
      </c>
    </row>
    <row r="317" spans="1:10" x14ac:dyDescent="0.2">
      <c r="A317" s="299">
        <v>67031614</v>
      </c>
      <c r="B317" s="299" t="s">
        <v>1206</v>
      </c>
      <c r="C317" s="299" t="str">
        <f>+_xlfn.XLOOKUP(A317,'ACTIVOS 2'!$B$10:$B$646,'ACTIVOS 2'!$C$10:$C$646)</f>
        <v>HERNANDEZ PELAEZ DIANA CAROLINA</v>
      </c>
      <c r="D317" s="300">
        <v>31135</v>
      </c>
      <c r="E317" s="300">
        <v>45006</v>
      </c>
      <c r="F317" s="299" t="s">
        <v>768</v>
      </c>
      <c r="G317" s="299" t="s">
        <v>1207</v>
      </c>
      <c r="H317" s="299" t="s">
        <v>90</v>
      </c>
      <c r="I317" s="299" t="s">
        <v>1131</v>
      </c>
      <c r="J317" s="299" t="s">
        <v>196</v>
      </c>
    </row>
    <row r="318" spans="1:10" x14ac:dyDescent="0.2">
      <c r="A318" s="299">
        <v>22547321</v>
      </c>
      <c r="B318" s="299" t="s">
        <v>1210</v>
      </c>
      <c r="C318" s="299" t="str">
        <f>+_xlfn.XLOOKUP(A318,'ACTIVOS 2'!$B$10:$B$646,'ACTIVOS 2'!$C$10:$C$646)</f>
        <v>HERRERA POLO DORELSY MARGARITA</v>
      </c>
      <c r="D318" s="300">
        <v>28701</v>
      </c>
      <c r="E318" s="300">
        <v>45026</v>
      </c>
      <c r="F318" s="299" t="s">
        <v>768</v>
      </c>
      <c r="G318" s="299" t="s">
        <v>4448</v>
      </c>
      <c r="H318" s="299" t="s">
        <v>90</v>
      </c>
      <c r="I318" s="299" t="s">
        <v>1131</v>
      </c>
      <c r="J318" s="299" t="s">
        <v>196</v>
      </c>
    </row>
    <row r="319" spans="1:10" x14ac:dyDescent="0.2">
      <c r="A319" s="299">
        <v>1143929459</v>
      </c>
      <c r="B319" s="299" t="s">
        <v>1211</v>
      </c>
      <c r="C319" s="299" t="str">
        <f>+_xlfn.XLOOKUP(A319,'ACTIVOS 2'!$B$10:$B$646,'ACTIVOS 2'!$C$10:$C$646)</f>
        <v>HERRERA SILVA SINDY JULIETH</v>
      </c>
      <c r="D319" s="300">
        <v>32876</v>
      </c>
      <c r="E319" s="300">
        <v>45146</v>
      </c>
      <c r="F319" s="299" t="s">
        <v>768</v>
      </c>
      <c r="G319" s="299" t="s">
        <v>1212</v>
      </c>
      <c r="H319" s="299" t="s">
        <v>90</v>
      </c>
      <c r="I319" s="299" t="s">
        <v>1131</v>
      </c>
      <c r="J319" s="299" t="s">
        <v>196</v>
      </c>
    </row>
    <row r="320" spans="1:10" x14ac:dyDescent="0.2">
      <c r="A320" s="299">
        <v>1006048645</v>
      </c>
      <c r="B320" s="299" t="s">
        <v>1215</v>
      </c>
      <c r="C320" s="299" t="e">
        <f>+_xlfn.XLOOKUP(A320,'ACTIVOS 2'!$B$10:$B$646,'ACTIVOS 2'!$C$10:$C$646)</f>
        <v>#N/A</v>
      </c>
      <c r="D320" s="300">
        <v>36597</v>
      </c>
      <c r="E320" s="300">
        <v>45100</v>
      </c>
      <c r="F320" s="299" t="s">
        <v>768</v>
      </c>
      <c r="G320" s="299" t="s">
        <v>1216</v>
      </c>
      <c r="H320" s="299" t="s">
        <v>90</v>
      </c>
      <c r="I320" s="299" t="s">
        <v>1131</v>
      </c>
      <c r="J320" s="299" t="s">
        <v>196</v>
      </c>
    </row>
    <row r="321" spans="1:10" x14ac:dyDescent="0.2">
      <c r="A321" s="299">
        <v>1143977501</v>
      </c>
      <c r="B321" s="299" t="s">
        <v>1217</v>
      </c>
      <c r="C321" s="299" t="str">
        <f>+_xlfn.XLOOKUP(A321,'ACTIVOS 2'!$B$10:$B$646,'ACTIVOS 2'!$C$10:$C$646)</f>
        <v>JIMENEZ LUCUMI BRILLITH LIZETH</v>
      </c>
      <c r="D321" s="300">
        <v>35036</v>
      </c>
      <c r="E321" s="300">
        <v>45069</v>
      </c>
      <c r="F321" s="299" t="s">
        <v>768</v>
      </c>
      <c r="G321" s="299" t="s">
        <v>4449</v>
      </c>
      <c r="H321" s="299" t="s">
        <v>90</v>
      </c>
      <c r="I321" s="299" t="s">
        <v>1131</v>
      </c>
      <c r="J321" s="299" t="s">
        <v>196</v>
      </c>
    </row>
    <row r="322" spans="1:10" x14ac:dyDescent="0.2">
      <c r="A322" s="299">
        <v>1002870980</v>
      </c>
      <c r="B322" s="299" t="s">
        <v>1222</v>
      </c>
      <c r="C322" s="299" t="str">
        <f>+_xlfn.XLOOKUP(A322,'ACTIVOS 2'!$B$10:$B$646,'ACTIVOS 2'!$C$10:$C$646)</f>
        <v>LAME OROZCO FRANCY JINETH</v>
      </c>
      <c r="D322" s="300">
        <v>37595</v>
      </c>
      <c r="E322" s="300">
        <v>45146</v>
      </c>
      <c r="F322" s="299" t="s">
        <v>768</v>
      </c>
      <c r="G322" s="299" t="s">
        <v>1223</v>
      </c>
      <c r="H322" s="299" t="s">
        <v>90</v>
      </c>
      <c r="I322" s="299" t="s">
        <v>1131</v>
      </c>
      <c r="J322" s="299" t="s">
        <v>196</v>
      </c>
    </row>
    <row r="323" spans="1:10" x14ac:dyDescent="0.2">
      <c r="A323" s="299">
        <v>1130595533</v>
      </c>
      <c r="B323" s="299" t="s">
        <v>1228</v>
      </c>
      <c r="C323" s="299" t="str">
        <f>+_xlfn.XLOOKUP(A323,'ACTIVOS 2'!$B$10:$B$646,'ACTIVOS 2'!$C$10:$C$646)</f>
        <v>LOZANO YENNY LORENA</v>
      </c>
      <c r="D323" s="300">
        <v>32021</v>
      </c>
      <c r="E323" s="300">
        <v>45040</v>
      </c>
      <c r="F323" s="299" t="s">
        <v>768</v>
      </c>
      <c r="G323" s="299" t="s">
        <v>4452</v>
      </c>
      <c r="H323" s="299" t="s">
        <v>90</v>
      </c>
      <c r="I323" s="299" t="s">
        <v>1131</v>
      </c>
      <c r="J323" s="299" t="s">
        <v>196</v>
      </c>
    </row>
    <row r="324" spans="1:10" x14ac:dyDescent="0.2">
      <c r="A324" s="299">
        <v>31567181</v>
      </c>
      <c r="B324" s="299" t="s">
        <v>1229</v>
      </c>
      <c r="C324" s="299" t="str">
        <f>+_xlfn.XLOOKUP(A324,'ACTIVOS 2'!$B$10:$B$646,'ACTIVOS 2'!$C$10:$C$646)</f>
        <v>LUCUMI BARONA VIVIANA LORENA</v>
      </c>
      <c r="D324" s="300">
        <v>29500</v>
      </c>
      <c r="E324" s="300">
        <v>44418</v>
      </c>
      <c r="F324" s="299" t="s">
        <v>768</v>
      </c>
      <c r="G324" s="299" t="s">
        <v>1230</v>
      </c>
      <c r="H324" s="299" t="s">
        <v>90</v>
      </c>
      <c r="I324" s="299" t="s">
        <v>1131</v>
      </c>
      <c r="J324" s="299" t="s">
        <v>196</v>
      </c>
    </row>
    <row r="325" spans="1:10" x14ac:dyDescent="0.2">
      <c r="A325" s="299">
        <v>1005864990</v>
      </c>
      <c r="B325" s="299" t="s">
        <v>1231</v>
      </c>
      <c r="C325" s="299" t="str">
        <f>+_xlfn.XLOOKUP(A325,'ACTIVOS 2'!$B$10:$B$646,'ACTIVOS 2'!$C$10:$C$646)</f>
        <v>LUNA MONTEZUMA  LINA MARCELA</v>
      </c>
      <c r="D325" s="300">
        <v>36308</v>
      </c>
      <c r="E325" s="300">
        <v>45094</v>
      </c>
      <c r="F325" s="299" t="s">
        <v>768</v>
      </c>
      <c r="G325" s="299" t="s">
        <v>4453</v>
      </c>
      <c r="H325" s="299" t="s">
        <v>90</v>
      </c>
      <c r="I325" s="299" t="s">
        <v>1131</v>
      </c>
      <c r="J325" s="299" t="s">
        <v>196</v>
      </c>
    </row>
    <row r="326" spans="1:10" x14ac:dyDescent="0.2">
      <c r="A326" s="299">
        <v>34567980</v>
      </c>
      <c r="B326" s="299" t="s">
        <v>1234</v>
      </c>
      <c r="C326" s="299" t="str">
        <f>+_xlfn.XLOOKUP(A326,'ACTIVOS 2'!$B$10:$B$646,'ACTIVOS 2'!$C$10:$C$646)</f>
        <v>MANQUILLO CHAGUENDO NANCY LORENA</v>
      </c>
      <c r="D326" s="300">
        <v>27019</v>
      </c>
      <c r="E326" s="300">
        <v>41609</v>
      </c>
      <c r="F326" s="299" t="s">
        <v>768</v>
      </c>
      <c r="G326" s="299" t="s">
        <v>4454</v>
      </c>
      <c r="H326" s="299" t="s">
        <v>90</v>
      </c>
      <c r="I326" s="299" t="s">
        <v>1131</v>
      </c>
      <c r="J326" s="299" t="s">
        <v>196</v>
      </c>
    </row>
    <row r="327" spans="1:10" x14ac:dyDescent="0.2">
      <c r="A327" s="299">
        <v>38641755</v>
      </c>
      <c r="B327" s="299" t="s">
        <v>1237</v>
      </c>
      <c r="C327" s="299" t="str">
        <f>+_xlfn.XLOOKUP(A327,'ACTIVOS 2'!$B$10:$B$646,'ACTIVOS 2'!$C$10:$C$646)</f>
        <v>MARTINEZ DIAZ YAMILETH</v>
      </c>
      <c r="D327" s="300">
        <v>30501</v>
      </c>
      <c r="E327" s="300">
        <v>45006</v>
      </c>
      <c r="F327" s="299" t="s">
        <v>768</v>
      </c>
      <c r="G327" s="299" t="s">
        <v>1238</v>
      </c>
      <c r="H327" s="299" t="s">
        <v>90</v>
      </c>
      <c r="I327" s="299" t="s">
        <v>1131</v>
      </c>
      <c r="J327" s="299" t="s">
        <v>196</v>
      </c>
    </row>
    <row r="328" spans="1:10" x14ac:dyDescent="0.2">
      <c r="A328" s="299">
        <v>1144182779</v>
      </c>
      <c r="B328" s="299" t="s">
        <v>1241</v>
      </c>
      <c r="C328" s="299" t="str">
        <f>+_xlfn.XLOOKUP(A328,'ACTIVOS 2'!$B$10:$B$646,'ACTIVOS 2'!$C$10:$C$646)</f>
        <v>MARTINEZ PADILLA YURI VANESSA</v>
      </c>
      <c r="D328" s="300">
        <v>34704</v>
      </c>
      <c r="E328" s="300">
        <v>44463</v>
      </c>
      <c r="F328" s="299" t="s">
        <v>768</v>
      </c>
      <c r="G328" s="299" t="s">
        <v>1242</v>
      </c>
      <c r="H328" s="299" t="s">
        <v>90</v>
      </c>
      <c r="I328" s="299" t="s">
        <v>1131</v>
      </c>
      <c r="J328" s="299" t="s">
        <v>196</v>
      </c>
    </row>
    <row r="329" spans="1:10" x14ac:dyDescent="0.2">
      <c r="A329" s="299">
        <v>1014247594</v>
      </c>
      <c r="B329" s="299" t="s">
        <v>1243</v>
      </c>
      <c r="C329" s="299" t="str">
        <f>+_xlfn.XLOOKUP(A329,'ACTIVOS 2'!$B$10:$B$646,'ACTIVOS 2'!$C$10:$C$646)</f>
        <v>MATEUS ARDILA ANGY SOLEY</v>
      </c>
      <c r="D329" s="300">
        <v>34234</v>
      </c>
      <c r="E329" s="300">
        <v>45146</v>
      </c>
      <c r="F329" s="299" t="s">
        <v>768</v>
      </c>
      <c r="G329" s="299" t="s">
        <v>1244</v>
      </c>
      <c r="H329" s="299" t="s">
        <v>90</v>
      </c>
      <c r="I329" s="299" t="s">
        <v>1131</v>
      </c>
      <c r="J329" s="299" t="s">
        <v>196</v>
      </c>
    </row>
    <row r="330" spans="1:10" x14ac:dyDescent="0.2">
      <c r="A330" s="299">
        <v>25628376</v>
      </c>
      <c r="B330" s="299" t="s">
        <v>1245</v>
      </c>
      <c r="C330" s="299" t="str">
        <f>+_xlfn.XLOOKUP(A330,'ACTIVOS 2'!$B$10:$B$646,'ACTIVOS 2'!$C$10:$C$646)</f>
        <v>MELENJE GURRUTE ARLET PATRICIA</v>
      </c>
      <c r="D330" s="300">
        <v>30303</v>
      </c>
      <c r="E330" s="300">
        <v>44418</v>
      </c>
      <c r="F330" s="299" t="s">
        <v>768</v>
      </c>
      <c r="G330" s="299" t="s">
        <v>4455</v>
      </c>
      <c r="H330" s="299" t="s">
        <v>90</v>
      </c>
      <c r="I330" s="299" t="s">
        <v>1131</v>
      </c>
      <c r="J330" s="299" t="s">
        <v>196</v>
      </c>
    </row>
    <row r="331" spans="1:10" x14ac:dyDescent="0.2">
      <c r="A331" s="299">
        <v>29568196</v>
      </c>
      <c r="B331" s="299" t="s">
        <v>1246</v>
      </c>
      <c r="C331" s="299" t="str">
        <f>+_xlfn.XLOOKUP(A331,'ACTIVOS 2'!$B$10:$B$646,'ACTIVOS 2'!$C$10:$C$646)</f>
        <v>MENDEZ UMANA YENNI</v>
      </c>
      <c r="D331" s="300">
        <v>29087</v>
      </c>
      <c r="E331" s="300">
        <v>44669</v>
      </c>
      <c r="F331" s="299" t="s">
        <v>768</v>
      </c>
      <c r="G331" s="299" t="s">
        <v>4456</v>
      </c>
      <c r="H331" s="299" t="s">
        <v>90</v>
      </c>
      <c r="I331" s="299" t="s">
        <v>1131</v>
      </c>
      <c r="J331" s="299" t="s">
        <v>196</v>
      </c>
    </row>
    <row r="332" spans="1:10" x14ac:dyDescent="0.2">
      <c r="A332" s="299">
        <v>1143829889</v>
      </c>
      <c r="B332" s="299" t="s">
        <v>1247</v>
      </c>
      <c r="C332" s="299" t="str">
        <f>+_xlfn.XLOOKUP(A332,'ACTIVOS 2'!$B$10:$B$646,'ACTIVOS 2'!$C$10:$C$646)</f>
        <v>MENDOZA CASTRILLON MARLEN VANESSA</v>
      </c>
      <c r="D332" s="300">
        <v>32780</v>
      </c>
      <c r="E332" s="300">
        <v>44418</v>
      </c>
      <c r="F332" s="299" t="s">
        <v>768</v>
      </c>
      <c r="G332" s="299" t="s">
        <v>1248</v>
      </c>
      <c r="H332" s="299" t="s">
        <v>90</v>
      </c>
      <c r="I332" s="299" t="s">
        <v>1131</v>
      </c>
      <c r="J332" s="299" t="s">
        <v>196</v>
      </c>
    </row>
    <row r="333" spans="1:10" x14ac:dyDescent="0.2">
      <c r="A333" s="299">
        <v>1193122001</v>
      </c>
      <c r="B333" s="299" t="s">
        <v>1250</v>
      </c>
      <c r="C333" s="299" t="str">
        <f>+_xlfn.XLOOKUP(A333,'ACTIVOS 2'!$B$10:$B$646,'ACTIVOS 2'!$C$10:$C$646)</f>
        <v>MINA CAMPO YANNIS LIZETH</v>
      </c>
      <c r="D333" s="300">
        <v>37676</v>
      </c>
      <c r="E333" s="300">
        <v>45131</v>
      </c>
      <c r="F333" s="299" t="s">
        <v>768</v>
      </c>
      <c r="G333" s="299" t="s">
        <v>1251</v>
      </c>
      <c r="H333" s="299" t="s">
        <v>90</v>
      </c>
      <c r="I333" s="299" t="s">
        <v>1131</v>
      </c>
      <c r="J333" s="299" t="s">
        <v>196</v>
      </c>
    </row>
    <row r="334" spans="1:10" x14ac:dyDescent="0.2">
      <c r="A334" s="299">
        <v>1143995328</v>
      </c>
      <c r="B334" s="299" t="s">
        <v>1252</v>
      </c>
      <c r="C334" s="299" t="str">
        <f>+_xlfn.XLOOKUP(A334,'ACTIVOS 2'!$B$10:$B$646,'ACTIVOS 2'!$C$10:$C$646)</f>
        <v>MINA CARVAJAL MARIA CAMILA</v>
      </c>
      <c r="D334" s="300">
        <v>36244</v>
      </c>
      <c r="E334" s="300">
        <v>45086</v>
      </c>
      <c r="F334" s="299" t="s">
        <v>768</v>
      </c>
      <c r="G334" s="299" t="s">
        <v>1253</v>
      </c>
      <c r="H334" s="299" t="s">
        <v>90</v>
      </c>
      <c r="I334" s="299" t="s">
        <v>1131</v>
      </c>
      <c r="J334" s="299" t="s">
        <v>196</v>
      </c>
    </row>
    <row r="335" spans="1:10" x14ac:dyDescent="0.2">
      <c r="A335" s="299">
        <v>29685790</v>
      </c>
      <c r="B335" s="299" t="s">
        <v>1254</v>
      </c>
      <c r="C335" s="299" t="str">
        <f>+_xlfn.XLOOKUP(A335,'ACTIVOS 2'!$B$10:$B$646,'ACTIVOS 2'!$C$10:$C$646)</f>
        <v>MINA GONZALEZ NASLI MIRELLE</v>
      </c>
      <c r="D335" s="300">
        <v>31336</v>
      </c>
      <c r="E335" s="300">
        <v>44489</v>
      </c>
      <c r="F335" s="299" t="s">
        <v>768</v>
      </c>
      <c r="G335" s="299" t="s">
        <v>1255</v>
      </c>
      <c r="H335" s="299" t="s">
        <v>90</v>
      </c>
      <c r="I335" s="299" t="s">
        <v>1131</v>
      </c>
      <c r="J335" s="299" t="s">
        <v>196</v>
      </c>
    </row>
    <row r="336" spans="1:10" x14ac:dyDescent="0.2">
      <c r="A336" s="299">
        <v>66954096</v>
      </c>
      <c r="B336" s="299" t="s">
        <v>1257</v>
      </c>
      <c r="C336" s="299" t="str">
        <f>+_xlfn.XLOOKUP(A336,'ACTIVOS 2'!$B$10:$B$646,'ACTIVOS 2'!$C$10:$C$646)</f>
        <v>MONTOYA VILLEGAS MARIA FERNANDA</v>
      </c>
      <c r="D336" s="300">
        <v>27579</v>
      </c>
      <c r="E336" s="300">
        <v>41594</v>
      </c>
      <c r="F336" s="299" t="s">
        <v>768</v>
      </c>
      <c r="G336" s="299" t="s">
        <v>1258</v>
      </c>
      <c r="H336" s="299" t="s">
        <v>90</v>
      </c>
      <c r="I336" s="299" t="s">
        <v>1131</v>
      </c>
      <c r="J336" s="299" t="s">
        <v>196</v>
      </c>
    </row>
    <row r="337" spans="1:10" x14ac:dyDescent="0.2">
      <c r="A337" s="299">
        <v>31710595</v>
      </c>
      <c r="B337" s="299" t="s">
        <v>1259</v>
      </c>
      <c r="C337" s="299" t="str">
        <f>+_xlfn.XLOOKUP(A337,'ACTIVOS 2'!$B$10:$B$646,'ACTIVOS 2'!$C$10:$C$646)</f>
        <v>MORA ORDONEZ JOHANNA ANDREA</v>
      </c>
      <c r="D337" s="300">
        <v>30154</v>
      </c>
      <c r="E337" s="300">
        <v>45094</v>
      </c>
      <c r="F337" s="299" t="s">
        <v>768</v>
      </c>
      <c r="G337" s="299" t="s">
        <v>1260</v>
      </c>
      <c r="H337" s="299" t="s">
        <v>90</v>
      </c>
      <c r="I337" s="299" t="s">
        <v>1131</v>
      </c>
      <c r="J337" s="299" t="s">
        <v>196</v>
      </c>
    </row>
    <row r="338" spans="1:10" x14ac:dyDescent="0.2">
      <c r="A338" s="299">
        <v>1001683306</v>
      </c>
      <c r="B338" s="299" t="s">
        <v>1262</v>
      </c>
      <c r="C338" s="299" t="str">
        <f>+_xlfn.XLOOKUP(A338,'ACTIVOS 2'!$B$10:$B$646,'ACTIVOS 2'!$C$10:$C$646)</f>
        <v>MOSQUERA CHAMORRO ELIANA YISED</v>
      </c>
      <c r="D338" s="300">
        <v>34995</v>
      </c>
      <c r="E338" s="300">
        <v>44455</v>
      </c>
      <c r="F338" s="299" t="s">
        <v>768</v>
      </c>
      <c r="G338" s="299" t="s">
        <v>1263</v>
      </c>
      <c r="H338" s="299" t="s">
        <v>90</v>
      </c>
      <c r="I338" s="299" t="s">
        <v>1131</v>
      </c>
      <c r="J338" s="299" t="s">
        <v>196</v>
      </c>
    </row>
    <row r="339" spans="1:10" x14ac:dyDescent="0.2">
      <c r="A339" s="299">
        <v>67014549</v>
      </c>
      <c r="B339" s="299" t="s">
        <v>1264</v>
      </c>
      <c r="C339" s="299" t="str">
        <f>+_xlfn.XLOOKUP(A339,'ACTIVOS 2'!$B$10:$B$646,'ACTIVOS 2'!$C$10:$C$646)</f>
        <v>MOSQUERA RUANO  LIZETH</v>
      </c>
      <c r="D339" s="300">
        <v>28465</v>
      </c>
      <c r="E339" s="300">
        <v>45078</v>
      </c>
      <c r="F339" s="299" t="s">
        <v>768</v>
      </c>
      <c r="G339" s="299" t="s">
        <v>1265</v>
      </c>
      <c r="H339" s="299" t="s">
        <v>90</v>
      </c>
      <c r="I339" s="299" t="s">
        <v>1131</v>
      </c>
      <c r="J339" s="299" t="s">
        <v>196</v>
      </c>
    </row>
    <row r="340" spans="1:10" x14ac:dyDescent="0.2">
      <c r="A340" s="299">
        <v>38888930</v>
      </c>
      <c r="B340" s="299" t="s">
        <v>1266</v>
      </c>
      <c r="C340" s="299" t="e">
        <f>+_xlfn.XLOOKUP(A340,'ACTIVOS 2'!$B$10:$B$646,'ACTIVOS 2'!$C$10:$C$646)</f>
        <v>#N/A</v>
      </c>
      <c r="D340" s="300">
        <v>29261</v>
      </c>
      <c r="E340" s="300">
        <v>42934</v>
      </c>
      <c r="F340" s="299" t="s">
        <v>768</v>
      </c>
      <c r="G340" s="299" t="s">
        <v>1267</v>
      </c>
      <c r="H340" s="299" t="s">
        <v>90</v>
      </c>
      <c r="I340" s="299" t="s">
        <v>1131</v>
      </c>
      <c r="J340" s="299" t="s">
        <v>196</v>
      </c>
    </row>
    <row r="341" spans="1:10" x14ac:dyDescent="0.2">
      <c r="A341" s="299">
        <v>1134759040</v>
      </c>
      <c r="B341" s="299" t="s">
        <v>1268</v>
      </c>
      <c r="C341" s="299" t="e">
        <f>+_xlfn.XLOOKUP(A341,'ACTIVOS 2'!$B$10:$B$646,'ACTIVOS 2'!$C$10:$C$646)</f>
        <v>#N/A</v>
      </c>
      <c r="D341" s="300">
        <v>32058</v>
      </c>
      <c r="E341" s="300">
        <v>44463</v>
      </c>
      <c r="F341" s="299" t="s">
        <v>768</v>
      </c>
      <c r="G341" s="299" t="s">
        <v>4458</v>
      </c>
      <c r="H341" s="299" t="s">
        <v>90</v>
      </c>
      <c r="I341" s="299" t="s">
        <v>1131</v>
      </c>
      <c r="J341" s="299" t="s">
        <v>196</v>
      </c>
    </row>
    <row r="342" spans="1:10" x14ac:dyDescent="0.2">
      <c r="A342" s="299">
        <v>38683149</v>
      </c>
      <c r="B342" s="299" t="s">
        <v>1269</v>
      </c>
      <c r="C342" s="299" t="str">
        <f>+_xlfn.XLOOKUP(A342,'ACTIVOS 2'!$B$10:$B$646,'ACTIVOS 2'!$C$10:$C$646)</f>
        <v>MUNOZ IRMA DELCY</v>
      </c>
      <c r="D342" s="300">
        <v>30921</v>
      </c>
      <c r="E342" s="300">
        <v>45026</v>
      </c>
      <c r="F342" s="299" t="s">
        <v>768</v>
      </c>
      <c r="G342" s="299" t="s">
        <v>4459</v>
      </c>
      <c r="H342" s="299" t="s">
        <v>90</v>
      </c>
      <c r="I342" s="299" t="s">
        <v>1131</v>
      </c>
      <c r="J342" s="299" t="s">
        <v>196</v>
      </c>
    </row>
    <row r="343" spans="1:10" x14ac:dyDescent="0.2">
      <c r="A343" s="299">
        <v>1088972885</v>
      </c>
      <c r="B343" s="299" t="s">
        <v>1270</v>
      </c>
      <c r="C343" s="299" t="str">
        <f>+_xlfn.XLOOKUP(A343,'ACTIVOS 2'!$B$10:$B$646,'ACTIVOS 2'!$C$10:$C$646)</f>
        <v>MUNOZ URBANO DORIS PATRICIA</v>
      </c>
      <c r="D343" s="300">
        <v>32950</v>
      </c>
      <c r="E343" s="300">
        <v>44470</v>
      </c>
      <c r="F343" s="299" t="s">
        <v>768</v>
      </c>
      <c r="G343" s="299" t="s">
        <v>4460</v>
      </c>
      <c r="H343" s="299" t="s">
        <v>90</v>
      </c>
      <c r="I343" s="299" t="s">
        <v>1131</v>
      </c>
      <c r="J343" s="299" t="s">
        <v>196</v>
      </c>
    </row>
    <row r="344" spans="1:10" x14ac:dyDescent="0.2">
      <c r="A344" s="299">
        <v>1144210152</v>
      </c>
      <c r="B344" s="299" t="s">
        <v>1271</v>
      </c>
      <c r="C344" s="299" t="str">
        <f>+_xlfn.XLOOKUP(A344,'ACTIVOS 2'!$B$10:$B$646,'ACTIVOS 2'!$C$10:$C$646)</f>
        <v>MURILLO RODRIGUEZ NATALIA</v>
      </c>
      <c r="D344" s="300">
        <v>36241</v>
      </c>
      <c r="E344" s="300">
        <v>44463</v>
      </c>
      <c r="F344" s="299" t="s">
        <v>768</v>
      </c>
      <c r="G344" s="299" t="s">
        <v>1272</v>
      </c>
      <c r="H344" s="299" t="s">
        <v>90</v>
      </c>
      <c r="I344" s="299" t="s">
        <v>1131</v>
      </c>
      <c r="J344" s="299" t="s">
        <v>196</v>
      </c>
    </row>
    <row r="345" spans="1:10" x14ac:dyDescent="0.2">
      <c r="A345" s="299">
        <v>1143852363</v>
      </c>
      <c r="B345" s="299" t="s">
        <v>1275</v>
      </c>
      <c r="C345" s="299" t="str">
        <f>+_xlfn.XLOOKUP(A345,'ACTIVOS 2'!$B$10:$B$646,'ACTIVOS 2'!$C$10:$C$646)</f>
        <v>NIETO LUCUMI YUDI GERALDIN</v>
      </c>
      <c r="D345" s="300">
        <v>34333</v>
      </c>
      <c r="E345" s="300">
        <v>44418</v>
      </c>
      <c r="F345" s="299" t="s">
        <v>768</v>
      </c>
      <c r="G345" s="299" t="s">
        <v>4461</v>
      </c>
      <c r="H345" s="299" t="s">
        <v>90</v>
      </c>
      <c r="I345" s="299" t="s">
        <v>1131</v>
      </c>
      <c r="J345" s="299" t="s">
        <v>196</v>
      </c>
    </row>
    <row r="346" spans="1:10" x14ac:dyDescent="0.2">
      <c r="A346" s="299">
        <v>1010091912</v>
      </c>
      <c r="B346" s="299" t="s">
        <v>1276</v>
      </c>
      <c r="C346" s="299" t="str">
        <f>+_xlfn.XLOOKUP(A346,'ACTIVOS 2'!$B$10:$B$646,'ACTIVOS 2'!$C$10:$C$646)</f>
        <v>NIETO PARRA STIVEN FERNANDO</v>
      </c>
      <c r="D346" s="300">
        <v>36658</v>
      </c>
      <c r="E346" s="300">
        <v>44470</v>
      </c>
      <c r="F346" s="299" t="s">
        <v>763</v>
      </c>
      <c r="G346" s="299" t="s">
        <v>4462</v>
      </c>
      <c r="H346" s="299" t="s">
        <v>90</v>
      </c>
      <c r="I346" s="299" t="s">
        <v>1131</v>
      </c>
      <c r="J346" s="299" t="s">
        <v>196</v>
      </c>
    </row>
    <row r="347" spans="1:10" x14ac:dyDescent="0.2">
      <c r="A347" s="299">
        <v>1144055484</v>
      </c>
      <c r="B347" s="299" t="s">
        <v>1279</v>
      </c>
      <c r="C347" s="299" t="str">
        <f>+_xlfn.XLOOKUP(A347,'ACTIVOS 2'!$B$10:$B$646,'ACTIVOS 2'!$C$10:$C$646)</f>
        <v>OJEDA MUNOZ FRANCIA JOHANA</v>
      </c>
      <c r="D347" s="300">
        <v>33877</v>
      </c>
      <c r="E347" s="300">
        <v>45146</v>
      </c>
      <c r="F347" s="299" t="s">
        <v>768</v>
      </c>
      <c r="G347" s="299" t="s">
        <v>1280</v>
      </c>
      <c r="H347" s="299" t="s">
        <v>90</v>
      </c>
      <c r="I347" s="299" t="s">
        <v>1131</v>
      </c>
      <c r="J347" s="299" t="s">
        <v>196</v>
      </c>
    </row>
    <row r="348" spans="1:10" x14ac:dyDescent="0.2">
      <c r="A348" s="299">
        <v>1006166230</v>
      </c>
      <c r="B348" s="299" t="s">
        <v>1283</v>
      </c>
      <c r="C348" s="299" t="str">
        <f>+_xlfn.XLOOKUP(A348,'ACTIVOS 2'!$B$10:$B$646,'ACTIVOS 2'!$C$10:$C$646)</f>
        <v>ORDONEZ CORDOBA CAROLINA</v>
      </c>
      <c r="D348" s="300">
        <v>36579</v>
      </c>
      <c r="E348" s="300">
        <v>44470</v>
      </c>
      <c r="F348" s="299" t="s">
        <v>768</v>
      </c>
      <c r="G348" s="299" t="s">
        <v>1284</v>
      </c>
      <c r="H348" s="299" t="s">
        <v>90</v>
      </c>
      <c r="I348" s="299" t="s">
        <v>1131</v>
      </c>
      <c r="J348" s="299" t="s">
        <v>196</v>
      </c>
    </row>
    <row r="349" spans="1:10" x14ac:dyDescent="0.2">
      <c r="A349" s="299">
        <v>1113305053</v>
      </c>
      <c r="B349" s="299" t="s">
        <v>1287</v>
      </c>
      <c r="C349" s="299" t="str">
        <f>+_xlfn.XLOOKUP(A349,'ACTIVOS 2'!$B$10:$B$646,'ACTIVOS 2'!$C$10:$C$646)</f>
        <v>ORTEGA VARGAS LINA MARIA</v>
      </c>
      <c r="D349" s="300">
        <v>32447</v>
      </c>
      <c r="E349" s="300">
        <v>44418</v>
      </c>
      <c r="F349" s="299" t="s">
        <v>768</v>
      </c>
      <c r="G349" s="299" t="s">
        <v>4465</v>
      </c>
      <c r="H349" s="299" t="s">
        <v>90</v>
      </c>
      <c r="I349" s="299" t="s">
        <v>1131</v>
      </c>
      <c r="J349" s="299" t="s">
        <v>196</v>
      </c>
    </row>
    <row r="350" spans="1:10" x14ac:dyDescent="0.2">
      <c r="A350" s="299">
        <v>1107509047</v>
      </c>
      <c r="B350" s="299" t="s">
        <v>1288</v>
      </c>
      <c r="C350" s="299" t="str">
        <f>+_xlfn.XLOOKUP(A350,'ACTIVOS 2'!$B$10:$B$646,'ACTIVOS 2'!$C$10:$C$646)</f>
        <v>OSORIO DIAZ KATHERIN DAYANA</v>
      </c>
      <c r="D350" s="300">
        <v>35535</v>
      </c>
      <c r="E350" s="300">
        <v>44463</v>
      </c>
      <c r="F350" s="299" t="s">
        <v>768</v>
      </c>
      <c r="G350" s="299" t="s">
        <v>4466</v>
      </c>
      <c r="H350" s="299" t="s">
        <v>90</v>
      </c>
      <c r="I350" s="299" t="s">
        <v>1131</v>
      </c>
      <c r="J350" s="299" t="s">
        <v>196</v>
      </c>
    </row>
    <row r="351" spans="1:10" x14ac:dyDescent="0.2">
      <c r="A351" s="299">
        <v>1143831140</v>
      </c>
      <c r="B351" s="299" t="s">
        <v>1291</v>
      </c>
      <c r="C351" s="299" t="str">
        <f>+_xlfn.XLOOKUP(A351,'ACTIVOS 2'!$B$10:$B$646,'ACTIVOS 2'!$C$10:$C$646)</f>
        <v>PANTOJA TROCHEZ NELY DEL PILAR</v>
      </c>
      <c r="D351" s="300">
        <v>32979</v>
      </c>
      <c r="E351" s="300">
        <v>44489</v>
      </c>
      <c r="F351" s="299" t="s">
        <v>768</v>
      </c>
      <c r="G351" s="299" t="s">
        <v>4467</v>
      </c>
      <c r="H351" s="299" t="s">
        <v>90</v>
      </c>
      <c r="I351" s="299" t="s">
        <v>1131</v>
      </c>
      <c r="J351" s="299" t="s">
        <v>196</v>
      </c>
    </row>
    <row r="352" spans="1:10" x14ac:dyDescent="0.2">
      <c r="A352" s="299">
        <v>67018482</v>
      </c>
      <c r="B352" s="299" t="s">
        <v>1292</v>
      </c>
      <c r="C352" s="299" t="str">
        <f>+_xlfn.XLOOKUP(A352,'ACTIVOS 2'!$B$10:$B$646,'ACTIVOS 2'!$C$10:$C$646)</f>
        <v>PAREDES CORREA LORENA</v>
      </c>
      <c r="D352" s="300">
        <v>28634</v>
      </c>
      <c r="E352" s="300">
        <v>45124</v>
      </c>
      <c r="F352" s="299" t="s">
        <v>768</v>
      </c>
      <c r="G352" s="299" t="s">
        <v>1293</v>
      </c>
      <c r="H352" s="299" t="s">
        <v>90</v>
      </c>
      <c r="I352" s="299" t="s">
        <v>1131</v>
      </c>
      <c r="J352" s="299" t="s">
        <v>196</v>
      </c>
    </row>
    <row r="353" spans="1:10" x14ac:dyDescent="0.2">
      <c r="A353" s="299">
        <v>1089796765</v>
      </c>
      <c r="B353" s="299" t="s">
        <v>1294</v>
      </c>
      <c r="C353" s="299" t="str">
        <f>+_xlfn.XLOOKUP(A353,'ACTIVOS 2'!$B$10:$B$646,'ACTIVOS 2'!$C$10:$C$646)</f>
        <v>PAZ ESTUPINAN KAROL MICHEL</v>
      </c>
      <c r="D353" s="300">
        <v>38182</v>
      </c>
      <c r="E353" s="300">
        <v>45094</v>
      </c>
      <c r="F353" s="299" t="s">
        <v>768</v>
      </c>
      <c r="G353" s="299" t="s">
        <v>1295</v>
      </c>
      <c r="H353" s="299" t="s">
        <v>90</v>
      </c>
      <c r="I353" s="299" t="s">
        <v>1131</v>
      </c>
      <c r="J353" s="299" t="s">
        <v>196</v>
      </c>
    </row>
    <row r="354" spans="1:10" x14ac:dyDescent="0.2">
      <c r="A354" s="299">
        <v>1143936843</v>
      </c>
      <c r="B354" s="299" t="s">
        <v>1298</v>
      </c>
      <c r="C354" s="299" t="e">
        <f>+_xlfn.XLOOKUP(A354,'ACTIVOS 2'!$B$10:$B$646,'ACTIVOS 2'!$C$10:$C$646)</f>
        <v>#N/A</v>
      </c>
      <c r="D354" s="300">
        <v>33019</v>
      </c>
      <c r="E354" s="300">
        <v>41599</v>
      </c>
      <c r="F354" s="299" t="s">
        <v>768</v>
      </c>
      <c r="G354" s="299" t="s">
        <v>4468</v>
      </c>
      <c r="H354" s="299" t="s">
        <v>90</v>
      </c>
      <c r="I354" s="299" t="s">
        <v>1131</v>
      </c>
      <c r="J354" s="299" t="s">
        <v>196</v>
      </c>
    </row>
    <row r="355" spans="1:10" x14ac:dyDescent="0.2">
      <c r="A355" s="299">
        <v>1107514099</v>
      </c>
      <c r="B355" s="299" t="s">
        <v>1299</v>
      </c>
      <c r="C355" s="299" t="str">
        <f>+_xlfn.XLOOKUP(A355,'ACTIVOS 2'!$B$10:$B$646,'ACTIVOS 2'!$C$10:$C$646)</f>
        <v>PERDOMO TELLO ABIGAIL</v>
      </c>
      <c r="D355" s="300">
        <v>35769</v>
      </c>
      <c r="E355" s="300">
        <v>44463</v>
      </c>
      <c r="F355" s="299" t="s">
        <v>768</v>
      </c>
      <c r="G355" s="299" t="s">
        <v>4469</v>
      </c>
      <c r="H355" s="299" t="s">
        <v>90</v>
      </c>
      <c r="I355" s="299" t="s">
        <v>1131</v>
      </c>
      <c r="J355" s="299" t="s">
        <v>196</v>
      </c>
    </row>
    <row r="356" spans="1:10" x14ac:dyDescent="0.2">
      <c r="A356" s="299">
        <v>67021156</v>
      </c>
      <c r="B356" s="299" t="s">
        <v>1302</v>
      </c>
      <c r="C356" s="299" t="str">
        <f>+_xlfn.XLOOKUP(A356,'ACTIVOS 2'!$B$10:$B$646,'ACTIVOS 2'!$C$10:$C$646)</f>
        <v>PINEDA CASTRILLON MARILUZ</v>
      </c>
      <c r="D356" s="300">
        <v>30329</v>
      </c>
      <c r="E356" s="300">
        <v>45040</v>
      </c>
      <c r="F356" s="299" t="s">
        <v>763</v>
      </c>
      <c r="G356" s="299" t="s">
        <v>4470</v>
      </c>
      <c r="H356" s="299" t="s">
        <v>90</v>
      </c>
      <c r="I356" s="299" t="s">
        <v>1131</v>
      </c>
      <c r="J356" s="299" t="s">
        <v>196</v>
      </c>
    </row>
    <row r="357" spans="1:10" x14ac:dyDescent="0.2">
      <c r="A357" s="299">
        <v>1144091717</v>
      </c>
      <c r="B357" s="299" t="s">
        <v>1303</v>
      </c>
      <c r="C357" s="299" t="str">
        <f>+_xlfn.XLOOKUP(A357,'ACTIVOS 2'!$B$10:$B$646,'ACTIVOS 2'!$C$10:$C$646)</f>
        <v>PINILLO OROBIO MAYERLINE</v>
      </c>
      <c r="D357" s="300">
        <v>35331</v>
      </c>
      <c r="E357" s="300">
        <v>45139</v>
      </c>
      <c r="F357" s="299" t="s">
        <v>768</v>
      </c>
      <c r="G357" s="299" t="s">
        <v>1304</v>
      </c>
      <c r="H357" s="299" t="s">
        <v>90</v>
      </c>
      <c r="I357" s="299" t="s">
        <v>1131</v>
      </c>
      <c r="J357" s="299" t="s">
        <v>196</v>
      </c>
    </row>
    <row r="358" spans="1:10" x14ac:dyDescent="0.2">
      <c r="A358" s="299">
        <v>1112474747</v>
      </c>
      <c r="B358" s="299" t="s">
        <v>1311</v>
      </c>
      <c r="C358" s="299" t="str">
        <f>+_xlfn.XLOOKUP(A358,'ACTIVOS 2'!$B$10:$B$646,'ACTIVOS 2'!$C$10:$C$646)</f>
        <v>PULIDO JARAMILLO CAROLINA</v>
      </c>
      <c r="D358" s="300">
        <v>33571</v>
      </c>
      <c r="E358" s="300">
        <v>41591</v>
      </c>
      <c r="F358" s="299" t="s">
        <v>768</v>
      </c>
      <c r="G358" s="299" t="s">
        <v>1312</v>
      </c>
      <c r="H358" s="299" t="s">
        <v>90</v>
      </c>
      <c r="I358" s="299" t="s">
        <v>1131</v>
      </c>
      <c r="J358" s="299" t="s">
        <v>196</v>
      </c>
    </row>
    <row r="359" spans="1:10" x14ac:dyDescent="0.2">
      <c r="A359" s="299">
        <v>1143995827</v>
      </c>
      <c r="B359" s="299" t="s">
        <v>1313</v>
      </c>
      <c r="C359" s="299" t="str">
        <f>+_xlfn.XLOOKUP(A359,'ACTIVOS 2'!$B$10:$B$646,'ACTIVOS 2'!$C$10:$C$646)</f>
        <v>QUINONES LEON LAURA VANESSA</v>
      </c>
      <c r="D359" s="300">
        <v>36240</v>
      </c>
      <c r="E359" s="300">
        <v>44186</v>
      </c>
      <c r="F359" s="299" t="s">
        <v>768</v>
      </c>
      <c r="G359" s="299" t="s">
        <v>1314</v>
      </c>
      <c r="H359" s="299" t="s">
        <v>90</v>
      </c>
      <c r="I359" s="299" t="s">
        <v>1131</v>
      </c>
      <c r="J359" s="299" t="s">
        <v>196</v>
      </c>
    </row>
    <row r="360" spans="1:10" x14ac:dyDescent="0.2">
      <c r="A360" s="299">
        <v>1107072858</v>
      </c>
      <c r="B360" s="299" t="s">
        <v>5744</v>
      </c>
      <c r="C360" s="299" t="str">
        <f>+_xlfn.XLOOKUP(A360,'ACTIVOS 2'!$B$10:$B$646,'ACTIVOS 2'!$C$10:$C$646)</f>
        <v>RAMIREZ RENTERIA SIRLEY SIRLEY</v>
      </c>
      <c r="D360" s="300">
        <v>33892</v>
      </c>
      <c r="E360" s="300">
        <v>45086</v>
      </c>
      <c r="F360" s="299" t="s">
        <v>768</v>
      </c>
      <c r="G360" s="299" t="s">
        <v>1316</v>
      </c>
      <c r="H360" s="299" t="s">
        <v>90</v>
      </c>
      <c r="I360" s="299" t="s">
        <v>1131</v>
      </c>
      <c r="J360" s="299" t="s">
        <v>196</v>
      </c>
    </row>
    <row r="361" spans="1:10" x14ac:dyDescent="0.2">
      <c r="A361" s="299">
        <v>34611975</v>
      </c>
      <c r="B361" s="299" t="s">
        <v>1319</v>
      </c>
      <c r="C361" s="299" t="str">
        <f>+_xlfn.XLOOKUP(A361,'ACTIVOS 2'!$B$10:$B$646,'ACTIVOS 2'!$C$10:$C$646)</f>
        <v>REYES VELASCO ELIZABETH</v>
      </c>
      <c r="D361" s="300">
        <v>29960</v>
      </c>
      <c r="E361" s="300">
        <v>44418</v>
      </c>
      <c r="F361" s="299" t="s">
        <v>768</v>
      </c>
      <c r="G361" s="299" t="s">
        <v>1320</v>
      </c>
      <c r="H361" s="299" t="s">
        <v>90</v>
      </c>
      <c r="I361" s="299" t="s">
        <v>1131</v>
      </c>
      <c r="J361" s="299" t="s">
        <v>196</v>
      </c>
    </row>
    <row r="362" spans="1:10" x14ac:dyDescent="0.2">
      <c r="A362" s="299">
        <v>66989157</v>
      </c>
      <c r="B362" s="299" t="s">
        <v>1321</v>
      </c>
      <c r="C362" s="299" t="str">
        <f>+_xlfn.XLOOKUP(A362,'ACTIVOS 2'!$B$10:$B$646,'ACTIVOS 2'!$C$10:$C$646)</f>
        <v>RIASCOS MANCILLA ALBA JANETH</v>
      </c>
      <c r="D362" s="300">
        <v>28070</v>
      </c>
      <c r="E362" s="300">
        <v>44670</v>
      </c>
      <c r="F362" s="299" t="s">
        <v>768</v>
      </c>
      <c r="G362" s="299" t="s">
        <v>4473</v>
      </c>
      <c r="H362" s="299" t="s">
        <v>90</v>
      </c>
      <c r="I362" s="299" t="s">
        <v>1131</v>
      </c>
      <c r="J362" s="299" t="s">
        <v>196</v>
      </c>
    </row>
    <row r="363" spans="1:10" x14ac:dyDescent="0.2">
      <c r="A363" s="299">
        <v>38603157</v>
      </c>
      <c r="B363" s="299" t="s">
        <v>1322</v>
      </c>
      <c r="C363" s="299" t="str">
        <f>+_xlfn.XLOOKUP(A363,'ACTIVOS 2'!$B$10:$B$646,'ACTIVOS 2'!$C$10:$C$646)</f>
        <v>RIASCOS MARTINEZ MARILIN</v>
      </c>
      <c r="D363" s="300">
        <v>30334</v>
      </c>
      <c r="E363" s="300">
        <v>45146</v>
      </c>
      <c r="F363" s="299" t="s">
        <v>768</v>
      </c>
      <c r="G363" s="299" t="s">
        <v>1323</v>
      </c>
      <c r="H363" s="299" t="s">
        <v>90</v>
      </c>
      <c r="I363" s="299" t="s">
        <v>1131</v>
      </c>
      <c r="J363" s="299" t="s">
        <v>196</v>
      </c>
    </row>
    <row r="364" spans="1:10" x14ac:dyDescent="0.2">
      <c r="A364" s="299">
        <v>1087121437</v>
      </c>
      <c r="B364" s="299" t="s">
        <v>1325</v>
      </c>
      <c r="C364" s="299" t="str">
        <f>+_xlfn.XLOOKUP(A364,'ACTIVOS 2'!$B$10:$B$646,'ACTIVOS 2'!$C$10:$C$646)</f>
        <v>RINCON ANGULO CLAUDIA MARCELA</v>
      </c>
      <c r="D364" s="300">
        <v>34849</v>
      </c>
      <c r="E364" s="300">
        <v>45139</v>
      </c>
      <c r="F364" s="299" t="s">
        <v>768</v>
      </c>
      <c r="G364" s="299" t="s">
        <v>1326</v>
      </c>
      <c r="H364" s="299" t="s">
        <v>90</v>
      </c>
      <c r="I364" s="299" t="s">
        <v>1131</v>
      </c>
      <c r="J364" s="299" t="s">
        <v>196</v>
      </c>
    </row>
    <row r="365" spans="1:10" x14ac:dyDescent="0.2">
      <c r="A365" s="299">
        <v>31994586</v>
      </c>
      <c r="B365" s="299" t="s">
        <v>1327</v>
      </c>
      <c r="C365" s="299" t="str">
        <f>+_xlfn.XLOOKUP(A365,'ACTIVOS 2'!$B$10:$B$646,'ACTIVOS 2'!$C$10:$C$646)</f>
        <v>RODRIGUEZ CRUZ LUZ PATRICIA</v>
      </c>
      <c r="D365" s="300">
        <v>25138</v>
      </c>
      <c r="E365" s="300">
        <v>41597</v>
      </c>
      <c r="F365" s="299" t="s">
        <v>768</v>
      </c>
      <c r="G365" s="299" t="s">
        <v>1328</v>
      </c>
      <c r="H365" s="299" t="s">
        <v>90</v>
      </c>
      <c r="I365" s="299" t="s">
        <v>1131</v>
      </c>
      <c r="J365" s="299" t="s">
        <v>196</v>
      </c>
    </row>
    <row r="366" spans="1:10" x14ac:dyDescent="0.2">
      <c r="A366" s="299">
        <v>1107043332</v>
      </c>
      <c r="B366" s="299" t="s">
        <v>1329</v>
      </c>
      <c r="C366" s="299" t="str">
        <f>+_xlfn.XLOOKUP(A366,'ACTIVOS 2'!$B$10:$B$646,'ACTIVOS 2'!$C$10:$C$646)</f>
        <v>RODRIGUEZ MARIN MARIA ISLENY</v>
      </c>
      <c r="D366" s="300">
        <v>31324</v>
      </c>
      <c r="E366" s="300">
        <v>44418</v>
      </c>
      <c r="F366" s="299" t="s">
        <v>768</v>
      </c>
      <c r="G366" s="299" t="s">
        <v>4475</v>
      </c>
      <c r="H366" s="299" t="s">
        <v>90</v>
      </c>
      <c r="I366" s="299" t="s">
        <v>1131</v>
      </c>
      <c r="J366" s="299" t="s">
        <v>196</v>
      </c>
    </row>
    <row r="367" spans="1:10" x14ac:dyDescent="0.2">
      <c r="A367" s="299">
        <v>29508429</v>
      </c>
      <c r="B367" s="299" t="s">
        <v>1330</v>
      </c>
      <c r="C367" s="299" t="str">
        <f>+_xlfn.XLOOKUP(A367,'ACTIVOS 2'!$B$10:$B$646,'ACTIVOS 2'!$C$10:$C$646)</f>
        <v>RODRIGUEZ MONICA</v>
      </c>
      <c r="D367" s="300">
        <v>30046</v>
      </c>
      <c r="E367" s="300">
        <v>44418</v>
      </c>
      <c r="F367" s="299" t="s">
        <v>768</v>
      </c>
      <c r="G367" s="299" t="s">
        <v>1331</v>
      </c>
      <c r="H367" s="299" t="s">
        <v>90</v>
      </c>
      <c r="I367" s="299" t="s">
        <v>1131</v>
      </c>
      <c r="J367" s="299" t="s">
        <v>196</v>
      </c>
    </row>
    <row r="368" spans="1:10" x14ac:dyDescent="0.2">
      <c r="A368" s="299">
        <v>1144028162</v>
      </c>
      <c r="B368" s="299" t="s">
        <v>1333</v>
      </c>
      <c r="C368" s="299" t="str">
        <f>+_xlfn.XLOOKUP(A368,'ACTIVOS 2'!$B$10:$B$646,'ACTIVOS 2'!$C$10:$C$646)</f>
        <v>RODRIGUEZ PIZO SANDRA CAROLINA</v>
      </c>
      <c r="D368" s="300">
        <v>32499</v>
      </c>
      <c r="E368" s="300">
        <v>44420</v>
      </c>
      <c r="F368" s="299" t="s">
        <v>768</v>
      </c>
      <c r="G368" s="299" t="s">
        <v>4477</v>
      </c>
      <c r="H368" s="299" t="s">
        <v>90</v>
      </c>
      <c r="I368" s="299" t="s">
        <v>1131</v>
      </c>
      <c r="J368" s="299" t="s">
        <v>196</v>
      </c>
    </row>
    <row r="369" spans="1:10" x14ac:dyDescent="0.2">
      <c r="A369" s="299">
        <v>1143846891</v>
      </c>
      <c r="B369" s="299" t="s">
        <v>1336</v>
      </c>
      <c r="C369" s="299" t="str">
        <f>+_xlfn.XLOOKUP(A369,'ACTIVOS 2'!$B$10:$B$646,'ACTIVOS 2'!$C$10:$C$646)</f>
        <v>ROJAS ESPINOSA CLAUDIA MIREYA</v>
      </c>
      <c r="D369" s="300">
        <v>33961</v>
      </c>
      <c r="E369" s="300">
        <v>44509</v>
      </c>
      <c r="F369" s="299" t="s">
        <v>768</v>
      </c>
      <c r="G369" s="299" t="s">
        <v>4478</v>
      </c>
      <c r="H369" s="299" t="s">
        <v>90</v>
      </c>
      <c r="I369" s="299" t="s">
        <v>1131</v>
      </c>
      <c r="J369" s="299" t="s">
        <v>196</v>
      </c>
    </row>
    <row r="370" spans="1:10" x14ac:dyDescent="0.2">
      <c r="A370" s="299">
        <v>38565325</v>
      </c>
      <c r="B370" s="299" t="s">
        <v>1337</v>
      </c>
      <c r="C370" s="299" t="str">
        <f>+_xlfn.XLOOKUP(A370,'ACTIVOS 2'!$B$10:$B$646,'ACTIVOS 2'!$C$10:$C$646)</f>
        <v>ROJAS GARZON LUISA FERNANDA</v>
      </c>
      <c r="D370" s="300">
        <v>30000</v>
      </c>
      <c r="E370" s="300">
        <v>44509</v>
      </c>
      <c r="F370" s="299" t="s">
        <v>768</v>
      </c>
      <c r="G370" s="299" t="s">
        <v>4479</v>
      </c>
      <c r="H370" s="299" t="s">
        <v>90</v>
      </c>
      <c r="I370" s="299" t="s">
        <v>1131</v>
      </c>
      <c r="J370" s="299" t="s">
        <v>196</v>
      </c>
    </row>
    <row r="371" spans="1:10" x14ac:dyDescent="0.2">
      <c r="A371" s="299">
        <v>1120868235</v>
      </c>
      <c r="B371" s="299" t="s">
        <v>1340</v>
      </c>
      <c r="C371" s="299" t="str">
        <f>+_xlfn.XLOOKUP(A371,'ACTIVOS 2'!$B$10:$B$646,'ACTIVOS 2'!$C$10:$C$646)</f>
        <v>ROJAS PINEDA YULI MARCELA</v>
      </c>
      <c r="D371" s="300">
        <v>33373</v>
      </c>
      <c r="E371" s="300">
        <v>44456</v>
      </c>
      <c r="F371" s="299" t="s">
        <v>768</v>
      </c>
      <c r="G371" s="299" t="s">
        <v>1341</v>
      </c>
      <c r="H371" s="299" t="s">
        <v>90</v>
      </c>
      <c r="I371" s="299" t="s">
        <v>1131</v>
      </c>
      <c r="J371" s="299" t="s">
        <v>196</v>
      </c>
    </row>
    <row r="372" spans="1:10" x14ac:dyDescent="0.2">
      <c r="A372" s="299">
        <v>1085934464</v>
      </c>
      <c r="B372" s="299" t="s">
        <v>1342</v>
      </c>
      <c r="C372" s="299" t="str">
        <f>+_xlfn.XLOOKUP(A372,'ACTIVOS 2'!$B$10:$B$646,'ACTIVOS 2'!$C$10:$C$646)</f>
        <v>ROSALES CORTES YURANI DALID</v>
      </c>
      <c r="D372" s="300">
        <v>34272</v>
      </c>
      <c r="E372" s="300">
        <v>44418</v>
      </c>
      <c r="F372" s="299" t="s">
        <v>768</v>
      </c>
      <c r="G372" s="299" t="s">
        <v>4480</v>
      </c>
      <c r="H372" s="299" t="s">
        <v>90</v>
      </c>
      <c r="I372" s="299" t="s">
        <v>1131</v>
      </c>
      <c r="J372" s="299" t="s">
        <v>196</v>
      </c>
    </row>
    <row r="373" spans="1:10" x14ac:dyDescent="0.2">
      <c r="A373" s="299">
        <v>1130586142</v>
      </c>
      <c r="B373" s="299" t="s">
        <v>1343</v>
      </c>
      <c r="C373" s="299" t="str">
        <f>+_xlfn.XLOOKUP(A373,'ACTIVOS 2'!$B$10:$B$646,'ACTIVOS 2'!$C$10:$C$646)</f>
        <v>ROSERO MORENO ZULMA YADIRA</v>
      </c>
      <c r="D373" s="300">
        <v>31528</v>
      </c>
      <c r="E373" s="300">
        <v>45124</v>
      </c>
      <c r="F373" s="299" t="s">
        <v>768</v>
      </c>
      <c r="G373" s="299" t="s">
        <v>4481</v>
      </c>
      <c r="H373" s="299" t="s">
        <v>90</v>
      </c>
      <c r="I373" s="299" t="s">
        <v>1131</v>
      </c>
      <c r="J373" s="299" t="s">
        <v>196</v>
      </c>
    </row>
    <row r="374" spans="1:10" x14ac:dyDescent="0.2">
      <c r="A374" s="299">
        <v>1085918354</v>
      </c>
      <c r="B374" s="299" t="s">
        <v>1347</v>
      </c>
      <c r="C374" s="299" t="str">
        <f>+_xlfn.XLOOKUP(A374,'ACTIVOS 2'!$B$10:$B$646,'ACTIVOS 2'!$C$10:$C$646)</f>
        <v>SALAZAR BASTIDAS SANDRA PAOLA</v>
      </c>
      <c r="D374" s="300">
        <v>32991</v>
      </c>
      <c r="E374" s="300">
        <v>41736</v>
      </c>
      <c r="F374" s="299" t="s">
        <v>768</v>
      </c>
      <c r="G374" s="299" t="s">
        <v>1348</v>
      </c>
      <c r="H374" s="299" t="s">
        <v>90</v>
      </c>
      <c r="I374" s="299" t="s">
        <v>1131</v>
      </c>
      <c r="J374" s="299" t="s">
        <v>196</v>
      </c>
    </row>
    <row r="375" spans="1:10" x14ac:dyDescent="0.2">
      <c r="A375" s="299">
        <v>66997168</v>
      </c>
      <c r="B375" s="299" t="s">
        <v>1349</v>
      </c>
      <c r="C375" s="299" t="str">
        <f>+_xlfn.XLOOKUP(A375,'ACTIVOS 2'!$B$10:$B$646,'ACTIVOS 2'!$C$10:$C$646)</f>
        <v>SANCHEZ ESCUE SANDRA MILENA</v>
      </c>
      <c r="D375" s="300">
        <v>28312</v>
      </c>
      <c r="E375" s="300">
        <v>44427</v>
      </c>
      <c r="F375" s="299" t="s">
        <v>768</v>
      </c>
      <c r="G375" s="299" t="s">
        <v>4483</v>
      </c>
      <c r="H375" s="299" t="s">
        <v>90</v>
      </c>
      <c r="I375" s="299" t="s">
        <v>1131</v>
      </c>
      <c r="J375" s="299" t="s">
        <v>196</v>
      </c>
    </row>
    <row r="376" spans="1:10" x14ac:dyDescent="0.2">
      <c r="A376" s="299">
        <v>1007734786</v>
      </c>
      <c r="B376" s="299" t="s">
        <v>1351</v>
      </c>
      <c r="C376" s="299" t="str">
        <f>+_xlfn.XLOOKUP(A376,'ACTIVOS 2'!$B$10:$B$646,'ACTIVOS 2'!$C$10:$C$646)</f>
        <v>SANDOVAL BARRETO TATIANA MARCELA</v>
      </c>
      <c r="D376" s="300">
        <v>36938</v>
      </c>
      <c r="E376" s="300">
        <v>44977</v>
      </c>
      <c r="F376" s="299" t="s">
        <v>768</v>
      </c>
      <c r="G376" s="299" t="s">
        <v>4485</v>
      </c>
      <c r="H376" s="299" t="s">
        <v>90</v>
      </c>
      <c r="I376" s="299" t="s">
        <v>1131</v>
      </c>
      <c r="J376" s="299" t="s">
        <v>196</v>
      </c>
    </row>
    <row r="377" spans="1:10" x14ac:dyDescent="0.2">
      <c r="A377" s="299">
        <v>29113706</v>
      </c>
      <c r="B377" s="299" t="s">
        <v>1355</v>
      </c>
      <c r="C377" s="299" t="str">
        <f>+_xlfn.XLOOKUP(A377,'ACTIVOS 2'!$B$10:$B$646,'ACTIVOS 2'!$C$10:$C$646)</f>
        <v>SERNA CORDOBA MARIA ASUNCION</v>
      </c>
      <c r="D377" s="300">
        <v>28364</v>
      </c>
      <c r="E377" s="300">
        <v>44419</v>
      </c>
      <c r="F377" s="299" t="s">
        <v>768</v>
      </c>
      <c r="G377" s="299" t="s">
        <v>4487</v>
      </c>
      <c r="H377" s="299" t="s">
        <v>90</v>
      </c>
      <c r="I377" s="299" t="s">
        <v>1131</v>
      </c>
      <c r="J377" s="299" t="s">
        <v>196</v>
      </c>
    </row>
    <row r="378" spans="1:10" x14ac:dyDescent="0.2">
      <c r="A378" s="299">
        <v>1143842083</v>
      </c>
      <c r="B378" s="299" t="s">
        <v>1356</v>
      </c>
      <c r="C378" s="299" t="str">
        <f>+_xlfn.XLOOKUP(A378,'ACTIVOS 2'!$B$10:$B$646,'ACTIVOS 2'!$C$10:$C$646)</f>
        <v>SUAREZ CANOVAS KATTHERIN JOHANNA</v>
      </c>
      <c r="D378" s="300">
        <v>33681</v>
      </c>
      <c r="E378" s="300">
        <v>45100</v>
      </c>
      <c r="F378" s="299" t="s">
        <v>768</v>
      </c>
      <c r="G378" s="299" t="s">
        <v>1357</v>
      </c>
      <c r="H378" s="299" t="s">
        <v>90</v>
      </c>
      <c r="I378" s="299" t="s">
        <v>1131</v>
      </c>
      <c r="J378" s="299" t="s">
        <v>196</v>
      </c>
    </row>
    <row r="379" spans="1:10" x14ac:dyDescent="0.2">
      <c r="A379" s="299">
        <v>1006053489</v>
      </c>
      <c r="B379" s="299" t="s">
        <v>1358</v>
      </c>
      <c r="C379" s="299" t="str">
        <f>+_xlfn.XLOOKUP(A379,'ACTIVOS 2'!$B$10:$B$646,'ACTIVOS 2'!$C$10:$C$646)</f>
        <v>TABORDA DIOSA DANNA VALENTINA</v>
      </c>
      <c r="D379" s="300">
        <v>36940</v>
      </c>
      <c r="E379" s="300">
        <v>45086</v>
      </c>
      <c r="F379" s="299" t="s">
        <v>768</v>
      </c>
      <c r="G379" s="299" t="s">
        <v>1359</v>
      </c>
      <c r="H379" s="299" t="s">
        <v>90</v>
      </c>
      <c r="I379" s="299" t="s">
        <v>1131</v>
      </c>
      <c r="J379" s="299" t="s">
        <v>196</v>
      </c>
    </row>
    <row r="380" spans="1:10" x14ac:dyDescent="0.2">
      <c r="A380" s="299">
        <v>1144211767</v>
      </c>
      <c r="B380" s="299" t="s">
        <v>1360</v>
      </c>
      <c r="C380" s="299" t="str">
        <f>+_xlfn.XLOOKUP(A380,'ACTIVOS 2'!$B$10:$B$646,'ACTIVOS 2'!$C$10:$C$646)</f>
        <v>TAMAYO MARTINEZ PAOLA ANDREA</v>
      </c>
      <c r="D380" s="300">
        <v>36380</v>
      </c>
      <c r="E380" s="300">
        <v>45062</v>
      </c>
      <c r="F380" s="299" t="s">
        <v>768</v>
      </c>
      <c r="G380" s="299" t="s">
        <v>1361</v>
      </c>
      <c r="H380" s="299" t="s">
        <v>90</v>
      </c>
      <c r="I380" s="299" t="s">
        <v>1131</v>
      </c>
      <c r="J380" s="299" t="s">
        <v>196</v>
      </c>
    </row>
    <row r="381" spans="1:10" x14ac:dyDescent="0.2">
      <c r="A381" s="299">
        <v>1063809116</v>
      </c>
      <c r="B381" s="299" t="s">
        <v>1362</v>
      </c>
      <c r="C381" s="299" t="str">
        <f>+_xlfn.XLOOKUP(A381,'ACTIVOS 2'!$B$10:$B$646,'ACTIVOS 2'!$C$10:$C$646)</f>
        <v>TAQUEZ POLINDARA ELCY JOJHANA</v>
      </c>
      <c r="D381" s="300">
        <v>32587</v>
      </c>
      <c r="E381" s="300">
        <v>44418</v>
      </c>
      <c r="F381" s="299" t="s">
        <v>768</v>
      </c>
      <c r="G381" s="299" t="s">
        <v>4488</v>
      </c>
      <c r="H381" s="299" t="s">
        <v>90</v>
      </c>
      <c r="I381" s="299" t="s">
        <v>1131</v>
      </c>
      <c r="J381" s="299" t="s">
        <v>196</v>
      </c>
    </row>
    <row r="382" spans="1:10" x14ac:dyDescent="0.2">
      <c r="A382" s="299">
        <v>66861299</v>
      </c>
      <c r="B382" s="299" t="s">
        <v>1365</v>
      </c>
      <c r="C382" s="299" t="str">
        <f>+_xlfn.XLOOKUP(A382,'ACTIVOS 2'!$B$10:$B$646,'ACTIVOS 2'!$C$10:$C$646)</f>
        <v>TERRANOVA LUZ DARI JACIBY</v>
      </c>
      <c r="D382" s="300">
        <v>26835</v>
      </c>
      <c r="E382" s="300">
        <v>44673</v>
      </c>
      <c r="F382" s="299" t="s">
        <v>768</v>
      </c>
      <c r="G382" s="299" t="s">
        <v>4489</v>
      </c>
      <c r="H382" s="299" t="s">
        <v>90</v>
      </c>
      <c r="I382" s="299" t="s">
        <v>1131</v>
      </c>
      <c r="J382" s="299" t="s">
        <v>196</v>
      </c>
    </row>
    <row r="383" spans="1:10" x14ac:dyDescent="0.2">
      <c r="A383" s="299">
        <v>1107515584</v>
      </c>
      <c r="B383" s="299" t="s">
        <v>1366</v>
      </c>
      <c r="C383" s="299" t="str">
        <f>+_xlfn.XLOOKUP(A383,'ACTIVOS 2'!$B$10:$B$646,'ACTIVOS 2'!$C$10:$C$646)</f>
        <v>TORRES ABONIA ESTEFANNI</v>
      </c>
      <c r="D383" s="300">
        <v>35756</v>
      </c>
      <c r="E383" s="300">
        <v>45086</v>
      </c>
      <c r="F383" s="299" t="s">
        <v>768</v>
      </c>
      <c r="G383" s="299" t="s">
        <v>1367</v>
      </c>
      <c r="H383" s="299" t="s">
        <v>90</v>
      </c>
      <c r="I383" s="299" t="s">
        <v>1131</v>
      </c>
      <c r="J383" s="299" t="s">
        <v>196</v>
      </c>
    </row>
    <row r="384" spans="1:10" x14ac:dyDescent="0.2">
      <c r="A384" s="299">
        <v>1111777493</v>
      </c>
      <c r="B384" s="299" t="s">
        <v>1370</v>
      </c>
      <c r="C384" s="299" t="str">
        <f>+_xlfn.XLOOKUP(A384,'ACTIVOS 2'!$B$10:$B$646,'ACTIVOS 2'!$C$10:$C$646)</f>
        <v>TORRES GUERRERO MARIBEL</v>
      </c>
      <c r="D384" s="300">
        <v>33133</v>
      </c>
      <c r="E384" s="300">
        <v>45026</v>
      </c>
      <c r="F384" s="299" t="s">
        <v>768</v>
      </c>
      <c r="G384" s="299" t="s">
        <v>4490</v>
      </c>
      <c r="H384" s="299" t="s">
        <v>90</v>
      </c>
      <c r="I384" s="299" t="s">
        <v>1131</v>
      </c>
      <c r="J384" s="299" t="s">
        <v>196</v>
      </c>
    </row>
    <row r="385" spans="1:10" x14ac:dyDescent="0.2">
      <c r="A385" s="299">
        <v>1113694926</v>
      </c>
      <c r="B385" s="299" t="s">
        <v>1373</v>
      </c>
      <c r="C385" s="299" t="str">
        <f>+_xlfn.XLOOKUP(A385,'ACTIVOS 2'!$B$10:$B$646,'ACTIVOS 2'!$C$10:$C$646)</f>
        <v>TRIVINO RIVERA INGRID ALEJANDRA</v>
      </c>
      <c r="D385" s="300">
        <v>36167</v>
      </c>
      <c r="E385" s="300">
        <v>44420</v>
      </c>
      <c r="F385" s="299" t="s">
        <v>768</v>
      </c>
      <c r="G385" s="299" t="s">
        <v>4491</v>
      </c>
      <c r="H385" s="299" t="s">
        <v>90</v>
      </c>
      <c r="I385" s="299" t="s">
        <v>1131</v>
      </c>
      <c r="J385" s="299" t="s">
        <v>196</v>
      </c>
    </row>
    <row r="386" spans="1:10" x14ac:dyDescent="0.2">
      <c r="A386" s="299">
        <v>1144037959</v>
      </c>
      <c r="B386" s="299" t="s">
        <v>1374</v>
      </c>
      <c r="C386" s="299" t="str">
        <f>+_xlfn.XLOOKUP(A386,'ACTIVOS 2'!$B$10:$B$646,'ACTIVOS 2'!$C$10:$C$646)</f>
        <v>URUENA HERNANDEZ LAURA MILENA</v>
      </c>
      <c r="D386" s="300">
        <v>32883</v>
      </c>
      <c r="E386" s="300">
        <v>45062</v>
      </c>
      <c r="F386" s="299" t="s">
        <v>768</v>
      </c>
      <c r="G386" s="299" t="s">
        <v>1375</v>
      </c>
      <c r="H386" s="299" t="s">
        <v>90</v>
      </c>
      <c r="I386" s="299" t="s">
        <v>1131</v>
      </c>
      <c r="J386" s="299" t="s">
        <v>196</v>
      </c>
    </row>
    <row r="387" spans="1:10" x14ac:dyDescent="0.2">
      <c r="A387" s="299">
        <v>1114734751</v>
      </c>
      <c r="B387" s="299" t="s">
        <v>1379</v>
      </c>
      <c r="C387" s="299" t="e">
        <f>+_xlfn.XLOOKUP(A387,'ACTIVOS 2'!$B$10:$B$646,'ACTIVOS 2'!$C$10:$C$646)</f>
        <v>#N/A</v>
      </c>
      <c r="D387" s="300">
        <v>35222</v>
      </c>
      <c r="E387" s="300">
        <v>45086</v>
      </c>
      <c r="F387" s="299" t="s">
        <v>768</v>
      </c>
      <c r="G387" s="299" t="s">
        <v>1380</v>
      </c>
      <c r="H387" s="299" t="s">
        <v>90</v>
      </c>
      <c r="I387" s="299" t="s">
        <v>1131</v>
      </c>
      <c r="J387" s="299" t="s">
        <v>196</v>
      </c>
    </row>
    <row r="388" spans="1:10" x14ac:dyDescent="0.2">
      <c r="A388" s="299">
        <v>1055837747</v>
      </c>
      <c r="B388" s="299" t="s">
        <v>1381</v>
      </c>
      <c r="C388" s="299" t="str">
        <f>+_xlfn.XLOOKUP(A388,'ACTIVOS 2'!$B$10:$B$646,'ACTIVOS 2'!$C$10:$C$646)</f>
        <v>VALENCIA LONDONO LEIDY CAROLINA</v>
      </c>
      <c r="D388" s="300">
        <v>35829</v>
      </c>
      <c r="E388" s="300">
        <v>44463</v>
      </c>
      <c r="F388" s="299" t="s">
        <v>768</v>
      </c>
      <c r="G388" s="299" t="s">
        <v>4493</v>
      </c>
      <c r="H388" s="299" t="s">
        <v>90</v>
      </c>
      <c r="I388" s="299" t="s">
        <v>1131</v>
      </c>
      <c r="J388" s="299" t="s">
        <v>196</v>
      </c>
    </row>
    <row r="389" spans="1:10" x14ac:dyDescent="0.2">
      <c r="A389" s="299">
        <v>1130638012</v>
      </c>
      <c r="B389" s="299" t="s">
        <v>1382</v>
      </c>
      <c r="C389" s="299" t="str">
        <f>+_xlfn.XLOOKUP(A389,'ACTIVOS 2'!$B$10:$B$646,'ACTIVOS 2'!$C$10:$C$646)</f>
        <v>VALENCIANO GARCIA SARA LUCIA</v>
      </c>
      <c r="D389" s="300">
        <v>32257</v>
      </c>
      <c r="E389" s="300">
        <v>44418</v>
      </c>
      <c r="F389" s="299" t="s">
        <v>768</v>
      </c>
      <c r="G389" s="299" t="s">
        <v>4494</v>
      </c>
      <c r="H389" s="299" t="s">
        <v>90</v>
      </c>
      <c r="I389" s="299" t="s">
        <v>1131</v>
      </c>
      <c r="J389" s="299" t="s">
        <v>196</v>
      </c>
    </row>
    <row r="390" spans="1:10" x14ac:dyDescent="0.2">
      <c r="A390" s="299">
        <v>1114728623</v>
      </c>
      <c r="B390" s="299" t="s">
        <v>1383</v>
      </c>
      <c r="C390" s="299" t="str">
        <f>+_xlfn.XLOOKUP(A390,'ACTIVOS 2'!$B$10:$B$646,'ACTIVOS 2'!$C$10:$C$646)</f>
        <v>VARGAS QUINTERO ADRIANA LORENA</v>
      </c>
      <c r="D390" s="300">
        <v>32469</v>
      </c>
      <c r="E390" s="300">
        <v>44470</v>
      </c>
      <c r="F390" s="299" t="s">
        <v>768</v>
      </c>
      <c r="G390" s="299" t="s">
        <v>4495</v>
      </c>
      <c r="H390" s="299" t="s">
        <v>90</v>
      </c>
      <c r="I390" s="299" t="s">
        <v>1131</v>
      </c>
      <c r="J390" s="299" t="s">
        <v>196</v>
      </c>
    </row>
    <row r="391" spans="1:10" x14ac:dyDescent="0.2">
      <c r="A391" s="299">
        <v>38461931</v>
      </c>
      <c r="B391" s="299" t="s">
        <v>1384</v>
      </c>
      <c r="C391" s="299" t="str">
        <f>+_xlfn.XLOOKUP(A391,'ACTIVOS 2'!$B$10:$B$646,'ACTIVOS 2'!$C$10:$C$646)</f>
        <v>VASQUEZ TAFUR BLANCA AMPARO</v>
      </c>
      <c r="D391" s="300">
        <v>29821</v>
      </c>
      <c r="E391" s="300">
        <v>44509</v>
      </c>
      <c r="F391" s="299" t="s">
        <v>768</v>
      </c>
      <c r="G391" s="299" t="s">
        <v>4496</v>
      </c>
      <c r="H391" s="299" t="s">
        <v>90</v>
      </c>
      <c r="I391" s="299" t="s">
        <v>1131</v>
      </c>
      <c r="J391" s="299" t="s">
        <v>196</v>
      </c>
    </row>
    <row r="392" spans="1:10" x14ac:dyDescent="0.2">
      <c r="A392" s="299">
        <v>1143936460</v>
      </c>
      <c r="B392" s="299" t="s">
        <v>1387</v>
      </c>
      <c r="C392" s="299" t="str">
        <f>+_xlfn.XLOOKUP(A392,'ACTIVOS 2'!$B$10:$B$646,'ACTIVOS 2'!$C$10:$C$646)</f>
        <v>VELEZ DELGADO ANA MARIA</v>
      </c>
      <c r="D392" s="300">
        <v>33064</v>
      </c>
      <c r="E392" s="300">
        <v>45154</v>
      </c>
      <c r="F392" s="299" t="s">
        <v>768</v>
      </c>
      <c r="G392" s="299" t="s">
        <v>1388</v>
      </c>
      <c r="H392" s="299" t="s">
        <v>90</v>
      </c>
      <c r="I392" s="299" t="s">
        <v>1131</v>
      </c>
      <c r="J392" s="299" t="s">
        <v>196</v>
      </c>
    </row>
    <row r="393" spans="1:10" x14ac:dyDescent="0.2">
      <c r="A393" s="299">
        <v>1144206938</v>
      </c>
      <c r="B393" s="299" t="s">
        <v>1389</v>
      </c>
      <c r="C393" s="299" t="str">
        <f>+_xlfn.XLOOKUP(A393,'ACTIVOS 2'!$B$10:$B$646,'ACTIVOS 2'!$C$10:$C$646)</f>
        <v>VIDAL ARIAS ANGIE VALENTINA</v>
      </c>
      <c r="D393" s="300">
        <v>35992</v>
      </c>
      <c r="E393" s="300">
        <v>45124</v>
      </c>
      <c r="F393" s="299" t="s">
        <v>768</v>
      </c>
      <c r="G393" s="299" t="s">
        <v>1390</v>
      </c>
      <c r="H393" s="299" t="s">
        <v>90</v>
      </c>
      <c r="I393" s="299" t="s">
        <v>1131</v>
      </c>
      <c r="J393" s="299" t="s">
        <v>196</v>
      </c>
    </row>
    <row r="394" spans="1:10" x14ac:dyDescent="0.2">
      <c r="A394" s="299">
        <v>1053874883</v>
      </c>
      <c r="B394" s="299" t="s">
        <v>1391</v>
      </c>
      <c r="C394" s="299" t="e">
        <f>+_xlfn.XLOOKUP(A394,'ACTIVOS 2'!$B$10:$B$646,'ACTIVOS 2'!$C$10:$C$646)</f>
        <v>#N/A</v>
      </c>
      <c r="D394" s="300">
        <v>36004</v>
      </c>
      <c r="E394" s="300">
        <v>44489</v>
      </c>
      <c r="F394" s="299" t="s">
        <v>763</v>
      </c>
      <c r="G394" s="299" t="s">
        <v>4497</v>
      </c>
      <c r="H394" s="299" t="s">
        <v>90</v>
      </c>
      <c r="I394" s="299" t="s">
        <v>1131</v>
      </c>
      <c r="J394" s="299" t="s">
        <v>196</v>
      </c>
    </row>
    <row r="395" spans="1:10" x14ac:dyDescent="0.2">
      <c r="A395" s="299">
        <v>66976305</v>
      </c>
      <c r="B395" s="299" t="s">
        <v>1392</v>
      </c>
      <c r="C395" s="299" t="str">
        <f>+_xlfn.XLOOKUP(A395,'ACTIVOS 2'!$B$10:$B$646,'ACTIVOS 2'!$C$10:$C$646)</f>
        <v>ZUNIGA GALINDO MIRLEY</v>
      </c>
      <c r="D395" s="300">
        <v>27973</v>
      </c>
      <c r="E395" s="300">
        <v>44455</v>
      </c>
      <c r="F395" s="299" t="s">
        <v>768</v>
      </c>
      <c r="G395" s="299" t="s">
        <v>1393</v>
      </c>
      <c r="H395" s="299" t="s">
        <v>90</v>
      </c>
      <c r="I395" s="299" t="s">
        <v>1131</v>
      </c>
      <c r="J395" s="299" t="s">
        <v>196</v>
      </c>
    </row>
    <row r="396" spans="1:10" x14ac:dyDescent="0.2">
      <c r="A396" s="299">
        <v>1089798363</v>
      </c>
      <c r="B396" s="299" t="s">
        <v>1394</v>
      </c>
      <c r="C396" s="299" t="str">
        <f>+_xlfn.XLOOKUP(A396,'ACTIVOS 2'!$B$10:$B$646,'ACTIVOS 2'!$C$10:$C$646)</f>
        <v>ZUNIGA MAYORGA JOHANA</v>
      </c>
      <c r="D396" s="300">
        <v>32222</v>
      </c>
      <c r="E396" s="300">
        <v>44509</v>
      </c>
      <c r="F396" s="299" t="s">
        <v>768</v>
      </c>
      <c r="G396" s="299" t="s">
        <v>4498</v>
      </c>
      <c r="H396" s="299" t="s">
        <v>90</v>
      </c>
      <c r="I396" s="299" t="s">
        <v>1131</v>
      </c>
      <c r="J396" s="299" t="s">
        <v>196</v>
      </c>
    </row>
    <row r="397" spans="1:10" x14ac:dyDescent="0.2">
      <c r="A397" s="299">
        <v>1005944692</v>
      </c>
      <c r="B397" s="299" t="s">
        <v>6650</v>
      </c>
      <c r="C397" s="299" t="str">
        <f>+_xlfn.XLOOKUP(A397,'ACTIVOS 2'!$B$10:$B$646,'ACTIVOS 2'!$C$10:$C$646)</f>
        <v>ARANDA VARELA ROSSANA</v>
      </c>
      <c r="D397" s="300">
        <v>36262</v>
      </c>
      <c r="E397" s="300">
        <v>45712</v>
      </c>
      <c r="F397" s="299" t="s">
        <v>768</v>
      </c>
      <c r="G397" s="299" t="s">
        <v>6651</v>
      </c>
      <c r="H397" s="299" t="s">
        <v>90</v>
      </c>
      <c r="I397" s="299" t="s">
        <v>1397</v>
      </c>
      <c r="J397" s="299" t="s">
        <v>92</v>
      </c>
    </row>
    <row r="398" spans="1:10" x14ac:dyDescent="0.2">
      <c r="A398" s="299">
        <v>1143987434</v>
      </c>
      <c r="B398" s="299" t="s">
        <v>1395</v>
      </c>
      <c r="C398" s="299" t="str">
        <f>+_xlfn.XLOOKUP(A398,'ACTIVOS 2'!$B$10:$B$646,'ACTIVOS 2'!$C$10:$C$646)</f>
        <v>BELLO LOZANO DELFY PATRICIA</v>
      </c>
      <c r="D398" s="300">
        <v>35478</v>
      </c>
      <c r="E398" s="300">
        <v>45544</v>
      </c>
      <c r="F398" s="299" t="s">
        <v>768</v>
      </c>
      <c r="G398" s="299" t="s">
        <v>1396</v>
      </c>
      <c r="H398" s="299" t="s">
        <v>90</v>
      </c>
      <c r="I398" s="299" t="s">
        <v>1397</v>
      </c>
      <c r="J398" s="299" t="s">
        <v>92</v>
      </c>
    </row>
    <row r="399" spans="1:10" x14ac:dyDescent="0.2">
      <c r="A399" s="299">
        <v>1144138033</v>
      </c>
      <c r="B399" s="299" t="s">
        <v>6778</v>
      </c>
      <c r="C399" s="299" t="str">
        <f>+_xlfn.XLOOKUP(A399,'ACTIVOS 2'!$B$10:$B$646,'ACTIVOS 2'!$C$10:$C$646)</f>
        <v>CARVAJAL PATINOá DAISURY KATHERINE</v>
      </c>
      <c r="D399" s="300">
        <v>32990</v>
      </c>
      <c r="E399" s="300">
        <v>45673</v>
      </c>
      <c r="F399" s="299" t="s">
        <v>768</v>
      </c>
      <c r="G399" s="299" t="s">
        <v>5869</v>
      </c>
      <c r="H399" s="299" t="s">
        <v>90</v>
      </c>
      <c r="I399" s="299" t="s">
        <v>1397</v>
      </c>
      <c r="J399" s="299" t="s">
        <v>92</v>
      </c>
    </row>
    <row r="400" spans="1:10" x14ac:dyDescent="0.2">
      <c r="A400" s="299">
        <v>1005832634</v>
      </c>
      <c r="B400" s="299" t="s">
        <v>1398</v>
      </c>
      <c r="C400" s="299" t="str">
        <f>+_xlfn.XLOOKUP(A400,'ACTIVOS 2'!$B$10:$B$646,'ACTIVOS 2'!$C$10:$C$646)</f>
        <v>CHASQUI GOMEZ WENDY YULIANA</v>
      </c>
      <c r="D400" s="300">
        <v>37189</v>
      </c>
      <c r="E400" s="300">
        <v>45398</v>
      </c>
      <c r="F400" s="299" t="s">
        <v>768</v>
      </c>
      <c r="G400" s="299" t="s">
        <v>4499</v>
      </c>
      <c r="H400" s="299" t="s">
        <v>90</v>
      </c>
      <c r="I400" s="299" t="s">
        <v>1397</v>
      </c>
      <c r="J400" s="299" t="s">
        <v>92</v>
      </c>
    </row>
    <row r="401" spans="1:10" x14ac:dyDescent="0.2">
      <c r="A401" s="299">
        <v>1006207578</v>
      </c>
      <c r="B401" s="299" t="s">
        <v>1399</v>
      </c>
      <c r="C401" s="299" t="str">
        <f>+_xlfn.XLOOKUP(A401,'ACTIVOS 2'!$B$10:$B$646,'ACTIVOS 2'!$C$10:$C$646)</f>
        <v>FRANCO NARVAEZ LAURA VALERIA</v>
      </c>
      <c r="D401" s="300">
        <v>37418</v>
      </c>
      <c r="E401" s="300">
        <v>45524</v>
      </c>
      <c r="F401" s="299" t="s">
        <v>768</v>
      </c>
      <c r="G401" s="299" t="s">
        <v>1400</v>
      </c>
      <c r="H401" s="299" t="s">
        <v>90</v>
      </c>
      <c r="I401" s="299" t="s">
        <v>1397</v>
      </c>
      <c r="J401" s="299" t="s">
        <v>92</v>
      </c>
    </row>
    <row r="402" spans="1:10" x14ac:dyDescent="0.2">
      <c r="A402" s="299">
        <v>1193083872</v>
      </c>
      <c r="B402" s="299" t="s">
        <v>1402</v>
      </c>
      <c r="C402" s="299" t="str">
        <f>+_xlfn.XLOOKUP(A402,'ACTIVOS 2'!$B$10:$B$646,'ACTIVOS 2'!$C$10:$C$646)</f>
        <v>URIBE CHIVATA ASTRID JULIETA</v>
      </c>
      <c r="D402" s="300">
        <v>37465</v>
      </c>
      <c r="E402" s="300">
        <v>45187</v>
      </c>
      <c r="F402" s="299" t="s">
        <v>768</v>
      </c>
      <c r="G402" s="299" t="s">
        <v>1403</v>
      </c>
      <c r="H402" s="299" t="s">
        <v>90</v>
      </c>
      <c r="I402" s="299" t="s">
        <v>1397</v>
      </c>
      <c r="J402" s="299" t="s">
        <v>92</v>
      </c>
    </row>
    <row r="403" spans="1:10" x14ac:dyDescent="0.2">
      <c r="A403" s="299">
        <v>1144128380</v>
      </c>
      <c r="B403" s="299" t="s">
        <v>1404</v>
      </c>
      <c r="C403" s="299" t="str">
        <f>+_xlfn.XLOOKUP(A403,'ACTIVOS 2'!$B$10:$B$646,'ACTIVOS 2'!$C$10:$C$646)</f>
        <v>URREA POMEO  ALVARO JAVIER</v>
      </c>
      <c r="D403" s="300">
        <v>32723</v>
      </c>
      <c r="E403" s="300">
        <v>45516</v>
      </c>
      <c r="F403" s="299" t="s">
        <v>763</v>
      </c>
      <c r="G403" s="299" t="s">
        <v>1405</v>
      </c>
      <c r="H403" s="299" t="s">
        <v>90</v>
      </c>
      <c r="I403" s="299" t="s">
        <v>1397</v>
      </c>
      <c r="J403" s="299" t="s">
        <v>92</v>
      </c>
    </row>
    <row r="404" spans="1:10" x14ac:dyDescent="0.2">
      <c r="A404" s="299">
        <v>1081512229</v>
      </c>
      <c r="B404" s="299" t="s">
        <v>5882</v>
      </c>
      <c r="C404" s="299" t="str">
        <f>+_xlfn.XLOOKUP(A404,'ACTIVOS 2'!$B$10:$B$646,'ACTIVOS 2'!$C$10:$C$646)</f>
        <v>VARON SUAREZ JUANA VALENTINA</v>
      </c>
      <c r="D404" s="300">
        <v>38085</v>
      </c>
      <c r="E404" s="300">
        <v>45691</v>
      </c>
      <c r="F404" s="299" t="s">
        <v>768</v>
      </c>
      <c r="G404" s="299" t="s">
        <v>5883</v>
      </c>
      <c r="H404" s="299" t="s">
        <v>90</v>
      </c>
      <c r="I404" s="299" t="s">
        <v>1397</v>
      </c>
      <c r="J404" s="299" t="s">
        <v>92</v>
      </c>
    </row>
    <row r="405" spans="1:10" x14ac:dyDescent="0.2">
      <c r="A405" s="299">
        <v>1143989622</v>
      </c>
      <c r="B405" s="299" t="s">
        <v>6730</v>
      </c>
      <c r="C405" s="299" t="str">
        <f>+_xlfn.XLOOKUP(A405,'ACTIVOS 2'!$B$10:$B$646,'ACTIVOS 2'!$C$10:$C$646)</f>
        <v>VELEZ FORERO MANUELA</v>
      </c>
      <c r="D405" s="300">
        <v>35682</v>
      </c>
      <c r="E405" s="300">
        <v>45754</v>
      </c>
      <c r="F405" s="299" t="s">
        <v>768</v>
      </c>
      <c r="G405" s="299" t="s">
        <v>6731</v>
      </c>
      <c r="H405" s="299" t="s">
        <v>90</v>
      </c>
      <c r="I405" s="299" t="s">
        <v>1397</v>
      </c>
      <c r="J405" s="299" t="s">
        <v>92</v>
      </c>
    </row>
    <row r="406" spans="1:10" x14ac:dyDescent="0.2">
      <c r="A406" s="299">
        <v>1143973950</v>
      </c>
      <c r="B406" s="299" t="s">
        <v>1406</v>
      </c>
      <c r="C406" s="299" t="str">
        <f>+_xlfn.XLOOKUP(A406,'ACTIVOS 2'!$B$10:$B$646,'ACTIVOS 2'!$C$10:$C$646)</f>
        <v>MEJIA BELTRAN MAIRA ALEJANDRA</v>
      </c>
      <c r="D406" s="300">
        <v>34870</v>
      </c>
      <c r="E406" s="300">
        <v>44698</v>
      </c>
      <c r="F406" s="299" t="s">
        <v>768</v>
      </c>
      <c r="G406" s="299" t="s">
        <v>1407</v>
      </c>
      <c r="H406" s="299" t="s">
        <v>90</v>
      </c>
      <c r="I406" s="299" t="s">
        <v>1408</v>
      </c>
      <c r="J406" s="299" t="s">
        <v>159</v>
      </c>
    </row>
    <row r="407" spans="1:10" x14ac:dyDescent="0.2">
      <c r="A407" s="299">
        <v>31565054</v>
      </c>
      <c r="B407" s="299" t="s">
        <v>1409</v>
      </c>
      <c r="C407" s="299" t="str">
        <f>+_xlfn.XLOOKUP(A407,'ACTIVOS 2'!$B$10:$B$646,'ACTIVOS 2'!$C$10:$C$646)</f>
        <v>CIFUENTES SUAREZ ANGELA MARIA</v>
      </c>
      <c r="D407" s="300">
        <v>29391</v>
      </c>
      <c r="E407" s="300">
        <v>38869</v>
      </c>
      <c r="F407" s="299" t="s">
        <v>768</v>
      </c>
      <c r="G407" s="299" t="s">
        <v>4500</v>
      </c>
      <c r="H407" s="299" t="s">
        <v>90</v>
      </c>
      <c r="I407" s="299" t="s">
        <v>1410</v>
      </c>
      <c r="J407" s="299" t="s">
        <v>196</v>
      </c>
    </row>
    <row r="408" spans="1:10" x14ac:dyDescent="0.2">
      <c r="A408" s="299">
        <v>1107527956</v>
      </c>
      <c r="B408" s="299" t="s">
        <v>1411</v>
      </c>
      <c r="C408" s="299" t="str">
        <f>+_xlfn.XLOOKUP(A408,'ACTIVOS 2'!$B$10:$B$646,'ACTIVOS 2'!$C$10:$C$646)</f>
        <v>GUTIERREZ GARCIA YESICA ALEJANDRA</v>
      </c>
      <c r="D408" s="300">
        <v>36403</v>
      </c>
      <c r="E408" s="300">
        <v>44463</v>
      </c>
      <c r="F408" s="299" t="s">
        <v>768</v>
      </c>
      <c r="G408" s="299" t="s">
        <v>4501</v>
      </c>
      <c r="H408" s="299" t="s">
        <v>90</v>
      </c>
      <c r="I408" s="299" t="s">
        <v>1410</v>
      </c>
      <c r="J408" s="299" t="s">
        <v>196</v>
      </c>
    </row>
    <row r="409" spans="1:10" x14ac:dyDescent="0.2">
      <c r="A409" s="299">
        <v>16746699</v>
      </c>
      <c r="B409" s="299" t="s">
        <v>192</v>
      </c>
      <c r="C409" s="299" t="str">
        <f>+_xlfn.XLOOKUP(A409,'ACTIVOS 2'!$B$10:$B$646,'ACTIVOS 2'!$C$10:$C$646)</f>
        <v>ROMERO MORENO WALTER</v>
      </c>
      <c r="D409" s="300">
        <v>24812</v>
      </c>
      <c r="E409" s="300">
        <v>40959</v>
      </c>
      <c r="F409" s="299" t="s">
        <v>763</v>
      </c>
      <c r="G409" s="299" t="s">
        <v>4502</v>
      </c>
      <c r="H409" s="299" t="s">
        <v>90</v>
      </c>
      <c r="I409" s="299" t="s">
        <v>193</v>
      </c>
      <c r="J409" s="299" t="s">
        <v>159</v>
      </c>
    </row>
    <row r="410" spans="1:10" x14ac:dyDescent="0.2">
      <c r="A410" s="299">
        <v>1143924317</v>
      </c>
      <c r="B410" s="299" t="s">
        <v>194</v>
      </c>
      <c r="C410" s="299" t="str">
        <f>+_xlfn.XLOOKUP(A410,'ACTIVOS 2'!$B$10:$B$646,'ACTIVOS 2'!$C$10:$C$646)</f>
        <v>DUQUE AGUDELO INGRID VANNESA</v>
      </c>
      <c r="D410" s="300">
        <v>32593</v>
      </c>
      <c r="E410" s="300">
        <v>40976</v>
      </c>
      <c r="F410" s="299" t="s">
        <v>768</v>
      </c>
      <c r="G410" s="299" t="s">
        <v>4503</v>
      </c>
      <c r="H410" s="299" t="s">
        <v>90</v>
      </c>
      <c r="I410" s="299" t="s">
        <v>195</v>
      </c>
      <c r="J410" s="299" t="s">
        <v>196</v>
      </c>
    </row>
    <row r="411" spans="1:10" x14ac:dyDescent="0.2">
      <c r="A411" s="299">
        <v>38460273</v>
      </c>
      <c r="B411" s="299" t="s">
        <v>198</v>
      </c>
      <c r="C411" s="299" t="str">
        <f>+_xlfn.XLOOKUP(A411,'ACTIVOS 2'!$B$10:$B$646,'ACTIVOS 2'!$C$10:$C$646)</f>
        <v>RONCANCIO SUAREZ CAROLINA</v>
      </c>
      <c r="D411" s="300">
        <v>29737</v>
      </c>
      <c r="E411" s="300">
        <v>42362</v>
      </c>
      <c r="F411" s="299" t="s">
        <v>768</v>
      </c>
      <c r="G411" s="299" t="s">
        <v>4505</v>
      </c>
      <c r="H411" s="299" t="s">
        <v>90</v>
      </c>
      <c r="I411" s="299" t="s">
        <v>195</v>
      </c>
      <c r="J411" s="299" t="s">
        <v>196</v>
      </c>
    </row>
    <row r="412" spans="1:10" x14ac:dyDescent="0.2">
      <c r="A412" s="299">
        <v>1144047840</v>
      </c>
      <c r="B412" s="299" t="s">
        <v>1412</v>
      </c>
      <c r="C412" s="299" t="str">
        <f>+_xlfn.XLOOKUP(A412,'ACTIVOS 2'!$B$10:$B$646,'ACTIVOS 2'!$C$10:$C$646)</f>
        <v>RODRIGUEZ GARCES MONICA</v>
      </c>
      <c r="D412" s="300">
        <v>33455</v>
      </c>
      <c r="E412" s="300">
        <v>42117</v>
      </c>
      <c r="F412" s="299" t="s">
        <v>768</v>
      </c>
      <c r="G412" s="299" t="s">
        <v>1413</v>
      </c>
      <c r="H412" s="299" t="s">
        <v>90</v>
      </c>
      <c r="I412" s="299" t="s">
        <v>1414</v>
      </c>
      <c r="J412" s="299" t="s">
        <v>159</v>
      </c>
    </row>
    <row r="413" spans="1:10" x14ac:dyDescent="0.2">
      <c r="A413" s="299">
        <v>16929993</v>
      </c>
      <c r="B413" s="299" t="s">
        <v>199</v>
      </c>
      <c r="C413" s="299" t="str">
        <f>+_xlfn.XLOOKUP(A413,'ACTIVOS 2'!$B$10:$B$646,'ACTIVOS 2'!$C$10:$C$646)</f>
        <v>URUENA ROSEMBERG</v>
      </c>
      <c r="D413" s="300">
        <v>29712</v>
      </c>
      <c r="E413" s="300">
        <v>45404</v>
      </c>
      <c r="F413" s="299" t="s">
        <v>763</v>
      </c>
      <c r="G413" s="299" t="s">
        <v>200</v>
      </c>
      <c r="H413" s="299" t="s">
        <v>90</v>
      </c>
      <c r="I413" s="299" t="s">
        <v>201</v>
      </c>
      <c r="J413" s="299" t="s">
        <v>196</v>
      </c>
    </row>
    <row r="414" spans="1:10" x14ac:dyDescent="0.2">
      <c r="A414" s="299">
        <v>29119266</v>
      </c>
      <c r="B414" s="299" t="s">
        <v>1415</v>
      </c>
      <c r="C414" s="299" t="str">
        <f>+_xlfn.XLOOKUP(A414,'ACTIVOS 2'!$B$10:$B$646,'ACTIVOS 2'!$C$10:$C$646)</f>
        <v>GUERRERO PALOMINO ADRIANA PATRICIA</v>
      </c>
      <c r="D414" s="300">
        <v>29053</v>
      </c>
      <c r="E414" s="300">
        <v>45404</v>
      </c>
      <c r="F414" s="299" t="s">
        <v>768</v>
      </c>
      <c r="G414" s="299" t="s">
        <v>1416</v>
      </c>
      <c r="H414" s="299" t="s">
        <v>90</v>
      </c>
      <c r="I414" s="299" t="s">
        <v>1417</v>
      </c>
      <c r="J414" s="299" t="s">
        <v>159</v>
      </c>
    </row>
    <row r="415" spans="1:10" x14ac:dyDescent="0.2">
      <c r="A415" s="299">
        <v>1144177689</v>
      </c>
      <c r="B415" s="299" t="s">
        <v>1418</v>
      </c>
      <c r="C415" s="299" t="str">
        <f>+_xlfn.XLOOKUP(A415,'ACTIVOS 2'!$B$10:$B$646,'ACTIVOS 2'!$C$10:$C$646)</f>
        <v>LASPRILLA GAVIRIA DANIELA</v>
      </c>
      <c r="D415" s="300">
        <v>34464</v>
      </c>
      <c r="E415" s="300">
        <v>43096</v>
      </c>
      <c r="F415" s="299" t="s">
        <v>768</v>
      </c>
      <c r="G415" s="299" t="s">
        <v>1419</v>
      </c>
      <c r="H415" s="299" t="s">
        <v>90</v>
      </c>
      <c r="I415" s="299" t="s">
        <v>1420</v>
      </c>
      <c r="J415" s="299" t="s">
        <v>159</v>
      </c>
    </row>
    <row r="416" spans="1:10" x14ac:dyDescent="0.2">
      <c r="A416" s="299">
        <v>1144142590</v>
      </c>
      <c r="B416" s="299" t="s">
        <v>1421</v>
      </c>
      <c r="C416" s="299" t="str">
        <f>+_xlfn.XLOOKUP(A416,'ACTIVOS 2'!$B$10:$B$646,'ACTIVOS 2'!$C$10:$C$646)</f>
        <v>RAMIREZ HENAO JESSICA</v>
      </c>
      <c r="D416" s="300">
        <v>33121</v>
      </c>
      <c r="E416" s="300">
        <v>44566</v>
      </c>
      <c r="F416" s="299" t="s">
        <v>768</v>
      </c>
      <c r="G416" s="299" t="s">
        <v>1422</v>
      </c>
      <c r="H416" s="299" t="s">
        <v>90</v>
      </c>
      <c r="I416" s="299" t="s">
        <v>1423</v>
      </c>
      <c r="J416" s="299" t="s">
        <v>159</v>
      </c>
    </row>
    <row r="417" spans="1:10" x14ac:dyDescent="0.2">
      <c r="A417" s="299">
        <v>1144205180</v>
      </c>
      <c r="B417" s="299" t="s">
        <v>1424</v>
      </c>
      <c r="C417" s="299" t="str">
        <f>+_xlfn.XLOOKUP(A417,'ACTIVOS 2'!$B$10:$B$646,'ACTIVOS 2'!$C$10:$C$646)</f>
        <v>TRIANA VARGAS KAREN VERONICA</v>
      </c>
      <c r="D417" s="300">
        <v>35850</v>
      </c>
      <c r="E417" s="300">
        <v>43525</v>
      </c>
      <c r="F417" s="299" t="s">
        <v>768</v>
      </c>
      <c r="G417" s="299" t="s">
        <v>4506</v>
      </c>
      <c r="H417" s="299" t="s">
        <v>90</v>
      </c>
      <c r="I417" s="299" t="s">
        <v>1423</v>
      </c>
      <c r="J417" s="299" t="s">
        <v>159</v>
      </c>
    </row>
    <row r="418" spans="1:10" x14ac:dyDescent="0.2">
      <c r="A418" s="299">
        <v>16375393</v>
      </c>
      <c r="B418" s="299" t="s">
        <v>202</v>
      </c>
      <c r="C418" s="299" t="str">
        <f>+_xlfn.XLOOKUP(A418,'ACTIVOS 2'!$B$10:$B$646,'ACTIVOS 2'!$C$10:$C$646)</f>
        <v>BERMUDEZ GALLEGO RAMIRO</v>
      </c>
      <c r="D418" s="300">
        <v>30784</v>
      </c>
      <c r="E418" s="300">
        <v>45383</v>
      </c>
      <c r="F418" s="299" t="s">
        <v>763</v>
      </c>
      <c r="G418" s="299" t="s">
        <v>203</v>
      </c>
      <c r="H418" s="299" t="s">
        <v>90</v>
      </c>
      <c r="I418" s="299" t="s">
        <v>204</v>
      </c>
      <c r="J418" s="299" t="s">
        <v>196</v>
      </c>
    </row>
    <row r="419" spans="1:10" x14ac:dyDescent="0.2">
      <c r="A419" s="299">
        <v>1144144875</v>
      </c>
      <c r="B419" s="299" t="s">
        <v>1427</v>
      </c>
      <c r="C419" s="299" t="str">
        <f>+_xlfn.XLOOKUP(A419,'ACTIVOS 2'!$B$10:$B$646,'ACTIVOS 2'!$C$10:$C$646)</f>
        <v>MEJIA AGREDO MACKYNG MACKENDRID</v>
      </c>
      <c r="D419" s="300">
        <v>33210</v>
      </c>
      <c r="E419" s="300">
        <v>43440</v>
      </c>
      <c r="F419" s="299" t="s">
        <v>763</v>
      </c>
      <c r="G419" s="299" t="s">
        <v>1428</v>
      </c>
      <c r="H419" s="299" t="s">
        <v>90</v>
      </c>
      <c r="I419" s="299" t="s">
        <v>1429</v>
      </c>
      <c r="J419" s="299" t="s">
        <v>159</v>
      </c>
    </row>
    <row r="420" spans="1:10" x14ac:dyDescent="0.2">
      <c r="A420" s="299">
        <v>1007544618</v>
      </c>
      <c r="B420" s="299" t="s">
        <v>205</v>
      </c>
      <c r="C420" s="299" t="str">
        <f>+_xlfn.XLOOKUP(A420,'ACTIVOS 2'!$B$10:$B$646,'ACTIVOS 2'!$C$10:$C$646)</f>
        <v>ALVARADO DIAZ SEBASTIAN</v>
      </c>
      <c r="D420" s="300">
        <v>37128</v>
      </c>
      <c r="E420" s="300">
        <v>44702</v>
      </c>
      <c r="F420" s="299" t="s">
        <v>763</v>
      </c>
      <c r="G420" s="299" t="s">
        <v>206</v>
      </c>
      <c r="H420" s="299" t="s">
        <v>90</v>
      </c>
      <c r="I420" s="299" t="s">
        <v>207</v>
      </c>
      <c r="J420" s="299" t="s">
        <v>159</v>
      </c>
    </row>
    <row r="421" spans="1:10" x14ac:dyDescent="0.2">
      <c r="A421" s="299">
        <v>1111547929</v>
      </c>
      <c r="B421" s="299" t="s">
        <v>1430</v>
      </c>
      <c r="C421" s="299" t="str">
        <f>+_xlfn.XLOOKUP(A421,'ACTIVOS 2'!$B$10:$B$646,'ACTIVOS 2'!$C$10:$C$646)</f>
        <v>ARANGO VELASQUEZ KEVIN GABRIEL</v>
      </c>
      <c r="D421" s="300">
        <v>39724</v>
      </c>
      <c r="E421" s="300">
        <v>45537</v>
      </c>
      <c r="F421" s="299" t="s">
        <v>763</v>
      </c>
      <c r="G421" s="299" t="s">
        <v>5934</v>
      </c>
      <c r="H421" s="299" t="s">
        <v>90</v>
      </c>
      <c r="I421" s="299" t="s">
        <v>859</v>
      </c>
      <c r="J421" s="299" t="s">
        <v>159</v>
      </c>
    </row>
    <row r="422" spans="1:10" x14ac:dyDescent="0.2">
      <c r="A422" s="299">
        <v>1096006393</v>
      </c>
      <c r="B422" s="299" t="s">
        <v>6652</v>
      </c>
      <c r="C422" s="299" t="str">
        <f>+_xlfn.XLOOKUP(A422,'ACTIVOS 2'!$B$10:$B$646,'ACTIVOS 2'!$C$10:$C$646)</f>
        <v>CLAVIJO CARDONA SANTIAGO</v>
      </c>
      <c r="D422" s="300">
        <v>38925</v>
      </c>
      <c r="E422" s="300">
        <v>45726</v>
      </c>
      <c r="F422" s="299" t="s">
        <v>763</v>
      </c>
      <c r="G422" s="299" t="s">
        <v>6653</v>
      </c>
      <c r="H422" s="299" t="s">
        <v>90</v>
      </c>
      <c r="I422" s="299" t="s">
        <v>859</v>
      </c>
      <c r="J422" s="299" t="s">
        <v>196</v>
      </c>
    </row>
    <row r="423" spans="1:10" x14ac:dyDescent="0.2">
      <c r="A423" s="299">
        <v>1092525345</v>
      </c>
      <c r="B423" s="299" t="s">
        <v>5937</v>
      </c>
      <c r="C423" s="299" t="str">
        <f>+_xlfn.XLOOKUP(A423,'ACTIVOS 2'!$B$10:$B$646,'ACTIVOS 2'!$C$10:$C$646)</f>
        <v>CONTRERAS ORTIZ HEILEN KATHIUSCA</v>
      </c>
      <c r="D423" s="300">
        <v>38119</v>
      </c>
      <c r="E423" s="300">
        <v>45677</v>
      </c>
      <c r="F423" s="299" t="s">
        <v>768</v>
      </c>
      <c r="G423" s="299" t="s">
        <v>5938</v>
      </c>
      <c r="H423" s="299" t="s">
        <v>90</v>
      </c>
      <c r="I423" s="299" t="s">
        <v>859</v>
      </c>
      <c r="J423" s="299" t="s">
        <v>159</v>
      </c>
    </row>
    <row r="424" spans="1:10" x14ac:dyDescent="0.2">
      <c r="A424" s="299">
        <v>1110296132</v>
      </c>
      <c r="B424" s="299" t="s">
        <v>1432</v>
      </c>
      <c r="C424" s="299" t="str">
        <f>+_xlfn.XLOOKUP(A424,'ACTIVOS 2'!$B$10:$B$646,'ACTIVOS 2'!$C$10:$C$646)</f>
        <v>DELGADO ACEVEDO JESSICA</v>
      </c>
      <c r="D424" s="300">
        <v>39554</v>
      </c>
      <c r="E424" s="300">
        <v>45629</v>
      </c>
      <c r="F424" s="299" t="s">
        <v>768</v>
      </c>
      <c r="G424" s="299" t="s">
        <v>4507</v>
      </c>
      <c r="H424" s="299" t="s">
        <v>90</v>
      </c>
      <c r="I424" s="299" t="s">
        <v>859</v>
      </c>
      <c r="J424" s="299" t="s">
        <v>159</v>
      </c>
    </row>
    <row r="425" spans="1:10" x14ac:dyDescent="0.2">
      <c r="A425" s="299">
        <v>1104820421</v>
      </c>
      <c r="B425" s="299" t="s">
        <v>1433</v>
      </c>
      <c r="C425" s="299" t="str">
        <f>+_xlfn.XLOOKUP(A425,'ACTIVOS 2'!$B$10:$B$646,'ACTIVOS 2'!$C$10:$C$646)</f>
        <v>DELGADO LARENAS ISABELLA</v>
      </c>
      <c r="D425" s="300">
        <v>39731</v>
      </c>
      <c r="E425" s="300">
        <v>45629</v>
      </c>
      <c r="F425" s="299" t="s">
        <v>768</v>
      </c>
      <c r="G425" s="299" t="s">
        <v>4508</v>
      </c>
      <c r="H425" s="299" t="s">
        <v>90</v>
      </c>
      <c r="I425" s="299" t="s">
        <v>859</v>
      </c>
      <c r="J425" s="299" t="s">
        <v>196</v>
      </c>
    </row>
    <row r="426" spans="1:10" x14ac:dyDescent="0.2">
      <c r="A426" s="299">
        <v>1232600034</v>
      </c>
      <c r="B426" s="299" t="s">
        <v>1434</v>
      </c>
      <c r="C426" s="299" t="e">
        <f>+_xlfn.XLOOKUP(A426,'ACTIVOS 2'!$B$10:$B$646,'ACTIVOS 2'!$C$10:$C$646)</f>
        <v>#N/A</v>
      </c>
      <c r="D426" s="300">
        <v>27210</v>
      </c>
      <c r="E426" s="300">
        <v>45642</v>
      </c>
      <c r="F426" s="299" t="s">
        <v>768</v>
      </c>
      <c r="G426" s="299" t="s">
        <v>1435</v>
      </c>
      <c r="H426" s="299" t="s">
        <v>90</v>
      </c>
      <c r="I426" s="299" t="s">
        <v>859</v>
      </c>
      <c r="J426" s="299" t="s">
        <v>196</v>
      </c>
    </row>
    <row r="427" spans="1:10" x14ac:dyDescent="0.2">
      <c r="A427" s="299">
        <v>1059840437</v>
      </c>
      <c r="B427" s="299" t="s">
        <v>1436</v>
      </c>
      <c r="C427" s="299" t="str">
        <f>+_xlfn.XLOOKUP(A427,'ACTIVOS 2'!$B$10:$B$646,'ACTIVOS 2'!$C$10:$C$646)</f>
        <v>FRANKLY RIVERA KENER DANIEL</v>
      </c>
      <c r="D427" s="300">
        <v>38144</v>
      </c>
      <c r="E427" s="300">
        <v>45588</v>
      </c>
      <c r="F427" s="299" t="s">
        <v>763</v>
      </c>
      <c r="G427" s="299" t="s">
        <v>1437</v>
      </c>
      <c r="H427" s="299" t="s">
        <v>90</v>
      </c>
      <c r="I427" s="299" t="s">
        <v>859</v>
      </c>
      <c r="J427" s="299" t="s">
        <v>6724</v>
      </c>
    </row>
    <row r="428" spans="1:10" x14ac:dyDescent="0.2">
      <c r="A428" s="299">
        <v>7159169</v>
      </c>
      <c r="B428" s="299" t="s">
        <v>1444</v>
      </c>
      <c r="C428" s="299" t="str">
        <f>+_xlfn.XLOOKUP(A428,'ACTIVOS 2'!$B$10:$B$646,'ACTIVOS 2'!$C$10:$C$646)</f>
        <v>LOPEZ BRICENO EMILIO ANTONIO</v>
      </c>
      <c r="D428" s="300">
        <v>39470</v>
      </c>
      <c r="E428" s="300">
        <v>45601</v>
      </c>
      <c r="F428" s="299" t="s">
        <v>763</v>
      </c>
      <c r="G428" s="299" t="s">
        <v>4510</v>
      </c>
      <c r="H428" s="299" t="s">
        <v>90</v>
      </c>
      <c r="I428" s="299" t="s">
        <v>859</v>
      </c>
      <c r="J428" s="299" t="s">
        <v>159</v>
      </c>
    </row>
    <row r="429" spans="1:10" x14ac:dyDescent="0.2">
      <c r="A429" s="299">
        <v>1143959206</v>
      </c>
      <c r="B429" s="299" t="s">
        <v>1445</v>
      </c>
      <c r="C429" s="299" t="str">
        <f>+_xlfn.XLOOKUP(A429,'ACTIVOS 2'!$B$10:$B$646,'ACTIVOS 2'!$C$10:$C$646)</f>
        <v>LOPEZ GARCIA MICHAEL STEVEN</v>
      </c>
      <c r="D429" s="300">
        <v>34223</v>
      </c>
      <c r="E429" s="300">
        <v>45621</v>
      </c>
      <c r="F429" s="299" t="s">
        <v>763</v>
      </c>
      <c r="G429" s="299" t="s">
        <v>1446</v>
      </c>
      <c r="H429" s="299" t="s">
        <v>90</v>
      </c>
      <c r="I429" s="299" t="s">
        <v>859</v>
      </c>
      <c r="J429" s="299" t="s">
        <v>159</v>
      </c>
    </row>
    <row r="430" spans="1:10" x14ac:dyDescent="0.2">
      <c r="A430" s="299">
        <v>1109187542</v>
      </c>
      <c r="B430" s="299" t="s">
        <v>1449</v>
      </c>
      <c r="C430" s="299" t="str">
        <f>+_xlfn.XLOOKUP(A430,'ACTIVOS 2'!$B$10:$B$646,'ACTIVOS 2'!$C$10:$C$646)</f>
        <v>MINA CORDOBA MARIA CAMILA</v>
      </c>
      <c r="D430" s="300">
        <v>38980</v>
      </c>
      <c r="E430" s="300">
        <v>45551</v>
      </c>
      <c r="F430" s="299" t="s">
        <v>768</v>
      </c>
      <c r="G430" s="299" t="s">
        <v>5957</v>
      </c>
      <c r="H430" s="299" t="s">
        <v>90</v>
      </c>
      <c r="I430" s="299" t="s">
        <v>859</v>
      </c>
      <c r="J430" s="299" t="s">
        <v>159</v>
      </c>
    </row>
    <row r="431" spans="1:10" x14ac:dyDescent="0.2">
      <c r="A431" s="299">
        <v>1144105721</v>
      </c>
      <c r="B431" s="299" t="s">
        <v>1452</v>
      </c>
      <c r="C431" s="299" t="str">
        <f>+_xlfn.XLOOKUP(A431,'ACTIVOS 2'!$B$10:$B$646,'ACTIVOS 2'!$C$10:$C$646)</f>
        <v>MONTENEGRO TRUQUE CAROLINA</v>
      </c>
      <c r="D431" s="300">
        <v>36149</v>
      </c>
      <c r="E431" s="300">
        <v>45516</v>
      </c>
      <c r="F431" s="299" t="s">
        <v>768</v>
      </c>
      <c r="G431" s="299" t="s">
        <v>1453</v>
      </c>
      <c r="H431" s="299" t="s">
        <v>90</v>
      </c>
      <c r="I431" s="299" t="s">
        <v>859</v>
      </c>
      <c r="J431" s="299" t="s">
        <v>159</v>
      </c>
    </row>
    <row r="432" spans="1:10" x14ac:dyDescent="0.2">
      <c r="A432" s="299">
        <v>1006180254</v>
      </c>
      <c r="B432" s="299" t="s">
        <v>6654</v>
      </c>
      <c r="C432" s="299" t="str">
        <f>+_xlfn.XLOOKUP(A432,'ACTIVOS 2'!$B$10:$B$646,'ACTIVOS 2'!$C$10:$C$646)</f>
        <v>OLAVE CORTES OWEN GAEL</v>
      </c>
      <c r="D432" s="300">
        <v>37857</v>
      </c>
      <c r="E432" s="300">
        <v>45712</v>
      </c>
      <c r="F432" s="299" t="s">
        <v>763</v>
      </c>
      <c r="G432" s="299" t="s">
        <v>6655</v>
      </c>
      <c r="H432" s="299" t="s">
        <v>90</v>
      </c>
      <c r="I432" s="299" t="s">
        <v>859</v>
      </c>
      <c r="J432" s="299" t="s">
        <v>159</v>
      </c>
    </row>
    <row r="433" spans="1:10" x14ac:dyDescent="0.2">
      <c r="A433" s="299">
        <v>1111773931</v>
      </c>
      <c r="B433" s="299" t="s">
        <v>6656</v>
      </c>
      <c r="C433" s="299" t="str">
        <f>+_xlfn.XLOOKUP(A433,'ACTIVOS 2'!$B$10:$B$646,'ACTIVOS 2'!$C$10:$C$646)</f>
        <v>PANAMENO RAMOS MABEL TATIANA</v>
      </c>
      <c r="D433" s="300">
        <v>38904</v>
      </c>
      <c r="E433" s="300">
        <v>45720</v>
      </c>
      <c r="F433" s="299" t="s">
        <v>768</v>
      </c>
      <c r="G433" s="299" t="s">
        <v>6657</v>
      </c>
      <c r="H433" s="299" t="s">
        <v>90</v>
      </c>
      <c r="I433" s="299" t="s">
        <v>859</v>
      </c>
      <c r="J433" s="299" t="s">
        <v>196</v>
      </c>
    </row>
    <row r="434" spans="1:10" x14ac:dyDescent="0.2">
      <c r="A434" s="299">
        <v>1110364294</v>
      </c>
      <c r="B434" s="299" t="s">
        <v>6779</v>
      </c>
      <c r="C434" s="299" t="str">
        <f>+_xlfn.XLOOKUP(A434,'ACTIVOS 2'!$B$10:$B$646,'ACTIVOS 2'!$C$10:$C$646)</f>
        <v>RIASCOS SARRIA YANINETH SOFIA</v>
      </c>
      <c r="D434" s="300">
        <v>38320</v>
      </c>
      <c r="E434" s="300">
        <v>45782</v>
      </c>
      <c r="F434" s="299" t="s">
        <v>768</v>
      </c>
      <c r="G434" s="299" t="s">
        <v>6780</v>
      </c>
      <c r="H434" s="299" t="s">
        <v>90</v>
      </c>
      <c r="I434" s="299" t="s">
        <v>859</v>
      </c>
      <c r="J434" s="299" t="s">
        <v>1441</v>
      </c>
    </row>
    <row r="435" spans="1:10" x14ac:dyDescent="0.2">
      <c r="A435" s="299">
        <v>1143997192</v>
      </c>
      <c r="B435" s="299" t="s">
        <v>6658</v>
      </c>
      <c r="C435" s="299" t="str">
        <f>+_xlfn.XLOOKUP(A435,'ACTIVOS 2'!$B$10:$B$646,'ACTIVOS 2'!$C$10:$C$646)</f>
        <v>RINCON BATALLA JOEL DAVID</v>
      </c>
      <c r="D435" s="300">
        <v>36335</v>
      </c>
      <c r="E435" s="300">
        <v>45726</v>
      </c>
      <c r="F435" s="299" t="s">
        <v>763</v>
      </c>
      <c r="G435" s="299" t="s">
        <v>6659</v>
      </c>
      <c r="H435" s="299" t="s">
        <v>90</v>
      </c>
      <c r="I435" s="299" t="s">
        <v>859</v>
      </c>
      <c r="J435" s="299" t="s">
        <v>159</v>
      </c>
    </row>
    <row r="436" spans="1:10" x14ac:dyDescent="0.2">
      <c r="A436" s="299">
        <v>1108644972</v>
      </c>
      <c r="B436" s="299" t="s">
        <v>1456</v>
      </c>
      <c r="C436" s="299" t="str">
        <f>+_xlfn.XLOOKUP(A436,'ACTIVOS 2'!$B$10:$B$646,'ACTIVOS 2'!$C$10:$C$646)</f>
        <v>ROJAS SAAVEDRA NATALIA</v>
      </c>
      <c r="D436" s="300">
        <v>39934</v>
      </c>
      <c r="E436" s="300">
        <v>45551</v>
      </c>
      <c r="F436" s="299" t="s">
        <v>768</v>
      </c>
      <c r="G436" s="299" t="s">
        <v>1457</v>
      </c>
      <c r="H436" s="299" t="s">
        <v>90</v>
      </c>
      <c r="I436" s="299" t="s">
        <v>859</v>
      </c>
      <c r="J436" s="299" t="s">
        <v>159</v>
      </c>
    </row>
    <row r="437" spans="1:10" x14ac:dyDescent="0.2">
      <c r="A437" s="299">
        <v>1110045753</v>
      </c>
      <c r="B437" s="299" t="s">
        <v>1458</v>
      </c>
      <c r="C437" s="299" t="str">
        <f>+_xlfn.XLOOKUP(A437,'ACTIVOS 2'!$B$10:$B$646,'ACTIVOS 2'!$C$10:$C$646)</f>
        <v>VARGAS RUBIO SOFIA</v>
      </c>
      <c r="D437" s="300">
        <v>39650</v>
      </c>
      <c r="E437" s="300">
        <v>45601</v>
      </c>
      <c r="F437" s="299" t="s">
        <v>768</v>
      </c>
      <c r="G437" s="299" t="s">
        <v>1459</v>
      </c>
      <c r="H437" s="299" t="s">
        <v>90</v>
      </c>
      <c r="I437" s="299" t="s">
        <v>859</v>
      </c>
      <c r="J437" s="299" t="s">
        <v>159</v>
      </c>
    </row>
    <row r="438" spans="1:10" x14ac:dyDescent="0.2">
      <c r="A438" s="299">
        <v>1109671237</v>
      </c>
      <c r="B438" s="299" t="s">
        <v>1460</v>
      </c>
      <c r="C438" s="299" t="str">
        <f>+_xlfn.XLOOKUP(A438,'ACTIVOS 2'!$B$10:$B$646,'ACTIVOS 2'!$C$10:$C$646)</f>
        <v>ZORNOSA GALLO SAMANTHA</v>
      </c>
      <c r="D438" s="300">
        <v>39815</v>
      </c>
      <c r="E438" s="300">
        <v>45544</v>
      </c>
      <c r="F438" s="299" t="s">
        <v>768</v>
      </c>
      <c r="G438" s="299" t="s">
        <v>1461</v>
      </c>
      <c r="H438" s="299" t="s">
        <v>90</v>
      </c>
      <c r="I438" s="299" t="s">
        <v>859</v>
      </c>
      <c r="J438" s="299" t="s">
        <v>159</v>
      </c>
    </row>
    <row r="439" spans="1:10" x14ac:dyDescent="0.2">
      <c r="A439" s="299">
        <v>16915103</v>
      </c>
      <c r="B439" s="299" t="s">
        <v>1462</v>
      </c>
      <c r="C439" s="299" t="str">
        <f>+_xlfn.XLOOKUP(A439,'ACTIVOS 2'!$B$10:$B$646,'ACTIVOS 2'!$C$10:$C$646)</f>
        <v>VELASCO EVER DAVID</v>
      </c>
      <c r="D439" s="300">
        <v>29520</v>
      </c>
      <c r="E439" s="300">
        <v>45447</v>
      </c>
      <c r="F439" s="299" t="s">
        <v>763</v>
      </c>
      <c r="G439" s="299" t="s">
        <v>1463</v>
      </c>
      <c r="H439" s="299" t="s">
        <v>90</v>
      </c>
      <c r="I439" s="299" t="s">
        <v>1464</v>
      </c>
      <c r="J439" s="299" t="s">
        <v>6724</v>
      </c>
    </row>
    <row r="440" spans="1:10" x14ac:dyDescent="0.2">
      <c r="A440" s="299">
        <v>1144158458</v>
      </c>
      <c r="B440" s="299" t="s">
        <v>208</v>
      </c>
      <c r="C440" s="299" t="str">
        <f>+_xlfn.XLOOKUP(A440,'ACTIVOS 2'!$B$10:$B$646,'ACTIVOS 2'!$C$10:$C$646)</f>
        <v>FAJARDO ZULUAGA CESAR AUGUSTO</v>
      </c>
      <c r="D440" s="300">
        <v>33758</v>
      </c>
      <c r="E440" s="300">
        <v>44599</v>
      </c>
      <c r="F440" s="299" t="s">
        <v>763</v>
      </c>
      <c r="G440" s="299" t="s">
        <v>209</v>
      </c>
      <c r="H440" s="299" t="s">
        <v>90</v>
      </c>
      <c r="I440" s="299" t="s">
        <v>210</v>
      </c>
      <c r="J440" s="299" t="s">
        <v>159</v>
      </c>
    </row>
    <row r="441" spans="1:10" x14ac:dyDescent="0.2">
      <c r="A441" s="299">
        <v>1005896014</v>
      </c>
      <c r="B441" s="299" t="s">
        <v>1468</v>
      </c>
      <c r="C441" s="299" t="str">
        <f>+_xlfn.XLOOKUP(A441,'ACTIVOS 2'!$B$10:$B$646,'ACTIVOS 2'!$C$10:$C$646)</f>
        <v>CORTES CARABALI GINA LISETH</v>
      </c>
      <c r="D441" s="300">
        <v>37146</v>
      </c>
      <c r="E441" s="300">
        <v>45069</v>
      </c>
      <c r="F441" s="299" t="s">
        <v>768</v>
      </c>
      <c r="G441" s="299" t="s">
        <v>4511</v>
      </c>
      <c r="H441" s="299" t="s">
        <v>90</v>
      </c>
      <c r="I441" s="299" t="s">
        <v>1467</v>
      </c>
      <c r="J441" s="299" t="s">
        <v>196</v>
      </c>
    </row>
    <row r="442" spans="1:10" x14ac:dyDescent="0.2">
      <c r="A442" s="299">
        <v>1076822774</v>
      </c>
      <c r="B442" s="299" t="s">
        <v>6732</v>
      </c>
      <c r="C442" s="299" t="str">
        <f>+_xlfn.XLOOKUP(A442,'ACTIVOS 2'!$B$10:$B$646,'ACTIVOS 2'!$C$10:$C$646)</f>
        <v>IBARGUEN RAMIREZ EVERNIS</v>
      </c>
      <c r="D442" s="300">
        <v>34458</v>
      </c>
      <c r="E442" s="300">
        <v>45733</v>
      </c>
      <c r="F442" s="299" t="s">
        <v>768</v>
      </c>
      <c r="G442" s="299" t="s">
        <v>6733</v>
      </c>
      <c r="H442" s="299" t="s">
        <v>90</v>
      </c>
      <c r="I442" s="299" t="s">
        <v>1467</v>
      </c>
      <c r="J442" s="299" t="s">
        <v>196</v>
      </c>
    </row>
    <row r="443" spans="1:10" x14ac:dyDescent="0.2">
      <c r="A443" s="299">
        <v>1001912767</v>
      </c>
      <c r="B443" s="299" t="s">
        <v>1469</v>
      </c>
      <c r="C443" s="299" t="e">
        <f>+_xlfn.XLOOKUP(A443,'ACTIVOS 2'!$B$10:$B$646,'ACTIVOS 2'!$C$10:$C$646)</f>
        <v>#N/A</v>
      </c>
      <c r="D443" s="300">
        <v>34199</v>
      </c>
      <c r="E443" s="300">
        <v>45201</v>
      </c>
      <c r="F443" s="299" t="s">
        <v>768</v>
      </c>
      <c r="G443" s="299" t="s">
        <v>1470</v>
      </c>
      <c r="H443" s="299" t="s">
        <v>90</v>
      </c>
      <c r="I443" s="299" t="s">
        <v>1467</v>
      </c>
      <c r="J443" s="299" t="s">
        <v>196</v>
      </c>
    </row>
    <row r="444" spans="1:10" x14ac:dyDescent="0.2">
      <c r="A444" s="299">
        <v>55061811</v>
      </c>
      <c r="B444" s="299" t="s">
        <v>1474</v>
      </c>
      <c r="C444" s="299" t="str">
        <f>+_xlfn.XLOOKUP(A444,'ACTIVOS 2'!$B$10:$B$646,'ACTIVOS 2'!$C$10:$C$646)</f>
        <v>CASTILLO FIERRO LUZ DARY</v>
      </c>
      <c r="D444" s="300">
        <v>26376</v>
      </c>
      <c r="E444" s="300">
        <v>39995</v>
      </c>
      <c r="F444" s="299" t="s">
        <v>768</v>
      </c>
      <c r="G444" s="299" t="s">
        <v>4512</v>
      </c>
      <c r="H444" s="299" t="s">
        <v>90</v>
      </c>
      <c r="I444" s="299" t="s">
        <v>1473</v>
      </c>
      <c r="J444" s="299" t="s">
        <v>159</v>
      </c>
    </row>
    <row r="445" spans="1:10" x14ac:dyDescent="0.2">
      <c r="A445" s="299">
        <v>1006185400</v>
      </c>
      <c r="B445" s="299" t="s">
        <v>1476</v>
      </c>
      <c r="C445" s="299" t="str">
        <f>+_xlfn.XLOOKUP(A445,'ACTIVOS 2'!$B$10:$B$646,'ACTIVOS 2'!$C$10:$C$646)</f>
        <v>GIRALDO BENAVIDES KAREN</v>
      </c>
      <c r="D445" s="300">
        <v>37684</v>
      </c>
      <c r="E445" s="300">
        <v>45155</v>
      </c>
      <c r="F445" s="299" t="s">
        <v>768</v>
      </c>
      <c r="G445" s="299" t="s">
        <v>1477</v>
      </c>
      <c r="H445" s="299" t="s">
        <v>90</v>
      </c>
      <c r="I445" s="299" t="s">
        <v>1473</v>
      </c>
      <c r="J445" s="299" t="s">
        <v>159</v>
      </c>
    </row>
    <row r="446" spans="1:10" x14ac:dyDescent="0.2">
      <c r="A446" s="299">
        <v>1144152738</v>
      </c>
      <c r="B446" s="299" t="s">
        <v>1478</v>
      </c>
      <c r="C446" s="299" t="str">
        <f>+_xlfn.XLOOKUP(A446,'ACTIVOS 2'!$B$10:$B$646,'ACTIVOS 2'!$C$10:$C$646)</f>
        <v>GUTIERREZ VELASCO  JOSE MANUEL</v>
      </c>
      <c r="D446" s="300">
        <v>33497</v>
      </c>
      <c r="E446" s="300">
        <v>45026</v>
      </c>
      <c r="F446" s="299" t="s">
        <v>763</v>
      </c>
      <c r="G446" s="299" t="s">
        <v>4513</v>
      </c>
      <c r="H446" s="299" t="s">
        <v>90</v>
      </c>
      <c r="I446" s="299" t="s">
        <v>1473</v>
      </c>
      <c r="J446" s="299" t="s">
        <v>159</v>
      </c>
    </row>
    <row r="447" spans="1:10" x14ac:dyDescent="0.2">
      <c r="A447" s="299">
        <v>1144166353</v>
      </c>
      <c r="B447" s="299" t="s">
        <v>6662</v>
      </c>
      <c r="C447" s="299" t="str">
        <f>+_xlfn.XLOOKUP(A447,'ACTIVOS 2'!$B$10:$B$646,'ACTIVOS 2'!$C$10:$C$646)</f>
        <v>HERRERA OSORNO JENIFER</v>
      </c>
      <c r="D447" s="300">
        <v>34005</v>
      </c>
      <c r="E447" s="300">
        <v>45712</v>
      </c>
      <c r="F447" s="299" t="s">
        <v>768</v>
      </c>
      <c r="G447" s="299" t="s">
        <v>6663</v>
      </c>
      <c r="H447" s="299" t="s">
        <v>90</v>
      </c>
      <c r="I447" s="299" t="s">
        <v>1473</v>
      </c>
      <c r="J447" s="299" t="s">
        <v>159</v>
      </c>
    </row>
    <row r="448" spans="1:10" x14ac:dyDescent="0.2">
      <c r="A448" s="299">
        <v>1014222275</v>
      </c>
      <c r="B448" s="299" t="s">
        <v>1479</v>
      </c>
      <c r="C448" s="299" t="str">
        <f>+_xlfn.XLOOKUP(A448,'ACTIVOS 2'!$B$10:$B$646,'ACTIVOS 2'!$C$10:$C$646)</f>
        <v>LASSO LOPEZ JENNY ANDREA</v>
      </c>
      <c r="D448" s="300">
        <v>33371</v>
      </c>
      <c r="E448" s="300">
        <v>45139</v>
      </c>
      <c r="F448" s="299" t="s">
        <v>768</v>
      </c>
      <c r="G448" s="299" t="s">
        <v>1480</v>
      </c>
      <c r="H448" s="299" t="s">
        <v>90</v>
      </c>
      <c r="I448" s="299" t="s">
        <v>1473</v>
      </c>
      <c r="J448" s="299" t="s">
        <v>159</v>
      </c>
    </row>
    <row r="449" spans="1:10" x14ac:dyDescent="0.2">
      <c r="A449" s="299">
        <v>38885203</v>
      </c>
      <c r="B449" s="299" t="s">
        <v>1481</v>
      </c>
      <c r="C449" s="299" t="str">
        <f>+_xlfn.XLOOKUP(A449,'ACTIVOS 2'!$B$10:$B$646,'ACTIVOS 2'!$C$10:$C$646)</f>
        <v>LOZANO IBARRA MARIA FERNANDA</v>
      </c>
      <c r="D449" s="300">
        <v>29235</v>
      </c>
      <c r="E449" s="300">
        <v>43088</v>
      </c>
      <c r="F449" s="299" t="s">
        <v>768</v>
      </c>
      <c r="G449" s="299" t="s">
        <v>1482</v>
      </c>
      <c r="H449" s="299" t="s">
        <v>90</v>
      </c>
      <c r="I449" s="299" t="s">
        <v>1473</v>
      </c>
      <c r="J449" s="299" t="s">
        <v>159</v>
      </c>
    </row>
    <row r="450" spans="1:10" x14ac:dyDescent="0.2">
      <c r="A450" s="299">
        <v>1140417064</v>
      </c>
      <c r="B450" s="299" t="s">
        <v>1483</v>
      </c>
      <c r="C450" s="299" t="str">
        <f>+_xlfn.XLOOKUP(A450,'ACTIVOS 2'!$B$10:$B$646,'ACTIVOS 2'!$C$10:$C$646)</f>
        <v>MARTINEZ ARIAS ADRIANA PAOLA</v>
      </c>
      <c r="D450" s="300">
        <v>33929</v>
      </c>
      <c r="E450" s="300">
        <v>45237</v>
      </c>
      <c r="F450" s="299" t="s">
        <v>768</v>
      </c>
      <c r="G450" s="299" t="s">
        <v>1484</v>
      </c>
      <c r="H450" s="299" t="s">
        <v>90</v>
      </c>
      <c r="I450" s="299" t="s">
        <v>1473</v>
      </c>
      <c r="J450" s="299" t="s">
        <v>159</v>
      </c>
    </row>
    <row r="451" spans="1:10" x14ac:dyDescent="0.2">
      <c r="A451" s="299">
        <v>1109665116</v>
      </c>
      <c r="B451" s="299" t="s">
        <v>1485</v>
      </c>
      <c r="C451" s="299" t="str">
        <f>+_xlfn.XLOOKUP(A451,'ACTIVOS 2'!$B$10:$B$646,'ACTIVOS 2'!$C$10:$C$646)</f>
        <v>MARTINEZ BARRERA JULIANA</v>
      </c>
      <c r="D451" s="300">
        <v>38840</v>
      </c>
      <c r="E451" s="300">
        <v>45237</v>
      </c>
      <c r="F451" s="299" t="s">
        <v>768</v>
      </c>
      <c r="G451" s="299" t="s">
        <v>1486</v>
      </c>
      <c r="H451" s="299" t="s">
        <v>90</v>
      </c>
      <c r="I451" s="299" t="s">
        <v>1473</v>
      </c>
      <c r="J451" s="299" t="s">
        <v>159</v>
      </c>
    </row>
    <row r="452" spans="1:10" x14ac:dyDescent="0.2">
      <c r="A452" s="299">
        <v>1151952757</v>
      </c>
      <c r="B452" s="299" t="s">
        <v>6664</v>
      </c>
      <c r="C452" s="299" t="str">
        <f>+_xlfn.XLOOKUP(A452,'ACTIVOS 2'!$B$10:$B$646,'ACTIVOS 2'!$C$10:$C$646)</f>
        <v>PINEROS CARRERO MARIA MILENA</v>
      </c>
      <c r="D452" s="300">
        <v>34402</v>
      </c>
      <c r="E452" s="300">
        <v>45712</v>
      </c>
      <c r="F452" s="299" t="s">
        <v>768</v>
      </c>
      <c r="G452" s="299" t="s">
        <v>6665</v>
      </c>
      <c r="H452" s="299" t="s">
        <v>90</v>
      </c>
      <c r="I452" s="299" t="s">
        <v>1473</v>
      </c>
      <c r="J452" s="299" t="s">
        <v>159</v>
      </c>
    </row>
    <row r="453" spans="1:10" x14ac:dyDescent="0.2">
      <c r="A453" s="299">
        <v>38551801</v>
      </c>
      <c r="B453" s="299" t="s">
        <v>1490</v>
      </c>
      <c r="C453" s="299" t="str">
        <f>+_xlfn.XLOOKUP(A453,'ACTIVOS 2'!$B$10:$B$646,'ACTIVOS 2'!$C$10:$C$646)</f>
        <v>RENDON MUNOZ  EYLES YOJHANA</v>
      </c>
      <c r="D453" s="300">
        <v>29847</v>
      </c>
      <c r="E453" s="300">
        <v>45026</v>
      </c>
      <c r="F453" s="299" t="s">
        <v>768</v>
      </c>
      <c r="G453" s="299" t="s">
        <v>1491</v>
      </c>
      <c r="H453" s="299" t="s">
        <v>90</v>
      </c>
      <c r="I453" s="299" t="s">
        <v>1473</v>
      </c>
      <c r="J453" s="299" t="s">
        <v>159</v>
      </c>
    </row>
    <row r="454" spans="1:10" x14ac:dyDescent="0.2">
      <c r="A454" s="299">
        <v>1105361672</v>
      </c>
      <c r="B454" s="299" t="s">
        <v>1492</v>
      </c>
      <c r="C454" s="299" t="str">
        <f>+_xlfn.XLOOKUP(A454,'ACTIVOS 2'!$B$10:$B$646,'ACTIVOS 2'!$C$10:$C$646)</f>
        <v>TRONCOSO PATINO ALEXANDER</v>
      </c>
      <c r="D454" s="300">
        <v>38231</v>
      </c>
      <c r="E454" s="300">
        <v>45629</v>
      </c>
      <c r="F454" s="299" t="s">
        <v>763</v>
      </c>
      <c r="G454" s="299" t="s">
        <v>4515</v>
      </c>
      <c r="H454" s="299" t="s">
        <v>90</v>
      </c>
      <c r="I454" s="299" t="s">
        <v>1473</v>
      </c>
      <c r="J454" s="299" t="s">
        <v>159</v>
      </c>
    </row>
    <row r="455" spans="1:10" x14ac:dyDescent="0.2">
      <c r="A455" s="299">
        <v>1112225496</v>
      </c>
      <c r="B455" s="299" t="s">
        <v>1493</v>
      </c>
      <c r="C455" s="299" t="str">
        <f>+_xlfn.XLOOKUP(A455,'ACTIVOS 2'!$B$10:$B$646,'ACTIVOS 2'!$C$10:$C$646)</f>
        <v>VANEGAS ERAZO SANDRA PATRICIA</v>
      </c>
      <c r="D455" s="300">
        <v>33567</v>
      </c>
      <c r="E455" s="300">
        <v>45208</v>
      </c>
      <c r="F455" s="299" t="s">
        <v>768</v>
      </c>
      <c r="G455" s="299" t="s">
        <v>1494</v>
      </c>
      <c r="H455" s="299" t="s">
        <v>90</v>
      </c>
      <c r="I455" s="299" t="s">
        <v>1473</v>
      </c>
      <c r="J455" s="299" t="s">
        <v>159</v>
      </c>
    </row>
    <row r="456" spans="1:10" x14ac:dyDescent="0.2">
      <c r="A456" s="299">
        <v>1110289507</v>
      </c>
      <c r="B456" s="299" t="s">
        <v>1495</v>
      </c>
      <c r="C456" s="299" t="str">
        <f>+_xlfn.XLOOKUP(A456,'ACTIVOS 2'!$B$10:$B$646,'ACTIVOS 2'!$C$10:$C$646)</f>
        <v>VARGAS SANCHEZ DIANA MARCELA</v>
      </c>
      <c r="D456" s="300">
        <v>38417</v>
      </c>
      <c r="E456" s="300">
        <v>45642</v>
      </c>
      <c r="F456" s="299" t="s">
        <v>768</v>
      </c>
      <c r="G456" s="299" t="s">
        <v>1496</v>
      </c>
      <c r="H456" s="299" t="s">
        <v>90</v>
      </c>
      <c r="I456" s="299" t="s">
        <v>1473</v>
      </c>
      <c r="J456" s="299" t="s">
        <v>159</v>
      </c>
    </row>
    <row r="457" spans="1:10" x14ac:dyDescent="0.2">
      <c r="A457" s="299">
        <v>16848697</v>
      </c>
      <c r="B457" s="299" t="s">
        <v>6781</v>
      </c>
      <c r="C457" s="299" t="str">
        <f>+_xlfn.XLOOKUP(A457,'ACTIVOS 2'!$B$10:$B$646,'ACTIVOS 2'!$C$10:$C$646)</f>
        <v>VELEZ ALVAREZ LUIS EDUARDO</v>
      </c>
      <c r="D457" s="300">
        <v>30805</v>
      </c>
      <c r="E457" s="300">
        <v>45768</v>
      </c>
      <c r="F457" s="299" t="s">
        <v>763</v>
      </c>
      <c r="G457" s="299" t="s">
        <v>6782</v>
      </c>
      <c r="H457" s="299" t="s">
        <v>90</v>
      </c>
      <c r="I457" s="299" t="s">
        <v>1473</v>
      </c>
      <c r="J457" s="299" t="s">
        <v>159</v>
      </c>
    </row>
    <row r="458" spans="1:10" x14ac:dyDescent="0.2">
      <c r="A458" s="299">
        <v>1014279657</v>
      </c>
      <c r="B458" s="299" t="s">
        <v>1500</v>
      </c>
      <c r="C458" s="299" t="str">
        <f>+_xlfn.XLOOKUP(A458,'ACTIVOS 2'!$B$10:$B$646,'ACTIVOS 2'!$C$10:$C$646)</f>
        <v>CAMPO TORRES BRAYAN CAMILO</v>
      </c>
      <c r="D458" s="300">
        <v>35282</v>
      </c>
      <c r="E458" s="300">
        <v>44229</v>
      </c>
      <c r="F458" s="299" t="s">
        <v>763</v>
      </c>
      <c r="G458" s="299" t="s">
        <v>1501</v>
      </c>
      <c r="H458" s="299" t="s">
        <v>90</v>
      </c>
      <c r="I458" s="299" t="s">
        <v>1499</v>
      </c>
      <c r="J458" s="299" t="s">
        <v>6724</v>
      </c>
    </row>
    <row r="459" spans="1:10" x14ac:dyDescent="0.2">
      <c r="A459" s="299">
        <v>1107095950</v>
      </c>
      <c r="B459" s="299" t="s">
        <v>1502</v>
      </c>
      <c r="C459" s="299" t="e">
        <f>+_xlfn.XLOOKUP(A459,'ACTIVOS 2'!$B$10:$B$646,'ACTIVOS 2'!$C$10:$C$646)</f>
        <v>#N/A</v>
      </c>
      <c r="D459" s="300">
        <v>35127</v>
      </c>
      <c r="E459" s="300">
        <v>43710</v>
      </c>
      <c r="F459" s="299" t="s">
        <v>763</v>
      </c>
      <c r="G459" s="299" t="s">
        <v>4516</v>
      </c>
      <c r="H459" s="299" t="s">
        <v>90</v>
      </c>
      <c r="I459" s="299" t="s">
        <v>1499</v>
      </c>
      <c r="J459" s="299" t="s">
        <v>6724</v>
      </c>
    </row>
    <row r="460" spans="1:10" x14ac:dyDescent="0.2">
      <c r="A460" s="299">
        <v>1144203934</v>
      </c>
      <c r="B460" s="299" t="s">
        <v>6666</v>
      </c>
      <c r="C460" s="299" t="str">
        <f>+_xlfn.XLOOKUP(A460,'ACTIVOS 2'!$B$10:$B$646,'ACTIVOS 2'!$C$10:$C$646)</f>
        <v>MORALES GONZALEZ MICHELLE</v>
      </c>
      <c r="D460" s="300">
        <v>35667</v>
      </c>
      <c r="E460" s="300">
        <v>45720</v>
      </c>
      <c r="F460" s="299" t="s">
        <v>768</v>
      </c>
      <c r="G460" s="299" t="s">
        <v>6667</v>
      </c>
      <c r="H460" s="299" t="s">
        <v>90</v>
      </c>
      <c r="I460" s="299" t="s">
        <v>1499</v>
      </c>
      <c r="J460" s="299" t="s">
        <v>6724</v>
      </c>
    </row>
    <row r="461" spans="1:10" x14ac:dyDescent="0.2">
      <c r="A461" s="299">
        <v>1144105055</v>
      </c>
      <c r="B461" s="299" t="s">
        <v>1503</v>
      </c>
      <c r="C461" s="299" t="str">
        <f>+_xlfn.XLOOKUP(A461,'ACTIVOS 2'!$B$10:$B$646,'ACTIVOS 2'!$C$10:$C$646)</f>
        <v>OROZCO MERA CARLOS FELIPE</v>
      </c>
      <c r="D461" s="300">
        <v>36122</v>
      </c>
      <c r="E461" s="300">
        <v>44600</v>
      </c>
      <c r="F461" s="299" t="s">
        <v>763</v>
      </c>
      <c r="G461" s="299" t="s">
        <v>1504</v>
      </c>
      <c r="H461" s="299" t="s">
        <v>90</v>
      </c>
      <c r="I461" s="299" t="s">
        <v>1499</v>
      </c>
      <c r="J461" s="299" t="s">
        <v>6724</v>
      </c>
    </row>
    <row r="462" spans="1:10" x14ac:dyDescent="0.2">
      <c r="A462" s="299">
        <v>71185148</v>
      </c>
      <c r="B462" s="299" t="s">
        <v>1505</v>
      </c>
      <c r="C462" s="299" t="str">
        <f>+_xlfn.XLOOKUP(A462,'ACTIVOS 2'!$B$10:$B$646,'ACTIVOS 2'!$C$10:$C$646)</f>
        <v>AGUIAR MERDARDO ALCIDES</v>
      </c>
      <c r="D462" s="300">
        <v>24353</v>
      </c>
      <c r="E462" s="300">
        <v>39470</v>
      </c>
      <c r="F462" s="299" t="s">
        <v>763</v>
      </c>
      <c r="G462" s="299" t="s">
        <v>4517</v>
      </c>
      <c r="H462" s="299" t="s">
        <v>90</v>
      </c>
      <c r="I462" s="299" t="s">
        <v>211</v>
      </c>
      <c r="J462" s="299" t="s">
        <v>196</v>
      </c>
    </row>
    <row r="463" spans="1:10" x14ac:dyDescent="0.2">
      <c r="A463" s="299">
        <v>1130589418</v>
      </c>
      <c r="B463" s="299" t="s">
        <v>1507</v>
      </c>
      <c r="C463" s="299" t="str">
        <f>+_xlfn.XLOOKUP(A463,'ACTIVOS 2'!$B$10:$B$646,'ACTIVOS 2'!$C$10:$C$646)</f>
        <v>ALVAREZ LARREA JONATHAN ALBEIRO</v>
      </c>
      <c r="D463" s="300">
        <v>31740</v>
      </c>
      <c r="E463" s="300">
        <v>45642</v>
      </c>
      <c r="F463" s="299" t="s">
        <v>763</v>
      </c>
      <c r="G463" s="299" t="s">
        <v>1508</v>
      </c>
      <c r="H463" s="299" t="s">
        <v>90</v>
      </c>
      <c r="I463" s="299" t="s">
        <v>211</v>
      </c>
      <c r="J463" s="299" t="s">
        <v>196</v>
      </c>
    </row>
    <row r="464" spans="1:10" x14ac:dyDescent="0.2">
      <c r="A464" s="299">
        <v>1144031259</v>
      </c>
      <c r="B464" s="299" t="s">
        <v>214</v>
      </c>
      <c r="C464" s="299" t="str">
        <f>+_xlfn.XLOOKUP(A464,'ACTIVOS 2'!$B$10:$B$646,'ACTIVOS 2'!$C$10:$C$646)</f>
        <v>ANAYA TROYANO YUDI VANESSA</v>
      </c>
      <c r="D464" s="300">
        <v>32631</v>
      </c>
      <c r="E464" s="300">
        <v>45293</v>
      </c>
      <c r="F464" s="299" t="s">
        <v>768</v>
      </c>
      <c r="G464" s="299" t="s">
        <v>215</v>
      </c>
      <c r="H464" s="299" t="s">
        <v>90</v>
      </c>
      <c r="I464" s="299" t="s">
        <v>211</v>
      </c>
      <c r="J464" s="299" t="s">
        <v>196</v>
      </c>
    </row>
    <row r="465" spans="1:10" x14ac:dyDescent="0.2">
      <c r="A465" s="299">
        <v>1130597607</v>
      </c>
      <c r="B465" s="299" t="s">
        <v>216</v>
      </c>
      <c r="C465" s="299" t="str">
        <f>+_xlfn.XLOOKUP(A465,'ACTIVOS 2'!$B$10:$B$646,'ACTIVOS 2'!$C$10:$C$646)</f>
        <v>ANGULO URRUTIA MARISEL</v>
      </c>
      <c r="D465" s="300">
        <v>32117</v>
      </c>
      <c r="E465" s="300">
        <v>45100</v>
      </c>
      <c r="F465" s="299" t="s">
        <v>768</v>
      </c>
      <c r="G465" s="299" t="s">
        <v>217</v>
      </c>
      <c r="H465" s="299" t="s">
        <v>90</v>
      </c>
      <c r="I465" s="299" t="s">
        <v>211</v>
      </c>
      <c r="J465" s="299" t="s">
        <v>196</v>
      </c>
    </row>
    <row r="466" spans="1:10" x14ac:dyDescent="0.2">
      <c r="A466" s="299">
        <v>94505360</v>
      </c>
      <c r="B466" s="299" t="s">
        <v>218</v>
      </c>
      <c r="C466" s="299" t="str">
        <f>+_xlfn.XLOOKUP(A466,'ACTIVOS 2'!$B$10:$B$646,'ACTIVOS 2'!$C$10:$C$646)</f>
        <v>ASTUDILLO CASAMACHIN BORIS BRANDON</v>
      </c>
      <c r="D466" s="300">
        <v>27893</v>
      </c>
      <c r="E466" s="300">
        <v>45173</v>
      </c>
      <c r="F466" s="299" t="s">
        <v>763</v>
      </c>
      <c r="G466" s="299" t="s">
        <v>219</v>
      </c>
      <c r="H466" s="299" t="s">
        <v>90</v>
      </c>
      <c r="I466" s="299" t="s">
        <v>211</v>
      </c>
      <c r="J466" s="299" t="s">
        <v>196</v>
      </c>
    </row>
    <row r="467" spans="1:10" x14ac:dyDescent="0.2">
      <c r="A467" s="299">
        <v>6097566</v>
      </c>
      <c r="B467" s="299" t="s">
        <v>6735</v>
      </c>
      <c r="C467" s="299" t="e">
        <f>+_xlfn.XLOOKUP(A467,'ACTIVOS 2'!$B$10:$B$646,'ACTIVOS 2'!$C$10:$C$646)</f>
        <v>#N/A</v>
      </c>
      <c r="D467" s="300">
        <v>29045</v>
      </c>
      <c r="E467" s="300">
        <v>45741</v>
      </c>
      <c r="F467" s="299" t="s">
        <v>763</v>
      </c>
      <c r="G467" s="299" t="s">
        <v>6736</v>
      </c>
      <c r="H467" s="299" t="s">
        <v>90</v>
      </c>
      <c r="I467" s="299" t="s">
        <v>211</v>
      </c>
      <c r="J467" s="299" t="s">
        <v>196</v>
      </c>
    </row>
    <row r="468" spans="1:10" x14ac:dyDescent="0.2">
      <c r="A468" s="299">
        <v>1107083703</v>
      </c>
      <c r="B468" s="299" t="s">
        <v>222</v>
      </c>
      <c r="C468" s="299" t="str">
        <f>+_xlfn.XLOOKUP(A468,'ACTIVOS 2'!$B$10:$B$646,'ACTIVOS 2'!$C$10:$C$646)</f>
        <v>BARRERA MONTENEGRO BRIYID</v>
      </c>
      <c r="D468" s="300">
        <v>34554</v>
      </c>
      <c r="E468" s="300">
        <v>45187</v>
      </c>
      <c r="F468" s="299" t="s">
        <v>768</v>
      </c>
      <c r="G468" s="299" t="s">
        <v>223</v>
      </c>
      <c r="H468" s="299" t="s">
        <v>90</v>
      </c>
      <c r="I468" s="299" t="s">
        <v>211</v>
      </c>
      <c r="J468" s="299" t="s">
        <v>196</v>
      </c>
    </row>
    <row r="469" spans="1:10" x14ac:dyDescent="0.2">
      <c r="A469" s="299">
        <v>31954628</v>
      </c>
      <c r="B469" s="299" t="s">
        <v>224</v>
      </c>
      <c r="C469" s="299" t="str">
        <f>+_xlfn.XLOOKUP(A469,'ACTIVOS 2'!$B$10:$B$646,'ACTIVOS 2'!$C$10:$C$646)</f>
        <v>BARRERA VARGAS LIGIA</v>
      </c>
      <c r="D469" s="300">
        <v>24410</v>
      </c>
      <c r="E469" s="300">
        <v>39220</v>
      </c>
      <c r="F469" s="299" t="s">
        <v>768</v>
      </c>
      <c r="G469" s="299" t="s">
        <v>4518</v>
      </c>
      <c r="H469" s="299" t="s">
        <v>90</v>
      </c>
      <c r="I469" s="299" t="s">
        <v>211</v>
      </c>
      <c r="J469" s="299" t="s">
        <v>196</v>
      </c>
    </row>
    <row r="470" spans="1:10" x14ac:dyDescent="0.2">
      <c r="A470" s="299">
        <v>1113537106</v>
      </c>
      <c r="B470" s="299" t="s">
        <v>225</v>
      </c>
      <c r="C470" s="299" t="str">
        <f>+_xlfn.XLOOKUP(A470,'ACTIVOS 2'!$B$10:$B$646,'ACTIVOS 2'!$C$10:$C$646)</f>
        <v>BECERRA HURTADO INGRID YURLEITH</v>
      </c>
      <c r="D470" s="300">
        <v>35590</v>
      </c>
      <c r="E470" s="300">
        <v>45566</v>
      </c>
      <c r="F470" s="299" t="s">
        <v>768</v>
      </c>
      <c r="G470" s="299" t="s">
        <v>4519</v>
      </c>
      <c r="H470" s="299" t="s">
        <v>90</v>
      </c>
      <c r="I470" s="299" t="s">
        <v>211</v>
      </c>
      <c r="J470" s="299" t="s">
        <v>196</v>
      </c>
    </row>
    <row r="471" spans="1:10" x14ac:dyDescent="0.2">
      <c r="A471" s="299">
        <v>1151934729</v>
      </c>
      <c r="B471" s="299" t="s">
        <v>227</v>
      </c>
      <c r="C471" s="299" t="str">
        <f>+_xlfn.XLOOKUP(A471,'ACTIVOS 2'!$B$10:$B$646,'ACTIVOS 2'!$C$10:$C$646)</f>
        <v>BOTELLO OCAMPO JOSE STIVEN</v>
      </c>
      <c r="D471" s="300">
        <v>32972</v>
      </c>
      <c r="E471" s="300">
        <v>45537</v>
      </c>
      <c r="F471" s="299" t="s">
        <v>763</v>
      </c>
      <c r="G471" s="299" t="s">
        <v>228</v>
      </c>
      <c r="H471" s="299" t="s">
        <v>90</v>
      </c>
      <c r="I471" s="299" t="s">
        <v>211</v>
      </c>
      <c r="J471" s="299" t="s">
        <v>196</v>
      </c>
    </row>
    <row r="472" spans="1:10" x14ac:dyDescent="0.2">
      <c r="A472" s="299">
        <v>1107085834</v>
      </c>
      <c r="B472" s="299" t="s">
        <v>6783</v>
      </c>
      <c r="C472" s="299" t="str">
        <f>+_xlfn.XLOOKUP(A472,'ACTIVOS 2'!$B$10:$B$646,'ACTIVOS 2'!$C$10:$C$646)</f>
        <v>CARABALI MENA KENNY JOHANY</v>
      </c>
      <c r="D472" s="300">
        <v>34625</v>
      </c>
      <c r="E472" s="300">
        <v>45768</v>
      </c>
      <c r="F472" s="299" t="s">
        <v>763</v>
      </c>
      <c r="G472" s="299" t="s">
        <v>6784</v>
      </c>
      <c r="H472" s="299" t="s">
        <v>90</v>
      </c>
      <c r="I472" s="299" t="s">
        <v>211</v>
      </c>
      <c r="J472" s="299" t="s">
        <v>196</v>
      </c>
    </row>
    <row r="473" spans="1:10" x14ac:dyDescent="0.2">
      <c r="A473" s="299">
        <v>1006106209</v>
      </c>
      <c r="B473" s="299" t="s">
        <v>6052</v>
      </c>
      <c r="C473" s="299" t="e">
        <f>+_xlfn.XLOOKUP(A473,'ACTIVOS 2'!$B$10:$B$646,'ACTIVOS 2'!$C$10:$C$646)</f>
        <v>#N/A</v>
      </c>
      <c r="D473" s="300">
        <v>36585</v>
      </c>
      <c r="E473" s="300">
        <v>45691</v>
      </c>
      <c r="F473" s="299" t="s">
        <v>763</v>
      </c>
      <c r="G473" s="299" t="s">
        <v>6053</v>
      </c>
      <c r="H473" s="299" t="s">
        <v>90</v>
      </c>
      <c r="I473" s="299" t="s">
        <v>211</v>
      </c>
      <c r="J473" s="299" t="s">
        <v>196</v>
      </c>
    </row>
    <row r="474" spans="1:10" x14ac:dyDescent="0.2">
      <c r="A474" s="299">
        <v>67021671</v>
      </c>
      <c r="B474" s="299" t="s">
        <v>233</v>
      </c>
      <c r="C474" s="299" t="str">
        <f>+_xlfn.XLOOKUP(A474,'ACTIVOS 2'!$B$10:$B$646,'ACTIVOS 2'!$C$10:$C$646)</f>
        <v>CASTILLO ORTIZ ISABEL CRISTINA</v>
      </c>
      <c r="D474" s="300">
        <v>30744</v>
      </c>
      <c r="E474" s="300">
        <v>44419</v>
      </c>
      <c r="F474" s="299" t="s">
        <v>768</v>
      </c>
      <c r="G474" s="299" t="s">
        <v>4520</v>
      </c>
      <c r="H474" s="299" t="s">
        <v>90</v>
      </c>
      <c r="I474" s="299" t="s">
        <v>211</v>
      </c>
      <c r="J474" s="299" t="s">
        <v>196</v>
      </c>
    </row>
    <row r="475" spans="1:10" x14ac:dyDescent="0.2">
      <c r="A475" s="299">
        <v>1193082218</v>
      </c>
      <c r="B475" s="299" t="s">
        <v>6060</v>
      </c>
      <c r="C475" s="299" t="str">
        <f>+_xlfn.XLOOKUP(A475,'ACTIVOS 2'!$B$10:$B$646,'ACTIVOS 2'!$C$10:$C$646)</f>
        <v>CATANO JARAMILLO ESTIVEN ANDREY</v>
      </c>
      <c r="D475" s="300">
        <v>37452</v>
      </c>
      <c r="E475" s="300">
        <v>45677</v>
      </c>
      <c r="F475" s="299" t="s">
        <v>763</v>
      </c>
      <c r="G475" s="299" t="s">
        <v>6061</v>
      </c>
      <c r="H475" s="299" t="s">
        <v>90</v>
      </c>
      <c r="I475" s="299" t="s">
        <v>211</v>
      </c>
      <c r="J475" s="299" t="s">
        <v>196</v>
      </c>
    </row>
    <row r="476" spans="1:10" x14ac:dyDescent="0.2">
      <c r="A476" s="299">
        <v>1118297799</v>
      </c>
      <c r="B476" s="299" t="s">
        <v>6668</v>
      </c>
      <c r="C476" s="299" t="str">
        <f>+_xlfn.XLOOKUP(A476,'ACTIVOS 2'!$B$10:$B$646,'ACTIVOS 2'!$C$10:$C$646)</f>
        <v>CELIS SERNA JHON ALEXANDER</v>
      </c>
      <c r="D476" s="300">
        <v>33684</v>
      </c>
      <c r="E476" s="300">
        <v>45705</v>
      </c>
      <c r="F476" s="299" t="s">
        <v>763</v>
      </c>
      <c r="G476" s="299" t="s">
        <v>6669</v>
      </c>
      <c r="H476" s="299" t="s">
        <v>90</v>
      </c>
      <c r="I476" s="299" t="s">
        <v>211</v>
      </c>
      <c r="J476" s="299" t="s">
        <v>196</v>
      </c>
    </row>
    <row r="477" spans="1:10" x14ac:dyDescent="0.2">
      <c r="A477" s="299">
        <v>1130653561</v>
      </c>
      <c r="B477" s="299" t="s">
        <v>6064</v>
      </c>
      <c r="C477" s="299" t="e">
        <f>+_xlfn.XLOOKUP(A477,'ACTIVOS 2'!$B$10:$B$646,'ACTIVOS 2'!$C$10:$C$646)</f>
        <v>#N/A</v>
      </c>
      <c r="D477" s="300">
        <v>31983</v>
      </c>
      <c r="E477" s="300">
        <v>45664</v>
      </c>
      <c r="F477" s="299" t="s">
        <v>763</v>
      </c>
      <c r="G477" s="299" t="s">
        <v>6065</v>
      </c>
      <c r="H477" s="299" t="s">
        <v>90</v>
      </c>
      <c r="I477" s="299" t="s">
        <v>211</v>
      </c>
      <c r="J477" s="299" t="s">
        <v>196</v>
      </c>
    </row>
    <row r="478" spans="1:10" x14ac:dyDescent="0.2">
      <c r="A478" s="299">
        <v>1143974471</v>
      </c>
      <c r="B478" s="299" t="s">
        <v>6737</v>
      </c>
      <c r="C478" s="299" t="str">
        <f>+_xlfn.XLOOKUP(A478,'ACTIVOS 2'!$B$10:$B$646,'ACTIVOS 2'!$C$10:$C$646)</f>
        <v>CIFUENTES  CARMONA YESSICA  DURLEY</v>
      </c>
      <c r="D478" s="300">
        <v>34896</v>
      </c>
      <c r="E478" s="300">
        <v>45162</v>
      </c>
      <c r="F478" s="299" t="s">
        <v>768</v>
      </c>
      <c r="G478" s="299" t="s">
        <v>235</v>
      </c>
      <c r="H478" s="299" t="s">
        <v>90</v>
      </c>
      <c r="I478" s="299" t="s">
        <v>211</v>
      </c>
      <c r="J478" s="299" t="s">
        <v>196</v>
      </c>
    </row>
    <row r="479" spans="1:10" x14ac:dyDescent="0.2">
      <c r="A479" s="299">
        <v>1144162912</v>
      </c>
      <c r="B479" s="299" t="s">
        <v>6075</v>
      </c>
      <c r="C479" s="299" t="str">
        <f>+_xlfn.XLOOKUP(A479,'ACTIVOS 2'!$B$10:$B$646,'ACTIVOS 2'!$C$10:$C$646)</f>
        <v>ESCOBAR ESCOBAR LUIS ALBERTO</v>
      </c>
      <c r="D479" s="300">
        <v>33890</v>
      </c>
      <c r="E479" s="300">
        <v>45664</v>
      </c>
      <c r="F479" s="299" t="s">
        <v>763</v>
      </c>
      <c r="G479" s="299" t="s">
        <v>6076</v>
      </c>
      <c r="H479" s="299" t="s">
        <v>90</v>
      </c>
      <c r="I479" s="299" t="s">
        <v>211</v>
      </c>
      <c r="J479" s="299" t="s">
        <v>196</v>
      </c>
    </row>
    <row r="480" spans="1:10" x14ac:dyDescent="0.2">
      <c r="A480" s="299">
        <v>1130681044</v>
      </c>
      <c r="B480" s="299" t="s">
        <v>240</v>
      </c>
      <c r="C480" s="299" t="str">
        <f>+_xlfn.XLOOKUP(A480,'ACTIVOS 2'!$B$10:$B$646,'ACTIVOS 2'!$C$10:$C$646)</f>
        <v>FIGUEROA YULIE</v>
      </c>
      <c r="D480" s="300">
        <v>32554</v>
      </c>
      <c r="E480" s="300">
        <v>45155</v>
      </c>
      <c r="F480" s="299" t="s">
        <v>768</v>
      </c>
      <c r="G480" s="299" t="s">
        <v>241</v>
      </c>
      <c r="H480" s="299" t="s">
        <v>90</v>
      </c>
      <c r="I480" s="299" t="s">
        <v>211</v>
      </c>
      <c r="J480" s="299" t="s">
        <v>196</v>
      </c>
    </row>
    <row r="481" spans="1:10" x14ac:dyDescent="0.2">
      <c r="A481" s="299">
        <v>1107103572</v>
      </c>
      <c r="B481" s="299" t="s">
        <v>242</v>
      </c>
      <c r="C481" s="299" t="str">
        <f>+_xlfn.XLOOKUP(A481,'ACTIVOS 2'!$B$10:$B$646,'ACTIVOS 2'!$C$10:$C$646)</f>
        <v>FRANCO RENTERIA KEVIN FABRICIO</v>
      </c>
      <c r="D481" s="300">
        <v>35370</v>
      </c>
      <c r="E481" s="300">
        <v>45621</v>
      </c>
      <c r="F481" s="299" t="s">
        <v>768</v>
      </c>
      <c r="G481" s="299" t="s">
        <v>243</v>
      </c>
      <c r="H481" s="299" t="s">
        <v>90</v>
      </c>
      <c r="I481" s="299" t="s">
        <v>211</v>
      </c>
      <c r="J481" s="299" t="s">
        <v>196</v>
      </c>
    </row>
    <row r="482" spans="1:10" x14ac:dyDescent="0.2">
      <c r="A482" s="299">
        <v>1130621344</v>
      </c>
      <c r="B482" s="299" t="s">
        <v>244</v>
      </c>
      <c r="C482" s="299" t="str">
        <f>+_xlfn.XLOOKUP(A482,'ACTIVOS 2'!$B$10:$B$646,'ACTIVOS 2'!$C$10:$C$646)</f>
        <v>GIL GONZALEZ KATHERINE</v>
      </c>
      <c r="D482" s="300">
        <v>32442</v>
      </c>
      <c r="E482" s="300">
        <v>45418</v>
      </c>
      <c r="F482" s="299" t="s">
        <v>768</v>
      </c>
      <c r="G482" s="299" t="s">
        <v>245</v>
      </c>
      <c r="H482" s="299" t="s">
        <v>90</v>
      </c>
      <c r="I482" s="299" t="s">
        <v>211</v>
      </c>
      <c r="J482" s="299" t="s">
        <v>196</v>
      </c>
    </row>
    <row r="483" spans="1:10" x14ac:dyDescent="0.2">
      <c r="A483" s="299">
        <v>1144147005</v>
      </c>
      <c r="B483" s="299" t="s">
        <v>246</v>
      </c>
      <c r="C483" s="299" t="str">
        <f>+_xlfn.XLOOKUP(A483,'ACTIVOS 2'!$B$10:$B$646,'ACTIVOS 2'!$C$10:$C$646)</f>
        <v>GIRALDO ERAZO YUDI ALEXANDRA</v>
      </c>
      <c r="D483" s="300">
        <v>33243</v>
      </c>
      <c r="E483" s="300">
        <v>45162</v>
      </c>
      <c r="F483" s="299" t="s">
        <v>768</v>
      </c>
      <c r="G483" s="299" t="s">
        <v>247</v>
      </c>
      <c r="H483" s="299" t="s">
        <v>90</v>
      </c>
      <c r="I483" s="299" t="s">
        <v>211</v>
      </c>
      <c r="J483" s="299" t="s">
        <v>196</v>
      </c>
    </row>
    <row r="484" spans="1:10" x14ac:dyDescent="0.2">
      <c r="A484" s="299">
        <v>1144042392</v>
      </c>
      <c r="B484" s="299" t="s">
        <v>248</v>
      </c>
      <c r="C484" s="299" t="str">
        <f>+_xlfn.XLOOKUP(A484,'ACTIVOS 2'!$B$10:$B$646,'ACTIVOS 2'!$C$10:$C$646)</f>
        <v>HERNANDEZ RAMOS EVERT ALEXIS</v>
      </c>
      <c r="D484" s="300">
        <v>33298</v>
      </c>
      <c r="E484" s="300">
        <v>45062</v>
      </c>
      <c r="F484" s="299" t="s">
        <v>763</v>
      </c>
      <c r="G484" s="299" t="s">
        <v>249</v>
      </c>
      <c r="H484" s="299" t="s">
        <v>90</v>
      </c>
      <c r="I484" s="299" t="s">
        <v>211</v>
      </c>
      <c r="J484" s="299" t="s">
        <v>196</v>
      </c>
    </row>
    <row r="485" spans="1:10" x14ac:dyDescent="0.2">
      <c r="A485" s="299">
        <v>1144161163</v>
      </c>
      <c r="B485" s="299" t="s">
        <v>250</v>
      </c>
      <c r="C485" s="299" t="str">
        <f>+_xlfn.XLOOKUP(A485,'ACTIVOS 2'!$B$10:$B$646,'ACTIVOS 2'!$C$10:$C$646)</f>
        <v>HERRERA CAMARGO CARLOS ANDRES</v>
      </c>
      <c r="D485" s="300">
        <v>33772</v>
      </c>
      <c r="E485" s="300">
        <v>45601</v>
      </c>
      <c r="F485" s="299" t="s">
        <v>763</v>
      </c>
      <c r="G485" s="299" t="s">
        <v>6094</v>
      </c>
      <c r="H485" s="299" t="s">
        <v>90</v>
      </c>
      <c r="I485" s="299" t="s">
        <v>211</v>
      </c>
      <c r="J485" s="299" t="s">
        <v>196</v>
      </c>
    </row>
    <row r="486" spans="1:10" x14ac:dyDescent="0.2">
      <c r="A486" s="299">
        <v>25026430</v>
      </c>
      <c r="B486" s="299" t="s">
        <v>251</v>
      </c>
      <c r="C486" s="299" t="str">
        <f>+_xlfn.XLOOKUP(A486,'ACTIVOS 2'!$B$10:$B$646,'ACTIVOS 2'!$C$10:$C$646)</f>
        <v>JARAMILLO OCAMPO MARIA YEIMI</v>
      </c>
      <c r="D486" s="300">
        <v>30767</v>
      </c>
      <c r="E486" s="300">
        <v>44714</v>
      </c>
      <c r="F486" s="299" t="s">
        <v>768</v>
      </c>
      <c r="G486" s="299" t="s">
        <v>4521</v>
      </c>
      <c r="H486" s="299" t="s">
        <v>90</v>
      </c>
      <c r="I486" s="299" t="s">
        <v>211</v>
      </c>
      <c r="J486" s="299" t="s">
        <v>196</v>
      </c>
    </row>
    <row r="487" spans="1:10" x14ac:dyDescent="0.2">
      <c r="A487" s="299">
        <v>1005829062</v>
      </c>
      <c r="B487" s="299" t="s">
        <v>252</v>
      </c>
      <c r="C487" s="299" t="str">
        <f>+_xlfn.XLOOKUP(A487,'ACTIVOS 2'!$B$10:$B$646,'ACTIVOS 2'!$C$10:$C$646)</f>
        <v>JIMENEZ FLOREZ JOHAN FERNANDO</v>
      </c>
      <c r="D487" s="300">
        <v>33934</v>
      </c>
      <c r="E487" s="300">
        <v>45124</v>
      </c>
      <c r="F487" s="299" t="s">
        <v>763</v>
      </c>
      <c r="G487" s="299" t="s">
        <v>4522</v>
      </c>
      <c r="H487" s="299" t="s">
        <v>90</v>
      </c>
      <c r="I487" s="299" t="s">
        <v>211</v>
      </c>
      <c r="J487" s="299" t="s">
        <v>196</v>
      </c>
    </row>
    <row r="488" spans="1:10" x14ac:dyDescent="0.2">
      <c r="A488" s="299">
        <v>76316683</v>
      </c>
      <c r="B488" s="299" t="s">
        <v>253</v>
      </c>
      <c r="C488" s="299" t="str">
        <f>+_xlfn.XLOOKUP(A488,'ACTIVOS 2'!$B$10:$B$646,'ACTIVOS 2'!$C$10:$C$646)</f>
        <v>JIMENEZ LARMAT HEINERTH GONZALO</v>
      </c>
      <c r="D488" s="300">
        <v>26655</v>
      </c>
      <c r="E488" s="300">
        <v>42403</v>
      </c>
      <c r="F488" s="299" t="s">
        <v>763</v>
      </c>
      <c r="G488" s="299" t="s">
        <v>254</v>
      </c>
      <c r="H488" s="299" t="s">
        <v>90</v>
      </c>
      <c r="I488" s="299" t="s">
        <v>211</v>
      </c>
      <c r="J488" s="299" t="s">
        <v>196</v>
      </c>
    </row>
    <row r="489" spans="1:10" x14ac:dyDescent="0.2">
      <c r="A489" s="299">
        <v>1143950685</v>
      </c>
      <c r="B489" s="299" t="s">
        <v>255</v>
      </c>
      <c r="C489" s="299" t="str">
        <f>+_xlfn.XLOOKUP(A489,'ACTIVOS 2'!$B$10:$B$646,'ACTIVOS 2'!$C$10:$C$646)</f>
        <v>LONDONO GARCIA INGRID YOHANNA</v>
      </c>
      <c r="D489" s="300">
        <v>33823</v>
      </c>
      <c r="E489" s="300">
        <v>44760</v>
      </c>
      <c r="F489" s="299" t="s">
        <v>768</v>
      </c>
      <c r="G489" s="299" t="s">
        <v>256</v>
      </c>
      <c r="H489" s="299" t="s">
        <v>90</v>
      </c>
      <c r="I489" s="299" t="s">
        <v>211</v>
      </c>
      <c r="J489" s="299" t="s">
        <v>196</v>
      </c>
    </row>
    <row r="490" spans="1:10" x14ac:dyDescent="0.2">
      <c r="A490" s="299">
        <v>1107524295</v>
      </c>
      <c r="B490" s="299" t="s">
        <v>6113</v>
      </c>
      <c r="C490" s="299" t="str">
        <f>+_xlfn.XLOOKUP(A490,'ACTIVOS 2'!$B$10:$B$646,'ACTIVOS 2'!$C$10:$C$646)</f>
        <v>LOPERA TORRES GABRIELA</v>
      </c>
      <c r="D490" s="300">
        <v>36233</v>
      </c>
      <c r="E490" s="300">
        <v>45673</v>
      </c>
      <c r="F490" s="299" t="s">
        <v>768</v>
      </c>
      <c r="G490" s="299" t="s">
        <v>6114</v>
      </c>
      <c r="H490" s="299" t="s">
        <v>90</v>
      </c>
      <c r="I490" s="299" t="s">
        <v>211</v>
      </c>
      <c r="J490" s="299" t="s">
        <v>196</v>
      </c>
    </row>
    <row r="491" spans="1:10" x14ac:dyDescent="0.2">
      <c r="A491" s="299">
        <v>1107069942</v>
      </c>
      <c r="B491" s="299" t="s">
        <v>1509</v>
      </c>
      <c r="C491" s="299" t="str">
        <f>+_xlfn.XLOOKUP(A491,'ACTIVOS 2'!$B$10:$B$646,'ACTIVOS 2'!$C$10:$C$646)</f>
        <v>LOPEZ QUIJANO ALEJANDRO</v>
      </c>
      <c r="D491" s="300">
        <v>33652</v>
      </c>
      <c r="E491" s="300">
        <v>45649</v>
      </c>
      <c r="F491" s="299" t="s">
        <v>763</v>
      </c>
      <c r="G491" s="299" t="s">
        <v>1510</v>
      </c>
      <c r="H491" s="299" t="s">
        <v>90</v>
      </c>
      <c r="I491" s="299" t="s">
        <v>211</v>
      </c>
      <c r="J491" s="299" t="s">
        <v>196</v>
      </c>
    </row>
    <row r="492" spans="1:10" x14ac:dyDescent="0.2">
      <c r="A492" s="299">
        <v>1144086451</v>
      </c>
      <c r="B492" s="299" t="s">
        <v>257</v>
      </c>
      <c r="C492" s="299" t="str">
        <f>+_xlfn.XLOOKUP(A492,'ACTIVOS 2'!$B$10:$B$646,'ACTIVOS 2'!$C$10:$C$646)</f>
        <v>LUCUMI IPIA YULI MIREYA</v>
      </c>
      <c r="D492" s="300">
        <v>35100</v>
      </c>
      <c r="E492" s="300">
        <v>45601</v>
      </c>
      <c r="F492" s="299" t="s">
        <v>768</v>
      </c>
      <c r="G492" s="299" t="s">
        <v>6119</v>
      </c>
      <c r="H492" s="299" t="s">
        <v>90</v>
      </c>
      <c r="I492" s="299" t="s">
        <v>211</v>
      </c>
      <c r="J492" s="299" t="s">
        <v>196</v>
      </c>
    </row>
    <row r="493" spans="1:10" x14ac:dyDescent="0.2">
      <c r="A493" s="299">
        <v>1143964924</v>
      </c>
      <c r="B493" s="299" t="s">
        <v>6123</v>
      </c>
      <c r="C493" s="299" t="str">
        <f>+_xlfn.XLOOKUP(A493,'ACTIVOS 2'!$B$10:$B$646,'ACTIVOS 2'!$C$10:$C$646)</f>
        <v>MATEUS MUNOZ MICHEL FERNANDO</v>
      </c>
      <c r="D493" s="300">
        <v>34467</v>
      </c>
      <c r="E493" s="300">
        <v>45691</v>
      </c>
      <c r="F493" s="299" t="s">
        <v>763</v>
      </c>
      <c r="G493" s="299" t="s">
        <v>6124</v>
      </c>
      <c r="H493" s="299" t="s">
        <v>90</v>
      </c>
      <c r="I493" s="299" t="s">
        <v>211</v>
      </c>
      <c r="J493" s="299" t="s">
        <v>196</v>
      </c>
    </row>
    <row r="494" spans="1:10" x14ac:dyDescent="0.2">
      <c r="A494" s="299">
        <v>1143865399</v>
      </c>
      <c r="B494" s="299" t="s">
        <v>258</v>
      </c>
      <c r="C494" s="299" t="str">
        <f>+_xlfn.XLOOKUP(A494,'ACTIVOS 2'!$B$10:$B$646,'ACTIVOS 2'!$C$10:$C$646)</f>
        <v>MENDEZ MAIRA ALEJANDRA</v>
      </c>
      <c r="D494" s="300">
        <v>35106</v>
      </c>
      <c r="E494" s="300">
        <v>45418</v>
      </c>
      <c r="F494" s="299" t="s">
        <v>768</v>
      </c>
      <c r="G494" s="299" t="s">
        <v>259</v>
      </c>
      <c r="H494" s="299" t="s">
        <v>90</v>
      </c>
      <c r="I494" s="299" t="s">
        <v>211</v>
      </c>
      <c r="J494" s="299" t="s">
        <v>196</v>
      </c>
    </row>
    <row r="495" spans="1:10" x14ac:dyDescent="0.2">
      <c r="A495" s="299">
        <v>1086133772</v>
      </c>
      <c r="B495" s="299" t="s">
        <v>6672</v>
      </c>
      <c r="C495" s="299" t="str">
        <f>+_xlfn.XLOOKUP(A495,'ACTIVOS 2'!$B$10:$B$646,'ACTIVOS 2'!$C$10:$C$646)</f>
        <v>EDISSON MENESES BETANCOURTH</v>
      </c>
      <c r="D495" s="300">
        <v>32228</v>
      </c>
      <c r="E495" s="300">
        <v>45155</v>
      </c>
      <c r="F495" s="299" t="s">
        <v>763</v>
      </c>
      <c r="G495" s="299" t="s">
        <v>237</v>
      </c>
      <c r="H495" s="299" t="s">
        <v>90</v>
      </c>
      <c r="I495" s="299" t="s">
        <v>211</v>
      </c>
      <c r="J495" s="299" t="s">
        <v>196</v>
      </c>
    </row>
    <row r="496" spans="1:10" x14ac:dyDescent="0.2">
      <c r="A496" s="299">
        <v>1130604175</v>
      </c>
      <c r="B496" s="299" t="s">
        <v>262</v>
      </c>
      <c r="C496" s="299" t="str">
        <f>+_xlfn.XLOOKUP(A496,'ACTIVOS 2'!$B$10:$B$646,'ACTIVOS 2'!$C$10:$C$646)</f>
        <v>MOLINA FLOYD LISA JANNETTE</v>
      </c>
      <c r="D496" s="300">
        <v>31084</v>
      </c>
      <c r="E496" s="300">
        <v>45231</v>
      </c>
      <c r="F496" s="299" t="s">
        <v>768</v>
      </c>
      <c r="G496" s="299" t="s">
        <v>263</v>
      </c>
      <c r="H496" s="299" t="s">
        <v>90</v>
      </c>
      <c r="I496" s="299" t="s">
        <v>211</v>
      </c>
      <c r="J496" s="299" t="s">
        <v>196</v>
      </c>
    </row>
    <row r="497" spans="1:10" x14ac:dyDescent="0.2">
      <c r="A497" s="299">
        <v>4799562</v>
      </c>
      <c r="B497" s="299" t="s">
        <v>265</v>
      </c>
      <c r="C497" s="299" t="str">
        <f>+_xlfn.XLOOKUP(A497,'ACTIVOS 2'!$B$10:$B$646,'ACTIVOS 2'!$C$10:$C$646)</f>
        <v>MOSQUERA PALACIOS GEILER</v>
      </c>
      <c r="D497" s="300">
        <v>30240</v>
      </c>
      <c r="E497" s="300">
        <v>45131</v>
      </c>
      <c r="F497" s="299" t="s">
        <v>763</v>
      </c>
      <c r="G497" s="299" t="s">
        <v>266</v>
      </c>
      <c r="H497" s="299" t="s">
        <v>90</v>
      </c>
      <c r="I497" s="299" t="s">
        <v>211</v>
      </c>
      <c r="J497" s="299" t="s">
        <v>196</v>
      </c>
    </row>
    <row r="498" spans="1:10" x14ac:dyDescent="0.2">
      <c r="A498" s="299">
        <v>1112491875</v>
      </c>
      <c r="B498" s="299" t="s">
        <v>6785</v>
      </c>
      <c r="C498" s="299" t="str">
        <f>+_xlfn.XLOOKUP(A498,'ACTIVOS 2'!$B$10:$B$646,'ACTIVOS 2'!$C$10:$C$646)</f>
        <v>MUÐOZ PINZON ANGIE TATIANA</v>
      </c>
      <c r="D498" s="300">
        <v>35660</v>
      </c>
      <c r="E498" s="300">
        <v>45428</v>
      </c>
      <c r="F498" s="299" t="s">
        <v>768</v>
      </c>
      <c r="G498" s="299" t="s">
        <v>268</v>
      </c>
      <c r="H498" s="299" t="s">
        <v>90</v>
      </c>
      <c r="I498" s="299" t="s">
        <v>211</v>
      </c>
      <c r="J498" s="299" t="s">
        <v>196</v>
      </c>
    </row>
    <row r="499" spans="1:10" x14ac:dyDescent="0.2">
      <c r="A499" s="299">
        <v>1151937796</v>
      </c>
      <c r="B499" s="299" t="s">
        <v>6786</v>
      </c>
      <c r="C499" s="299" t="str">
        <f>+_xlfn.XLOOKUP(A499,'ACTIVOS 2'!$B$10:$B$646,'ACTIVOS 2'!$C$10:$C$646)</f>
        <v>NARANJO MUNOZ  BRYAN STIVEN</v>
      </c>
      <c r="D499" s="300">
        <v>33198</v>
      </c>
      <c r="E499" s="300">
        <v>44977</v>
      </c>
      <c r="F499" s="299" t="s">
        <v>763</v>
      </c>
      <c r="G499" s="299" t="s">
        <v>270</v>
      </c>
      <c r="H499" s="299" t="s">
        <v>90</v>
      </c>
      <c r="I499" s="299" t="s">
        <v>211</v>
      </c>
      <c r="J499" s="299" t="s">
        <v>196</v>
      </c>
    </row>
    <row r="500" spans="1:10" x14ac:dyDescent="0.2">
      <c r="A500" s="299">
        <v>1112771028</v>
      </c>
      <c r="B500" s="299" t="s">
        <v>271</v>
      </c>
      <c r="C500" s="299" t="str">
        <f>+_xlfn.XLOOKUP(A500,'ACTIVOS 2'!$B$10:$B$646,'ACTIVOS 2'!$C$10:$C$646)</f>
        <v>NARVAEZ MORENO SILVANA</v>
      </c>
      <c r="D500" s="300">
        <v>33036</v>
      </c>
      <c r="E500" s="300">
        <v>44459</v>
      </c>
      <c r="F500" s="299" t="s">
        <v>768</v>
      </c>
      <c r="G500" s="299" t="s">
        <v>4523</v>
      </c>
      <c r="H500" s="299" t="s">
        <v>90</v>
      </c>
      <c r="I500" s="299" t="s">
        <v>211</v>
      </c>
      <c r="J500" s="299" t="s">
        <v>196</v>
      </c>
    </row>
    <row r="501" spans="1:10" x14ac:dyDescent="0.2">
      <c r="A501" s="299">
        <v>6199511</v>
      </c>
      <c r="B501" s="299" t="s">
        <v>272</v>
      </c>
      <c r="C501" s="299" t="str">
        <f>+_xlfn.XLOOKUP(A501,'ACTIVOS 2'!$B$10:$B$646,'ACTIVOS 2'!$C$10:$C$646)</f>
        <v>ORTIZ HECTOR FABIO</v>
      </c>
      <c r="D501" s="300">
        <v>28899</v>
      </c>
      <c r="E501" s="300">
        <v>41929</v>
      </c>
      <c r="F501" s="299" t="s">
        <v>763</v>
      </c>
      <c r="G501" s="299" t="s">
        <v>4524</v>
      </c>
      <c r="H501" s="299" t="s">
        <v>90</v>
      </c>
      <c r="I501" s="299" t="s">
        <v>211</v>
      </c>
      <c r="J501" s="299" t="s">
        <v>196</v>
      </c>
    </row>
    <row r="502" spans="1:10" x14ac:dyDescent="0.2">
      <c r="A502" s="299">
        <v>1000117096</v>
      </c>
      <c r="B502" s="299" t="s">
        <v>273</v>
      </c>
      <c r="C502" s="299" t="str">
        <f>+_xlfn.XLOOKUP(A502,'ACTIVOS 2'!$B$10:$B$646,'ACTIVOS 2'!$C$10:$C$646)</f>
        <v>OSPINO ROMERO KATHERIN ISABEL</v>
      </c>
      <c r="D502" s="300">
        <v>36838</v>
      </c>
      <c r="E502" s="300">
        <v>45572</v>
      </c>
      <c r="F502" s="299" t="s">
        <v>768</v>
      </c>
      <c r="G502" s="299" t="s">
        <v>274</v>
      </c>
      <c r="H502" s="299" t="s">
        <v>90</v>
      </c>
      <c r="I502" s="299" t="s">
        <v>211</v>
      </c>
      <c r="J502" s="299" t="s">
        <v>196</v>
      </c>
    </row>
    <row r="503" spans="1:10" x14ac:dyDescent="0.2">
      <c r="A503" s="299">
        <v>6550150</v>
      </c>
      <c r="B503" s="299" t="s">
        <v>275</v>
      </c>
      <c r="C503" s="299" t="str">
        <f>+_xlfn.XLOOKUP(A503,'ACTIVOS 2'!$B$10:$B$646,'ACTIVOS 2'!$C$10:$C$646)</f>
        <v>PALACIOS ASPRILLA ERVIN</v>
      </c>
      <c r="D503" s="300">
        <v>31187</v>
      </c>
      <c r="E503" s="300">
        <v>41157</v>
      </c>
      <c r="F503" s="299" t="s">
        <v>763</v>
      </c>
      <c r="G503" s="299" t="s">
        <v>4525</v>
      </c>
      <c r="H503" s="299" t="s">
        <v>90</v>
      </c>
      <c r="I503" s="299" t="s">
        <v>211</v>
      </c>
      <c r="J503" s="299" t="s">
        <v>196</v>
      </c>
    </row>
    <row r="504" spans="1:10" x14ac:dyDescent="0.2">
      <c r="A504" s="299">
        <v>1193235703</v>
      </c>
      <c r="B504" s="299" t="s">
        <v>6787</v>
      </c>
      <c r="C504" s="299" t="str">
        <f>+_xlfn.XLOOKUP(A504,'ACTIVOS 2'!$B$10:$B$646,'ACTIVOS 2'!$C$10:$C$646)</f>
        <v>QUIÐONES TENORIO  DIANNY LIZETT</v>
      </c>
      <c r="D504" s="300">
        <v>36824</v>
      </c>
      <c r="E504" s="300">
        <v>45516</v>
      </c>
      <c r="F504" s="299" t="s">
        <v>768</v>
      </c>
      <c r="G504" s="299" t="s">
        <v>277</v>
      </c>
      <c r="H504" s="299" t="s">
        <v>90</v>
      </c>
      <c r="I504" s="299" t="s">
        <v>211</v>
      </c>
      <c r="J504" s="299" t="s">
        <v>196</v>
      </c>
    </row>
    <row r="505" spans="1:10" x14ac:dyDescent="0.2">
      <c r="A505" s="299">
        <v>66975019</v>
      </c>
      <c r="B505" s="299" t="s">
        <v>280</v>
      </c>
      <c r="C505" s="299" t="str">
        <f>+_xlfn.XLOOKUP(A505,'ACTIVOS 2'!$B$10:$B$646,'ACTIVOS 2'!$C$10:$C$646)</f>
        <v>RESTREPO SALAZAR MARTHA LUCIA</v>
      </c>
      <c r="D505" s="300">
        <v>27896</v>
      </c>
      <c r="E505" s="300">
        <v>44420</v>
      </c>
      <c r="F505" s="299" t="s">
        <v>768</v>
      </c>
      <c r="G505" s="299" t="s">
        <v>4526</v>
      </c>
      <c r="H505" s="299" t="s">
        <v>90</v>
      </c>
      <c r="I505" s="299" t="s">
        <v>211</v>
      </c>
      <c r="J505" s="299" t="s">
        <v>196</v>
      </c>
    </row>
    <row r="506" spans="1:10" x14ac:dyDescent="0.2">
      <c r="A506" s="299">
        <v>1144186756</v>
      </c>
      <c r="B506" s="299" t="s">
        <v>6742</v>
      </c>
      <c r="C506" s="299" t="str">
        <f>+_xlfn.XLOOKUP(A506,'ACTIVOS 2'!$B$10:$B$646,'ACTIVOS 2'!$C$10:$C$646)</f>
        <v>RIASCO CAMPO DIEGO ARMANDO</v>
      </c>
      <c r="D506" s="300">
        <v>34866</v>
      </c>
      <c r="E506" s="300">
        <v>45754</v>
      </c>
      <c r="F506" s="299" t="s">
        <v>763</v>
      </c>
      <c r="G506" s="299" t="s">
        <v>6743</v>
      </c>
      <c r="H506" s="299" t="s">
        <v>90</v>
      </c>
      <c r="I506" s="299" t="s">
        <v>211</v>
      </c>
      <c r="J506" s="299" t="s">
        <v>196</v>
      </c>
    </row>
    <row r="507" spans="1:10" x14ac:dyDescent="0.2">
      <c r="A507" s="299">
        <v>1143861082</v>
      </c>
      <c r="B507" s="299" t="s">
        <v>6744</v>
      </c>
      <c r="C507" s="299" t="str">
        <f>+_xlfn.XLOOKUP(A507,'ACTIVOS 2'!$B$10:$B$646,'ACTIVOS 2'!$C$10:$C$646)</f>
        <v>RODRIGUEZ RENGIFO BLEIMER ADOLFO</v>
      </c>
      <c r="D507" s="300">
        <v>34828</v>
      </c>
      <c r="E507" s="300">
        <v>45748</v>
      </c>
      <c r="F507" s="299" t="s">
        <v>763</v>
      </c>
      <c r="G507" s="299" t="s">
        <v>6745</v>
      </c>
      <c r="H507" s="299" t="s">
        <v>90</v>
      </c>
      <c r="I507" s="299" t="s">
        <v>211</v>
      </c>
      <c r="J507" s="299" t="s">
        <v>196</v>
      </c>
    </row>
    <row r="508" spans="1:10" x14ac:dyDescent="0.2">
      <c r="A508" s="299">
        <v>94064978</v>
      </c>
      <c r="B508" s="299" t="s">
        <v>6673</v>
      </c>
      <c r="C508" s="299" t="str">
        <f>+_xlfn.XLOOKUP(A508,'ACTIVOS 2'!$B$10:$B$646,'ACTIVOS 2'!$C$10:$C$646)</f>
        <v>RUANO BRAVO NICK ROGER</v>
      </c>
      <c r="D508" s="300">
        <v>30564</v>
      </c>
      <c r="E508" s="300">
        <v>45720</v>
      </c>
      <c r="F508" s="299" t="s">
        <v>763</v>
      </c>
      <c r="G508" s="299" t="s">
        <v>6674</v>
      </c>
      <c r="H508" s="299" t="s">
        <v>90</v>
      </c>
      <c r="I508" s="299" t="s">
        <v>211</v>
      </c>
      <c r="J508" s="299" t="s">
        <v>196</v>
      </c>
    </row>
    <row r="509" spans="1:10" x14ac:dyDescent="0.2">
      <c r="A509" s="299">
        <v>1107069415</v>
      </c>
      <c r="B509" s="299" t="s">
        <v>281</v>
      </c>
      <c r="C509" s="299" t="str">
        <f>+_xlfn.XLOOKUP(A509,'ACTIVOS 2'!$B$10:$B$646,'ACTIVOS 2'!$C$10:$C$646)</f>
        <v>RUIZ ERAZO ANA MARIA</v>
      </c>
      <c r="D509" s="300">
        <v>33617</v>
      </c>
      <c r="E509" s="300">
        <v>45428</v>
      </c>
      <c r="F509" s="299" t="s">
        <v>768</v>
      </c>
      <c r="G509" s="299" t="s">
        <v>282</v>
      </c>
      <c r="H509" s="299" t="s">
        <v>90</v>
      </c>
      <c r="I509" s="299" t="s">
        <v>211</v>
      </c>
      <c r="J509" s="299" t="s">
        <v>196</v>
      </c>
    </row>
    <row r="510" spans="1:10" x14ac:dyDescent="0.2">
      <c r="A510" s="299">
        <v>1116251756</v>
      </c>
      <c r="B510" s="299" t="s">
        <v>284</v>
      </c>
      <c r="C510" s="299" t="str">
        <f>+_xlfn.XLOOKUP(A510,'ACTIVOS 2'!$B$10:$B$646,'ACTIVOS 2'!$C$10:$C$646)</f>
        <v>SANCHEZ CHIQUITO TANIA LORENA</v>
      </c>
      <c r="D510" s="300">
        <v>33473</v>
      </c>
      <c r="E510" s="300">
        <v>43224</v>
      </c>
      <c r="F510" s="299" t="s">
        <v>768</v>
      </c>
      <c r="G510" s="299" t="s">
        <v>285</v>
      </c>
      <c r="H510" s="299" t="s">
        <v>90</v>
      </c>
      <c r="I510" s="299" t="s">
        <v>211</v>
      </c>
      <c r="J510" s="299" t="s">
        <v>196</v>
      </c>
    </row>
    <row r="511" spans="1:10" x14ac:dyDescent="0.2">
      <c r="A511" s="299">
        <v>1144208033</v>
      </c>
      <c r="B511" s="299" t="s">
        <v>286</v>
      </c>
      <c r="C511" s="299" t="str">
        <f>+_xlfn.XLOOKUP(A511,'ACTIVOS 2'!$B$10:$B$646,'ACTIVOS 2'!$C$10:$C$646)</f>
        <v>SANCHEZ GAVIRIA LAURA ISABELLA</v>
      </c>
      <c r="D511" s="300">
        <v>35922</v>
      </c>
      <c r="E511" s="300">
        <v>45173</v>
      </c>
      <c r="F511" s="299" t="s">
        <v>768</v>
      </c>
      <c r="G511" s="299" t="s">
        <v>287</v>
      </c>
      <c r="H511" s="299" t="s">
        <v>90</v>
      </c>
      <c r="I511" s="299" t="s">
        <v>211</v>
      </c>
      <c r="J511" s="299" t="s">
        <v>196</v>
      </c>
    </row>
    <row r="512" spans="1:10" x14ac:dyDescent="0.2">
      <c r="A512" s="299">
        <v>66879673</v>
      </c>
      <c r="B512" s="299" t="s">
        <v>288</v>
      </c>
      <c r="C512" s="299" t="str">
        <f>+_xlfn.XLOOKUP(A512,'ACTIVOS 2'!$B$10:$B$646,'ACTIVOS 2'!$C$10:$C$646)</f>
        <v>SANCHEZ ORJUELA NORMA CONSTANZA</v>
      </c>
      <c r="D512" s="300">
        <v>28451</v>
      </c>
      <c r="E512" s="300">
        <v>45173</v>
      </c>
      <c r="F512" s="299" t="s">
        <v>768</v>
      </c>
      <c r="G512" s="299" t="s">
        <v>289</v>
      </c>
      <c r="H512" s="299" t="s">
        <v>90</v>
      </c>
      <c r="I512" s="299" t="s">
        <v>211</v>
      </c>
      <c r="J512" s="299" t="s">
        <v>196</v>
      </c>
    </row>
    <row r="513" spans="1:10" x14ac:dyDescent="0.2">
      <c r="A513" s="299">
        <v>6550126</v>
      </c>
      <c r="B513" s="299" t="s">
        <v>290</v>
      </c>
      <c r="C513" s="299" t="str">
        <f>+_xlfn.XLOOKUP(A513,'ACTIVOS 2'!$B$10:$B$646,'ACTIVOS 2'!$C$10:$C$646)</f>
        <v>SARRIA ZULUAGA ROBIN ANDRES</v>
      </c>
      <c r="D513" s="300">
        <v>31173</v>
      </c>
      <c r="E513" s="300">
        <v>45155</v>
      </c>
      <c r="F513" s="299" t="s">
        <v>763</v>
      </c>
      <c r="G513" s="299" t="s">
        <v>291</v>
      </c>
      <c r="H513" s="299" t="s">
        <v>90</v>
      </c>
      <c r="I513" s="299" t="s">
        <v>211</v>
      </c>
      <c r="J513" s="299" t="s">
        <v>196</v>
      </c>
    </row>
    <row r="514" spans="1:10" x14ac:dyDescent="0.2">
      <c r="A514" s="299">
        <v>1002193116</v>
      </c>
      <c r="B514" s="299" t="s">
        <v>1511</v>
      </c>
      <c r="C514" s="299" t="str">
        <f>+_xlfn.XLOOKUP(A514,'ACTIVOS 2'!$B$10:$B$646,'ACTIVOS 2'!$C$10:$C$646)</f>
        <v>SEKAYIMA PALACIOS JESUS DAVID</v>
      </c>
      <c r="D514" s="300">
        <v>36848</v>
      </c>
      <c r="E514" s="300">
        <v>45649</v>
      </c>
      <c r="F514" s="299" t="s">
        <v>763</v>
      </c>
      <c r="G514" s="299" t="s">
        <v>1512</v>
      </c>
      <c r="H514" s="299" t="s">
        <v>90</v>
      </c>
      <c r="I514" s="299" t="s">
        <v>211</v>
      </c>
      <c r="J514" s="299" t="s">
        <v>196</v>
      </c>
    </row>
    <row r="515" spans="1:10" x14ac:dyDescent="0.2">
      <c r="A515" s="299">
        <v>1116724831</v>
      </c>
      <c r="B515" s="299" t="s">
        <v>6788</v>
      </c>
      <c r="C515" s="299" t="str">
        <f>+_xlfn.XLOOKUP(A515,'ACTIVOS 2'!$B$10:$B$646,'ACTIVOS 2'!$C$10:$C$646)</f>
        <v>SERNA SANCHEZ AYCARDO ANDRES</v>
      </c>
      <c r="D515" s="300">
        <v>33574</v>
      </c>
      <c r="E515" s="300">
        <v>45789</v>
      </c>
      <c r="F515" s="299" t="s">
        <v>763</v>
      </c>
      <c r="G515" s="299" t="s">
        <v>6789</v>
      </c>
      <c r="H515" s="299" t="s">
        <v>90</v>
      </c>
      <c r="I515" s="299" t="s">
        <v>211</v>
      </c>
      <c r="J515" s="299" t="s">
        <v>196</v>
      </c>
    </row>
    <row r="516" spans="1:10" x14ac:dyDescent="0.2">
      <c r="A516" s="299">
        <v>1004607684</v>
      </c>
      <c r="B516" s="299" t="s">
        <v>292</v>
      </c>
      <c r="C516" s="299" t="str">
        <f>+_xlfn.XLOOKUP(A516,'ACTIVOS 2'!$B$10:$B$646,'ACTIVOS 2'!$C$10:$C$646)</f>
        <v>SINISTERRA CORTES MARIA ALEJANDRA</v>
      </c>
      <c r="D516" s="300">
        <v>35344</v>
      </c>
      <c r="E516" s="300">
        <v>45516</v>
      </c>
      <c r="F516" s="299" t="s">
        <v>768</v>
      </c>
      <c r="G516" s="299" t="s">
        <v>293</v>
      </c>
      <c r="H516" s="299" t="s">
        <v>90</v>
      </c>
      <c r="I516" s="299" t="s">
        <v>211</v>
      </c>
      <c r="J516" s="299" t="s">
        <v>196</v>
      </c>
    </row>
    <row r="517" spans="1:10" x14ac:dyDescent="0.2">
      <c r="A517" s="299">
        <v>16771703</v>
      </c>
      <c r="B517" s="299" t="s">
        <v>294</v>
      </c>
      <c r="C517" s="299" t="str">
        <f>+_xlfn.XLOOKUP(A517,'ACTIVOS 2'!$B$10:$B$646,'ACTIVOS 2'!$C$10:$C$646)</f>
        <v>TORRES SALAZAR HARVINS HERNAN</v>
      </c>
      <c r="D517" s="300">
        <v>25482</v>
      </c>
      <c r="E517" s="300">
        <v>43318</v>
      </c>
      <c r="F517" s="299" t="s">
        <v>763</v>
      </c>
      <c r="G517" s="299" t="s">
        <v>295</v>
      </c>
      <c r="H517" s="299" t="s">
        <v>90</v>
      </c>
      <c r="I517" s="299" t="s">
        <v>211</v>
      </c>
      <c r="J517" s="299" t="s">
        <v>196</v>
      </c>
    </row>
    <row r="518" spans="1:10" x14ac:dyDescent="0.2">
      <c r="A518" s="299">
        <v>94515492</v>
      </c>
      <c r="B518" s="299" t="s">
        <v>296</v>
      </c>
      <c r="C518" s="299" t="str">
        <f>+_xlfn.XLOOKUP(A518,'ACTIVOS 2'!$B$10:$B$646,'ACTIVOS 2'!$C$10:$C$646)</f>
        <v>URREA BONILLA YIMY ORLANDO</v>
      </c>
      <c r="D518" s="300">
        <v>28489</v>
      </c>
      <c r="E518" s="300">
        <v>41688</v>
      </c>
      <c r="F518" s="299" t="s">
        <v>763</v>
      </c>
      <c r="G518" s="299" t="s">
        <v>297</v>
      </c>
      <c r="H518" s="299" t="s">
        <v>90</v>
      </c>
      <c r="I518" s="299" t="s">
        <v>211</v>
      </c>
      <c r="J518" s="299" t="s">
        <v>196</v>
      </c>
    </row>
    <row r="519" spans="1:10" x14ac:dyDescent="0.2">
      <c r="A519" s="299">
        <v>1143947010</v>
      </c>
      <c r="B519" s="299" t="s">
        <v>298</v>
      </c>
      <c r="C519" s="299" t="str">
        <f>+_xlfn.XLOOKUP(A519,'ACTIVOS 2'!$B$10:$B$646,'ACTIVOS 2'!$C$10:$C$646)</f>
        <v>VALENCIA GOMEZ LAURA ESTHER</v>
      </c>
      <c r="D519" s="300">
        <v>33730</v>
      </c>
      <c r="E519" s="300">
        <v>45302</v>
      </c>
      <c r="F519" s="299" t="s">
        <v>768</v>
      </c>
      <c r="G519" s="299" t="s">
        <v>299</v>
      </c>
      <c r="H519" s="299" t="s">
        <v>90</v>
      </c>
      <c r="I519" s="299" t="s">
        <v>211</v>
      </c>
      <c r="J519" s="299" t="s">
        <v>196</v>
      </c>
    </row>
    <row r="520" spans="1:10" x14ac:dyDescent="0.2">
      <c r="A520" s="299">
        <v>29352654</v>
      </c>
      <c r="B520" s="299" t="s">
        <v>6790</v>
      </c>
      <c r="C520" s="299" t="e">
        <f>+_xlfn.XLOOKUP(A520,'ACTIVOS 2'!$B$10:$B$646,'ACTIVOS 2'!$C$10:$C$646)</f>
        <v>#N/A</v>
      </c>
      <c r="D520" s="300">
        <v>31431</v>
      </c>
      <c r="E520" s="300">
        <v>45768</v>
      </c>
      <c r="F520" s="299" t="s">
        <v>768</v>
      </c>
      <c r="G520" s="299" t="s">
        <v>6791</v>
      </c>
      <c r="H520" s="299" t="s">
        <v>90</v>
      </c>
      <c r="I520" s="299" t="s">
        <v>211</v>
      </c>
      <c r="J520" s="299" t="s">
        <v>196</v>
      </c>
    </row>
    <row r="521" spans="1:10" x14ac:dyDescent="0.2">
      <c r="A521" s="299">
        <v>1004537667</v>
      </c>
      <c r="B521" s="299" t="s">
        <v>300</v>
      </c>
      <c r="C521" s="299" t="str">
        <f>+_xlfn.XLOOKUP(A521,'ACTIVOS 2'!$B$10:$B$646,'ACTIVOS 2'!$C$10:$C$646)</f>
        <v>VALLECILLA SEVILLANO KIMVERLIS</v>
      </c>
      <c r="D521" s="300">
        <v>34135</v>
      </c>
      <c r="E521" s="300">
        <v>44418</v>
      </c>
      <c r="F521" s="299" t="s">
        <v>768</v>
      </c>
      <c r="G521" s="299" t="s">
        <v>301</v>
      </c>
      <c r="H521" s="299" t="s">
        <v>90</v>
      </c>
      <c r="I521" s="299" t="s">
        <v>211</v>
      </c>
      <c r="J521" s="299" t="s">
        <v>196</v>
      </c>
    </row>
    <row r="522" spans="1:10" x14ac:dyDescent="0.2">
      <c r="A522" s="299">
        <v>1112482561</v>
      </c>
      <c r="B522" s="299" t="s">
        <v>302</v>
      </c>
      <c r="C522" s="299" t="str">
        <f>+_xlfn.XLOOKUP(A522,'ACTIVOS 2'!$B$10:$B$646,'ACTIVOS 2'!$C$10:$C$646)</f>
        <v>VILLOTA CAMARGO CAMILO</v>
      </c>
      <c r="D522" s="300">
        <v>34582</v>
      </c>
      <c r="E522" s="300">
        <v>45509</v>
      </c>
      <c r="F522" s="299" t="s">
        <v>763</v>
      </c>
      <c r="G522" s="299" t="s">
        <v>303</v>
      </c>
      <c r="H522" s="299" t="s">
        <v>90</v>
      </c>
      <c r="I522" s="299" t="s">
        <v>211</v>
      </c>
      <c r="J522" s="299" t="s">
        <v>196</v>
      </c>
    </row>
    <row r="523" spans="1:10" x14ac:dyDescent="0.2">
      <c r="A523" s="299">
        <v>76333065</v>
      </c>
      <c r="B523" s="299" t="s">
        <v>304</v>
      </c>
      <c r="C523" s="299" t="e">
        <f>+_xlfn.XLOOKUP(A523,'ACTIVOS 2'!$B$10:$B$646,'ACTIVOS 2'!$C$10:$C$646)</f>
        <v>#N/A</v>
      </c>
      <c r="D523" s="300">
        <v>28843</v>
      </c>
      <c r="E523" s="300">
        <v>45162</v>
      </c>
      <c r="F523" s="299" t="s">
        <v>763</v>
      </c>
      <c r="G523" s="299" t="s">
        <v>305</v>
      </c>
      <c r="H523" s="299" t="s">
        <v>90</v>
      </c>
      <c r="I523" s="299" t="s">
        <v>211</v>
      </c>
      <c r="J523" s="299" t="s">
        <v>196</v>
      </c>
    </row>
    <row r="524" spans="1:10" x14ac:dyDescent="0.2">
      <c r="A524" s="299">
        <v>1130640699</v>
      </c>
      <c r="B524" s="299" t="s">
        <v>306</v>
      </c>
      <c r="C524" s="299" t="str">
        <f>+_xlfn.XLOOKUP(A524,'ACTIVOS 2'!$B$10:$B$646,'ACTIVOS 2'!$C$10:$C$646)</f>
        <v>ZAPATA CALDERON SERGIO STEVEN</v>
      </c>
      <c r="D524" s="300">
        <v>32385</v>
      </c>
      <c r="E524" s="300">
        <v>45406</v>
      </c>
      <c r="F524" s="299" t="s">
        <v>763</v>
      </c>
      <c r="G524" s="299" t="s">
        <v>4528</v>
      </c>
      <c r="H524" s="299" t="s">
        <v>90</v>
      </c>
      <c r="I524" s="299" t="s">
        <v>211</v>
      </c>
      <c r="J524" s="299" t="s">
        <v>196</v>
      </c>
    </row>
    <row r="525" spans="1:10" x14ac:dyDescent="0.2">
      <c r="A525" s="299">
        <v>1143939500</v>
      </c>
      <c r="B525" s="299" t="s">
        <v>310</v>
      </c>
      <c r="C525" s="299" t="str">
        <f>+_xlfn.XLOOKUP(A525,'ACTIVOS 2'!$B$10:$B$646,'ACTIVOS 2'!$C$10:$C$646)</f>
        <v>GARCIA GAVIRIA EDWAR ANDRES</v>
      </c>
      <c r="D525" s="300">
        <v>33245</v>
      </c>
      <c r="E525" s="300">
        <v>45155</v>
      </c>
      <c r="F525" s="299" t="s">
        <v>768</v>
      </c>
      <c r="G525" s="299" t="s">
        <v>311</v>
      </c>
      <c r="H525" s="299" t="s">
        <v>90</v>
      </c>
      <c r="I525" s="299" t="s">
        <v>309</v>
      </c>
      <c r="J525" s="299" t="s">
        <v>196</v>
      </c>
    </row>
    <row r="526" spans="1:10" x14ac:dyDescent="0.2">
      <c r="A526" s="299">
        <v>1192891007</v>
      </c>
      <c r="B526" s="299" t="s">
        <v>312</v>
      </c>
      <c r="C526" s="299" t="str">
        <f>+_xlfn.XLOOKUP(A526,'ACTIVOS 2'!$B$10:$B$646,'ACTIVOS 2'!$C$10:$C$646)</f>
        <v>RODRIGUEZ ORTEGA JUAN CAMILO</v>
      </c>
      <c r="D526" s="300">
        <v>36700</v>
      </c>
      <c r="E526" s="300">
        <v>45201</v>
      </c>
      <c r="F526" s="299" t="s">
        <v>763</v>
      </c>
      <c r="G526" s="299" t="s">
        <v>313</v>
      </c>
      <c r="H526" s="299" t="s">
        <v>90</v>
      </c>
      <c r="I526" s="299" t="s">
        <v>309</v>
      </c>
      <c r="J526" s="299" t="s">
        <v>196</v>
      </c>
    </row>
    <row r="527" spans="1:10" x14ac:dyDescent="0.2">
      <c r="A527" s="299">
        <v>1107089947</v>
      </c>
      <c r="B527" s="299" t="s">
        <v>1513</v>
      </c>
      <c r="C527" s="299" t="str">
        <f>+_xlfn.XLOOKUP(A527,'ACTIVOS 2'!$B$10:$B$646,'ACTIVOS 2'!$C$10:$C$646)</f>
        <v>TORO PARRA CARLOS ARTURO</v>
      </c>
      <c r="D527" s="300">
        <v>34927</v>
      </c>
      <c r="E527" s="300">
        <v>45649</v>
      </c>
      <c r="F527" s="299" t="s">
        <v>763</v>
      </c>
      <c r="G527" s="299" t="s">
        <v>1514</v>
      </c>
      <c r="H527" s="299" t="s">
        <v>90</v>
      </c>
      <c r="I527" s="299" t="s">
        <v>309</v>
      </c>
      <c r="J527" s="299" t="s">
        <v>196</v>
      </c>
    </row>
    <row r="528" spans="1:10" x14ac:dyDescent="0.2">
      <c r="A528" s="299">
        <v>1151953038</v>
      </c>
      <c r="B528" s="299" t="s">
        <v>1515</v>
      </c>
      <c r="C528" s="299" t="str">
        <f>+_xlfn.XLOOKUP(A528,'ACTIVOS 2'!$B$10:$B$646,'ACTIVOS 2'!$C$10:$C$646)</f>
        <v>VILLOTA MAYOR EDWARD ESTEBAN</v>
      </c>
      <c r="D528" s="300">
        <v>34435</v>
      </c>
      <c r="E528" s="300">
        <v>45505</v>
      </c>
      <c r="F528" s="299" t="s">
        <v>763</v>
      </c>
      <c r="G528" s="299" t="s">
        <v>1516</v>
      </c>
      <c r="H528" s="299" t="s">
        <v>90</v>
      </c>
      <c r="I528" s="299" t="s">
        <v>1517</v>
      </c>
      <c r="J528" s="299" t="s">
        <v>6724</v>
      </c>
    </row>
    <row r="529" spans="1:10" x14ac:dyDescent="0.2">
      <c r="A529" s="299">
        <v>1144126097</v>
      </c>
      <c r="B529" s="299" t="s">
        <v>314</v>
      </c>
      <c r="C529" s="299" t="str">
        <f>+_xlfn.XLOOKUP(A529,'ACTIVOS 2'!$B$10:$B$646,'ACTIVOS 2'!$C$10:$C$646)</f>
        <v>ARANZALEZ LASSO ESTIVEN</v>
      </c>
      <c r="D529" s="300">
        <v>32668</v>
      </c>
      <c r="E529" s="300">
        <v>38914</v>
      </c>
      <c r="F529" s="299" t="s">
        <v>763</v>
      </c>
      <c r="G529" s="299" t="s">
        <v>315</v>
      </c>
      <c r="H529" s="299" t="s">
        <v>90</v>
      </c>
      <c r="I529" s="299" t="s">
        <v>316</v>
      </c>
      <c r="J529" s="299" t="s">
        <v>196</v>
      </c>
    </row>
    <row r="530" spans="1:10" x14ac:dyDescent="0.2">
      <c r="A530" s="299">
        <v>94521193</v>
      </c>
      <c r="B530" s="299" t="s">
        <v>317</v>
      </c>
      <c r="C530" s="299" t="str">
        <f>+_xlfn.XLOOKUP(A530,'ACTIVOS 2'!$B$10:$B$646,'ACTIVOS 2'!$C$10:$C$646)</f>
        <v>BOLANOS NINO JOAQUIN GIOVANNY</v>
      </c>
      <c r="D530" s="300">
        <v>28380</v>
      </c>
      <c r="E530" s="300">
        <v>38875</v>
      </c>
      <c r="F530" s="299" t="s">
        <v>763</v>
      </c>
      <c r="G530" s="299" t="s">
        <v>4529</v>
      </c>
      <c r="H530" s="299" t="s">
        <v>90</v>
      </c>
      <c r="I530" s="299" t="s">
        <v>316</v>
      </c>
      <c r="J530" s="299" t="s">
        <v>196</v>
      </c>
    </row>
    <row r="531" spans="1:10" x14ac:dyDescent="0.2">
      <c r="A531" s="299">
        <v>16846653</v>
      </c>
      <c r="B531" s="299" t="s">
        <v>318</v>
      </c>
      <c r="C531" s="299" t="str">
        <f>+_xlfn.XLOOKUP(A531,'ACTIVOS 2'!$B$10:$B$646,'ACTIVOS 2'!$C$10:$C$646)</f>
        <v>DUQUE ARCE CARLOS ANDRES</v>
      </c>
      <c r="D531" s="300">
        <v>30456</v>
      </c>
      <c r="E531" s="300">
        <v>38899</v>
      </c>
      <c r="F531" s="299" t="s">
        <v>763</v>
      </c>
      <c r="G531" s="299" t="s">
        <v>4530</v>
      </c>
      <c r="H531" s="299" t="s">
        <v>90</v>
      </c>
      <c r="I531" s="299" t="s">
        <v>316</v>
      </c>
      <c r="J531" s="299" t="s">
        <v>196</v>
      </c>
    </row>
    <row r="532" spans="1:10" x14ac:dyDescent="0.2">
      <c r="A532" s="299">
        <v>16718411</v>
      </c>
      <c r="B532" s="299" t="s">
        <v>319</v>
      </c>
      <c r="C532" s="299" t="str">
        <f>+_xlfn.XLOOKUP(A532,'ACTIVOS 2'!$B$10:$B$646,'ACTIVOS 2'!$C$10:$C$646)</f>
        <v>GAVIRIA HURTADO HAROLD</v>
      </c>
      <c r="D532" s="300">
        <v>24003</v>
      </c>
      <c r="E532" s="300">
        <v>38869</v>
      </c>
      <c r="F532" s="299" t="s">
        <v>763</v>
      </c>
      <c r="G532" s="299" t="s">
        <v>4531</v>
      </c>
      <c r="H532" s="299" t="s">
        <v>90</v>
      </c>
      <c r="I532" s="299" t="s">
        <v>316</v>
      </c>
      <c r="J532" s="299" t="s">
        <v>196</v>
      </c>
    </row>
    <row r="533" spans="1:10" x14ac:dyDescent="0.2">
      <c r="A533" s="299">
        <v>1115182029</v>
      </c>
      <c r="B533" s="299" t="s">
        <v>321</v>
      </c>
      <c r="C533" s="299" t="str">
        <f>+_xlfn.XLOOKUP(A533,'ACTIVOS 2'!$B$10:$B$646,'ACTIVOS 2'!$C$10:$C$646)</f>
        <v>MEJIA ACEVEDO MAURICIO</v>
      </c>
      <c r="D533" s="300">
        <v>31463</v>
      </c>
      <c r="E533" s="300">
        <v>43091</v>
      </c>
      <c r="F533" s="299" t="s">
        <v>763</v>
      </c>
      <c r="G533" s="299" t="s">
        <v>322</v>
      </c>
      <c r="H533" s="299" t="s">
        <v>90</v>
      </c>
      <c r="I533" s="299" t="s">
        <v>316</v>
      </c>
      <c r="J533" s="299" t="s">
        <v>196</v>
      </c>
    </row>
    <row r="534" spans="1:10" x14ac:dyDescent="0.2">
      <c r="A534" s="299">
        <v>94426858</v>
      </c>
      <c r="B534" s="299" t="s">
        <v>323</v>
      </c>
      <c r="C534" s="299" t="str">
        <f>+_xlfn.XLOOKUP(A534,'ACTIVOS 2'!$B$10:$B$646,'ACTIVOS 2'!$C$10:$C$646)</f>
        <v>NAVARRETE MORAN ALVARO</v>
      </c>
      <c r="D534" s="300">
        <v>26799</v>
      </c>
      <c r="E534" s="300">
        <v>39800</v>
      </c>
      <c r="F534" s="299" t="s">
        <v>763</v>
      </c>
      <c r="G534" s="299" t="s">
        <v>4532</v>
      </c>
      <c r="H534" s="299" t="s">
        <v>90</v>
      </c>
      <c r="I534" s="299" t="s">
        <v>316</v>
      </c>
      <c r="J534" s="299" t="s">
        <v>196</v>
      </c>
    </row>
    <row r="535" spans="1:10" x14ac:dyDescent="0.2">
      <c r="A535" s="299">
        <v>94063288</v>
      </c>
      <c r="B535" s="299" t="s">
        <v>324</v>
      </c>
      <c r="C535" s="299" t="str">
        <f>+_xlfn.XLOOKUP(A535,'ACTIVOS 2'!$B$10:$B$646,'ACTIVOS 2'!$C$10:$C$646)</f>
        <v>OCHOA RAMIREZ CARLOS EDUARDO</v>
      </c>
      <c r="D535" s="300">
        <v>30501</v>
      </c>
      <c r="E535" s="300">
        <v>43427</v>
      </c>
      <c r="F535" s="299" t="s">
        <v>763</v>
      </c>
      <c r="G535" s="299" t="s">
        <v>325</v>
      </c>
      <c r="H535" s="299" t="s">
        <v>90</v>
      </c>
      <c r="I535" s="299" t="s">
        <v>316</v>
      </c>
      <c r="J535" s="299" t="s">
        <v>196</v>
      </c>
    </row>
    <row r="536" spans="1:10" x14ac:dyDescent="0.2">
      <c r="A536" s="299">
        <v>94450432</v>
      </c>
      <c r="B536" s="299" t="s">
        <v>326</v>
      </c>
      <c r="C536" s="299" t="str">
        <f>+_xlfn.XLOOKUP(A536,'ACTIVOS 2'!$B$10:$B$646,'ACTIVOS 2'!$C$10:$C$646)</f>
        <v>PAZ PEREZ DORLAY</v>
      </c>
      <c r="D536" s="300">
        <v>27715</v>
      </c>
      <c r="E536" s="300">
        <v>39701</v>
      </c>
      <c r="F536" s="299" t="s">
        <v>763</v>
      </c>
      <c r="G536" s="299" t="s">
        <v>4533</v>
      </c>
      <c r="H536" s="299" t="s">
        <v>90</v>
      </c>
      <c r="I536" s="299" t="s">
        <v>316</v>
      </c>
      <c r="J536" s="299" t="s">
        <v>196</v>
      </c>
    </row>
    <row r="537" spans="1:10" x14ac:dyDescent="0.2">
      <c r="A537" s="299">
        <v>14590974</v>
      </c>
      <c r="B537" s="299" t="s">
        <v>327</v>
      </c>
      <c r="C537" s="299" t="str">
        <f>+_xlfn.XLOOKUP(A537,'ACTIVOS 2'!$B$10:$B$646,'ACTIVOS 2'!$C$10:$C$646)</f>
        <v>PINEDA VIRGEN ANDRES</v>
      </c>
      <c r="D537" s="300">
        <v>29654</v>
      </c>
      <c r="E537" s="300">
        <v>42893</v>
      </c>
      <c r="F537" s="299" t="s">
        <v>763</v>
      </c>
      <c r="G537" s="299" t="s">
        <v>328</v>
      </c>
      <c r="H537" s="299" t="s">
        <v>90</v>
      </c>
      <c r="I537" s="299" t="s">
        <v>316</v>
      </c>
      <c r="J537" s="299" t="s">
        <v>196</v>
      </c>
    </row>
    <row r="538" spans="1:10" x14ac:dyDescent="0.2">
      <c r="A538" s="299">
        <v>1061545079</v>
      </c>
      <c r="B538" s="299" t="s">
        <v>1520</v>
      </c>
      <c r="C538" s="299" t="str">
        <f>+_xlfn.XLOOKUP(A538,'ACTIVOS 2'!$B$10:$B$646,'ACTIVOS 2'!$C$10:$C$646)</f>
        <v>AGREDO MUELAS GINA MARCELA</v>
      </c>
      <c r="D538" s="300">
        <v>36357</v>
      </c>
      <c r="E538" s="300">
        <v>45162</v>
      </c>
      <c r="F538" s="299" t="s">
        <v>768</v>
      </c>
      <c r="G538" s="299" t="s">
        <v>1521</v>
      </c>
      <c r="H538" s="299" t="s">
        <v>90</v>
      </c>
      <c r="I538" s="299" t="s">
        <v>1522</v>
      </c>
      <c r="J538" s="299" t="s">
        <v>159</v>
      </c>
    </row>
    <row r="539" spans="1:10" x14ac:dyDescent="0.2">
      <c r="A539" s="299">
        <v>63486554</v>
      </c>
      <c r="B539" s="299" t="s">
        <v>1523</v>
      </c>
      <c r="C539" s="299" t="str">
        <f>+_xlfn.XLOOKUP(A539,'ACTIVOS 2'!$B$10:$B$646,'ACTIVOS 2'!$C$10:$C$646)</f>
        <v>FLOREZ IDARRAGA LILIANA</v>
      </c>
      <c r="D539" s="300">
        <v>26774</v>
      </c>
      <c r="E539" s="300">
        <v>44743</v>
      </c>
      <c r="F539" s="299" t="s">
        <v>768</v>
      </c>
      <c r="G539" s="299" t="s">
        <v>4534</v>
      </c>
      <c r="H539" s="299" t="s">
        <v>90</v>
      </c>
      <c r="I539" s="299" t="s">
        <v>1522</v>
      </c>
      <c r="J539" s="299" t="s">
        <v>159</v>
      </c>
    </row>
    <row r="540" spans="1:10" x14ac:dyDescent="0.2">
      <c r="A540" s="299">
        <v>1010071113</v>
      </c>
      <c r="B540" s="299" t="s">
        <v>1425</v>
      </c>
      <c r="C540" s="299" t="str">
        <f>+_xlfn.XLOOKUP(A540,'ACTIVOS 2'!$B$10:$B$646,'ACTIVOS 2'!$C$10:$C$646)</f>
        <v>MOSQUERA SEGOVIA KEVIN ANDRES</v>
      </c>
      <c r="D540" s="300">
        <v>36477</v>
      </c>
      <c r="E540" s="300">
        <v>45094</v>
      </c>
      <c r="F540" s="299" t="s">
        <v>763</v>
      </c>
      <c r="G540" s="299" t="s">
        <v>1426</v>
      </c>
      <c r="H540" s="299" t="s">
        <v>90</v>
      </c>
      <c r="I540" s="299" t="s">
        <v>1522</v>
      </c>
      <c r="J540" s="299" t="s">
        <v>159</v>
      </c>
    </row>
    <row r="541" spans="1:10" x14ac:dyDescent="0.2">
      <c r="A541" s="299">
        <v>1143879692</v>
      </c>
      <c r="B541" s="299" t="s">
        <v>1524</v>
      </c>
      <c r="C541" s="299" t="str">
        <f>+_xlfn.XLOOKUP(A541,'ACTIVOS 2'!$B$10:$B$646,'ACTIVOS 2'!$C$10:$C$646)</f>
        <v>PAZ YELA JOHAN ALEJANDRO</v>
      </c>
      <c r="D541" s="300">
        <v>36418</v>
      </c>
      <c r="E541" s="300">
        <v>45078</v>
      </c>
      <c r="F541" s="299" t="s">
        <v>763</v>
      </c>
      <c r="G541" s="299" t="s">
        <v>1525</v>
      </c>
      <c r="H541" s="299" t="s">
        <v>90</v>
      </c>
      <c r="I541" s="299" t="s">
        <v>1522</v>
      </c>
      <c r="J541" s="299" t="s">
        <v>159</v>
      </c>
    </row>
    <row r="542" spans="1:10" x14ac:dyDescent="0.2">
      <c r="A542" s="299">
        <v>26719330</v>
      </c>
      <c r="B542" s="299" t="s">
        <v>1526</v>
      </c>
      <c r="C542" s="299" t="str">
        <f>+_xlfn.XLOOKUP(A542,'ACTIVOS 2'!$B$10:$B$646,'ACTIVOS 2'!$C$10:$C$646)</f>
        <v>RESTREPO TORO LIBIA EUCARIS</v>
      </c>
      <c r="D542" s="300">
        <v>24451</v>
      </c>
      <c r="E542" s="300">
        <v>38749</v>
      </c>
      <c r="F542" s="299" t="s">
        <v>768</v>
      </c>
      <c r="G542" s="299" t="s">
        <v>4535</v>
      </c>
      <c r="H542" s="299" t="s">
        <v>90</v>
      </c>
      <c r="I542" s="299" t="s">
        <v>1522</v>
      </c>
      <c r="J542" s="299" t="s">
        <v>159</v>
      </c>
    </row>
    <row r="543" spans="1:10" x14ac:dyDescent="0.2">
      <c r="A543" s="299">
        <v>1144211385</v>
      </c>
      <c r="B543" s="299" t="s">
        <v>1004</v>
      </c>
      <c r="C543" s="299" t="str">
        <f>+_xlfn.XLOOKUP(A543,'ACTIVOS 2'!$B$10:$B$646,'ACTIVOS 2'!$C$10:$C$646)</f>
        <v>USUGA MUNOZ DANIELA</v>
      </c>
      <c r="D543" s="300">
        <v>36357</v>
      </c>
      <c r="E543" s="300">
        <v>44697</v>
      </c>
      <c r="F543" s="299" t="s">
        <v>768</v>
      </c>
      <c r="G543" s="299" t="s">
        <v>1005</v>
      </c>
      <c r="H543" s="299" t="s">
        <v>90</v>
      </c>
      <c r="I543" s="299" t="s">
        <v>6266</v>
      </c>
      <c r="J543" s="299" t="s">
        <v>6724</v>
      </c>
    </row>
    <row r="544" spans="1:10" x14ac:dyDescent="0.2">
      <c r="A544" s="299">
        <v>1144095481</v>
      </c>
      <c r="B544" s="299" t="s">
        <v>329</v>
      </c>
      <c r="C544" s="299" t="str">
        <f>+_xlfn.XLOOKUP(A544,'ACTIVOS 2'!$B$10:$B$646,'ACTIVOS 2'!$C$10:$C$646)</f>
        <v>FILIGRANA CHAUSTRE TANIA</v>
      </c>
      <c r="D544" s="300">
        <v>35531</v>
      </c>
      <c r="E544" s="300">
        <v>43755</v>
      </c>
      <c r="F544" s="299" t="s">
        <v>768</v>
      </c>
      <c r="G544" s="299" t="s">
        <v>330</v>
      </c>
      <c r="H544" s="299" t="s">
        <v>90</v>
      </c>
      <c r="I544" s="299" t="s">
        <v>331</v>
      </c>
      <c r="J544" s="299" t="s">
        <v>92</v>
      </c>
    </row>
    <row r="545" spans="1:10" x14ac:dyDescent="0.2">
      <c r="A545" s="299">
        <v>1130634495</v>
      </c>
      <c r="B545" s="299" t="s">
        <v>332</v>
      </c>
      <c r="C545" s="299" t="str">
        <f>+_xlfn.XLOOKUP(A545,'ACTIVOS 2'!$B$10:$B$646,'ACTIVOS 2'!$C$10:$C$646)</f>
        <v>GOMEZ HERNANDEZ SULAY GEOVANA</v>
      </c>
      <c r="D545" s="300">
        <v>31999</v>
      </c>
      <c r="E545" s="300">
        <v>43504</v>
      </c>
      <c r="F545" s="299" t="s">
        <v>768</v>
      </c>
      <c r="G545" s="299" t="s">
        <v>4536</v>
      </c>
      <c r="H545" s="299" t="s">
        <v>90</v>
      </c>
      <c r="I545" s="299" t="s">
        <v>331</v>
      </c>
      <c r="J545" s="299" t="s">
        <v>92</v>
      </c>
    </row>
    <row r="546" spans="1:10" x14ac:dyDescent="0.2">
      <c r="A546" s="299">
        <v>1130627977</v>
      </c>
      <c r="B546" s="299" t="s">
        <v>333</v>
      </c>
      <c r="C546" s="299" t="str">
        <f>+_xlfn.XLOOKUP(A546,'ACTIVOS 2'!$B$10:$B$646,'ACTIVOS 2'!$C$10:$C$646)</f>
        <v>GUTIERREZ GOMEZ JOSE FERNANDO</v>
      </c>
      <c r="D546" s="300">
        <v>31636</v>
      </c>
      <c r="E546" s="300">
        <v>43906</v>
      </c>
      <c r="F546" s="299" t="s">
        <v>763</v>
      </c>
      <c r="G546" s="299" t="s">
        <v>4537</v>
      </c>
      <c r="H546" s="299" t="s">
        <v>90</v>
      </c>
      <c r="I546" s="299" t="s">
        <v>331</v>
      </c>
      <c r="J546" s="299" t="s">
        <v>92</v>
      </c>
    </row>
    <row r="547" spans="1:10" x14ac:dyDescent="0.2">
      <c r="A547" s="299">
        <v>1085687299</v>
      </c>
      <c r="B547" s="299" t="s">
        <v>334</v>
      </c>
      <c r="C547" s="299" t="str">
        <f>+_xlfn.XLOOKUP(A547,'ACTIVOS 2'!$B$10:$B$646,'ACTIVOS 2'!$C$10:$C$646)</f>
        <v>HINESTROZA TORRES BENYI CRISTINA</v>
      </c>
      <c r="D547" s="300">
        <v>32314</v>
      </c>
      <c r="E547" s="300">
        <v>43172</v>
      </c>
      <c r="F547" s="299" t="s">
        <v>768</v>
      </c>
      <c r="G547" s="299" t="s">
        <v>335</v>
      </c>
      <c r="H547" s="299" t="s">
        <v>90</v>
      </c>
      <c r="I547" s="299" t="s">
        <v>331</v>
      </c>
      <c r="J547" s="299" t="s">
        <v>92</v>
      </c>
    </row>
    <row r="548" spans="1:10" x14ac:dyDescent="0.2">
      <c r="A548" s="299">
        <v>1113641054</v>
      </c>
      <c r="B548" s="299" t="s">
        <v>336</v>
      </c>
      <c r="C548" s="299" t="str">
        <f>+_xlfn.XLOOKUP(A548,'ACTIVOS 2'!$B$10:$B$646,'ACTIVOS 2'!$C$10:$C$646)</f>
        <v>MAZO SALAS LINA MARCELA</v>
      </c>
      <c r="D548" s="300">
        <v>32710</v>
      </c>
      <c r="E548" s="300">
        <v>43370</v>
      </c>
      <c r="F548" s="299" t="s">
        <v>768</v>
      </c>
      <c r="G548" s="299" t="s">
        <v>4538</v>
      </c>
      <c r="H548" s="299" t="s">
        <v>90</v>
      </c>
      <c r="I548" s="299" t="s">
        <v>331</v>
      </c>
      <c r="J548" s="299" t="s">
        <v>92</v>
      </c>
    </row>
    <row r="549" spans="1:10" x14ac:dyDescent="0.2">
      <c r="A549" s="299">
        <v>1130638562</v>
      </c>
      <c r="B549" s="299" t="s">
        <v>337</v>
      </c>
      <c r="C549" s="299" t="str">
        <f>+_xlfn.XLOOKUP(A549,'ACTIVOS 2'!$B$10:$B$646,'ACTIVOS 2'!$C$10:$C$646)</f>
        <v>QUINTERO SOLARTE DIANA CAROLINA</v>
      </c>
      <c r="D549" s="300">
        <v>32284</v>
      </c>
      <c r="E549" s="300">
        <v>43504</v>
      </c>
      <c r="F549" s="299" t="s">
        <v>768</v>
      </c>
      <c r="G549" s="299" t="s">
        <v>4539</v>
      </c>
      <c r="H549" s="299" t="s">
        <v>90</v>
      </c>
      <c r="I549" s="299" t="s">
        <v>331</v>
      </c>
      <c r="J549" s="299" t="s">
        <v>92</v>
      </c>
    </row>
    <row r="550" spans="1:10" x14ac:dyDescent="0.2">
      <c r="A550" s="299">
        <v>79849153</v>
      </c>
      <c r="B550" s="299" t="s">
        <v>338</v>
      </c>
      <c r="C550" s="299" t="str">
        <f>+_xlfn.XLOOKUP(A550,'ACTIVOS 2'!$B$10:$B$646,'ACTIVOS 2'!$C$10:$C$646)</f>
        <v>RODRIGUEZ VELASQUEZ JOHN MANUEL</v>
      </c>
      <c r="D550" s="300">
        <v>27724</v>
      </c>
      <c r="E550" s="300">
        <v>40371</v>
      </c>
      <c r="F550" s="299" t="s">
        <v>763</v>
      </c>
      <c r="G550" s="299" t="s">
        <v>4540</v>
      </c>
      <c r="H550" s="299" t="s">
        <v>90</v>
      </c>
      <c r="I550" s="299" t="s">
        <v>331</v>
      </c>
      <c r="J550" s="299" t="s">
        <v>92</v>
      </c>
    </row>
    <row r="551" spans="1:10" x14ac:dyDescent="0.2">
      <c r="A551" s="299">
        <v>1144070871</v>
      </c>
      <c r="B551" s="299" t="s">
        <v>339</v>
      </c>
      <c r="C551" s="299" t="str">
        <f>+_xlfn.XLOOKUP(A551,'ACTIVOS 2'!$B$10:$B$646,'ACTIVOS 2'!$C$10:$C$646)</f>
        <v>ROMAN OCAMPO MILDREY</v>
      </c>
      <c r="D551" s="300">
        <v>34486</v>
      </c>
      <c r="E551" s="300">
        <v>42888</v>
      </c>
      <c r="F551" s="299" t="s">
        <v>768</v>
      </c>
      <c r="G551" s="299" t="s">
        <v>340</v>
      </c>
      <c r="H551" s="299" t="s">
        <v>90</v>
      </c>
      <c r="I551" s="299" t="s">
        <v>331</v>
      </c>
      <c r="J551" s="299" t="s">
        <v>92</v>
      </c>
    </row>
    <row r="552" spans="1:10" x14ac:dyDescent="0.2">
      <c r="A552" s="299">
        <v>67038967</v>
      </c>
      <c r="B552" s="299" t="s">
        <v>341</v>
      </c>
      <c r="C552" s="299" t="str">
        <f>+_xlfn.XLOOKUP(A552,'ACTIVOS 2'!$B$10:$B$646,'ACTIVOS 2'!$C$10:$C$646)</f>
        <v>SANCHEZ GUTIERREZ ANGEL</v>
      </c>
      <c r="D552" s="300">
        <v>31309</v>
      </c>
      <c r="E552" s="300">
        <v>41535</v>
      </c>
      <c r="F552" s="299" t="s">
        <v>763</v>
      </c>
      <c r="G552" s="299" t="s">
        <v>342</v>
      </c>
      <c r="H552" s="299" t="s">
        <v>90</v>
      </c>
      <c r="I552" s="299" t="s">
        <v>331</v>
      </c>
      <c r="J552" s="299" t="s">
        <v>92</v>
      </c>
    </row>
    <row r="553" spans="1:10" x14ac:dyDescent="0.2">
      <c r="A553" s="299">
        <v>1130622846</v>
      </c>
      <c r="B553" s="299" t="s">
        <v>6792</v>
      </c>
      <c r="C553" s="299" t="str">
        <f>+_xlfn.XLOOKUP(A553,'ACTIVOS 2'!$B$10:$B$646,'ACTIVOS 2'!$C$10:$C$646)</f>
        <v>VALENCIA ARROYAVE FRANK ROBEIROT</v>
      </c>
      <c r="D553" s="300">
        <v>32503</v>
      </c>
      <c r="E553" s="300">
        <v>45768</v>
      </c>
      <c r="F553" s="299" t="s">
        <v>763</v>
      </c>
      <c r="G553" s="299" t="s">
        <v>6793</v>
      </c>
      <c r="H553" s="299" t="s">
        <v>90</v>
      </c>
      <c r="I553" s="299" t="s">
        <v>345</v>
      </c>
      <c r="J553" s="299" t="s">
        <v>92</v>
      </c>
    </row>
    <row r="554" spans="1:10" x14ac:dyDescent="0.2">
      <c r="A554" s="299">
        <v>1143868161</v>
      </c>
      <c r="B554" s="299" t="s">
        <v>346</v>
      </c>
      <c r="C554" s="299" t="str">
        <f>+_xlfn.XLOOKUP(A554,'ACTIVOS 2'!$B$10:$B$646,'ACTIVOS 2'!$C$10:$C$646)</f>
        <v>HURTADO SANTACRUZ JHON JAIRO</v>
      </c>
      <c r="D554" s="300">
        <v>35329</v>
      </c>
      <c r="E554" s="300">
        <v>43622</v>
      </c>
      <c r="F554" s="299" t="s">
        <v>763</v>
      </c>
      <c r="G554" s="299" t="s">
        <v>347</v>
      </c>
      <c r="H554" s="299" t="s">
        <v>90</v>
      </c>
      <c r="I554" s="299" t="s">
        <v>348</v>
      </c>
      <c r="J554" s="299" t="s">
        <v>92</v>
      </c>
    </row>
    <row r="555" spans="1:10" x14ac:dyDescent="0.2">
      <c r="A555" s="299">
        <v>1130658285</v>
      </c>
      <c r="B555" s="299" t="s">
        <v>6746</v>
      </c>
      <c r="C555" s="299" t="str">
        <f>+_xlfn.XLOOKUP(A555,'ACTIVOS 2'!$B$10:$B$646,'ACTIVOS 2'!$C$10:$C$646)</f>
        <v>FIGUEROA DELGADO RODOLFO</v>
      </c>
      <c r="D555" s="300">
        <v>32115</v>
      </c>
      <c r="E555" s="300">
        <v>45748</v>
      </c>
      <c r="F555" s="299" t="s">
        <v>763</v>
      </c>
      <c r="G555" s="299" t="s">
        <v>6747</v>
      </c>
      <c r="H555" s="299" t="s">
        <v>90</v>
      </c>
      <c r="I555" s="299" t="s">
        <v>351</v>
      </c>
      <c r="J555" s="299" t="s">
        <v>92</v>
      </c>
    </row>
    <row r="556" spans="1:10" x14ac:dyDescent="0.2">
      <c r="A556" s="299">
        <v>5825247</v>
      </c>
      <c r="B556" s="299" t="s">
        <v>6794</v>
      </c>
      <c r="C556" s="299" t="str">
        <f>+_xlfn.XLOOKUP(A556,'ACTIVOS 2'!$B$10:$B$646,'ACTIVOS 2'!$C$10:$C$646)</f>
        <v>PEREZ SERGIO ANDRES</v>
      </c>
      <c r="D556" s="300">
        <v>29578</v>
      </c>
      <c r="E556" s="300">
        <v>45768</v>
      </c>
      <c r="F556" s="299" t="s">
        <v>763</v>
      </c>
      <c r="G556" s="299" t="s">
        <v>6795</v>
      </c>
      <c r="H556" s="299" t="s">
        <v>90</v>
      </c>
      <c r="I556" s="299" t="s">
        <v>351</v>
      </c>
      <c r="J556" s="299" t="s">
        <v>92</v>
      </c>
    </row>
    <row r="557" spans="1:10" x14ac:dyDescent="0.2">
      <c r="A557" s="299">
        <v>1130590251</v>
      </c>
      <c r="B557" s="299" t="s">
        <v>354</v>
      </c>
      <c r="C557" s="299" t="str">
        <f>+_xlfn.XLOOKUP(A557,'ACTIVOS 2'!$B$10:$B$646,'ACTIVOS 2'!$C$10:$C$646)</f>
        <v>PRADA VILLA EDGAR HERNAN</v>
      </c>
      <c r="D557" s="300">
        <v>31704</v>
      </c>
      <c r="E557" s="300">
        <v>45614</v>
      </c>
      <c r="F557" s="299" t="s">
        <v>763</v>
      </c>
      <c r="G557" s="299" t="s">
        <v>355</v>
      </c>
      <c r="H557" s="299" t="s">
        <v>90</v>
      </c>
      <c r="I557" s="299" t="s">
        <v>351</v>
      </c>
      <c r="J557" s="299" t="s">
        <v>92</v>
      </c>
    </row>
    <row r="558" spans="1:10" x14ac:dyDescent="0.2">
      <c r="A558" s="299">
        <v>1151940386</v>
      </c>
      <c r="B558" s="299" t="s">
        <v>356</v>
      </c>
      <c r="C558" s="299" t="str">
        <f>+_xlfn.XLOOKUP(A558,'ACTIVOS 2'!$B$10:$B$646,'ACTIVOS 2'!$C$10:$C$646)</f>
        <v>VANEGAS SANTOFINIO HAWER STEVEN</v>
      </c>
      <c r="D558" s="300">
        <v>33397</v>
      </c>
      <c r="E558" s="300">
        <v>43350</v>
      </c>
      <c r="F558" s="299" t="s">
        <v>763</v>
      </c>
      <c r="G558" s="299" t="s">
        <v>4541</v>
      </c>
      <c r="H558" s="299" t="s">
        <v>90</v>
      </c>
      <c r="I558" s="299" t="s">
        <v>357</v>
      </c>
      <c r="J558" s="299" t="s">
        <v>92</v>
      </c>
    </row>
    <row r="559" spans="1:10" x14ac:dyDescent="0.2">
      <c r="A559" s="299">
        <v>1005968424</v>
      </c>
      <c r="B559" s="299" t="s">
        <v>363</v>
      </c>
      <c r="C559" s="299" t="str">
        <f>+_xlfn.XLOOKUP(A559,'ACTIVOS 2'!$B$10:$B$646,'ACTIVOS 2'!$C$10:$C$646)</f>
        <v>SOLIS AYALA JUAN SEBASTIAN</v>
      </c>
      <c r="D559" s="300">
        <v>37890</v>
      </c>
      <c r="E559" s="300">
        <v>44713</v>
      </c>
      <c r="F559" s="299" t="s">
        <v>763</v>
      </c>
      <c r="G559" s="299" t="s">
        <v>4542</v>
      </c>
      <c r="H559" s="299" t="s">
        <v>90</v>
      </c>
      <c r="I559" s="299" t="s">
        <v>360</v>
      </c>
      <c r="J559" s="299" t="s">
        <v>196</v>
      </c>
    </row>
    <row r="560" spans="1:10" x14ac:dyDescent="0.2">
      <c r="A560" s="299">
        <v>1143956959</v>
      </c>
      <c r="B560" s="299" t="s">
        <v>364</v>
      </c>
      <c r="C560" s="299" t="str">
        <f>+_xlfn.XLOOKUP(A560,'ACTIVOS 2'!$B$10:$B$646,'ACTIVOS 2'!$C$10:$C$646)</f>
        <v>POPO MINA JOSE JEFFERSON</v>
      </c>
      <c r="D560" s="300">
        <v>34137</v>
      </c>
      <c r="E560" s="300">
        <v>43353</v>
      </c>
      <c r="F560" s="299" t="s">
        <v>763</v>
      </c>
      <c r="G560" s="299" t="s">
        <v>4543</v>
      </c>
      <c r="H560" s="299" t="s">
        <v>90</v>
      </c>
      <c r="I560" s="299" t="s">
        <v>365</v>
      </c>
      <c r="J560" s="299" t="s">
        <v>92</v>
      </c>
    </row>
    <row r="561" spans="1:10" x14ac:dyDescent="0.2">
      <c r="A561" s="299">
        <v>1130678000</v>
      </c>
      <c r="B561" s="299" t="s">
        <v>349</v>
      </c>
      <c r="C561" s="299" t="str">
        <f>+_xlfn.XLOOKUP(A561,'ACTIVOS 2'!$B$10:$B$646,'ACTIVOS 2'!$C$10:$C$646)</f>
        <v>COBOS VASQUEZ ALVARO ANDRES</v>
      </c>
      <c r="D561" s="300">
        <v>32338</v>
      </c>
      <c r="E561" s="300">
        <v>45162</v>
      </c>
      <c r="F561" s="299" t="s">
        <v>763</v>
      </c>
      <c r="G561" s="299" t="s">
        <v>350</v>
      </c>
      <c r="H561" s="299" t="s">
        <v>90</v>
      </c>
      <c r="I561" s="299" t="s">
        <v>6675</v>
      </c>
      <c r="J561" s="299" t="s">
        <v>6724</v>
      </c>
    </row>
    <row r="562" spans="1:10" x14ac:dyDescent="0.2">
      <c r="A562" s="299">
        <v>1151963482</v>
      </c>
      <c r="B562" s="299" t="s">
        <v>1528</v>
      </c>
      <c r="C562" s="299" t="str">
        <f>+_xlfn.XLOOKUP(A562,'ACTIVOS 2'!$B$10:$B$646,'ACTIVOS 2'!$C$10:$C$646)</f>
        <v>ORTIZ CAMPOS ROBERTO CARLOS</v>
      </c>
      <c r="D562" s="300">
        <v>35727</v>
      </c>
      <c r="E562" s="300">
        <v>45362</v>
      </c>
      <c r="F562" s="299" t="s">
        <v>763</v>
      </c>
      <c r="G562" s="299" t="s">
        <v>1529</v>
      </c>
      <c r="H562" s="299" t="s">
        <v>90</v>
      </c>
      <c r="I562" s="299" t="s">
        <v>1530</v>
      </c>
      <c r="J562" s="299" t="s">
        <v>196</v>
      </c>
    </row>
    <row r="563" spans="1:10" x14ac:dyDescent="0.2">
      <c r="A563" s="299">
        <v>14636006</v>
      </c>
      <c r="B563" s="299" t="s">
        <v>231</v>
      </c>
      <c r="C563" s="299" t="str">
        <f>+_xlfn.XLOOKUP(A563,'ACTIVOS 2'!$B$10:$B$646,'ACTIVOS 2'!$C$10:$C$646)</f>
        <v>CASTIBLANCO MARQUEZ HARRY</v>
      </c>
      <c r="D563" s="300">
        <v>30654</v>
      </c>
      <c r="E563" s="300">
        <v>45475</v>
      </c>
      <c r="F563" s="299" t="s">
        <v>763</v>
      </c>
      <c r="G563" s="299" t="s">
        <v>232</v>
      </c>
      <c r="H563" s="299" t="s">
        <v>90</v>
      </c>
      <c r="I563" s="299" t="s">
        <v>6312</v>
      </c>
      <c r="J563" s="299" t="s">
        <v>196</v>
      </c>
    </row>
    <row r="564" spans="1:10" x14ac:dyDescent="0.2">
      <c r="A564" s="299">
        <v>1113635537</v>
      </c>
      <c r="B564" s="299" t="s">
        <v>1531</v>
      </c>
      <c r="C564" s="299" t="str">
        <f>+_xlfn.XLOOKUP(A564,'ACTIVOS 2'!$B$10:$B$646,'ACTIVOS 2'!$C$10:$C$646)</f>
        <v>ORTIZ ROSERO LUZ ADRIANA</v>
      </c>
      <c r="D564" s="300">
        <v>32307</v>
      </c>
      <c r="E564" s="300">
        <v>39744</v>
      </c>
      <c r="F564" s="299" t="s">
        <v>768</v>
      </c>
      <c r="G564" s="299" t="s">
        <v>4544</v>
      </c>
      <c r="H564" s="299" t="s">
        <v>366</v>
      </c>
      <c r="I564" s="299" t="s">
        <v>1532</v>
      </c>
      <c r="J564" s="299" t="s">
        <v>368</v>
      </c>
    </row>
    <row r="565" spans="1:10" x14ac:dyDescent="0.2">
      <c r="A565" s="299">
        <v>14678592</v>
      </c>
      <c r="B565" s="299" t="s">
        <v>1577</v>
      </c>
      <c r="C565" s="299" t="str">
        <f>+_xlfn.XLOOKUP(A565,'ACTIVOS 2'!$B$10:$B$646,'ACTIVOS 2'!$C$10:$C$646)</f>
        <v>MONTANO MURILLO LUIS CARLOS</v>
      </c>
      <c r="D565" s="300">
        <v>31041</v>
      </c>
      <c r="E565" s="300">
        <v>45062</v>
      </c>
      <c r="F565" s="299" t="s">
        <v>763</v>
      </c>
      <c r="G565" s="299" t="s">
        <v>1578</v>
      </c>
      <c r="H565" s="299" t="s">
        <v>366</v>
      </c>
      <c r="I565" s="299" t="s">
        <v>6748</v>
      </c>
      <c r="J565" s="299" t="s">
        <v>1541</v>
      </c>
    </row>
    <row r="566" spans="1:10" x14ac:dyDescent="0.2">
      <c r="A566" s="299">
        <v>1143932028</v>
      </c>
      <c r="B566" s="299" t="s">
        <v>1579</v>
      </c>
      <c r="C566" s="299" t="str">
        <f>+_xlfn.XLOOKUP(A566,'ACTIVOS 2'!$B$10:$B$646,'ACTIVOS 2'!$C$10:$C$646)</f>
        <v>MORALES RODRIGUEZ KATERINE</v>
      </c>
      <c r="D566" s="300">
        <v>32966</v>
      </c>
      <c r="E566" s="300">
        <v>45216</v>
      </c>
      <c r="F566" s="299" t="s">
        <v>768</v>
      </c>
      <c r="G566" s="299" t="s">
        <v>1580</v>
      </c>
      <c r="H566" s="299" t="s">
        <v>366</v>
      </c>
      <c r="I566" s="299" t="s">
        <v>6748</v>
      </c>
      <c r="J566" s="299" t="s">
        <v>1541</v>
      </c>
    </row>
    <row r="567" spans="1:10" x14ac:dyDescent="0.2">
      <c r="A567" s="299">
        <v>1130655961</v>
      </c>
      <c r="B567" s="299" t="s">
        <v>1533</v>
      </c>
      <c r="C567" s="299" t="str">
        <f>+_xlfn.XLOOKUP(A567,'ACTIVOS 2'!$B$10:$B$646,'ACTIVOS 2'!$C$10:$C$646)</f>
        <v>SEGURA SALAZAR SERGIO ALEXANDER</v>
      </c>
      <c r="D567" s="300">
        <v>32133</v>
      </c>
      <c r="E567" s="300">
        <v>41913</v>
      </c>
      <c r="F567" s="299" t="s">
        <v>763</v>
      </c>
      <c r="G567" s="299" t="s">
        <v>1534</v>
      </c>
      <c r="H567" s="299" t="s">
        <v>366</v>
      </c>
      <c r="I567" s="299" t="s">
        <v>1535</v>
      </c>
      <c r="J567" s="299" t="s">
        <v>368</v>
      </c>
    </row>
    <row r="568" spans="1:10" x14ac:dyDescent="0.2">
      <c r="A568" s="299">
        <v>94527076</v>
      </c>
      <c r="B568" s="299" t="s">
        <v>1536</v>
      </c>
      <c r="C568" s="299" t="str">
        <f>+_xlfn.XLOOKUP(A568,'ACTIVOS 2'!$B$10:$B$646,'ACTIVOS 2'!$C$10:$C$646)</f>
        <v>MORALES CHACON LUIS MIGUEL</v>
      </c>
      <c r="D568" s="300">
        <v>28859</v>
      </c>
      <c r="E568" s="300">
        <v>41674</v>
      </c>
      <c r="F568" s="299" t="s">
        <v>763</v>
      </c>
      <c r="G568" s="299" t="s">
        <v>1537</v>
      </c>
      <c r="H568" s="299" t="s">
        <v>366</v>
      </c>
      <c r="I568" s="299" t="s">
        <v>1538</v>
      </c>
      <c r="J568" s="299" t="s">
        <v>368</v>
      </c>
    </row>
    <row r="569" spans="1:10" x14ac:dyDescent="0.2">
      <c r="A569" s="299">
        <v>14695140</v>
      </c>
      <c r="B569" s="299" t="s">
        <v>1539</v>
      </c>
      <c r="C569" s="299" t="str">
        <f>+_xlfn.XLOOKUP(A569,'ACTIVOS 2'!$B$10:$B$646,'ACTIVOS 2'!$C$10:$C$646)</f>
        <v>QUINTERO BORRERO REINER</v>
      </c>
      <c r="D569" s="300">
        <v>30096</v>
      </c>
      <c r="E569" s="300">
        <v>39995</v>
      </c>
      <c r="F569" s="299" t="s">
        <v>763</v>
      </c>
      <c r="G569" s="299" t="s">
        <v>4545</v>
      </c>
      <c r="H569" s="299" t="s">
        <v>366</v>
      </c>
      <c r="I569" s="299" t="s">
        <v>1540</v>
      </c>
      <c r="J569" s="299" t="s">
        <v>1541</v>
      </c>
    </row>
    <row r="570" spans="1:10" x14ac:dyDescent="0.2">
      <c r="A570" s="299">
        <v>16789493</v>
      </c>
      <c r="B570" s="299" t="s">
        <v>1542</v>
      </c>
      <c r="C570" s="299" t="str">
        <f>+_xlfn.XLOOKUP(A570,'ACTIVOS 2'!$B$10:$B$646,'ACTIVOS 2'!$C$10:$C$646)</f>
        <v>MUNOZ CALDERON MAURICIO</v>
      </c>
      <c r="D570" s="300">
        <v>25906</v>
      </c>
      <c r="E570" s="300">
        <v>44858</v>
      </c>
      <c r="F570" s="299" t="s">
        <v>763</v>
      </c>
      <c r="G570" s="299" t="s">
        <v>4546</v>
      </c>
      <c r="H570" s="299" t="s">
        <v>366</v>
      </c>
      <c r="I570" s="299" t="s">
        <v>1543</v>
      </c>
      <c r="J570" s="299" t="s">
        <v>366</v>
      </c>
    </row>
    <row r="571" spans="1:10" x14ac:dyDescent="0.2">
      <c r="A571" s="299">
        <v>16722977</v>
      </c>
      <c r="B571" s="299" t="s">
        <v>1544</v>
      </c>
      <c r="C571" s="299" t="str">
        <f>+_xlfn.XLOOKUP(A571,'ACTIVOS 2'!$B$10:$B$646,'ACTIVOS 2'!$C$10:$C$646)</f>
        <v>AGUDELO SALAZAR JOHN FERNANDO</v>
      </c>
      <c r="D571" s="300">
        <v>23966</v>
      </c>
      <c r="E571" s="300">
        <v>38874</v>
      </c>
      <c r="F571" s="299" t="s">
        <v>763</v>
      </c>
      <c r="G571" s="299" t="s">
        <v>4547</v>
      </c>
      <c r="H571" s="299" t="s">
        <v>366</v>
      </c>
      <c r="I571" s="299" t="s">
        <v>367</v>
      </c>
      <c r="J571" s="299" t="s">
        <v>368</v>
      </c>
    </row>
    <row r="572" spans="1:10" x14ac:dyDescent="0.2">
      <c r="A572" s="299">
        <v>14839847</v>
      </c>
      <c r="B572" s="299" t="s">
        <v>369</v>
      </c>
      <c r="C572" s="299" t="str">
        <f>+_xlfn.XLOOKUP(A572,'ACTIVOS 2'!$B$10:$B$646,'ACTIVOS 2'!$C$10:$C$646)</f>
        <v>ASPRILLA LUIS ALFONSO</v>
      </c>
      <c r="D572" s="300">
        <v>29299</v>
      </c>
      <c r="E572" s="300">
        <v>45509</v>
      </c>
      <c r="F572" s="299" t="s">
        <v>763</v>
      </c>
      <c r="G572" s="299" t="s">
        <v>4548</v>
      </c>
      <c r="H572" s="299" t="s">
        <v>366</v>
      </c>
      <c r="I572" s="299" t="s">
        <v>367</v>
      </c>
      <c r="J572" s="299" t="s">
        <v>368</v>
      </c>
    </row>
    <row r="573" spans="1:10" x14ac:dyDescent="0.2">
      <c r="A573" s="299">
        <v>4816989</v>
      </c>
      <c r="B573" s="299" t="s">
        <v>370</v>
      </c>
      <c r="C573" s="299" t="str">
        <f>+_xlfn.XLOOKUP(A573,'ACTIVOS 2'!$B$10:$B$646,'ACTIVOS 2'!$C$10:$C$646)</f>
        <v>CAICEDO BARCO PEDRO ANTONIO</v>
      </c>
      <c r="D573" s="300">
        <v>28180</v>
      </c>
      <c r="E573" s="300">
        <v>41397</v>
      </c>
      <c r="F573" s="299" t="s">
        <v>763</v>
      </c>
      <c r="G573" s="299" t="s">
        <v>371</v>
      </c>
      <c r="H573" s="299" t="s">
        <v>366</v>
      </c>
      <c r="I573" s="299" t="s">
        <v>367</v>
      </c>
      <c r="J573" s="299" t="s">
        <v>368</v>
      </c>
    </row>
    <row r="574" spans="1:10" x14ac:dyDescent="0.2">
      <c r="A574" s="299">
        <v>1112461608</v>
      </c>
      <c r="B574" s="299" t="s">
        <v>6796</v>
      </c>
      <c r="C574" s="299" t="str">
        <f>+_xlfn.XLOOKUP(A574,'ACTIVOS 2'!$B$10:$B$646,'ACTIVOS 2'!$C$10:$C$646)</f>
        <v>CARDENAS DAVILA OSCAR EDUARDO</v>
      </c>
      <c r="D574" s="300">
        <v>31764</v>
      </c>
      <c r="E574" s="300">
        <v>45782</v>
      </c>
      <c r="F574" s="299" t="s">
        <v>763</v>
      </c>
      <c r="G574" s="299" t="s">
        <v>6797</v>
      </c>
      <c r="H574" s="299" t="s">
        <v>366</v>
      </c>
      <c r="I574" s="299" t="s">
        <v>367</v>
      </c>
      <c r="J574" s="299" t="s">
        <v>368</v>
      </c>
    </row>
    <row r="575" spans="1:10" x14ac:dyDescent="0.2">
      <c r="A575" s="299">
        <v>1107099179</v>
      </c>
      <c r="B575" s="299" t="s">
        <v>374</v>
      </c>
      <c r="C575" s="299" t="str">
        <f>+_xlfn.XLOOKUP(A575,'ACTIVOS 2'!$B$10:$B$646,'ACTIVOS 2'!$C$10:$C$646)</f>
        <v>CARVAJAL GALLEGO ANTHONY</v>
      </c>
      <c r="D575" s="300">
        <v>35222</v>
      </c>
      <c r="E575" s="300">
        <v>44677</v>
      </c>
      <c r="F575" s="299" t="s">
        <v>763</v>
      </c>
      <c r="G575" s="299" t="s">
        <v>375</v>
      </c>
      <c r="H575" s="299" t="s">
        <v>366</v>
      </c>
      <c r="I575" s="299" t="s">
        <v>367</v>
      </c>
      <c r="J575" s="299" t="s">
        <v>368</v>
      </c>
    </row>
    <row r="576" spans="1:10" x14ac:dyDescent="0.2">
      <c r="A576" s="299">
        <v>1004614499</v>
      </c>
      <c r="B576" s="299" t="s">
        <v>376</v>
      </c>
      <c r="C576" s="299" t="str">
        <f>+_xlfn.XLOOKUP(A576,'ACTIVOS 2'!$B$10:$B$646,'ACTIVOS 2'!$C$10:$C$646)</f>
        <v>CUERO PALERMO MIGUEL</v>
      </c>
      <c r="D576" s="300">
        <v>34268</v>
      </c>
      <c r="E576" s="300">
        <v>44914</v>
      </c>
      <c r="F576" s="299" t="s">
        <v>763</v>
      </c>
      <c r="G576" s="299" t="s">
        <v>377</v>
      </c>
      <c r="H576" s="299" t="s">
        <v>366</v>
      </c>
      <c r="I576" s="299" t="s">
        <v>367</v>
      </c>
      <c r="J576" s="299" t="s">
        <v>368</v>
      </c>
    </row>
    <row r="577" spans="1:10" x14ac:dyDescent="0.2">
      <c r="A577" s="299">
        <v>94521586</v>
      </c>
      <c r="B577" s="299" t="s">
        <v>378</v>
      </c>
      <c r="C577" s="299" t="str">
        <f>+_xlfn.XLOOKUP(A577,'ACTIVOS 2'!$B$10:$B$646,'ACTIVOS 2'!$C$10:$C$646)</f>
        <v>GONZALEZ LOPEZ WILLIAM JAVIER</v>
      </c>
      <c r="D577" s="300">
        <v>28720</v>
      </c>
      <c r="E577" s="300">
        <v>45447</v>
      </c>
      <c r="F577" s="299" t="s">
        <v>763</v>
      </c>
      <c r="G577" s="299" t="s">
        <v>379</v>
      </c>
      <c r="H577" s="299" t="s">
        <v>366</v>
      </c>
      <c r="I577" s="299" t="s">
        <v>367</v>
      </c>
      <c r="J577" s="299" t="s">
        <v>368</v>
      </c>
    </row>
    <row r="578" spans="1:10" x14ac:dyDescent="0.2">
      <c r="A578" s="299">
        <v>1144043243</v>
      </c>
      <c r="B578" s="299" t="s">
        <v>380</v>
      </c>
      <c r="C578" s="299" t="str">
        <f>+_xlfn.XLOOKUP(A578,'ACTIVOS 2'!$B$10:$B$646,'ACTIVOS 2'!$C$10:$C$646)</f>
        <v>GRIJALBA NANEZ LUIS DAVID</v>
      </c>
      <c r="D578" s="300">
        <v>33117</v>
      </c>
      <c r="E578" s="300">
        <v>42290</v>
      </c>
      <c r="F578" s="299" t="s">
        <v>763</v>
      </c>
      <c r="G578" s="299" t="s">
        <v>381</v>
      </c>
      <c r="H578" s="299" t="s">
        <v>366</v>
      </c>
      <c r="I578" s="299" t="s">
        <v>367</v>
      </c>
      <c r="J578" s="299" t="s">
        <v>368</v>
      </c>
    </row>
    <row r="579" spans="1:10" x14ac:dyDescent="0.2">
      <c r="A579" s="299">
        <v>1130629024</v>
      </c>
      <c r="B579" s="299" t="s">
        <v>382</v>
      </c>
      <c r="C579" s="299" t="str">
        <f>+_xlfn.XLOOKUP(A579,'ACTIVOS 2'!$B$10:$B$646,'ACTIVOS 2'!$C$10:$C$646)</f>
        <v>GUERRERO MUNOZ EDGAR MAURICIO</v>
      </c>
      <c r="D579" s="300">
        <v>31686</v>
      </c>
      <c r="E579" s="300">
        <v>42563</v>
      </c>
      <c r="F579" s="299" t="s">
        <v>763</v>
      </c>
      <c r="G579" s="299" t="s">
        <v>383</v>
      </c>
      <c r="H579" s="299" t="s">
        <v>366</v>
      </c>
      <c r="I579" s="299" t="s">
        <v>367</v>
      </c>
      <c r="J579" s="299" t="s">
        <v>368</v>
      </c>
    </row>
    <row r="580" spans="1:10" x14ac:dyDescent="0.2">
      <c r="A580" s="299">
        <v>31714907</v>
      </c>
      <c r="B580" s="299" t="s">
        <v>384</v>
      </c>
      <c r="C580" s="299" t="str">
        <f>+_xlfn.XLOOKUP(A580,'ACTIVOS 2'!$B$10:$B$646,'ACTIVOS 2'!$C$10:$C$646)</f>
        <v>HERRERA SANCHEZ JULIE PATRICIA</v>
      </c>
      <c r="D580" s="300">
        <v>30579</v>
      </c>
      <c r="E580" s="300">
        <v>41786</v>
      </c>
      <c r="F580" s="299" t="s">
        <v>768</v>
      </c>
      <c r="G580" s="299" t="s">
        <v>4549</v>
      </c>
      <c r="H580" s="299" t="s">
        <v>366</v>
      </c>
      <c r="I580" s="299" t="s">
        <v>367</v>
      </c>
      <c r="J580" s="299" t="s">
        <v>368</v>
      </c>
    </row>
    <row r="581" spans="1:10" x14ac:dyDescent="0.2">
      <c r="A581" s="299">
        <v>1107038744</v>
      </c>
      <c r="B581" s="299" t="s">
        <v>385</v>
      </c>
      <c r="C581" s="299" t="str">
        <f>+_xlfn.XLOOKUP(A581,'ACTIVOS 2'!$B$10:$B$646,'ACTIVOS 2'!$C$10:$C$646)</f>
        <v>HOYOS CHAVACO KEVIN ALEJANDRO</v>
      </c>
      <c r="D581" s="300">
        <v>37093</v>
      </c>
      <c r="E581" s="300">
        <v>45390</v>
      </c>
      <c r="F581" s="299" t="s">
        <v>763</v>
      </c>
      <c r="G581" s="299" t="s">
        <v>386</v>
      </c>
      <c r="H581" s="299" t="s">
        <v>366</v>
      </c>
      <c r="I581" s="299" t="s">
        <v>367</v>
      </c>
      <c r="J581" s="299" t="s">
        <v>368</v>
      </c>
    </row>
    <row r="582" spans="1:10" x14ac:dyDescent="0.2">
      <c r="A582" s="299">
        <v>1113527582</v>
      </c>
      <c r="B582" s="299" t="s">
        <v>387</v>
      </c>
      <c r="C582" s="299" t="str">
        <f>+_xlfn.XLOOKUP(A582,'ACTIVOS 2'!$B$10:$B$646,'ACTIVOS 2'!$C$10:$C$646)</f>
        <v>LASSO BEJARANO CRISTIAN</v>
      </c>
      <c r="D582" s="300">
        <v>34036</v>
      </c>
      <c r="E582" s="300">
        <v>42830</v>
      </c>
      <c r="F582" s="299" t="s">
        <v>763</v>
      </c>
      <c r="G582" s="299" t="s">
        <v>4550</v>
      </c>
      <c r="H582" s="299" t="s">
        <v>366</v>
      </c>
      <c r="I582" s="299" t="s">
        <v>367</v>
      </c>
      <c r="J582" s="299" t="s">
        <v>368</v>
      </c>
    </row>
    <row r="583" spans="1:10" x14ac:dyDescent="0.2">
      <c r="A583" s="299">
        <v>1107530898</v>
      </c>
      <c r="B583" s="299" t="s">
        <v>390</v>
      </c>
      <c r="C583" s="299" t="str">
        <f>+_xlfn.XLOOKUP(A583,'ACTIVOS 2'!$B$10:$B$646,'ACTIVOS 2'!$C$10:$C$646)</f>
        <v>MEDINA VELASCO MARCELA</v>
      </c>
      <c r="D583" s="300">
        <v>36482</v>
      </c>
      <c r="E583" s="300">
        <v>43410</v>
      </c>
      <c r="F583" s="299" t="s">
        <v>768</v>
      </c>
      <c r="G583" s="299" t="s">
        <v>391</v>
      </c>
      <c r="H583" s="299" t="s">
        <v>366</v>
      </c>
      <c r="I583" s="299" t="s">
        <v>367</v>
      </c>
      <c r="J583" s="299" t="s">
        <v>368</v>
      </c>
    </row>
    <row r="584" spans="1:10" x14ac:dyDescent="0.2">
      <c r="A584" s="299">
        <v>94071329</v>
      </c>
      <c r="B584" s="299" t="s">
        <v>392</v>
      </c>
      <c r="C584" s="299" t="str">
        <f>+_xlfn.XLOOKUP(A584,'ACTIVOS 2'!$B$10:$B$646,'ACTIVOS 2'!$C$10:$C$646)</f>
        <v>MONTANO JORGE ARMANDO</v>
      </c>
      <c r="D584" s="300">
        <v>30345</v>
      </c>
      <c r="E584" s="300">
        <v>41932</v>
      </c>
      <c r="F584" s="299" t="s">
        <v>763</v>
      </c>
      <c r="G584" s="299" t="s">
        <v>393</v>
      </c>
      <c r="H584" s="299" t="s">
        <v>366</v>
      </c>
      <c r="I584" s="299" t="s">
        <v>367</v>
      </c>
      <c r="J584" s="299" t="s">
        <v>368</v>
      </c>
    </row>
    <row r="585" spans="1:10" x14ac:dyDescent="0.2">
      <c r="A585" s="299">
        <v>1003851191</v>
      </c>
      <c r="B585" s="299" t="s">
        <v>394</v>
      </c>
      <c r="C585" s="299" t="str">
        <f>+_xlfn.XLOOKUP(A585,'ACTIVOS 2'!$B$10:$B$646,'ACTIVOS 2'!$C$10:$C$646)</f>
        <v>MORENO VALENCIA JAYDER</v>
      </c>
      <c r="D585" s="300">
        <v>36127</v>
      </c>
      <c r="E585" s="300">
        <v>44858</v>
      </c>
      <c r="F585" s="299" t="s">
        <v>763</v>
      </c>
      <c r="G585" s="299" t="s">
        <v>4551</v>
      </c>
      <c r="H585" s="299" t="s">
        <v>366</v>
      </c>
      <c r="I585" s="299" t="s">
        <v>367</v>
      </c>
      <c r="J585" s="299" t="s">
        <v>368</v>
      </c>
    </row>
    <row r="586" spans="1:10" x14ac:dyDescent="0.2">
      <c r="A586" s="299">
        <v>1107101083</v>
      </c>
      <c r="B586" s="299" t="s">
        <v>395</v>
      </c>
      <c r="C586" s="299" t="str">
        <f>+_xlfn.XLOOKUP(A586,'ACTIVOS 2'!$B$10:$B$646,'ACTIVOS 2'!$C$10:$C$646)</f>
        <v>MOSQUERA GONZALEZ SEBASTIAN</v>
      </c>
      <c r="D586" s="300">
        <v>35285</v>
      </c>
      <c r="E586" s="300">
        <v>44587</v>
      </c>
      <c r="F586" s="299" t="s">
        <v>763</v>
      </c>
      <c r="G586" s="299" t="s">
        <v>396</v>
      </c>
      <c r="H586" s="299" t="s">
        <v>366</v>
      </c>
      <c r="I586" s="299" t="s">
        <v>367</v>
      </c>
      <c r="J586" s="299" t="s">
        <v>368</v>
      </c>
    </row>
    <row r="587" spans="1:10" x14ac:dyDescent="0.2">
      <c r="A587" s="299">
        <v>1087648122</v>
      </c>
      <c r="B587" s="299" t="s">
        <v>397</v>
      </c>
      <c r="C587" s="299" t="str">
        <f>+_xlfn.XLOOKUP(A587,'ACTIVOS 2'!$B$10:$B$646,'ACTIVOS 2'!$C$10:$C$646)</f>
        <v>ORDONEZ GOMEZ ALEX FERNANDO</v>
      </c>
      <c r="D587" s="300">
        <v>36172</v>
      </c>
      <c r="E587" s="300">
        <v>44474</v>
      </c>
      <c r="F587" s="299" t="s">
        <v>763</v>
      </c>
      <c r="G587" s="299" t="s">
        <v>4552</v>
      </c>
      <c r="H587" s="299" t="s">
        <v>366</v>
      </c>
      <c r="I587" s="299" t="s">
        <v>367</v>
      </c>
      <c r="J587" s="299" t="s">
        <v>368</v>
      </c>
    </row>
    <row r="588" spans="1:10" x14ac:dyDescent="0.2">
      <c r="A588" s="299">
        <v>1130594235</v>
      </c>
      <c r="B588" s="299" t="s">
        <v>398</v>
      </c>
      <c r="C588" s="299" t="str">
        <f>+_xlfn.XLOOKUP(A588,'ACTIVOS 2'!$B$10:$B$646,'ACTIVOS 2'!$C$10:$C$646)</f>
        <v>OSORIO MARTINEZ JEFFERSON STIVE</v>
      </c>
      <c r="D588" s="300">
        <v>31963</v>
      </c>
      <c r="E588" s="300">
        <v>42023</v>
      </c>
      <c r="F588" s="299" t="s">
        <v>763</v>
      </c>
      <c r="G588" s="299" t="s">
        <v>4553</v>
      </c>
      <c r="H588" s="299" t="s">
        <v>366</v>
      </c>
      <c r="I588" s="299" t="s">
        <v>367</v>
      </c>
      <c r="J588" s="299" t="s">
        <v>368</v>
      </c>
    </row>
    <row r="589" spans="1:10" x14ac:dyDescent="0.2">
      <c r="A589" s="299">
        <v>1006208275</v>
      </c>
      <c r="B589" s="299" t="s">
        <v>399</v>
      </c>
      <c r="C589" s="299" t="e">
        <f>+_xlfn.XLOOKUP(A589,'ACTIVOS 2'!$B$10:$B$646,'ACTIVOS 2'!$C$10:$C$646)</f>
        <v>#N/A</v>
      </c>
      <c r="D589" s="300">
        <v>37611</v>
      </c>
      <c r="E589" s="300">
        <v>45146</v>
      </c>
      <c r="F589" s="299" t="s">
        <v>763</v>
      </c>
      <c r="G589" s="299" t="s">
        <v>400</v>
      </c>
      <c r="H589" s="299" t="s">
        <v>366</v>
      </c>
      <c r="I589" s="299" t="s">
        <v>367</v>
      </c>
      <c r="J589" s="299" t="s">
        <v>368</v>
      </c>
    </row>
    <row r="590" spans="1:10" x14ac:dyDescent="0.2">
      <c r="A590" s="299">
        <v>1006072724</v>
      </c>
      <c r="B590" s="299" t="s">
        <v>401</v>
      </c>
      <c r="C590" s="299" t="str">
        <f>+_xlfn.XLOOKUP(A590,'ACTIVOS 2'!$B$10:$B$646,'ACTIVOS 2'!$C$10:$C$646)</f>
        <v>PIAMBA GUZMAN CAMILO ANDRES</v>
      </c>
      <c r="D590" s="300">
        <v>37591</v>
      </c>
      <c r="E590" s="300">
        <v>44754</v>
      </c>
      <c r="F590" s="299" t="s">
        <v>763</v>
      </c>
      <c r="G590" s="299" t="s">
        <v>402</v>
      </c>
      <c r="H590" s="299" t="s">
        <v>366</v>
      </c>
      <c r="I590" s="299" t="s">
        <v>367</v>
      </c>
      <c r="J590" s="299" t="s">
        <v>368</v>
      </c>
    </row>
    <row r="591" spans="1:10" x14ac:dyDescent="0.2">
      <c r="A591" s="299">
        <v>1130639946</v>
      </c>
      <c r="B591" s="299" t="s">
        <v>403</v>
      </c>
      <c r="C591" s="299" t="str">
        <f>+_xlfn.XLOOKUP(A591,'ACTIVOS 2'!$B$10:$B$646,'ACTIVOS 2'!$C$10:$C$646)</f>
        <v>QUINTERO CARABALI CAROLINA</v>
      </c>
      <c r="D591" s="300">
        <v>32125</v>
      </c>
      <c r="E591" s="300">
        <v>45495</v>
      </c>
      <c r="F591" s="299" t="s">
        <v>768</v>
      </c>
      <c r="G591" s="299" t="s">
        <v>404</v>
      </c>
      <c r="H591" s="299" t="s">
        <v>366</v>
      </c>
      <c r="I591" s="299" t="s">
        <v>367</v>
      </c>
      <c r="J591" s="299" t="s">
        <v>368</v>
      </c>
    </row>
    <row r="592" spans="1:10" x14ac:dyDescent="0.2">
      <c r="A592" s="299">
        <v>1144205002</v>
      </c>
      <c r="B592" s="299" t="s">
        <v>405</v>
      </c>
      <c r="C592" s="299" t="str">
        <f>+_xlfn.XLOOKUP(A592,'ACTIVOS 2'!$B$10:$B$646,'ACTIVOS 2'!$C$10:$C$646)</f>
        <v>ROMAN BUSTAMANTE DUVAN FELIPE</v>
      </c>
      <c r="D592" s="300">
        <v>35731</v>
      </c>
      <c r="E592" s="300">
        <v>45124</v>
      </c>
      <c r="F592" s="299" t="s">
        <v>763</v>
      </c>
      <c r="G592" s="299" t="s">
        <v>4554</v>
      </c>
      <c r="H592" s="299" t="s">
        <v>366</v>
      </c>
      <c r="I592" s="299" t="s">
        <v>367</v>
      </c>
      <c r="J592" s="299" t="s">
        <v>368</v>
      </c>
    </row>
    <row r="593" spans="1:10" x14ac:dyDescent="0.2">
      <c r="A593" s="299">
        <v>1143981059</v>
      </c>
      <c r="B593" s="299" t="s">
        <v>406</v>
      </c>
      <c r="C593" s="299" t="str">
        <f>+_xlfn.XLOOKUP(A593,'ACTIVOS 2'!$B$10:$B$646,'ACTIVOS 2'!$C$10:$C$646)</f>
        <v>SABOGAL CARVAJAL SANDRO ESTEBAN</v>
      </c>
      <c r="D593" s="300">
        <v>35207</v>
      </c>
      <c r="E593" s="300">
        <v>44760</v>
      </c>
      <c r="F593" s="299" t="s">
        <v>763</v>
      </c>
      <c r="G593" s="299" t="s">
        <v>4555</v>
      </c>
      <c r="H593" s="299" t="s">
        <v>366</v>
      </c>
      <c r="I593" s="299" t="s">
        <v>367</v>
      </c>
      <c r="J593" s="299" t="s">
        <v>368</v>
      </c>
    </row>
    <row r="594" spans="1:10" x14ac:dyDescent="0.2">
      <c r="A594" s="299">
        <v>1130584623</v>
      </c>
      <c r="B594" s="299" t="s">
        <v>407</v>
      </c>
      <c r="C594" s="299" t="str">
        <f>+_xlfn.XLOOKUP(A594,'ACTIVOS 2'!$B$10:$B$646,'ACTIVOS 2'!$C$10:$C$646)</f>
        <v>TABARES SANCHEZ CRISTIAN DAVID</v>
      </c>
      <c r="D594" s="300">
        <v>31707</v>
      </c>
      <c r="E594" s="300">
        <v>45489</v>
      </c>
      <c r="F594" s="299" t="s">
        <v>763</v>
      </c>
      <c r="G594" s="299" t="s">
        <v>408</v>
      </c>
      <c r="H594" s="299" t="s">
        <v>366</v>
      </c>
      <c r="I594" s="299" t="s">
        <v>367</v>
      </c>
      <c r="J594" s="299" t="s">
        <v>368</v>
      </c>
    </row>
    <row r="595" spans="1:10" x14ac:dyDescent="0.2">
      <c r="A595" s="299">
        <v>16928261</v>
      </c>
      <c r="B595" s="299" t="s">
        <v>409</v>
      </c>
      <c r="C595" s="299" t="str">
        <f>+_xlfn.XLOOKUP(A595,'ACTIVOS 2'!$B$10:$B$646,'ACTIVOS 2'!$C$10:$C$646)</f>
        <v>NARVAEZ SARRIA DIEGO ALEJANDRO</v>
      </c>
      <c r="D595" s="300">
        <v>29740</v>
      </c>
      <c r="E595" s="300">
        <v>38749</v>
      </c>
      <c r="F595" s="299" t="s">
        <v>763</v>
      </c>
      <c r="G595" s="299" t="s">
        <v>4556</v>
      </c>
      <c r="H595" s="299" t="s">
        <v>366</v>
      </c>
      <c r="I595" s="299" t="s">
        <v>410</v>
      </c>
      <c r="J595" s="299" t="s">
        <v>368</v>
      </c>
    </row>
    <row r="596" spans="1:10" x14ac:dyDescent="0.2">
      <c r="A596" s="299">
        <v>1151947446</v>
      </c>
      <c r="B596" s="299" t="s">
        <v>411</v>
      </c>
      <c r="C596" s="299" t="str">
        <f>+_xlfn.XLOOKUP(A596,'ACTIVOS 2'!$B$10:$B$646,'ACTIVOS 2'!$C$10:$C$646)</f>
        <v>RIVAS RAMIREZ WUILLIAM ENRIQUE</v>
      </c>
      <c r="D596" s="300">
        <v>33954</v>
      </c>
      <c r="E596" s="300">
        <v>44105</v>
      </c>
      <c r="F596" s="299" t="s">
        <v>763</v>
      </c>
      <c r="G596" s="299" t="s">
        <v>4557</v>
      </c>
      <c r="H596" s="299" t="s">
        <v>366</v>
      </c>
      <c r="I596" s="299" t="s">
        <v>410</v>
      </c>
      <c r="J596" s="299" t="s">
        <v>368</v>
      </c>
    </row>
    <row r="597" spans="1:10" x14ac:dyDescent="0.2">
      <c r="A597" s="299">
        <v>1007828774</v>
      </c>
      <c r="B597" s="299" t="s">
        <v>412</v>
      </c>
      <c r="C597" s="299" t="str">
        <f>+_xlfn.XLOOKUP(A597,'ACTIVOS 2'!$B$10:$B$646,'ACTIVOS 2'!$C$10:$C$646)</f>
        <v>SOLANO ESTRADA EDWARD ALEXANDER</v>
      </c>
      <c r="D597" s="300">
        <v>33293</v>
      </c>
      <c r="E597" s="300">
        <v>44844</v>
      </c>
      <c r="F597" s="299" t="s">
        <v>763</v>
      </c>
      <c r="G597" s="299" t="s">
        <v>413</v>
      </c>
      <c r="H597" s="299" t="s">
        <v>366</v>
      </c>
      <c r="I597" s="299" t="s">
        <v>410</v>
      </c>
      <c r="J597" s="299" t="s">
        <v>368</v>
      </c>
    </row>
    <row r="598" spans="1:10" x14ac:dyDescent="0.2">
      <c r="A598" s="299">
        <v>1143951509</v>
      </c>
      <c r="B598" s="299" t="s">
        <v>372</v>
      </c>
      <c r="C598" s="299" t="str">
        <f>+_xlfn.XLOOKUP(A598,'ACTIVOS 2'!$B$10:$B$646,'ACTIVOS 2'!$C$10:$C$646)</f>
        <v>CARACAS FILIGRANA BRAYAN ESTIVEN</v>
      </c>
      <c r="D598" s="300">
        <v>33857</v>
      </c>
      <c r="E598" s="300">
        <v>45524</v>
      </c>
      <c r="F598" s="299" t="s">
        <v>763</v>
      </c>
      <c r="G598" s="299" t="s">
        <v>373</v>
      </c>
      <c r="H598" s="299" t="s">
        <v>366</v>
      </c>
      <c r="I598" s="299" t="s">
        <v>416</v>
      </c>
      <c r="J598" s="299" t="s">
        <v>368</v>
      </c>
    </row>
    <row r="599" spans="1:10" x14ac:dyDescent="0.2">
      <c r="A599" s="299">
        <v>1151956688</v>
      </c>
      <c r="B599" s="299" t="s">
        <v>414</v>
      </c>
      <c r="C599" s="299" t="str">
        <f>+_xlfn.XLOOKUP(A599,'ACTIVOS 2'!$B$10:$B$646,'ACTIVOS 2'!$C$10:$C$646)</f>
        <v>HENAO GOMEZ JUAN DAVID</v>
      </c>
      <c r="D599" s="300">
        <v>34708</v>
      </c>
      <c r="E599" s="300">
        <v>45505</v>
      </c>
      <c r="F599" s="299" t="s">
        <v>763</v>
      </c>
      <c r="G599" s="299" t="s">
        <v>415</v>
      </c>
      <c r="H599" s="299" t="s">
        <v>366</v>
      </c>
      <c r="I599" s="299" t="s">
        <v>416</v>
      </c>
      <c r="J599" s="299" t="s">
        <v>368</v>
      </c>
    </row>
    <row r="600" spans="1:10" x14ac:dyDescent="0.2">
      <c r="A600" s="299">
        <v>1144036869</v>
      </c>
      <c r="B600" s="299" t="s">
        <v>419</v>
      </c>
      <c r="C600" s="299" t="str">
        <f>+_xlfn.XLOOKUP(A600,'ACTIVOS 2'!$B$10:$B$646,'ACTIVOS 2'!$C$10:$C$646)</f>
        <v>MOSQUERA AGUIRRE JHON EDINSON</v>
      </c>
      <c r="D600" s="300">
        <v>33069</v>
      </c>
      <c r="E600" s="300">
        <v>43682</v>
      </c>
      <c r="F600" s="299" t="s">
        <v>763</v>
      </c>
      <c r="G600" s="299" t="s">
        <v>420</v>
      </c>
      <c r="H600" s="299" t="s">
        <v>366</v>
      </c>
      <c r="I600" s="299" t="s">
        <v>416</v>
      </c>
      <c r="J600" s="299" t="s">
        <v>368</v>
      </c>
    </row>
    <row r="601" spans="1:10" x14ac:dyDescent="0.2">
      <c r="A601" s="299">
        <v>1006181201</v>
      </c>
      <c r="B601" s="299" t="s">
        <v>421</v>
      </c>
      <c r="C601" s="299" t="str">
        <f>+_xlfn.XLOOKUP(A601,'ACTIVOS 2'!$B$10:$B$646,'ACTIVOS 2'!$C$10:$C$646)</f>
        <v>OCHOA BURGOS JEAN PAUL</v>
      </c>
      <c r="D601" s="300">
        <v>36716</v>
      </c>
      <c r="E601" s="300">
        <v>44698</v>
      </c>
      <c r="F601" s="299" t="s">
        <v>763</v>
      </c>
      <c r="G601" s="299" t="s">
        <v>422</v>
      </c>
      <c r="H601" s="299" t="s">
        <v>366</v>
      </c>
      <c r="I601" s="299" t="s">
        <v>416</v>
      </c>
      <c r="J601" s="299" t="s">
        <v>368</v>
      </c>
    </row>
    <row r="602" spans="1:10" x14ac:dyDescent="0.2">
      <c r="A602" s="299">
        <v>1144027635</v>
      </c>
      <c r="B602" s="299" t="s">
        <v>423</v>
      </c>
      <c r="C602" s="299" t="str">
        <f>+_xlfn.XLOOKUP(A602,'ACTIVOS 2'!$B$10:$B$646,'ACTIVOS 2'!$C$10:$C$646)</f>
        <v>SALAZAR TORRES DANIEL ALBERTO</v>
      </c>
      <c r="D602" s="300">
        <v>32580</v>
      </c>
      <c r="E602" s="300">
        <v>43040</v>
      </c>
      <c r="F602" s="299" t="s">
        <v>763</v>
      </c>
      <c r="G602" s="299" t="s">
        <v>424</v>
      </c>
      <c r="H602" s="299" t="s">
        <v>366</v>
      </c>
      <c r="I602" s="299" t="s">
        <v>416</v>
      </c>
      <c r="J602" s="299" t="s">
        <v>368</v>
      </c>
    </row>
    <row r="603" spans="1:10" x14ac:dyDescent="0.2">
      <c r="A603" s="299">
        <v>1006033735</v>
      </c>
      <c r="B603" s="299" t="s">
        <v>1545</v>
      </c>
      <c r="C603" s="299" t="str">
        <f>+_xlfn.XLOOKUP(A603,'ACTIVOS 2'!$B$10:$B$646,'ACTIVOS 2'!$C$10:$C$646)</f>
        <v>BLANDON MONDRAGON ANDRES FELIPE</v>
      </c>
      <c r="D603" s="300">
        <v>36827</v>
      </c>
      <c r="E603" s="300">
        <v>44840</v>
      </c>
      <c r="F603" s="299" t="s">
        <v>763</v>
      </c>
      <c r="G603" s="299" t="s">
        <v>4558</v>
      </c>
      <c r="H603" s="299" t="s">
        <v>366</v>
      </c>
      <c r="I603" s="299" t="s">
        <v>1546</v>
      </c>
      <c r="J603" s="299" t="s">
        <v>1541</v>
      </c>
    </row>
    <row r="604" spans="1:10" x14ac:dyDescent="0.2">
      <c r="A604" s="299">
        <v>1005872140</v>
      </c>
      <c r="B604" s="299" t="s">
        <v>1547</v>
      </c>
      <c r="C604" s="299" t="str">
        <f>+_xlfn.XLOOKUP(A604,'ACTIVOS 2'!$B$10:$B$646,'ACTIVOS 2'!$C$10:$C$646)</f>
        <v>IPIA CAPOTE JULIAN</v>
      </c>
      <c r="D604" s="300">
        <v>36807</v>
      </c>
      <c r="E604" s="300">
        <v>44659</v>
      </c>
      <c r="F604" s="299" t="s">
        <v>763</v>
      </c>
      <c r="G604" s="299" t="s">
        <v>1548</v>
      </c>
      <c r="H604" s="299" t="s">
        <v>366</v>
      </c>
      <c r="I604" s="299" t="s">
        <v>1546</v>
      </c>
      <c r="J604" s="299" t="s">
        <v>1541</v>
      </c>
    </row>
    <row r="605" spans="1:10" x14ac:dyDescent="0.2">
      <c r="A605" s="299">
        <v>1192794580</v>
      </c>
      <c r="B605" s="299" t="s">
        <v>1549</v>
      </c>
      <c r="C605" s="299" t="str">
        <f>+_xlfn.XLOOKUP(A605,'ACTIVOS 2'!$B$10:$B$646,'ACTIVOS 2'!$C$10:$C$646)</f>
        <v>LONDONO FIERRO JOAN STEVEN</v>
      </c>
      <c r="D605" s="300">
        <v>36922</v>
      </c>
      <c r="E605" s="300">
        <v>45216</v>
      </c>
      <c r="F605" s="299" t="s">
        <v>763</v>
      </c>
      <c r="G605" s="299" t="s">
        <v>1550</v>
      </c>
      <c r="H605" s="299" t="s">
        <v>366</v>
      </c>
      <c r="I605" s="299" t="s">
        <v>1546</v>
      </c>
      <c r="J605" s="299" t="s">
        <v>1541</v>
      </c>
    </row>
    <row r="606" spans="1:10" x14ac:dyDescent="0.2">
      <c r="A606" s="299">
        <v>1010127678</v>
      </c>
      <c r="B606" s="299" t="s">
        <v>1551</v>
      </c>
      <c r="C606" s="299" t="str">
        <f>+_xlfn.XLOOKUP(A606,'ACTIVOS 2'!$B$10:$B$646,'ACTIVOS 2'!$C$10:$C$646)</f>
        <v>QUINTANA VARGAS KELLY VIVIANA</v>
      </c>
      <c r="D606" s="300">
        <v>37184</v>
      </c>
      <c r="E606" s="300">
        <v>45078</v>
      </c>
      <c r="F606" s="299" t="s">
        <v>768</v>
      </c>
      <c r="G606" s="299" t="s">
        <v>1552</v>
      </c>
      <c r="H606" s="299" t="s">
        <v>366</v>
      </c>
      <c r="I606" s="299" t="s">
        <v>1546</v>
      </c>
      <c r="J606" s="299" t="s">
        <v>1541</v>
      </c>
    </row>
    <row r="607" spans="1:10" x14ac:dyDescent="0.2">
      <c r="A607" s="299">
        <v>1105362359</v>
      </c>
      <c r="B607" s="299" t="s">
        <v>1553</v>
      </c>
      <c r="C607" s="299" t="str">
        <f>+_xlfn.XLOOKUP(A607,'ACTIVOS 2'!$B$10:$B$646,'ACTIVOS 2'!$C$10:$C$646)</f>
        <v>VARGAS GOMEZ JUAN DAVID</v>
      </c>
      <c r="D607" s="300">
        <v>38295</v>
      </c>
      <c r="E607" s="300">
        <v>45581</v>
      </c>
      <c r="F607" s="299" t="s">
        <v>763</v>
      </c>
      <c r="G607" s="299" t="s">
        <v>1554</v>
      </c>
      <c r="H607" s="299" t="s">
        <v>366</v>
      </c>
      <c r="I607" s="299" t="s">
        <v>1546</v>
      </c>
      <c r="J607" s="299" t="s">
        <v>1541</v>
      </c>
    </row>
    <row r="608" spans="1:10" x14ac:dyDescent="0.2">
      <c r="A608" s="299">
        <v>1006101211</v>
      </c>
      <c r="B608" s="299" t="s">
        <v>6749</v>
      </c>
      <c r="C608" s="299" t="str">
        <f>+_xlfn.XLOOKUP(A608,'ACTIVOS 2'!$B$10:$B$646,'ACTIVOS 2'!$C$10:$C$646)</f>
        <v>CORDOBA ECHANDIA JESUS FELIPE</v>
      </c>
      <c r="D608" s="300">
        <v>37189</v>
      </c>
      <c r="E608" s="300">
        <v>45754</v>
      </c>
      <c r="F608" s="299" t="s">
        <v>763</v>
      </c>
      <c r="G608" s="299" t="s">
        <v>6750</v>
      </c>
      <c r="H608" s="299" t="s">
        <v>366</v>
      </c>
      <c r="I608" s="299" t="s">
        <v>859</v>
      </c>
      <c r="J608" s="299" t="s">
        <v>368</v>
      </c>
    </row>
    <row r="609" spans="1:10" x14ac:dyDescent="0.2">
      <c r="A609" s="299">
        <v>1005894903</v>
      </c>
      <c r="B609" s="299" t="s">
        <v>6751</v>
      </c>
      <c r="C609" s="299" t="str">
        <f>+_xlfn.XLOOKUP(A609,'ACTIVOS 2'!$B$10:$B$646,'ACTIVOS 2'!$C$10:$C$646)</f>
        <v>GOMEZ PEREZ DAVID STEVEN</v>
      </c>
      <c r="D609" s="300">
        <v>37669</v>
      </c>
      <c r="E609" s="300">
        <v>45748</v>
      </c>
      <c r="F609" s="299" t="s">
        <v>763</v>
      </c>
      <c r="G609" s="299" t="s">
        <v>6752</v>
      </c>
      <c r="H609" s="299" t="s">
        <v>366</v>
      </c>
      <c r="I609" s="299" t="s">
        <v>859</v>
      </c>
      <c r="J609" s="299" t="s">
        <v>366</v>
      </c>
    </row>
    <row r="610" spans="1:10" x14ac:dyDescent="0.2">
      <c r="A610" s="299">
        <v>71747861</v>
      </c>
      <c r="B610" s="299" t="s">
        <v>1557</v>
      </c>
      <c r="C610" s="299" t="str">
        <f>+_xlfn.XLOOKUP(A610,'ACTIVOS 2'!$B$10:$B$646,'ACTIVOS 2'!$C$10:$C$646)</f>
        <v>HERRERA BUCHELI EDWIN GIOVANNY</v>
      </c>
      <c r="D610" s="300">
        <v>27280</v>
      </c>
      <c r="E610" s="300">
        <v>45649</v>
      </c>
      <c r="F610" s="299" t="s">
        <v>763</v>
      </c>
      <c r="G610" s="299" t="s">
        <v>1558</v>
      </c>
      <c r="H610" s="299" t="s">
        <v>366</v>
      </c>
      <c r="I610" s="299" t="s">
        <v>859</v>
      </c>
      <c r="J610" s="299" t="s">
        <v>1541</v>
      </c>
    </row>
    <row r="611" spans="1:10" x14ac:dyDescent="0.2">
      <c r="A611" s="299">
        <v>1014658607</v>
      </c>
      <c r="B611" s="299" t="s">
        <v>6676</v>
      </c>
      <c r="C611" s="299" t="str">
        <f>+_xlfn.XLOOKUP(A611,'ACTIVOS 2'!$B$10:$B$646,'ACTIVOS 2'!$C$10:$C$646)</f>
        <v>HOYOS SALAZAR CHRISTIAN</v>
      </c>
      <c r="D611" s="300">
        <v>38239</v>
      </c>
      <c r="E611" s="300">
        <v>45720</v>
      </c>
      <c r="F611" s="299" t="s">
        <v>763</v>
      </c>
      <c r="G611" s="299" t="s">
        <v>6677</v>
      </c>
      <c r="H611" s="299" t="s">
        <v>366</v>
      </c>
      <c r="I611" s="299" t="s">
        <v>859</v>
      </c>
      <c r="J611" s="299" t="s">
        <v>368</v>
      </c>
    </row>
    <row r="612" spans="1:10" x14ac:dyDescent="0.2">
      <c r="A612" s="299">
        <v>1001456521</v>
      </c>
      <c r="B612" s="299" t="s">
        <v>6678</v>
      </c>
      <c r="C612" s="299" t="str">
        <f>+_xlfn.XLOOKUP(A612,'ACTIVOS 2'!$B$10:$B$646,'ACTIVOS 2'!$C$10:$C$646)</f>
        <v>MARQUINEZ SEVILLANO IDER MIGUEL</v>
      </c>
      <c r="D612" s="300">
        <v>37145</v>
      </c>
      <c r="E612" s="300">
        <v>45726</v>
      </c>
      <c r="F612" s="299" t="s">
        <v>763</v>
      </c>
      <c r="G612" s="299" t="s">
        <v>6679</v>
      </c>
      <c r="H612" s="299" t="s">
        <v>366</v>
      </c>
      <c r="I612" s="299" t="s">
        <v>859</v>
      </c>
      <c r="J612" s="299" t="s">
        <v>366</v>
      </c>
    </row>
    <row r="613" spans="1:10" x14ac:dyDescent="0.2">
      <c r="A613" s="299">
        <v>1151967751</v>
      </c>
      <c r="B613" s="299" t="s">
        <v>6753</v>
      </c>
      <c r="C613" s="299" t="str">
        <f>+_xlfn.XLOOKUP(A613,'ACTIVOS 2'!$B$10:$B$646,'ACTIVOS 2'!$C$10:$C$646)</f>
        <v>QUINTERO CARABALI JOAQUIN EMILIO</v>
      </c>
      <c r="D613" s="300">
        <v>36146</v>
      </c>
      <c r="E613" s="300">
        <v>45733</v>
      </c>
      <c r="F613" s="299" t="s">
        <v>763</v>
      </c>
      <c r="G613" s="299" t="s">
        <v>6754</v>
      </c>
      <c r="H613" s="299" t="s">
        <v>366</v>
      </c>
      <c r="I613" s="299" t="s">
        <v>859</v>
      </c>
      <c r="J613" s="299" t="s">
        <v>368</v>
      </c>
    </row>
    <row r="614" spans="1:10" x14ac:dyDescent="0.2">
      <c r="A614" s="299">
        <v>1112488835</v>
      </c>
      <c r="B614" s="299" t="s">
        <v>1564</v>
      </c>
      <c r="C614" s="299" t="str">
        <f>+_xlfn.XLOOKUP(A614,'ACTIVOS 2'!$B$10:$B$646,'ACTIVOS 2'!$C$10:$C$646)</f>
        <v>HERNANDEZ MUNOZ JUAN DAVID</v>
      </c>
      <c r="D614" s="300">
        <v>35313</v>
      </c>
      <c r="E614" s="300">
        <v>44544</v>
      </c>
      <c r="F614" s="299" t="s">
        <v>763</v>
      </c>
      <c r="G614" s="299" t="s">
        <v>4560</v>
      </c>
      <c r="H614" s="299" t="s">
        <v>366</v>
      </c>
      <c r="I614" s="299" t="s">
        <v>1565</v>
      </c>
      <c r="J614" s="299" t="s">
        <v>1541</v>
      </c>
    </row>
    <row r="615" spans="1:10" x14ac:dyDescent="0.2">
      <c r="A615" s="299">
        <v>1144064036</v>
      </c>
      <c r="B615" s="299" t="s">
        <v>1566</v>
      </c>
      <c r="C615" s="299" t="str">
        <f>+_xlfn.XLOOKUP(A615,'ACTIVOS 2'!$B$10:$B$646,'ACTIVOS 2'!$C$10:$C$646)</f>
        <v>ARCINIEGAS QUIROGA LUIS ALFONSO</v>
      </c>
      <c r="D615" s="300">
        <v>34202</v>
      </c>
      <c r="E615" s="300">
        <v>44673</v>
      </c>
      <c r="F615" s="299" t="s">
        <v>763</v>
      </c>
      <c r="G615" s="299" t="s">
        <v>4561</v>
      </c>
      <c r="H615" s="299" t="s">
        <v>366</v>
      </c>
      <c r="I615" s="299" t="s">
        <v>1567</v>
      </c>
      <c r="J615" s="299" t="s">
        <v>1541</v>
      </c>
    </row>
    <row r="616" spans="1:10" x14ac:dyDescent="0.2">
      <c r="A616" s="299">
        <v>16846620</v>
      </c>
      <c r="B616" s="299" t="s">
        <v>1568</v>
      </c>
      <c r="C616" s="299" t="str">
        <f>+_xlfn.XLOOKUP(A616,'ACTIVOS 2'!$B$10:$B$646,'ACTIVOS 2'!$C$10:$C$646)</f>
        <v>CUERO MOSQUERA JEFFERSON</v>
      </c>
      <c r="D616" s="300">
        <v>30411</v>
      </c>
      <c r="E616" s="300">
        <v>43571</v>
      </c>
      <c r="F616" s="299" t="s">
        <v>763</v>
      </c>
      <c r="G616" s="299" t="s">
        <v>4562</v>
      </c>
      <c r="H616" s="299" t="s">
        <v>366</v>
      </c>
      <c r="I616" s="299" t="s">
        <v>1567</v>
      </c>
      <c r="J616" s="299" t="s">
        <v>1541</v>
      </c>
    </row>
    <row r="617" spans="1:10" x14ac:dyDescent="0.2">
      <c r="A617" s="299">
        <v>1143993427</v>
      </c>
      <c r="B617" s="299" t="s">
        <v>1569</v>
      </c>
      <c r="C617" s="299" t="str">
        <f>+_xlfn.XLOOKUP(A617,'ACTIVOS 2'!$B$10:$B$646,'ACTIVOS 2'!$C$10:$C$646)</f>
        <v>DURAN ORTEGA DANNA ALEJANDRA</v>
      </c>
      <c r="D617" s="300">
        <v>36037</v>
      </c>
      <c r="E617" s="300">
        <v>44034</v>
      </c>
      <c r="F617" s="299" t="s">
        <v>768</v>
      </c>
      <c r="G617" s="299" t="s">
        <v>1570</v>
      </c>
      <c r="H617" s="299" t="s">
        <v>366</v>
      </c>
      <c r="I617" s="299" t="s">
        <v>1567</v>
      </c>
      <c r="J617" s="299" t="s">
        <v>1541</v>
      </c>
    </row>
    <row r="618" spans="1:10" x14ac:dyDescent="0.2">
      <c r="A618" s="299">
        <v>1107510619</v>
      </c>
      <c r="B618" s="299" t="s">
        <v>1571</v>
      </c>
      <c r="C618" s="299" t="str">
        <f>+_xlfn.XLOOKUP(A618,'ACTIVOS 2'!$B$10:$B$646,'ACTIVOS 2'!$C$10:$C$646)</f>
        <v>GONZALEZ TORRES BRAYAN STEVEN</v>
      </c>
      <c r="D618" s="300">
        <v>35601</v>
      </c>
      <c r="E618" s="300">
        <v>44127</v>
      </c>
      <c r="F618" s="299" t="s">
        <v>763</v>
      </c>
      <c r="G618" s="299" t="s">
        <v>1572</v>
      </c>
      <c r="H618" s="299" t="s">
        <v>366</v>
      </c>
      <c r="I618" s="299" t="s">
        <v>1567</v>
      </c>
      <c r="J618" s="299" t="s">
        <v>1541</v>
      </c>
    </row>
    <row r="619" spans="1:10" x14ac:dyDescent="0.2">
      <c r="A619" s="299">
        <v>86080045</v>
      </c>
      <c r="B619" s="299" t="s">
        <v>1575</v>
      </c>
      <c r="C619" s="299" t="str">
        <f>+_xlfn.XLOOKUP(A619,'ACTIVOS 2'!$B$10:$B$646,'ACTIVOS 2'!$C$10:$C$646)</f>
        <v>JOJOA URBANO WILMER</v>
      </c>
      <c r="D619" s="300">
        <v>30714</v>
      </c>
      <c r="E619" s="300">
        <v>41352</v>
      </c>
      <c r="F619" s="299" t="s">
        <v>763</v>
      </c>
      <c r="G619" s="299" t="s">
        <v>4564</v>
      </c>
      <c r="H619" s="299" t="s">
        <v>366</v>
      </c>
      <c r="I619" s="299" t="s">
        <v>1567</v>
      </c>
      <c r="J619" s="299" t="s">
        <v>1541</v>
      </c>
    </row>
    <row r="620" spans="1:10" x14ac:dyDescent="0.2">
      <c r="A620" s="299">
        <v>1151950900</v>
      </c>
      <c r="B620" s="299" t="s">
        <v>1573</v>
      </c>
      <c r="C620" s="299" t="str">
        <f>+_xlfn.XLOOKUP(A620,'ACTIVOS 2'!$B$10:$B$646,'ACTIVOS 2'!$C$10:$C$646)</f>
        <v>LARGACHA PERDOMO SEBASTIAN</v>
      </c>
      <c r="D620" s="300">
        <v>34246</v>
      </c>
      <c r="E620" s="300">
        <v>44544</v>
      </c>
      <c r="F620" s="299" t="s">
        <v>763</v>
      </c>
      <c r="G620" s="299" t="s">
        <v>4563</v>
      </c>
      <c r="H620" s="299" t="s">
        <v>366</v>
      </c>
      <c r="I620" s="299" t="s">
        <v>1574</v>
      </c>
      <c r="J620" s="299" t="s">
        <v>368</v>
      </c>
    </row>
    <row r="621" spans="1:10" x14ac:dyDescent="0.2">
      <c r="A621" s="299">
        <v>1130663174</v>
      </c>
      <c r="B621" s="299" t="s">
        <v>1581</v>
      </c>
      <c r="C621" s="299" t="str">
        <f>+_xlfn.XLOOKUP(A621,'ACTIVOS 2'!$B$10:$B$646,'ACTIVOS 2'!$C$10:$C$646)</f>
        <v>LOAIZA PEREZ YEISON FERNANDO</v>
      </c>
      <c r="D621" s="300">
        <v>32558</v>
      </c>
      <c r="E621" s="300">
        <v>45111</v>
      </c>
      <c r="F621" s="299" t="s">
        <v>763</v>
      </c>
      <c r="G621" s="299" t="s">
        <v>1582</v>
      </c>
      <c r="H621" s="299" t="s">
        <v>366</v>
      </c>
      <c r="I621" s="299" t="s">
        <v>1574</v>
      </c>
      <c r="J621" s="299" t="s">
        <v>368</v>
      </c>
    </row>
    <row r="622" spans="1:10" x14ac:dyDescent="0.2">
      <c r="A622" s="299">
        <v>6343691</v>
      </c>
      <c r="B622" s="299" t="s">
        <v>1583</v>
      </c>
      <c r="C622" s="299" t="str">
        <f>+_xlfn.XLOOKUP(A622,'ACTIVOS 2'!$B$10:$B$646,'ACTIVOS 2'!$C$10:$C$646)</f>
        <v>TROCHEZ IZQUIERDO CRISTIAN DAVID</v>
      </c>
      <c r="D622" s="300">
        <v>30772</v>
      </c>
      <c r="E622" s="300">
        <v>40266</v>
      </c>
      <c r="F622" s="299" t="s">
        <v>763</v>
      </c>
      <c r="G622" s="299" t="s">
        <v>4565</v>
      </c>
      <c r="H622" s="299" t="s">
        <v>366</v>
      </c>
      <c r="I622" s="299" t="s">
        <v>1574</v>
      </c>
      <c r="J622" s="299" t="s">
        <v>368</v>
      </c>
    </row>
    <row r="623" spans="1:10" x14ac:dyDescent="0.2">
      <c r="A623" s="299">
        <v>1130598992</v>
      </c>
      <c r="B623" s="299" t="s">
        <v>1584</v>
      </c>
      <c r="C623" s="299" t="str">
        <f>+_xlfn.XLOOKUP(A623,'ACTIVOS 2'!$B$10:$B$646,'ACTIVOS 2'!$C$10:$C$646)</f>
        <v>CARDONA HERNANDEZ EVELIN ALEJANDRA</v>
      </c>
      <c r="D623" s="300">
        <v>32246</v>
      </c>
      <c r="E623" s="300">
        <v>43857</v>
      </c>
      <c r="F623" s="299" t="s">
        <v>768</v>
      </c>
      <c r="G623" s="299" t="s">
        <v>4566</v>
      </c>
      <c r="H623" s="299" t="s">
        <v>366</v>
      </c>
      <c r="I623" s="299" t="s">
        <v>1585</v>
      </c>
      <c r="J623" s="299" t="s">
        <v>1541</v>
      </c>
    </row>
    <row r="624" spans="1:10" x14ac:dyDescent="0.2">
      <c r="A624" s="299">
        <v>1144101426</v>
      </c>
      <c r="B624" s="299" t="s">
        <v>1586</v>
      </c>
      <c r="C624" s="299" t="str">
        <f>+_xlfn.XLOOKUP(A624,'ACTIVOS 2'!$B$10:$B$646,'ACTIVOS 2'!$C$10:$C$646)</f>
        <v>CHOCO POPO JHON EIDER</v>
      </c>
      <c r="D624" s="300">
        <v>35878</v>
      </c>
      <c r="E624" s="300">
        <v>44587</v>
      </c>
      <c r="F624" s="299" t="s">
        <v>763</v>
      </c>
      <c r="G624" s="299" t="s">
        <v>1587</v>
      </c>
      <c r="H624" s="299" t="s">
        <v>366</v>
      </c>
      <c r="I624" s="299" t="s">
        <v>1588</v>
      </c>
      <c r="J624" s="299" t="s">
        <v>368</v>
      </c>
    </row>
    <row r="625" spans="1:10" x14ac:dyDescent="0.2">
      <c r="A625" s="299">
        <v>1143926109</v>
      </c>
      <c r="B625" s="299" t="s">
        <v>1589</v>
      </c>
      <c r="C625" s="299" t="str">
        <f>+_xlfn.XLOOKUP(A625,'ACTIVOS 2'!$B$10:$B$646,'ACTIVOS 2'!$C$10:$C$646)</f>
        <v>MENA MOSQUERA  CRISTIAN MARLON</v>
      </c>
      <c r="D625" s="300">
        <v>32599</v>
      </c>
      <c r="E625" s="300">
        <v>44789</v>
      </c>
      <c r="F625" s="299" t="s">
        <v>763</v>
      </c>
      <c r="G625" s="299" t="s">
        <v>4567</v>
      </c>
      <c r="H625" s="299" t="s">
        <v>366</v>
      </c>
      <c r="I625" s="299" t="s">
        <v>1588</v>
      </c>
      <c r="J625" s="299" t="s">
        <v>368</v>
      </c>
    </row>
    <row r="626" spans="1:10" x14ac:dyDescent="0.2">
      <c r="A626" s="299">
        <v>1107102399</v>
      </c>
      <c r="B626" s="299" t="s">
        <v>1590</v>
      </c>
      <c r="C626" s="299" t="str">
        <f>+_xlfn.XLOOKUP(A626,'ACTIVOS 2'!$B$10:$B$646,'ACTIVOS 2'!$C$10:$C$646)</f>
        <v>ZAMBRANO MONTOYA OSCAR ANDRES</v>
      </c>
      <c r="D626" s="300">
        <v>35338</v>
      </c>
      <c r="E626" s="300">
        <v>43759</v>
      </c>
      <c r="F626" s="299" t="s">
        <v>763</v>
      </c>
      <c r="G626" s="299" t="s">
        <v>1591</v>
      </c>
      <c r="H626" s="299" t="s">
        <v>366</v>
      </c>
      <c r="I626" s="299" t="s">
        <v>1588</v>
      </c>
      <c r="J626" s="299" t="s">
        <v>368</v>
      </c>
    </row>
    <row r="627" spans="1:10" x14ac:dyDescent="0.2">
      <c r="A627" s="299">
        <v>1061751258</v>
      </c>
      <c r="B627" s="299" t="s">
        <v>1592</v>
      </c>
      <c r="C627" s="299" t="str">
        <f>+_xlfn.XLOOKUP(A627,'ACTIVOS 2'!$B$10:$B$646,'ACTIVOS 2'!$C$10:$C$646)</f>
        <v>FIGUEROA HOYOS GISELA STEFANIA</v>
      </c>
      <c r="D627" s="300">
        <v>33852</v>
      </c>
      <c r="E627" s="300">
        <v>44474</v>
      </c>
      <c r="F627" s="299" t="s">
        <v>768</v>
      </c>
      <c r="G627" s="299" t="s">
        <v>4568</v>
      </c>
      <c r="H627" s="299" t="s">
        <v>366</v>
      </c>
      <c r="I627" s="299" t="s">
        <v>1593</v>
      </c>
      <c r="J627" s="299" t="s">
        <v>368</v>
      </c>
    </row>
    <row r="628" spans="1:10" x14ac:dyDescent="0.2">
      <c r="A628" s="299">
        <v>67024627</v>
      </c>
      <c r="B628" s="299" t="s">
        <v>1594</v>
      </c>
      <c r="C628" s="299" t="str">
        <f>+_xlfn.XLOOKUP(A628,'ACTIVOS 2'!$B$10:$B$646,'ACTIVOS 2'!$C$10:$C$646)</f>
        <v>RESTREPO CASTANO LUZ VIVIANA</v>
      </c>
      <c r="D628" s="300">
        <v>31065</v>
      </c>
      <c r="E628" s="300">
        <v>40582</v>
      </c>
      <c r="F628" s="299" t="s">
        <v>768</v>
      </c>
      <c r="G628" s="299" t="s">
        <v>4569</v>
      </c>
      <c r="H628" s="299" t="s">
        <v>427</v>
      </c>
      <c r="I628" s="299" t="s">
        <v>1595</v>
      </c>
      <c r="J628" s="299" t="s">
        <v>427</v>
      </c>
    </row>
    <row r="629" spans="1:10" x14ac:dyDescent="0.2">
      <c r="A629" s="299">
        <v>1143868835</v>
      </c>
      <c r="B629" s="299" t="s">
        <v>425</v>
      </c>
      <c r="C629" s="299" t="str">
        <f>+_xlfn.XLOOKUP(A629,'ACTIVOS 2'!$B$10:$B$646,'ACTIVOS 2'!$C$10:$C$646)</f>
        <v>BURBANO JANSASOY JOHN EYDER</v>
      </c>
      <c r="D629" s="300">
        <v>35295</v>
      </c>
      <c r="E629" s="300">
        <v>44648</v>
      </c>
      <c r="F629" s="299" t="s">
        <v>763</v>
      </c>
      <c r="G629" s="299" t="s">
        <v>426</v>
      </c>
      <c r="H629" s="299" t="s">
        <v>427</v>
      </c>
      <c r="I629" s="299" t="s">
        <v>428</v>
      </c>
      <c r="J629" s="299" t="s">
        <v>427</v>
      </c>
    </row>
    <row r="630" spans="1:10" x14ac:dyDescent="0.2">
      <c r="A630" s="299">
        <v>1107522075</v>
      </c>
      <c r="B630" s="299" t="s">
        <v>1596</v>
      </c>
      <c r="C630" s="299" t="str">
        <f>+_xlfn.XLOOKUP(A630,'ACTIVOS 2'!$B$10:$B$646,'ACTIVOS 2'!$C$10:$C$646)</f>
        <v>ARENAS SOTO JESSICA</v>
      </c>
      <c r="D630" s="300">
        <v>36047</v>
      </c>
      <c r="E630" s="300">
        <v>44271</v>
      </c>
      <c r="F630" s="299" t="s">
        <v>768</v>
      </c>
      <c r="G630" s="299" t="s">
        <v>1597</v>
      </c>
      <c r="H630" s="299" t="s">
        <v>427</v>
      </c>
      <c r="I630" s="299" t="s">
        <v>431</v>
      </c>
      <c r="J630" s="299" t="s">
        <v>427</v>
      </c>
    </row>
    <row r="631" spans="1:10" x14ac:dyDescent="0.2">
      <c r="A631" s="299">
        <v>1113642956</v>
      </c>
      <c r="B631" s="299" t="s">
        <v>429</v>
      </c>
      <c r="C631" s="299" t="str">
        <f>+_xlfn.XLOOKUP(A631,'ACTIVOS 2'!$B$10:$B$646,'ACTIVOS 2'!$C$10:$C$646)</f>
        <v>DORRONSORO MARULANDA JUAN FERNANDO</v>
      </c>
      <c r="D631" s="300">
        <v>32854</v>
      </c>
      <c r="E631" s="300">
        <v>44158</v>
      </c>
      <c r="F631" s="299" t="s">
        <v>763</v>
      </c>
      <c r="G631" s="299" t="s">
        <v>430</v>
      </c>
      <c r="H631" s="299" t="s">
        <v>427</v>
      </c>
      <c r="I631" s="299" t="s">
        <v>431</v>
      </c>
      <c r="J631" s="299" t="s">
        <v>427</v>
      </c>
    </row>
    <row r="632" spans="1:10" x14ac:dyDescent="0.2">
      <c r="A632" s="299">
        <v>1144160016</v>
      </c>
      <c r="B632" s="299" t="s">
        <v>1598</v>
      </c>
      <c r="C632" s="299" t="str">
        <f>+_xlfn.XLOOKUP(A632,'ACTIVOS 2'!$B$10:$B$646,'ACTIVOS 2'!$C$10:$C$646)</f>
        <v>DUQUE ECHEVERRY LINDA TATIANA</v>
      </c>
      <c r="D632" s="300">
        <v>33804</v>
      </c>
      <c r="E632" s="300">
        <v>44014</v>
      </c>
      <c r="F632" s="299" t="s">
        <v>768</v>
      </c>
      <c r="G632" s="299" t="s">
        <v>1599</v>
      </c>
      <c r="H632" s="299" t="s">
        <v>427</v>
      </c>
      <c r="I632" s="299" t="s">
        <v>431</v>
      </c>
      <c r="J632" s="299" t="s">
        <v>427</v>
      </c>
    </row>
    <row r="633" spans="1:10" x14ac:dyDescent="0.2">
      <c r="A633" s="299">
        <v>1143879888</v>
      </c>
      <c r="B633" s="299" t="s">
        <v>1600</v>
      </c>
      <c r="C633" s="299" t="str">
        <f>+_xlfn.XLOOKUP(A633,'ACTIVOS 2'!$B$10:$B$646,'ACTIVOS 2'!$C$10:$C$646)</f>
        <v>MELO MARTINEZ ELKIN MAURICIO</v>
      </c>
      <c r="D633" s="300">
        <v>36406</v>
      </c>
      <c r="E633" s="300">
        <v>44637</v>
      </c>
      <c r="F633" s="299" t="s">
        <v>763</v>
      </c>
      <c r="G633" s="299" t="s">
        <v>1601</v>
      </c>
      <c r="H633" s="299" t="s">
        <v>427</v>
      </c>
      <c r="I633" s="299" t="s">
        <v>431</v>
      </c>
      <c r="J633" s="299" t="s">
        <v>427</v>
      </c>
    </row>
    <row r="634" spans="1:10" x14ac:dyDescent="0.2">
      <c r="A634" s="299">
        <v>67029618</v>
      </c>
      <c r="B634" s="299" t="s">
        <v>1602</v>
      </c>
      <c r="C634" s="299" t="e">
        <f>+_xlfn.XLOOKUP(A634,'ACTIVOS 2'!$B$10:$B$646,'ACTIVOS 2'!$C$10:$C$646)</f>
        <v>#N/A</v>
      </c>
      <c r="D634" s="300">
        <v>31177</v>
      </c>
      <c r="E634" s="300">
        <v>43326</v>
      </c>
      <c r="F634" s="299" t="s">
        <v>768</v>
      </c>
      <c r="G634" s="299" t="s">
        <v>1603</v>
      </c>
      <c r="H634" s="299" t="s">
        <v>427</v>
      </c>
      <c r="I634" s="299" t="s">
        <v>434</v>
      </c>
      <c r="J634" s="299" t="s">
        <v>427</v>
      </c>
    </row>
    <row r="635" spans="1:10" x14ac:dyDescent="0.2">
      <c r="A635" s="299">
        <v>1144150164</v>
      </c>
      <c r="B635" s="299" t="s">
        <v>432</v>
      </c>
      <c r="C635" s="299" t="str">
        <f>+_xlfn.XLOOKUP(A635,'ACTIVOS 2'!$B$10:$B$646,'ACTIVOS 2'!$C$10:$C$646)</f>
        <v>PAPAMIJA ANACONA  JOHN MARIO</v>
      </c>
      <c r="D635" s="300">
        <v>33207</v>
      </c>
      <c r="E635" s="300">
        <v>45155</v>
      </c>
      <c r="F635" s="299" t="s">
        <v>763</v>
      </c>
      <c r="G635" s="299" t="s">
        <v>433</v>
      </c>
      <c r="H635" s="299" t="s">
        <v>427</v>
      </c>
      <c r="I635" s="299" t="s">
        <v>434</v>
      </c>
      <c r="J635" s="299" t="s">
        <v>427</v>
      </c>
    </row>
    <row r="636" spans="1:10" x14ac:dyDescent="0.2">
      <c r="A636" s="299">
        <v>1112779368</v>
      </c>
      <c r="B636" s="299" t="s">
        <v>1604</v>
      </c>
      <c r="C636" s="299" t="str">
        <f>+_xlfn.XLOOKUP(A636,'ACTIVOS 2'!$B$10:$B$646,'ACTIVOS 2'!$C$10:$C$646)</f>
        <v>SANTIBAÐEZ ALZATE DIEGO ALEJANDRO</v>
      </c>
      <c r="D636" s="300">
        <v>34095</v>
      </c>
      <c r="E636" s="300">
        <v>45428</v>
      </c>
      <c r="F636" s="299" t="s">
        <v>763</v>
      </c>
      <c r="G636" s="299" t="s">
        <v>1605</v>
      </c>
      <c r="H636" s="299" t="s">
        <v>427</v>
      </c>
      <c r="I636" s="299" t="s">
        <v>434</v>
      </c>
      <c r="J636" s="299" t="s">
        <v>427</v>
      </c>
    </row>
    <row r="637" spans="1:10" x14ac:dyDescent="0.2">
      <c r="A637" s="299">
        <v>16379439</v>
      </c>
      <c r="B637" s="299" t="s">
        <v>1606</v>
      </c>
      <c r="C637" s="299" t="str">
        <f>+_xlfn.XLOOKUP(A637,'ACTIVOS 2'!$B$10:$B$646,'ACTIVOS 2'!$C$10:$C$646)</f>
        <v>PASQUEL RIVAS VICTOR HUGO</v>
      </c>
      <c r="D637" s="300">
        <v>31168</v>
      </c>
      <c r="E637" s="300">
        <v>45505</v>
      </c>
      <c r="F637" s="299" t="s">
        <v>763</v>
      </c>
      <c r="G637" s="299" t="s">
        <v>1607</v>
      </c>
      <c r="H637" s="299" t="s">
        <v>427</v>
      </c>
      <c r="I637" s="299" t="s">
        <v>1608</v>
      </c>
      <c r="J637" s="299" t="s">
        <v>427</v>
      </c>
    </row>
    <row r="638" spans="1:10" x14ac:dyDescent="0.2">
      <c r="A638" s="299">
        <v>1130681174</v>
      </c>
      <c r="B638" s="299" t="s">
        <v>1609</v>
      </c>
      <c r="C638" s="299" t="str">
        <f>+_xlfn.XLOOKUP(A638,'ACTIVOS 2'!$B$10:$B$646,'ACTIVOS 2'!$C$10:$C$646)</f>
        <v>IMBACHI GALLARDO MIYER ALEXANDER</v>
      </c>
      <c r="D638" s="300">
        <v>32356</v>
      </c>
      <c r="E638" s="300">
        <v>41207</v>
      </c>
      <c r="F638" s="299" t="s">
        <v>763</v>
      </c>
      <c r="G638" s="299" t="s">
        <v>4570</v>
      </c>
      <c r="H638" s="299" t="s">
        <v>427</v>
      </c>
      <c r="I638" s="299" t="s">
        <v>1610</v>
      </c>
      <c r="J638" s="299" t="s">
        <v>427</v>
      </c>
    </row>
    <row r="639" spans="1:10" x14ac:dyDescent="0.2">
      <c r="A639" s="299">
        <v>94504545</v>
      </c>
      <c r="B639" s="299" t="s">
        <v>1611</v>
      </c>
      <c r="C639" s="299" t="str">
        <f>+_xlfn.XLOOKUP(A639,'ACTIVOS 2'!$B$10:$B$646,'ACTIVOS 2'!$C$10:$C$646)</f>
        <v>ARBOLEDA BERMUDEZ EDWIN NELSON</v>
      </c>
      <c r="D639" s="300">
        <v>28245</v>
      </c>
      <c r="E639" s="300">
        <v>45566</v>
      </c>
      <c r="F639" s="299" t="s">
        <v>763</v>
      </c>
      <c r="G639" s="299" t="s">
        <v>4571</v>
      </c>
      <c r="H639" s="299" t="s">
        <v>427</v>
      </c>
      <c r="I639" s="299" t="s">
        <v>1612</v>
      </c>
      <c r="J639" s="299" t="s">
        <v>427</v>
      </c>
    </row>
    <row r="640" spans="1:10" x14ac:dyDescent="0.2">
      <c r="A640" s="299">
        <v>1094943468</v>
      </c>
      <c r="B640" s="299" t="s">
        <v>1613</v>
      </c>
      <c r="C640" s="299" t="str">
        <f>+_xlfn.XLOOKUP(A640,'ACTIVOS 2'!$B$10:$B$646,'ACTIVOS 2'!$C$10:$C$646)</f>
        <v>GONZALEZ ARICAPA CRISTIAN ADRIAN</v>
      </c>
      <c r="D640" s="300">
        <v>34541</v>
      </c>
      <c r="E640" s="300">
        <v>43892</v>
      </c>
      <c r="F640" s="299" t="s">
        <v>763</v>
      </c>
      <c r="G640" s="299" t="s">
        <v>4572</v>
      </c>
      <c r="H640" s="299" t="s">
        <v>427</v>
      </c>
      <c r="I640" s="299" t="s">
        <v>1614</v>
      </c>
      <c r="J640" s="299" t="s">
        <v>427</v>
      </c>
    </row>
    <row r="641" spans="1:10" x14ac:dyDescent="0.2">
      <c r="A641" s="299">
        <v>79660331</v>
      </c>
      <c r="B641" s="299" t="s">
        <v>1615</v>
      </c>
      <c r="C641" s="299" t="str">
        <f>+_xlfn.XLOOKUP(A641,'ACTIVOS 2'!$B$10:$B$646,'ACTIVOS 2'!$C$10:$C$646)</f>
        <v>RAMIREZ PAZ JOHN JAIRO</v>
      </c>
      <c r="D641" s="300">
        <v>27057</v>
      </c>
      <c r="E641" s="300">
        <v>39264</v>
      </c>
      <c r="F641" s="299" t="s">
        <v>763</v>
      </c>
      <c r="G641" s="299" t="s">
        <v>1616</v>
      </c>
      <c r="H641" s="299" t="s">
        <v>1617</v>
      </c>
      <c r="I641" s="299" t="s">
        <v>1618</v>
      </c>
      <c r="J641" s="299" t="s">
        <v>1617</v>
      </c>
    </row>
    <row r="642" spans="1:10" x14ac:dyDescent="0.2">
      <c r="A642" s="299">
        <v>66952316</v>
      </c>
      <c r="B642" s="299" t="s">
        <v>1619</v>
      </c>
      <c r="C642" s="299" t="str">
        <f>+_xlfn.XLOOKUP(A642,'ACTIVOS 2'!$B$10:$B$646,'ACTIVOS 2'!$C$10:$C$646)</f>
        <v>BOLIVAR BONILLA ANDREA YEAZEL</v>
      </c>
      <c r="D642" s="300">
        <v>27668</v>
      </c>
      <c r="E642" s="300">
        <v>42242</v>
      </c>
      <c r="F642" s="299" t="s">
        <v>768</v>
      </c>
      <c r="G642" s="299" t="s">
        <v>1620</v>
      </c>
      <c r="H642" s="299" t="s">
        <v>1617</v>
      </c>
      <c r="I642" s="299" t="s">
        <v>1621</v>
      </c>
      <c r="J642" s="299" t="s">
        <v>1617</v>
      </c>
    </row>
    <row r="643" spans="1:10" x14ac:dyDescent="0.2">
      <c r="A643" s="299">
        <v>79780301</v>
      </c>
      <c r="B643" s="299" t="s">
        <v>1622</v>
      </c>
      <c r="C643" s="299" t="str">
        <f>+_xlfn.XLOOKUP(A643,'ACTIVOS 2'!$B$10:$B$646,'ACTIVOS 2'!$C$10:$C$646)</f>
        <v>MEDINA MICAN FRANK GIOVANNI</v>
      </c>
      <c r="D643" s="300">
        <v>27394</v>
      </c>
      <c r="E643" s="300">
        <v>43998</v>
      </c>
      <c r="F643" s="299" t="s">
        <v>763</v>
      </c>
      <c r="G643" s="299" t="s">
        <v>1623</v>
      </c>
      <c r="H643" s="299" t="s">
        <v>1617</v>
      </c>
      <c r="I643" s="299" t="s">
        <v>1624</v>
      </c>
      <c r="J643" s="299" t="s">
        <v>1617</v>
      </c>
    </row>
    <row r="644" spans="1:10" x14ac:dyDescent="0.2">
      <c r="A644" s="299">
        <v>1114889488</v>
      </c>
      <c r="B644" s="299" t="s">
        <v>6681</v>
      </c>
      <c r="C644" s="299" t="str">
        <f>+_xlfn.XLOOKUP(A644,'ACTIVOS 2'!$B$10:$B$646,'ACTIVOS 2'!$C$10:$C$646)</f>
        <v>CASAMACHIN NOSCUE CLAUDIA VANESSA</v>
      </c>
      <c r="D644" s="300">
        <v>33990</v>
      </c>
      <c r="E644" s="300">
        <v>45726</v>
      </c>
      <c r="F644" s="299" t="s">
        <v>768</v>
      </c>
      <c r="G644" s="299" t="s">
        <v>6682</v>
      </c>
      <c r="H644" s="299" t="s">
        <v>1617</v>
      </c>
      <c r="I644" s="299" t="s">
        <v>859</v>
      </c>
      <c r="J644" s="299" t="s">
        <v>1646</v>
      </c>
    </row>
    <row r="645" spans="1:10" x14ac:dyDescent="0.2">
      <c r="A645" s="299">
        <v>38877560</v>
      </c>
      <c r="B645" s="299" t="s">
        <v>1625</v>
      </c>
      <c r="C645" s="299" t="str">
        <f>+_xlfn.XLOOKUP(A645,'ACTIVOS 2'!$B$10:$B$646,'ACTIVOS 2'!$C$10:$C$646)</f>
        <v>SANCHEZ PABON MARIA PAULA</v>
      </c>
      <c r="D645" s="300">
        <v>27517</v>
      </c>
      <c r="E645" s="300">
        <v>45481</v>
      </c>
      <c r="F645" s="299" t="s">
        <v>768</v>
      </c>
      <c r="G645" s="299" t="s">
        <v>1626</v>
      </c>
      <c r="H645" s="299" t="s">
        <v>1627</v>
      </c>
      <c r="I645" s="299" t="s">
        <v>1628</v>
      </c>
      <c r="J645" s="299" t="s">
        <v>1629</v>
      </c>
    </row>
    <row r="646" spans="1:10" x14ac:dyDescent="0.2">
      <c r="A646" s="299">
        <v>1144054360</v>
      </c>
      <c r="B646" s="299" t="s">
        <v>1630</v>
      </c>
      <c r="C646" s="299" t="str">
        <f>+_xlfn.XLOOKUP(A646,'ACTIVOS 2'!$B$10:$B$646,'ACTIVOS 2'!$C$10:$C$646)</f>
        <v>SILVA CHARRY MARIA ALEJANDRA</v>
      </c>
      <c r="D646" s="300">
        <v>33810</v>
      </c>
      <c r="E646" s="300">
        <v>45481</v>
      </c>
      <c r="F646" s="299" t="s">
        <v>768</v>
      </c>
      <c r="G646" s="299" t="s">
        <v>1631</v>
      </c>
      <c r="H646" s="299" t="s">
        <v>1627</v>
      </c>
      <c r="I646" s="299" t="s">
        <v>1632</v>
      </c>
      <c r="J646" s="299" t="s">
        <v>1629</v>
      </c>
    </row>
    <row r="647" spans="1:10" x14ac:dyDescent="0.2">
      <c r="A647" s="299">
        <v>1113689490</v>
      </c>
      <c r="B647" s="299" t="s">
        <v>1633</v>
      </c>
      <c r="C647" s="299" t="str">
        <f>+_xlfn.XLOOKUP(A647,'ACTIVOS 2'!$B$10:$B$646,'ACTIVOS 2'!$C$10:$C$646)</f>
        <v>VILLOTA LONDONO YERALDY</v>
      </c>
      <c r="D647" s="300">
        <v>35810</v>
      </c>
      <c r="E647" s="300">
        <v>45173</v>
      </c>
      <c r="F647" s="299" t="s">
        <v>768</v>
      </c>
      <c r="G647" s="299" t="s">
        <v>1634</v>
      </c>
      <c r="H647" s="299" t="s">
        <v>1627</v>
      </c>
      <c r="I647" s="299" t="s">
        <v>1632</v>
      </c>
      <c r="J647" s="299" t="s">
        <v>1629</v>
      </c>
    </row>
    <row r="648" spans="1:10" x14ac:dyDescent="0.2">
      <c r="A648" s="299">
        <v>1143850032</v>
      </c>
      <c r="B648" s="299" t="s">
        <v>1635</v>
      </c>
      <c r="C648" s="299" t="str">
        <f>+_xlfn.XLOOKUP(A648,'ACTIVOS 2'!$B$10:$B$646,'ACTIVOS 2'!$C$10:$C$646)</f>
        <v>GUEVARA ARISTIZABAL YERALDIN</v>
      </c>
      <c r="D648" s="300">
        <v>34230</v>
      </c>
      <c r="E648" s="300">
        <v>45216</v>
      </c>
      <c r="F648" s="299" t="s">
        <v>768</v>
      </c>
      <c r="G648" s="299" t="s">
        <v>1636</v>
      </c>
      <c r="H648" s="299" t="s">
        <v>1627</v>
      </c>
      <c r="I648" s="299" t="s">
        <v>1637</v>
      </c>
      <c r="J648" s="299" t="s">
        <v>1629</v>
      </c>
    </row>
    <row r="649" spans="1:10" x14ac:dyDescent="0.2">
      <c r="A649" s="299">
        <v>6316471</v>
      </c>
      <c r="B649" s="299" t="s">
        <v>1638</v>
      </c>
      <c r="C649" s="299" t="str">
        <f>+_xlfn.XLOOKUP(A649,'ACTIVOS 2'!$B$10:$B$646,'ACTIVOS 2'!$C$10:$C$646)</f>
        <v>GOMEZ RAMIREZ MIGUEL ANTONIO</v>
      </c>
      <c r="D649" s="300">
        <v>24120</v>
      </c>
      <c r="E649" s="300">
        <v>39164</v>
      </c>
      <c r="F649" s="299" t="s">
        <v>763</v>
      </c>
      <c r="G649" s="299" t="s">
        <v>4573</v>
      </c>
      <c r="H649" s="299" t="s">
        <v>1627</v>
      </c>
      <c r="I649" s="299" t="s">
        <v>1639</v>
      </c>
      <c r="J649" s="299" t="s">
        <v>1629</v>
      </c>
    </row>
    <row r="650" spans="1:10" x14ac:dyDescent="0.2">
      <c r="A650" s="299">
        <v>29543492</v>
      </c>
      <c r="B650" s="299" t="s">
        <v>1640</v>
      </c>
      <c r="C650" s="299" t="str">
        <f>+_xlfn.XLOOKUP(A650,'ACTIVOS 2'!$B$10:$B$646,'ACTIVOS 2'!$C$10:$C$646)</f>
        <v>RUIZ FRANCO GRETTEL ALEXA</v>
      </c>
      <c r="D650" s="300">
        <v>29421</v>
      </c>
      <c r="E650" s="300">
        <v>41127</v>
      </c>
      <c r="F650" s="299" t="s">
        <v>768</v>
      </c>
      <c r="G650" s="299" t="s">
        <v>4574</v>
      </c>
      <c r="H650" s="299" t="s">
        <v>1627</v>
      </c>
      <c r="I650" s="299" t="s">
        <v>1641</v>
      </c>
      <c r="J650" s="299" t="s">
        <v>1629</v>
      </c>
    </row>
    <row r="651" spans="1:10" x14ac:dyDescent="0.2">
      <c r="A651" s="299">
        <v>1151939397</v>
      </c>
      <c r="B651" s="299" t="s">
        <v>1642</v>
      </c>
      <c r="C651" s="299" t="str">
        <f>+_xlfn.XLOOKUP(A651,'ACTIVOS 2'!$B$10:$B$646,'ACTIVOS 2'!$C$10:$C$646)</f>
        <v>VALENCIA SANCHEZ MARIA ALEXANDRA</v>
      </c>
      <c r="D651" s="300">
        <v>33312</v>
      </c>
      <c r="E651" s="300">
        <v>45447</v>
      </c>
      <c r="F651" s="299" t="s">
        <v>768</v>
      </c>
      <c r="G651" s="299" t="s">
        <v>1643</v>
      </c>
      <c r="H651" s="299" t="s">
        <v>1644</v>
      </c>
      <c r="I651" s="299" t="s">
        <v>1645</v>
      </c>
      <c r="J651" s="299" t="s">
        <v>1646</v>
      </c>
    </row>
    <row r="652" spans="1:10" x14ac:dyDescent="0.2">
      <c r="A652" s="299">
        <v>1143956688</v>
      </c>
      <c r="B652" s="299" t="s">
        <v>1649</v>
      </c>
      <c r="C652" s="299" t="str">
        <f>+_xlfn.XLOOKUP(A652,'ACTIVOS 2'!$B$10:$B$646,'ACTIVOS 2'!$C$10:$C$646)</f>
        <v>ORTEGA COCA DIANA KATHERINE</v>
      </c>
      <c r="D652" s="300">
        <v>34147</v>
      </c>
      <c r="E652" s="300">
        <v>44740</v>
      </c>
      <c r="F652" s="299" t="s">
        <v>768</v>
      </c>
      <c r="G652" s="299" t="s">
        <v>4575</v>
      </c>
      <c r="H652" s="299" t="s">
        <v>1644</v>
      </c>
      <c r="I652" s="299" t="s">
        <v>1650</v>
      </c>
      <c r="J652" s="299" t="s">
        <v>1646</v>
      </c>
    </row>
    <row r="653" spans="1:10" x14ac:dyDescent="0.2">
      <c r="A653" s="299">
        <v>31656979</v>
      </c>
      <c r="B653" s="299" t="s">
        <v>1651</v>
      </c>
      <c r="C653" s="299" t="str">
        <f>+_xlfn.XLOOKUP(A653,'ACTIVOS 2'!$B$10:$B$646,'ACTIVOS 2'!$C$10:$C$646)</f>
        <v>GARCES MORA SANDRA XIMENA</v>
      </c>
      <c r="D653" s="300">
        <v>30985</v>
      </c>
      <c r="E653" s="300">
        <v>44740</v>
      </c>
      <c r="F653" s="299" t="s">
        <v>768</v>
      </c>
      <c r="G653" s="299" t="s">
        <v>4576</v>
      </c>
      <c r="H653" s="299" t="s">
        <v>1644</v>
      </c>
      <c r="I653" s="299" t="s">
        <v>1652</v>
      </c>
      <c r="J653" s="299" t="s">
        <v>1646</v>
      </c>
    </row>
    <row r="654" spans="1:10" x14ac:dyDescent="0.2">
      <c r="A654" s="299">
        <v>66814871</v>
      </c>
      <c r="B654" s="299" t="s">
        <v>1653</v>
      </c>
      <c r="C654" s="299" t="str">
        <f>+_xlfn.XLOOKUP(A654,'ACTIVOS 2'!$B$10:$B$646,'ACTIVOS 2'!$C$10:$C$646)</f>
        <v>LASSO ENRIQUEZ ESPERANZA DEL CARMEN</v>
      </c>
      <c r="D654" s="300">
        <v>25723</v>
      </c>
      <c r="E654" s="300">
        <v>39101</v>
      </c>
      <c r="F654" s="299" t="s">
        <v>768</v>
      </c>
      <c r="G654" s="299" t="s">
        <v>1654</v>
      </c>
      <c r="H654" s="299" t="s">
        <v>1644</v>
      </c>
      <c r="I654" s="299" t="s">
        <v>1655</v>
      </c>
      <c r="J654" s="299" t="s">
        <v>1646</v>
      </c>
    </row>
    <row r="655" spans="1:10" x14ac:dyDescent="0.2">
      <c r="A655" s="299">
        <v>1112879043</v>
      </c>
      <c r="B655" s="299" t="s">
        <v>6683</v>
      </c>
      <c r="C655" s="299" t="str">
        <f>+_xlfn.XLOOKUP(A655,'ACTIVOS 2'!$B$10:$B$646,'ACTIVOS 2'!$C$10:$C$646)</f>
        <v>ORDONEZ ESCOBAR ADRIANA MARIA</v>
      </c>
      <c r="D655" s="300">
        <v>32116</v>
      </c>
      <c r="E655" s="300">
        <v>45698</v>
      </c>
      <c r="F655" s="299" t="s">
        <v>768</v>
      </c>
      <c r="G655" s="299" t="s">
        <v>6755</v>
      </c>
      <c r="H655" s="299" t="s">
        <v>1644</v>
      </c>
      <c r="I655" s="299" t="s">
        <v>1658</v>
      </c>
      <c r="J655" s="299" t="s">
        <v>1646</v>
      </c>
    </row>
    <row r="656" spans="1:10" x14ac:dyDescent="0.2">
      <c r="A656" s="299">
        <v>1086195819</v>
      </c>
      <c r="B656" s="299" t="s">
        <v>1659</v>
      </c>
      <c r="C656" s="299" t="str">
        <f>+_xlfn.XLOOKUP(A656,'ACTIVOS 2'!$B$10:$B$646,'ACTIVOS 2'!$C$10:$C$646)</f>
        <v>ORTIZ HERNANDEZ YESID</v>
      </c>
      <c r="D656" s="300">
        <v>37491</v>
      </c>
      <c r="E656" s="300">
        <v>45481</v>
      </c>
      <c r="F656" s="299" t="s">
        <v>763</v>
      </c>
      <c r="G656" s="299" t="s">
        <v>1660</v>
      </c>
      <c r="H656" s="299" t="s">
        <v>1644</v>
      </c>
      <c r="I656" s="299" t="s">
        <v>1661</v>
      </c>
      <c r="J656" s="299" t="s">
        <v>1646</v>
      </c>
    </row>
    <row r="657" spans="1:10" x14ac:dyDescent="0.2">
      <c r="A657" s="299">
        <v>1053767708</v>
      </c>
      <c r="B657" s="299" t="s">
        <v>6684</v>
      </c>
      <c r="C657" s="299" t="e">
        <f>+_xlfn.XLOOKUP(A657,'ACTIVOS 2'!$B$10:$B$646,'ACTIVOS 2'!$C$10:$C$646)</f>
        <v>#N/A</v>
      </c>
      <c r="D657" s="300">
        <v>31504</v>
      </c>
      <c r="E657" s="300">
        <v>45439</v>
      </c>
      <c r="F657" s="299" t="s">
        <v>768</v>
      </c>
      <c r="G657" s="299" t="s">
        <v>1663</v>
      </c>
      <c r="H657" s="299" t="s">
        <v>1644</v>
      </c>
      <c r="I657" s="299" t="s">
        <v>1664</v>
      </c>
      <c r="J657" s="299" t="s">
        <v>1646</v>
      </c>
    </row>
  </sheetData>
  <autoFilter ref="A1:J657" xr:uid="{95AA5842-6DBA-457D-805B-85C9E3C594D2}"/>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E9818-8B4D-450E-A45A-5C996CDEAC73}">
  <dimension ref="A1:K659"/>
  <sheetViews>
    <sheetView workbookViewId="0">
      <selection activeCell="J153" sqref="J153:J160"/>
    </sheetView>
  </sheetViews>
  <sheetFormatPr baseColWidth="10" defaultColWidth="13" defaultRowHeight="11.25" x14ac:dyDescent="0.2"/>
  <cols>
    <col min="1" max="1" width="12.5703125" style="280" bestFit="1" customWidth="1"/>
    <col min="2" max="2" width="47.140625" style="280" bestFit="1" customWidth="1"/>
    <col min="3" max="3" width="47.140625" style="280" customWidth="1"/>
    <col min="4" max="4" width="13.5703125" style="280" bestFit="1" customWidth="1"/>
    <col min="5" max="5" width="13.7109375" style="280" bestFit="1" customWidth="1"/>
    <col min="6" max="6" width="14.85546875" style="302" bestFit="1" customWidth="1"/>
    <col min="7" max="7" width="11.7109375" style="280" bestFit="1" customWidth="1"/>
    <col min="8" max="8" width="40.85546875" style="280" bestFit="1" customWidth="1"/>
    <col min="9" max="9" width="22.140625" style="280" bestFit="1" customWidth="1"/>
    <col min="10" max="10" width="60.28515625" style="280" bestFit="1" customWidth="1"/>
    <col min="11" max="11" width="29.85546875" style="280" bestFit="1" customWidth="1"/>
    <col min="12" max="16384" width="13" style="280"/>
  </cols>
  <sheetData>
    <row r="1" spans="1:11" s="325" customFormat="1" ht="24.75" customHeight="1" x14ac:dyDescent="0.25">
      <c r="A1" s="327" t="s">
        <v>0</v>
      </c>
      <c r="B1" s="327" t="s">
        <v>1</v>
      </c>
      <c r="C1" s="315" t="s">
        <v>4577</v>
      </c>
      <c r="D1" s="327" t="s">
        <v>4280</v>
      </c>
      <c r="E1" s="327" t="s">
        <v>4281</v>
      </c>
      <c r="F1" s="327" t="s">
        <v>6864</v>
      </c>
      <c r="G1" s="327" t="s">
        <v>4282</v>
      </c>
      <c r="H1" s="327" t="s">
        <v>2</v>
      </c>
      <c r="I1" s="327" t="s">
        <v>4283</v>
      </c>
      <c r="J1" s="327" t="s">
        <v>4284</v>
      </c>
      <c r="K1" s="327" t="s">
        <v>4285</v>
      </c>
    </row>
    <row r="2" spans="1:11" s="326" customFormat="1" ht="12.95" customHeight="1" x14ac:dyDescent="0.25">
      <c r="A2" s="306">
        <v>1130649441</v>
      </c>
      <c r="B2" s="299" t="s">
        <v>18</v>
      </c>
      <c r="C2" s="299" t="str">
        <f>+_xlfn.XLOOKUP(A2,'ACTIVOS 2'!$B$10:$B$700,'ACTIVOS 2'!$C$10:$C$700)</f>
        <v>VIVEROS TELLEZ EDWARD ANDRES</v>
      </c>
      <c r="D2" s="300">
        <v>31721</v>
      </c>
      <c r="E2" s="300">
        <v>43881</v>
      </c>
      <c r="F2" s="301">
        <v>6970000</v>
      </c>
      <c r="G2" s="299" t="s">
        <v>763</v>
      </c>
      <c r="H2" s="299" t="s">
        <v>4286</v>
      </c>
      <c r="I2" s="299" t="s">
        <v>19</v>
      </c>
      <c r="J2" s="299" t="s">
        <v>20</v>
      </c>
      <c r="K2" s="299" t="s">
        <v>21</v>
      </c>
    </row>
    <row r="3" spans="1:11" s="326" customFormat="1" ht="12.95" customHeight="1" x14ac:dyDescent="0.25">
      <c r="A3" s="306">
        <v>94073441</v>
      </c>
      <c r="B3" s="299" t="s">
        <v>22</v>
      </c>
      <c r="C3" s="299" t="str">
        <f>+_xlfn.XLOOKUP(A3,'ACTIVOS 2'!$B$10:$B$700,'ACTIVOS 2'!$C$10:$C$700)</f>
        <v>MOSQUERA VIVEROS CARLOS ALBERTO</v>
      </c>
      <c r="D3" s="300">
        <v>29911</v>
      </c>
      <c r="E3" s="300">
        <v>40366</v>
      </c>
      <c r="F3" s="301">
        <v>2550000</v>
      </c>
      <c r="G3" s="299" t="s">
        <v>763</v>
      </c>
      <c r="H3" s="299" t="s">
        <v>4287</v>
      </c>
      <c r="I3" s="299" t="s">
        <v>19</v>
      </c>
      <c r="J3" s="299" t="s">
        <v>23</v>
      </c>
      <c r="K3" s="299" t="s">
        <v>24</v>
      </c>
    </row>
    <row r="4" spans="1:11" s="326" customFormat="1" ht="12.95" customHeight="1" x14ac:dyDescent="0.25">
      <c r="A4" s="306">
        <v>14590599</v>
      </c>
      <c r="B4" s="299" t="s">
        <v>765</v>
      </c>
      <c r="C4" s="299" t="str">
        <f>+_xlfn.XLOOKUP(A4,'ACTIVOS 2'!$B$10:$B$700,'ACTIVOS 2'!$C$10:$C$700)</f>
        <v>VALLEJO ROMERO RONALD</v>
      </c>
      <c r="D4" s="300">
        <v>30183</v>
      </c>
      <c r="E4" s="300">
        <v>41184</v>
      </c>
      <c r="F4" s="301">
        <v>3091000</v>
      </c>
      <c r="G4" s="299" t="s">
        <v>763</v>
      </c>
      <c r="H4" s="299" t="s">
        <v>4288</v>
      </c>
      <c r="I4" s="299" t="s">
        <v>19</v>
      </c>
      <c r="J4" s="299" t="s">
        <v>766</v>
      </c>
      <c r="K4" s="299" t="s">
        <v>24</v>
      </c>
    </row>
    <row r="5" spans="1:11" s="326" customFormat="1" ht="12.95" customHeight="1" x14ac:dyDescent="0.25">
      <c r="A5" s="306">
        <v>66853440</v>
      </c>
      <c r="B5" s="299" t="s">
        <v>767</v>
      </c>
      <c r="C5" s="299" t="str">
        <f>+_xlfn.XLOOKUP(A5,'ACTIVOS 2'!$B$10:$B$700,'ACTIVOS 2'!$C$10:$C$700)</f>
        <v>GUERRERO OLARTE MARTHA LUCIA</v>
      </c>
      <c r="D5" s="300">
        <v>26753</v>
      </c>
      <c r="E5" s="300">
        <v>36161</v>
      </c>
      <c r="F5" s="301">
        <v>3091000</v>
      </c>
      <c r="G5" s="299" t="s">
        <v>768</v>
      </c>
      <c r="H5" s="299" t="s">
        <v>4289</v>
      </c>
      <c r="I5" s="299" t="s">
        <v>19</v>
      </c>
      <c r="J5" s="299" t="s">
        <v>769</v>
      </c>
      <c r="K5" s="299" t="s">
        <v>770</v>
      </c>
    </row>
    <row r="6" spans="1:11" s="326" customFormat="1" ht="12.95" customHeight="1" x14ac:dyDescent="0.25">
      <c r="A6" s="306">
        <v>31323662</v>
      </c>
      <c r="B6" s="299" t="s">
        <v>781</v>
      </c>
      <c r="C6" s="299" t="str">
        <f>+_xlfn.XLOOKUP(A6,'ACTIVOS 2'!$B$10:$B$700,'ACTIVOS 2'!$C$10:$C$700)</f>
        <v>RENGIFO LONDONO YURI LORENA</v>
      </c>
      <c r="D6" s="300">
        <v>30561</v>
      </c>
      <c r="E6" s="300">
        <v>39139</v>
      </c>
      <c r="F6" s="301">
        <v>2550000</v>
      </c>
      <c r="G6" s="299" t="s">
        <v>768</v>
      </c>
      <c r="H6" s="299" t="s">
        <v>4293</v>
      </c>
      <c r="I6" s="299" t="s">
        <v>19</v>
      </c>
      <c r="J6" s="299" t="s">
        <v>769</v>
      </c>
      <c r="K6" s="299" t="s">
        <v>770</v>
      </c>
    </row>
    <row r="7" spans="1:11" s="326" customFormat="1" ht="12.95" customHeight="1" x14ac:dyDescent="0.25">
      <c r="A7" s="306">
        <v>1143837079</v>
      </c>
      <c r="B7" s="299" t="s">
        <v>771</v>
      </c>
      <c r="C7" s="299" t="str">
        <f>+_xlfn.XLOOKUP(A7,'ACTIVOS 2'!$B$10:$B$700,'ACTIVOS 2'!$C$10:$C$700)</f>
        <v>MONTERO ARTEAGA JENNY TATIANA</v>
      </c>
      <c r="D7" s="300">
        <v>33314</v>
      </c>
      <c r="E7" s="300">
        <v>40990</v>
      </c>
      <c r="F7" s="301">
        <v>4191000</v>
      </c>
      <c r="G7" s="299" t="s">
        <v>768</v>
      </c>
      <c r="H7" s="299" t="s">
        <v>4290</v>
      </c>
      <c r="I7" s="299" t="s">
        <v>19</v>
      </c>
      <c r="J7" s="299" t="s">
        <v>772</v>
      </c>
      <c r="K7" s="299" t="s">
        <v>24</v>
      </c>
    </row>
    <row r="8" spans="1:11" s="326" customFormat="1" ht="12.95" customHeight="1" x14ac:dyDescent="0.25">
      <c r="A8" s="306">
        <v>1113662241</v>
      </c>
      <c r="B8" s="299" t="s">
        <v>773</v>
      </c>
      <c r="C8" s="299" t="str">
        <f>+_xlfn.XLOOKUP(A8,'ACTIVOS 2'!$B$10:$B$700,'ACTIVOS 2'!$C$10:$C$700)</f>
        <v>QUIROZ CARDENAS ANDREA NATALY</v>
      </c>
      <c r="D8" s="300">
        <v>34105</v>
      </c>
      <c r="E8" s="300">
        <v>42934</v>
      </c>
      <c r="F8" s="301">
        <v>3091000</v>
      </c>
      <c r="G8" s="299" t="s">
        <v>768</v>
      </c>
      <c r="H8" s="299" t="s">
        <v>774</v>
      </c>
      <c r="I8" s="299" t="s">
        <v>19</v>
      </c>
      <c r="J8" s="299" t="s">
        <v>775</v>
      </c>
      <c r="K8" s="299" t="s">
        <v>776</v>
      </c>
    </row>
    <row r="9" spans="1:11" s="326" customFormat="1" ht="12.95" customHeight="1" x14ac:dyDescent="0.25">
      <c r="A9" s="306">
        <v>1005869162</v>
      </c>
      <c r="B9" s="299" t="s">
        <v>25</v>
      </c>
      <c r="C9" s="299" t="str">
        <f>+_xlfn.XLOOKUP(A9,'ACTIVOS 2'!$B$10:$B$700,'ACTIVOS 2'!$C$10:$C$700)</f>
        <v>VALBUENA CASTILLO CRISTIAN DAVID</v>
      </c>
      <c r="D9" s="300">
        <v>32910</v>
      </c>
      <c r="E9" s="300">
        <v>43822</v>
      </c>
      <c r="F9" s="301">
        <v>1597000</v>
      </c>
      <c r="G9" s="299" t="s">
        <v>763</v>
      </c>
      <c r="H9" s="299" t="s">
        <v>4291</v>
      </c>
      <c r="I9" s="299" t="s">
        <v>19</v>
      </c>
      <c r="J9" s="299" t="s">
        <v>26</v>
      </c>
      <c r="K9" s="299" t="s">
        <v>24</v>
      </c>
    </row>
    <row r="10" spans="1:11" s="326" customFormat="1" ht="12.95" customHeight="1" x14ac:dyDescent="0.25">
      <c r="A10" s="306">
        <v>66865265</v>
      </c>
      <c r="B10" s="299" t="s">
        <v>777</v>
      </c>
      <c r="C10" s="299" t="str">
        <f>+_xlfn.XLOOKUP(A10,'ACTIVOS 2'!$B$10:$B$700,'ACTIVOS 2'!$C$10:$C$700)</f>
        <v>GARCIA ESCOBAR MARTHA CECILIA</v>
      </c>
      <c r="D10" s="300">
        <v>26982</v>
      </c>
      <c r="E10" s="300">
        <v>38875</v>
      </c>
      <c r="F10" s="301">
        <v>1597000</v>
      </c>
      <c r="G10" s="299" t="s">
        <v>768</v>
      </c>
      <c r="H10" s="299" t="s">
        <v>4292</v>
      </c>
      <c r="I10" s="299" t="s">
        <v>19</v>
      </c>
      <c r="J10" s="299" t="s">
        <v>778</v>
      </c>
      <c r="K10" s="299" t="s">
        <v>770</v>
      </c>
    </row>
    <row r="11" spans="1:11" s="326" customFormat="1" ht="12.95" customHeight="1" x14ac:dyDescent="0.25">
      <c r="A11" s="306">
        <v>1114732207</v>
      </c>
      <c r="B11" s="299" t="s">
        <v>1489</v>
      </c>
      <c r="C11" s="299" t="str">
        <f>+_xlfn.XLOOKUP(A11,'ACTIVOS 2'!$B$10:$B$700,'ACTIVOS 2'!$C$10:$C$700)</f>
        <v>MORENO ACEVEDO YURY ANDREA</v>
      </c>
      <c r="D11" s="300">
        <v>33916</v>
      </c>
      <c r="E11" s="300">
        <v>44246</v>
      </c>
      <c r="F11" s="301">
        <v>1770000</v>
      </c>
      <c r="G11" s="299" t="s">
        <v>768</v>
      </c>
      <c r="H11" s="299" t="s">
        <v>4514</v>
      </c>
      <c r="I11" s="299" t="s">
        <v>19</v>
      </c>
      <c r="J11" s="299" t="s">
        <v>778</v>
      </c>
      <c r="K11" s="299" t="s">
        <v>770</v>
      </c>
    </row>
    <row r="12" spans="1:11" s="326" customFormat="1" ht="12.95" customHeight="1" x14ac:dyDescent="0.25">
      <c r="A12" s="306">
        <v>1130664394</v>
      </c>
      <c r="B12" s="299" t="s">
        <v>779</v>
      </c>
      <c r="C12" s="299" t="str">
        <f>+_xlfn.XLOOKUP(A12,'ACTIVOS 2'!$B$10:$B$700,'ACTIVOS 2'!$C$10:$C$700)</f>
        <v>POLINDARA KATERINE</v>
      </c>
      <c r="D12" s="300">
        <v>31089</v>
      </c>
      <c r="E12" s="300">
        <v>41642</v>
      </c>
      <c r="F12" s="301">
        <v>1770000</v>
      </c>
      <c r="G12" s="299" t="s">
        <v>768</v>
      </c>
      <c r="H12" s="299" t="s">
        <v>780</v>
      </c>
      <c r="I12" s="299" t="s">
        <v>19</v>
      </c>
      <c r="J12" s="299" t="s">
        <v>778</v>
      </c>
      <c r="K12" s="299" t="s">
        <v>770</v>
      </c>
    </row>
    <row r="13" spans="1:11" s="326" customFormat="1" ht="12.95" customHeight="1" x14ac:dyDescent="0.25">
      <c r="A13" s="306">
        <v>66975349</v>
      </c>
      <c r="B13" s="299" t="s">
        <v>782</v>
      </c>
      <c r="C13" s="299" t="str">
        <f>+_xlfn.XLOOKUP(A13,'ACTIVOS 2'!$B$10:$B$700,'ACTIVOS 2'!$C$10:$C$700)</f>
        <v>RODRIGUEZ CAICEDO SANDRA JIMENA</v>
      </c>
      <c r="D13" s="300">
        <v>27630</v>
      </c>
      <c r="E13" s="300">
        <v>41157</v>
      </c>
      <c r="F13" s="301">
        <v>1597000</v>
      </c>
      <c r="G13" s="299" t="s">
        <v>768</v>
      </c>
      <c r="H13" s="299" t="s">
        <v>4294</v>
      </c>
      <c r="I13" s="299" t="s">
        <v>19</v>
      </c>
      <c r="J13" s="299" t="s">
        <v>778</v>
      </c>
      <c r="K13" s="299" t="s">
        <v>770</v>
      </c>
    </row>
    <row r="14" spans="1:11" s="326" customFormat="1" ht="12.95" customHeight="1" x14ac:dyDescent="0.25">
      <c r="A14" s="306">
        <v>16535150</v>
      </c>
      <c r="B14" s="299" t="s">
        <v>783</v>
      </c>
      <c r="C14" s="299" t="str">
        <f>+_xlfn.XLOOKUP(A14,'ACTIVOS 2'!$B$10:$B$700,'ACTIVOS 2'!$C$10:$C$700)</f>
        <v>ALVAREZ HOYOS CRISTHIAN</v>
      </c>
      <c r="D14" s="300">
        <v>29827</v>
      </c>
      <c r="E14" s="300">
        <v>45231</v>
      </c>
      <c r="F14" s="301">
        <v>1425000</v>
      </c>
      <c r="G14" s="299" t="s">
        <v>763</v>
      </c>
      <c r="H14" s="299" t="s">
        <v>784</v>
      </c>
      <c r="I14" s="299" t="s">
        <v>19</v>
      </c>
      <c r="J14" s="299" t="s">
        <v>785</v>
      </c>
      <c r="K14" s="299" t="s">
        <v>24</v>
      </c>
    </row>
    <row r="15" spans="1:11" s="326" customFormat="1" ht="12.95" customHeight="1" x14ac:dyDescent="0.25">
      <c r="A15" s="306">
        <v>1075599777</v>
      </c>
      <c r="B15" s="299" t="s">
        <v>786</v>
      </c>
      <c r="C15" s="299" t="str">
        <f>+_xlfn.XLOOKUP(A15,'ACTIVOS 2'!$B$10:$B$700,'ACTIVOS 2'!$C$10:$C$700)</f>
        <v>ANDRADE PERDOMO MARIA NELCY</v>
      </c>
      <c r="D15" s="300">
        <v>33899</v>
      </c>
      <c r="E15" s="300">
        <v>44686</v>
      </c>
      <c r="F15" s="301">
        <v>1425000</v>
      </c>
      <c r="G15" s="299" t="s">
        <v>768</v>
      </c>
      <c r="H15" s="299" t="s">
        <v>787</v>
      </c>
      <c r="I15" s="299" t="s">
        <v>19</v>
      </c>
      <c r="J15" s="299" t="s">
        <v>785</v>
      </c>
      <c r="K15" s="299" t="s">
        <v>24</v>
      </c>
    </row>
    <row r="16" spans="1:11" s="326" customFormat="1" ht="12.95" customHeight="1" x14ac:dyDescent="0.25">
      <c r="A16" s="306">
        <v>1234194865</v>
      </c>
      <c r="B16" s="299" t="s">
        <v>788</v>
      </c>
      <c r="C16" s="299" t="str">
        <f>+_xlfn.XLOOKUP(A16,'ACTIVOS 2'!$B$10:$B$700,'ACTIVOS 2'!$C$10:$C$700)</f>
        <v>BARONA PACHECO JOSE LUIS</v>
      </c>
      <c r="D16" s="300">
        <v>36182</v>
      </c>
      <c r="E16" s="300">
        <v>45313</v>
      </c>
      <c r="F16" s="301">
        <v>1425000</v>
      </c>
      <c r="G16" s="299" t="s">
        <v>763</v>
      </c>
      <c r="H16" s="299" t="s">
        <v>789</v>
      </c>
      <c r="I16" s="299" t="s">
        <v>19</v>
      </c>
      <c r="J16" s="299" t="s">
        <v>785</v>
      </c>
      <c r="K16" s="299" t="s">
        <v>24</v>
      </c>
    </row>
    <row r="17" spans="1:11" s="326" customFormat="1" ht="12.95" customHeight="1" x14ac:dyDescent="0.25">
      <c r="A17" s="306">
        <v>66887025</v>
      </c>
      <c r="B17" s="299" t="s">
        <v>790</v>
      </c>
      <c r="C17" s="299" t="str">
        <f>+_xlfn.XLOOKUP(A17,'ACTIVOS 2'!$B$10:$B$700,'ACTIVOS 2'!$C$10:$C$700)</f>
        <v>BURBANO GOMEZ MARIA MERCEDES</v>
      </c>
      <c r="D17" s="300">
        <v>26509</v>
      </c>
      <c r="E17" s="300">
        <v>38749</v>
      </c>
      <c r="F17" s="301">
        <v>2423000</v>
      </c>
      <c r="G17" s="299" t="s">
        <v>768</v>
      </c>
      <c r="H17" s="299" t="s">
        <v>4295</v>
      </c>
      <c r="I17" s="299" t="s">
        <v>19</v>
      </c>
      <c r="J17" s="299" t="s">
        <v>785</v>
      </c>
      <c r="K17" s="299" t="s">
        <v>24</v>
      </c>
    </row>
    <row r="18" spans="1:11" s="326" customFormat="1" ht="12.95" customHeight="1" x14ac:dyDescent="0.25">
      <c r="A18" s="306">
        <v>6163867</v>
      </c>
      <c r="B18" s="299" t="s">
        <v>791</v>
      </c>
      <c r="C18" s="299" t="str">
        <f>+_xlfn.XLOOKUP(A18,'ACTIVOS 2'!$B$10:$B$700,'ACTIVOS 2'!$C$10:$C$700)</f>
        <v>CUERO SAAVEDRA LEONARD ANDRES</v>
      </c>
      <c r="D18" s="300">
        <v>30747</v>
      </c>
      <c r="E18" s="300">
        <v>45194</v>
      </c>
      <c r="F18" s="301">
        <v>1425000</v>
      </c>
      <c r="G18" s="299" t="s">
        <v>763</v>
      </c>
      <c r="H18" s="299" t="s">
        <v>792</v>
      </c>
      <c r="I18" s="299" t="s">
        <v>19</v>
      </c>
      <c r="J18" s="299" t="s">
        <v>785</v>
      </c>
      <c r="K18" s="299" t="s">
        <v>24</v>
      </c>
    </row>
    <row r="19" spans="1:11" s="326" customFormat="1" ht="12.95" customHeight="1" x14ac:dyDescent="0.25">
      <c r="A19" s="306">
        <v>31403465</v>
      </c>
      <c r="B19" s="299" t="s">
        <v>793</v>
      </c>
      <c r="C19" s="299" t="str">
        <f>+_xlfn.XLOOKUP(A19,'ACTIVOS 2'!$B$10:$B$700,'ACTIVOS 2'!$C$10:$C$700)</f>
        <v>DELGADO CASTILLO MARIA IVON</v>
      </c>
      <c r="D19" s="300">
        <v>21595</v>
      </c>
      <c r="E19" s="300">
        <v>38873</v>
      </c>
      <c r="F19" s="301">
        <v>1425000</v>
      </c>
      <c r="G19" s="299" t="s">
        <v>768</v>
      </c>
      <c r="H19" s="299" t="s">
        <v>4296</v>
      </c>
      <c r="I19" s="299" t="s">
        <v>19</v>
      </c>
      <c r="J19" s="299" t="s">
        <v>785</v>
      </c>
      <c r="K19" s="299" t="s">
        <v>24</v>
      </c>
    </row>
    <row r="20" spans="1:11" s="326" customFormat="1" ht="12.95" customHeight="1" x14ac:dyDescent="0.25">
      <c r="A20" s="306">
        <v>31904470</v>
      </c>
      <c r="B20" s="299" t="s">
        <v>794</v>
      </c>
      <c r="C20" s="299" t="str">
        <f>+_xlfn.XLOOKUP(A20,'ACTIVOS 2'!$B$10:$B$700,'ACTIVOS 2'!$C$10:$C$700)</f>
        <v>ESCOBAR CORDOBA FRELIDA</v>
      </c>
      <c r="D20" s="300">
        <v>23071</v>
      </c>
      <c r="E20" s="300">
        <v>39371</v>
      </c>
      <c r="F20" s="301">
        <v>1425000</v>
      </c>
      <c r="G20" s="299" t="s">
        <v>768</v>
      </c>
      <c r="H20" s="299" t="s">
        <v>4297</v>
      </c>
      <c r="I20" s="299" t="s">
        <v>19</v>
      </c>
      <c r="J20" s="299" t="s">
        <v>785</v>
      </c>
      <c r="K20" s="299" t="s">
        <v>24</v>
      </c>
    </row>
    <row r="21" spans="1:11" s="326" customFormat="1" ht="12.95" customHeight="1" x14ac:dyDescent="0.25">
      <c r="A21" s="306">
        <v>39640928</v>
      </c>
      <c r="B21" s="299" t="s">
        <v>795</v>
      </c>
      <c r="C21" s="299" t="str">
        <f>+_xlfn.XLOOKUP(A21,'ACTIVOS 2'!$B$10:$B$700,'ACTIVOS 2'!$C$10:$C$700)</f>
        <v>GALVEZ GARCIA STELLA</v>
      </c>
      <c r="D21" s="300">
        <v>23082</v>
      </c>
      <c r="E21" s="300">
        <v>38884</v>
      </c>
      <c r="F21" s="301">
        <v>1425000</v>
      </c>
      <c r="G21" s="299" t="s">
        <v>768</v>
      </c>
      <c r="H21" s="299" t="s">
        <v>4298</v>
      </c>
      <c r="I21" s="299" t="s">
        <v>19</v>
      </c>
      <c r="J21" s="299" t="s">
        <v>785</v>
      </c>
      <c r="K21" s="299" t="s">
        <v>24</v>
      </c>
    </row>
    <row r="22" spans="1:11" s="326" customFormat="1" ht="12.95" customHeight="1" x14ac:dyDescent="0.25">
      <c r="A22" s="306">
        <v>31322860</v>
      </c>
      <c r="B22" s="299" t="s">
        <v>796</v>
      </c>
      <c r="C22" s="299" t="str">
        <f>+_xlfn.XLOOKUP(A22,'ACTIVOS 2'!$B$10:$B$700,'ACTIVOS 2'!$C$10:$C$700)</f>
        <v>LONDONO TRUJILLO MARIA ISABEL</v>
      </c>
      <c r="D22" s="300">
        <v>30352</v>
      </c>
      <c r="E22" s="300">
        <v>38875</v>
      </c>
      <c r="F22" s="301">
        <v>1425000</v>
      </c>
      <c r="G22" s="299" t="s">
        <v>768</v>
      </c>
      <c r="H22" s="299" t="s">
        <v>4299</v>
      </c>
      <c r="I22" s="299" t="s">
        <v>19</v>
      </c>
      <c r="J22" s="299" t="s">
        <v>785</v>
      </c>
      <c r="K22" s="299" t="s">
        <v>24</v>
      </c>
    </row>
    <row r="23" spans="1:11" s="326" customFormat="1" ht="12.95" customHeight="1" x14ac:dyDescent="0.25">
      <c r="A23" s="306">
        <v>34371927</v>
      </c>
      <c r="B23" s="299" t="s">
        <v>797</v>
      </c>
      <c r="C23" s="299" t="str">
        <f>+_xlfn.XLOOKUP(A23,'ACTIVOS 2'!$B$10:$B$700,'ACTIVOS 2'!$C$10:$C$700)</f>
        <v>MAMIAN PIAMBA MARIA LUCY</v>
      </c>
      <c r="D23" s="300">
        <v>27047</v>
      </c>
      <c r="E23" s="300">
        <v>38876</v>
      </c>
      <c r="F23" s="301">
        <v>1425000</v>
      </c>
      <c r="G23" s="299" t="s">
        <v>768</v>
      </c>
      <c r="H23" s="299" t="s">
        <v>4300</v>
      </c>
      <c r="I23" s="299" t="s">
        <v>19</v>
      </c>
      <c r="J23" s="299" t="s">
        <v>785</v>
      </c>
      <c r="K23" s="299" t="s">
        <v>24</v>
      </c>
    </row>
    <row r="24" spans="1:11" s="326" customFormat="1" ht="12.95" customHeight="1" x14ac:dyDescent="0.25">
      <c r="A24" s="306">
        <v>24762401</v>
      </c>
      <c r="B24" s="299" t="s">
        <v>798</v>
      </c>
      <c r="C24" s="299" t="str">
        <f>+_xlfn.XLOOKUP(A24,'ACTIVOS 2'!$B$10:$B$700,'ACTIVOS 2'!$C$10:$C$700)</f>
        <v>PATINO BETANCUR LUDIVIA</v>
      </c>
      <c r="D24" s="300">
        <v>21529</v>
      </c>
      <c r="E24" s="300">
        <v>38975</v>
      </c>
      <c r="F24" s="301">
        <v>1425000</v>
      </c>
      <c r="G24" s="299" t="s">
        <v>768</v>
      </c>
      <c r="H24" s="299" t="s">
        <v>4301</v>
      </c>
      <c r="I24" s="299" t="s">
        <v>19</v>
      </c>
      <c r="J24" s="299" t="s">
        <v>785</v>
      </c>
      <c r="K24" s="299" t="s">
        <v>24</v>
      </c>
    </row>
    <row r="25" spans="1:11" s="326" customFormat="1" ht="12.95" customHeight="1" x14ac:dyDescent="0.25">
      <c r="A25" s="306">
        <v>1118306623</v>
      </c>
      <c r="B25" s="299" t="s">
        <v>799</v>
      </c>
      <c r="C25" s="299" t="str">
        <f>+_xlfn.XLOOKUP(A25,'ACTIVOS 2'!$B$10:$B$700,'ACTIVOS 2'!$C$10:$C$700)</f>
        <v>SANCHEZ CARDONA DIANA MARCELA</v>
      </c>
      <c r="D25" s="300">
        <v>35243</v>
      </c>
      <c r="E25" s="300">
        <v>44743</v>
      </c>
      <c r="F25" s="301">
        <v>1425000</v>
      </c>
      <c r="G25" s="299" t="s">
        <v>768</v>
      </c>
      <c r="H25" s="299" t="s">
        <v>4302</v>
      </c>
      <c r="I25" s="299" t="s">
        <v>19</v>
      </c>
      <c r="J25" s="299" t="s">
        <v>785</v>
      </c>
      <c r="K25" s="299" t="s">
        <v>24</v>
      </c>
    </row>
    <row r="26" spans="1:11" s="326" customFormat="1" ht="12.95" customHeight="1" x14ac:dyDescent="0.25">
      <c r="A26" s="306">
        <v>79470650</v>
      </c>
      <c r="B26" s="299" t="s">
        <v>800</v>
      </c>
      <c r="C26" s="299" t="str">
        <f>+_xlfn.XLOOKUP(A26,'ACTIVOS 2'!$B$10:$B$700,'ACTIVOS 2'!$C$10:$C$700)</f>
        <v>TOVAR URENA JORGE ANTONIO</v>
      </c>
      <c r="D26" s="300">
        <v>24886</v>
      </c>
      <c r="E26" s="300">
        <v>39995</v>
      </c>
      <c r="F26" s="301">
        <v>1425000</v>
      </c>
      <c r="G26" s="299" t="s">
        <v>763</v>
      </c>
      <c r="H26" s="299" t="s">
        <v>4303</v>
      </c>
      <c r="I26" s="299" t="s">
        <v>19</v>
      </c>
      <c r="J26" s="299" t="s">
        <v>785</v>
      </c>
      <c r="K26" s="299" t="s">
        <v>24</v>
      </c>
    </row>
    <row r="27" spans="1:11" s="326" customFormat="1" ht="12.95" customHeight="1" x14ac:dyDescent="0.25">
      <c r="A27" s="306">
        <v>1143861779</v>
      </c>
      <c r="B27" s="299" t="s">
        <v>801</v>
      </c>
      <c r="C27" s="299" t="str">
        <f>+_xlfn.XLOOKUP(A27,'ACTIVOS 2'!$B$10:$B$700,'ACTIVOS 2'!$C$10:$C$700)</f>
        <v>ORREGO PINO ELKIN ANDRES</v>
      </c>
      <c r="D27" s="300">
        <v>34867</v>
      </c>
      <c r="E27" s="300">
        <v>45363</v>
      </c>
      <c r="F27" s="301">
        <v>1953000</v>
      </c>
      <c r="G27" s="299" t="s">
        <v>763</v>
      </c>
      <c r="H27" s="299" t="s">
        <v>802</v>
      </c>
      <c r="I27" s="299" t="s">
        <v>19</v>
      </c>
      <c r="J27" s="299" t="s">
        <v>803</v>
      </c>
      <c r="K27" s="299" t="s">
        <v>24</v>
      </c>
    </row>
    <row r="28" spans="1:11" s="326" customFormat="1" ht="12.95" customHeight="1" x14ac:dyDescent="0.25">
      <c r="A28" s="306">
        <v>1144196072</v>
      </c>
      <c r="B28" s="299" t="s">
        <v>804</v>
      </c>
      <c r="C28" s="299" t="str">
        <f>+_xlfn.XLOOKUP(A28,'ACTIVOS 2'!$B$10:$B$700,'ACTIVOS 2'!$C$10:$C$700)</f>
        <v>VELEZ GUTIERREZ YESID</v>
      </c>
      <c r="D28" s="300">
        <v>35262</v>
      </c>
      <c r="E28" s="300">
        <v>44533</v>
      </c>
      <c r="F28" s="301">
        <v>1953000</v>
      </c>
      <c r="G28" s="299" t="s">
        <v>763</v>
      </c>
      <c r="H28" s="299" t="s">
        <v>805</v>
      </c>
      <c r="I28" s="299" t="s">
        <v>19</v>
      </c>
      <c r="J28" s="299" t="s">
        <v>803</v>
      </c>
      <c r="K28" s="299" t="s">
        <v>24</v>
      </c>
    </row>
    <row r="29" spans="1:11" s="326" customFormat="1" ht="12.95" customHeight="1" x14ac:dyDescent="0.25">
      <c r="A29" s="306">
        <v>1144072679</v>
      </c>
      <c r="B29" s="299" t="s">
        <v>806</v>
      </c>
      <c r="C29" s="299" t="str">
        <f>+_xlfn.XLOOKUP(A29,'ACTIVOS 2'!$B$10:$B$700,'ACTIVOS 2'!$C$10:$C$700)</f>
        <v>VERGARA CHOCUE JESSICA LORENA</v>
      </c>
      <c r="D29" s="300">
        <v>34314</v>
      </c>
      <c r="E29" s="300">
        <v>45439</v>
      </c>
      <c r="F29" s="301">
        <v>1770000</v>
      </c>
      <c r="G29" s="299" t="s">
        <v>768</v>
      </c>
      <c r="H29" s="299" t="s">
        <v>807</v>
      </c>
      <c r="I29" s="299" t="s">
        <v>19</v>
      </c>
      <c r="J29" s="299" t="s">
        <v>803</v>
      </c>
      <c r="K29" s="299" t="s">
        <v>24</v>
      </c>
    </row>
    <row r="30" spans="1:11" s="326" customFormat="1" ht="12.95" customHeight="1" x14ac:dyDescent="0.25">
      <c r="A30" s="306">
        <v>16843161</v>
      </c>
      <c r="B30" s="299" t="s">
        <v>808</v>
      </c>
      <c r="C30" s="299" t="str">
        <f>+_xlfn.XLOOKUP(A30,'ACTIVOS 2'!$B$10:$B$700,'ACTIVOS 2'!$C$10:$C$700)</f>
        <v>RODRIGUEZ OSPINA IVAN ANDRES</v>
      </c>
      <c r="D30" s="300">
        <v>29863</v>
      </c>
      <c r="E30" s="300">
        <v>43306</v>
      </c>
      <c r="F30" s="301">
        <v>2101000</v>
      </c>
      <c r="G30" s="299" t="s">
        <v>763</v>
      </c>
      <c r="H30" s="299" t="s">
        <v>809</v>
      </c>
      <c r="I30" s="299" t="s">
        <v>19</v>
      </c>
      <c r="J30" s="299" t="s">
        <v>810</v>
      </c>
      <c r="K30" s="299" t="s">
        <v>21</v>
      </c>
    </row>
    <row r="31" spans="1:11" s="326" customFormat="1" ht="12.95" customHeight="1" x14ac:dyDescent="0.25">
      <c r="A31" s="306">
        <v>4883086</v>
      </c>
      <c r="B31" s="299" t="s">
        <v>811</v>
      </c>
      <c r="C31" s="299" t="str">
        <f>+_xlfn.XLOOKUP(A31,'ACTIVOS 2'!$B$10:$B$700,'ACTIVOS 2'!$C$10:$C$700)</f>
        <v>TORRES MEJIA CARLOS</v>
      </c>
      <c r="D31" s="300">
        <v>24327</v>
      </c>
      <c r="E31" s="300">
        <v>42128</v>
      </c>
      <c r="F31" s="301">
        <v>2101000</v>
      </c>
      <c r="G31" s="299" t="s">
        <v>763</v>
      </c>
      <c r="H31" s="299" t="s">
        <v>812</v>
      </c>
      <c r="I31" s="299" t="s">
        <v>19</v>
      </c>
      <c r="J31" s="299" t="s">
        <v>810</v>
      </c>
      <c r="K31" s="299" t="s">
        <v>21</v>
      </c>
    </row>
    <row r="32" spans="1:11" s="326" customFormat="1" ht="12.95" customHeight="1" x14ac:dyDescent="0.25">
      <c r="A32" s="306">
        <v>16926534</v>
      </c>
      <c r="B32" s="299" t="s">
        <v>27</v>
      </c>
      <c r="C32" s="299" t="str">
        <f>+_xlfn.XLOOKUP(A32,'ACTIVOS 2'!$B$10:$B$700,'ACTIVOS 2'!$C$10:$C$700)</f>
        <v>ANGULO ANGEL FERNANDO</v>
      </c>
      <c r="D32" s="300">
        <v>29457</v>
      </c>
      <c r="E32" s="300">
        <v>44175</v>
      </c>
      <c r="F32" s="301">
        <v>1656000</v>
      </c>
      <c r="G32" s="299" t="s">
        <v>763</v>
      </c>
      <c r="H32" s="299" t="s">
        <v>28</v>
      </c>
      <c r="I32" s="299" t="s">
        <v>19</v>
      </c>
      <c r="J32" s="299" t="s">
        <v>29</v>
      </c>
      <c r="K32" s="299" t="s">
        <v>24</v>
      </c>
    </row>
    <row r="33" spans="1:11" s="326" customFormat="1" ht="12.95" customHeight="1" x14ac:dyDescent="0.25">
      <c r="A33" s="306">
        <v>16797984</v>
      </c>
      <c r="B33" s="299" t="s">
        <v>6865</v>
      </c>
      <c r="C33" s="299" t="str">
        <f>+_xlfn.XLOOKUP(A33,'ACTIVOS 2'!$B$10:$B$700,'ACTIVOS 2'!$C$10:$C$700)</f>
        <v>ARIAS   DIEGO ALEJANDRO</v>
      </c>
      <c r="D33" s="300">
        <v>26291</v>
      </c>
      <c r="E33" s="300">
        <v>42816</v>
      </c>
      <c r="F33" s="301">
        <v>1656000</v>
      </c>
      <c r="G33" s="299" t="s">
        <v>763</v>
      </c>
      <c r="H33" s="299" t="s">
        <v>31</v>
      </c>
      <c r="I33" s="299" t="s">
        <v>19</v>
      </c>
      <c r="J33" s="299" t="s">
        <v>29</v>
      </c>
      <c r="K33" s="299" t="s">
        <v>24</v>
      </c>
    </row>
    <row r="34" spans="1:11" s="326" customFormat="1" ht="12.95" customHeight="1" x14ac:dyDescent="0.25">
      <c r="A34" s="306">
        <v>1006015965</v>
      </c>
      <c r="B34" s="299" t="s">
        <v>32</v>
      </c>
      <c r="C34" s="299" t="str">
        <f>+_xlfn.XLOOKUP(A34,'ACTIVOS 2'!$B$10:$B$700,'ACTIVOS 2'!$C$10:$C$700)</f>
        <v>ARIAS VIAFARA LUIS ESTEBAN</v>
      </c>
      <c r="D34" s="300">
        <v>37359</v>
      </c>
      <c r="E34" s="300">
        <v>45100</v>
      </c>
      <c r="F34" s="301">
        <v>1656000</v>
      </c>
      <c r="G34" s="299" t="s">
        <v>763</v>
      </c>
      <c r="H34" s="299" t="s">
        <v>33</v>
      </c>
      <c r="I34" s="299" t="s">
        <v>19</v>
      </c>
      <c r="J34" s="299" t="s">
        <v>29</v>
      </c>
      <c r="K34" s="299" t="s">
        <v>24</v>
      </c>
    </row>
    <row r="35" spans="1:11" s="326" customFormat="1" ht="12.95" customHeight="1" x14ac:dyDescent="0.25">
      <c r="A35" s="306">
        <v>1118289579</v>
      </c>
      <c r="B35" s="299" t="s">
        <v>34</v>
      </c>
      <c r="C35" s="299" t="str">
        <f>+_xlfn.XLOOKUP(A35,'ACTIVOS 2'!$B$10:$B$700,'ACTIVOS 2'!$C$10:$C$700)</f>
        <v>AYALA MORENO JHOJAN STIVEN</v>
      </c>
      <c r="D35" s="300">
        <v>32216</v>
      </c>
      <c r="E35" s="300">
        <v>40759</v>
      </c>
      <c r="F35" s="301">
        <v>1656000</v>
      </c>
      <c r="G35" s="299" t="s">
        <v>763</v>
      </c>
      <c r="H35" s="299" t="s">
        <v>4304</v>
      </c>
      <c r="I35" s="299" t="s">
        <v>19</v>
      </c>
      <c r="J35" s="299" t="s">
        <v>29</v>
      </c>
      <c r="K35" s="299" t="s">
        <v>24</v>
      </c>
    </row>
    <row r="36" spans="1:11" s="326" customFormat="1" ht="12.95" customHeight="1" x14ac:dyDescent="0.25">
      <c r="A36" s="306">
        <v>1114812714</v>
      </c>
      <c r="B36" s="299" t="s">
        <v>35</v>
      </c>
      <c r="C36" s="299" t="str">
        <f>+_xlfn.XLOOKUP(A36,'ACTIVOS 2'!$B$10:$B$700,'ACTIVOS 2'!$C$10:$C$700)</f>
        <v>CAMILO JOHN FERNANDO</v>
      </c>
      <c r="D36" s="300">
        <v>31031</v>
      </c>
      <c r="E36" s="300">
        <v>41660</v>
      </c>
      <c r="F36" s="301">
        <v>1656000</v>
      </c>
      <c r="G36" s="299" t="s">
        <v>763</v>
      </c>
      <c r="H36" s="299" t="s">
        <v>36</v>
      </c>
      <c r="I36" s="299" t="s">
        <v>19</v>
      </c>
      <c r="J36" s="299" t="s">
        <v>29</v>
      </c>
      <c r="K36" s="299" t="s">
        <v>24</v>
      </c>
    </row>
    <row r="37" spans="1:11" s="326" customFormat="1" ht="12.95" customHeight="1" x14ac:dyDescent="0.25">
      <c r="A37" s="306">
        <v>1130646766</v>
      </c>
      <c r="B37" s="299" t="s">
        <v>37</v>
      </c>
      <c r="C37" s="299" t="str">
        <f>+_xlfn.XLOOKUP(A37,'ACTIVOS 2'!$B$10:$B$700,'ACTIVOS 2'!$C$10:$C$700)</f>
        <v>GAMBOA GOMEZ LUIS CARLOS</v>
      </c>
      <c r="D37" s="300">
        <v>30766</v>
      </c>
      <c r="E37" s="300">
        <v>42040</v>
      </c>
      <c r="F37" s="301">
        <v>1656000</v>
      </c>
      <c r="G37" s="299" t="s">
        <v>763</v>
      </c>
      <c r="H37" s="299" t="s">
        <v>38</v>
      </c>
      <c r="I37" s="299" t="s">
        <v>19</v>
      </c>
      <c r="J37" s="299" t="s">
        <v>29</v>
      </c>
      <c r="K37" s="299" t="s">
        <v>24</v>
      </c>
    </row>
    <row r="38" spans="1:11" s="326" customFormat="1" ht="12.95" customHeight="1" x14ac:dyDescent="0.25">
      <c r="A38" s="306">
        <v>1081395628</v>
      </c>
      <c r="B38" s="299" t="s">
        <v>39</v>
      </c>
      <c r="C38" s="299" t="str">
        <f>+_xlfn.XLOOKUP(A38,'ACTIVOS 2'!$B$10:$B$700,'ACTIVOS 2'!$C$10:$C$700)</f>
        <v>GARCES ARCOS JOSE DELIO</v>
      </c>
      <c r="D38" s="300">
        <v>30873</v>
      </c>
      <c r="E38" s="300">
        <v>43032</v>
      </c>
      <c r="F38" s="301">
        <v>1656000</v>
      </c>
      <c r="G38" s="299" t="s">
        <v>763</v>
      </c>
      <c r="H38" s="299" t="s">
        <v>40</v>
      </c>
      <c r="I38" s="299" t="s">
        <v>19</v>
      </c>
      <c r="J38" s="299" t="s">
        <v>29</v>
      </c>
      <c r="K38" s="299" t="s">
        <v>24</v>
      </c>
    </row>
    <row r="39" spans="1:11" s="326" customFormat="1" ht="12.95" customHeight="1" x14ac:dyDescent="0.25">
      <c r="A39" s="306">
        <v>79405029</v>
      </c>
      <c r="B39" s="299" t="s">
        <v>41</v>
      </c>
      <c r="C39" s="299" t="str">
        <f>+_xlfn.XLOOKUP(A39,'ACTIVOS 2'!$B$10:$B$700,'ACTIVOS 2'!$C$10:$C$700)</f>
        <v>GOMEZ GOMEZ GIOVANNY</v>
      </c>
      <c r="D39" s="300">
        <v>24496</v>
      </c>
      <c r="E39" s="300">
        <v>40686</v>
      </c>
      <c r="F39" s="301">
        <v>1656000</v>
      </c>
      <c r="G39" s="299" t="s">
        <v>763</v>
      </c>
      <c r="H39" s="299" t="s">
        <v>4305</v>
      </c>
      <c r="I39" s="299" t="s">
        <v>19</v>
      </c>
      <c r="J39" s="299" t="s">
        <v>29</v>
      </c>
      <c r="K39" s="299" t="s">
        <v>24</v>
      </c>
    </row>
    <row r="40" spans="1:11" s="326" customFormat="1" ht="12.95" customHeight="1" x14ac:dyDescent="0.25">
      <c r="A40" s="306">
        <v>1087184947</v>
      </c>
      <c r="B40" s="299" t="s">
        <v>42</v>
      </c>
      <c r="C40" s="299" t="str">
        <f>+_xlfn.XLOOKUP(A40,'ACTIVOS 2'!$B$10:$B$700,'ACTIVOS 2'!$C$10:$C$700)</f>
        <v>MONTANO GONZALEZ MILINTON</v>
      </c>
      <c r="D40" s="300">
        <v>33058</v>
      </c>
      <c r="E40" s="300">
        <v>45231</v>
      </c>
      <c r="F40" s="301">
        <v>1656000</v>
      </c>
      <c r="G40" s="299" t="s">
        <v>763</v>
      </c>
      <c r="H40" s="299" t="s">
        <v>43</v>
      </c>
      <c r="I40" s="299" t="s">
        <v>19</v>
      </c>
      <c r="J40" s="299" t="s">
        <v>29</v>
      </c>
      <c r="K40" s="299" t="s">
        <v>24</v>
      </c>
    </row>
    <row r="41" spans="1:11" s="326" customFormat="1" ht="12.95" customHeight="1" x14ac:dyDescent="0.25">
      <c r="A41" s="306">
        <v>14473576</v>
      </c>
      <c r="B41" s="299" t="s">
        <v>44</v>
      </c>
      <c r="C41" s="299" t="str">
        <f>+_xlfn.XLOOKUP(A41,'ACTIVOS 2'!$B$10:$B$700,'ACTIVOS 2'!$C$10:$C$700)</f>
        <v>MOSQUERA ARROYO ULBER</v>
      </c>
      <c r="D41" s="300">
        <v>29759</v>
      </c>
      <c r="E41" s="300">
        <v>41885</v>
      </c>
      <c r="F41" s="301">
        <v>1656000</v>
      </c>
      <c r="G41" s="299" t="s">
        <v>763</v>
      </c>
      <c r="H41" s="299" t="s">
        <v>45</v>
      </c>
      <c r="I41" s="299" t="s">
        <v>19</v>
      </c>
      <c r="J41" s="299" t="s">
        <v>29</v>
      </c>
      <c r="K41" s="299" t="s">
        <v>24</v>
      </c>
    </row>
    <row r="42" spans="1:11" s="326" customFormat="1" ht="12.95" customHeight="1" x14ac:dyDescent="0.25">
      <c r="A42" s="306">
        <v>1143935371</v>
      </c>
      <c r="B42" s="299" t="s">
        <v>46</v>
      </c>
      <c r="C42" s="299" t="str">
        <f>+_xlfn.XLOOKUP(A42,'ACTIVOS 2'!$B$10:$B$700,'ACTIVOS 2'!$C$10:$C$700)</f>
        <v>MURILLO ANGULO WILSON ERASMO</v>
      </c>
      <c r="D42" s="300">
        <v>33191</v>
      </c>
      <c r="E42" s="300">
        <v>42811</v>
      </c>
      <c r="F42" s="301">
        <v>1656000</v>
      </c>
      <c r="G42" s="299" t="s">
        <v>763</v>
      </c>
      <c r="H42" s="299" t="s">
        <v>47</v>
      </c>
      <c r="I42" s="299" t="s">
        <v>19</v>
      </c>
      <c r="J42" s="299" t="s">
        <v>29</v>
      </c>
      <c r="K42" s="299" t="s">
        <v>24</v>
      </c>
    </row>
    <row r="43" spans="1:11" s="326" customFormat="1" ht="12.95" customHeight="1" x14ac:dyDescent="0.25">
      <c r="A43" s="306">
        <v>94489734</v>
      </c>
      <c r="B43" s="299" t="s">
        <v>48</v>
      </c>
      <c r="C43" s="299" t="str">
        <f>+_xlfn.XLOOKUP(A43,'ACTIVOS 2'!$B$10:$B$700,'ACTIVOS 2'!$C$10:$C$700)</f>
        <v>NANEZ CARDONA ALEXANDER</v>
      </c>
      <c r="D43" s="300">
        <v>27876</v>
      </c>
      <c r="E43" s="300">
        <v>43535</v>
      </c>
      <c r="F43" s="301">
        <v>1656000</v>
      </c>
      <c r="G43" s="299" t="s">
        <v>763</v>
      </c>
      <c r="H43" s="299" t="s">
        <v>4306</v>
      </c>
      <c r="I43" s="299" t="s">
        <v>19</v>
      </c>
      <c r="J43" s="299" t="s">
        <v>29</v>
      </c>
      <c r="K43" s="299" t="s">
        <v>24</v>
      </c>
    </row>
    <row r="44" spans="1:11" s="326" customFormat="1" ht="12.95" customHeight="1" x14ac:dyDescent="0.25">
      <c r="A44" s="306">
        <v>14638563</v>
      </c>
      <c r="B44" s="299" t="s">
        <v>49</v>
      </c>
      <c r="C44" s="299" t="str">
        <f>+_xlfn.XLOOKUP(A44,'ACTIVOS 2'!$B$10:$B$700,'ACTIVOS 2'!$C$10:$C$700)</f>
        <v>PEREZ PENA PAUL EDWIN</v>
      </c>
      <c r="D44" s="300">
        <v>30964</v>
      </c>
      <c r="E44" s="300">
        <v>40452</v>
      </c>
      <c r="F44" s="301">
        <v>1656000</v>
      </c>
      <c r="G44" s="299" t="s">
        <v>763</v>
      </c>
      <c r="H44" s="299" t="s">
        <v>4307</v>
      </c>
      <c r="I44" s="299" t="s">
        <v>19</v>
      </c>
      <c r="J44" s="299" t="s">
        <v>29</v>
      </c>
      <c r="K44" s="299" t="s">
        <v>24</v>
      </c>
    </row>
    <row r="45" spans="1:11" s="326" customFormat="1" ht="12.95" customHeight="1" x14ac:dyDescent="0.25">
      <c r="A45" s="306">
        <v>1144127451</v>
      </c>
      <c r="B45" s="299" t="s">
        <v>50</v>
      </c>
      <c r="C45" s="299" t="str">
        <f>+_xlfn.XLOOKUP(A45,'ACTIVOS 2'!$B$10:$B$700,'ACTIVOS 2'!$C$10:$C$700)</f>
        <v>RAMIREZ CASTRO LUIS FERNANDO</v>
      </c>
      <c r="D45" s="300">
        <v>32680</v>
      </c>
      <c r="E45" s="300">
        <v>42964</v>
      </c>
      <c r="F45" s="301">
        <v>1656000</v>
      </c>
      <c r="G45" s="299" t="s">
        <v>763</v>
      </c>
      <c r="H45" s="299" t="s">
        <v>51</v>
      </c>
      <c r="I45" s="299" t="s">
        <v>19</v>
      </c>
      <c r="J45" s="299" t="s">
        <v>29</v>
      </c>
      <c r="K45" s="299" t="s">
        <v>24</v>
      </c>
    </row>
    <row r="46" spans="1:11" s="326" customFormat="1" ht="12.95" customHeight="1" x14ac:dyDescent="0.25">
      <c r="A46" s="306">
        <v>1006169483</v>
      </c>
      <c r="B46" s="299" t="s">
        <v>52</v>
      </c>
      <c r="C46" s="299" t="str">
        <f>+_xlfn.XLOOKUP(A46,'ACTIVOS 2'!$B$10:$B$700,'ACTIVOS 2'!$C$10:$C$700)</f>
        <v>RESTREPO CASTILLO JOHAN DANIEL</v>
      </c>
      <c r="D46" s="300">
        <v>36540</v>
      </c>
      <c r="E46" s="300">
        <v>45162</v>
      </c>
      <c r="F46" s="301">
        <v>1656000</v>
      </c>
      <c r="G46" s="299" t="s">
        <v>763</v>
      </c>
      <c r="H46" s="299" t="s">
        <v>53</v>
      </c>
      <c r="I46" s="299" t="s">
        <v>19</v>
      </c>
      <c r="J46" s="299" t="s">
        <v>29</v>
      </c>
      <c r="K46" s="299" t="s">
        <v>24</v>
      </c>
    </row>
    <row r="47" spans="1:11" s="326" customFormat="1" ht="12.95" customHeight="1" x14ac:dyDescent="0.25">
      <c r="A47" s="306">
        <v>6097813</v>
      </c>
      <c r="B47" s="299" t="s">
        <v>54</v>
      </c>
      <c r="C47" s="299" t="str">
        <f>+_xlfn.XLOOKUP(A47,'ACTIVOS 2'!$B$10:$B$700,'ACTIVOS 2'!$C$10:$C$700)</f>
        <v>RESTREPO VICTORIA ANDREI FERNANDO</v>
      </c>
      <c r="D47" s="300">
        <v>28705</v>
      </c>
      <c r="E47" s="300">
        <v>42024</v>
      </c>
      <c r="F47" s="301">
        <v>1656000</v>
      </c>
      <c r="G47" s="299" t="s">
        <v>763</v>
      </c>
      <c r="H47" s="299" t="s">
        <v>4308</v>
      </c>
      <c r="I47" s="299" t="s">
        <v>19</v>
      </c>
      <c r="J47" s="299" t="s">
        <v>29</v>
      </c>
      <c r="K47" s="299" t="s">
        <v>24</v>
      </c>
    </row>
    <row r="48" spans="1:11" s="326" customFormat="1" ht="12.95" customHeight="1" x14ac:dyDescent="0.25">
      <c r="A48" s="306">
        <v>6228383</v>
      </c>
      <c r="B48" s="299" t="s">
        <v>55</v>
      </c>
      <c r="C48" s="299" t="str">
        <f>+_xlfn.XLOOKUP(A48,'ACTIVOS 2'!$B$10:$B$700,'ACTIVOS 2'!$C$10:$C$700)</f>
        <v>TORRES CASTILLO JHOVANY</v>
      </c>
      <c r="D48" s="300">
        <v>29481</v>
      </c>
      <c r="E48" s="300">
        <v>42821</v>
      </c>
      <c r="F48" s="301">
        <v>1656000</v>
      </c>
      <c r="G48" s="299" t="s">
        <v>763</v>
      </c>
      <c r="H48" s="299" t="s">
        <v>56</v>
      </c>
      <c r="I48" s="299" t="s">
        <v>19</v>
      </c>
      <c r="J48" s="299" t="s">
        <v>29</v>
      </c>
      <c r="K48" s="299" t="s">
        <v>24</v>
      </c>
    </row>
    <row r="49" spans="1:11" s="326" customFormat="1" ht="12.95" customHeight="1" x14ac:dyDescent="0.25">
      <c r="A49" s="306">
        <v>94323208</v>
      </c>
      <c r="B49" s="299" t="s">
        <v>813</v>
      </c>
      <c r="C49" s="299" t="str">
        <f>+_xlfn.XLOOKUP(A49,'ACTIVOS 2'!$B$10:$B$700,'ACTIVOS 2'!$C$10:$C$700)</f>
        <v>PINZA ANDRADE LEDER ALDEMAR</v>
      </c>
      <c r="D49" s="300">
        <v>27613</v>
      </c>
      <c r="E49" s="300">
        <v>40192</v>
      </c>
      <c r="F49" s="301">
        <v>1953000</v>
      </c>
      <c r="G49" s="299" t="s">
        <v>763</v>
      </c>
      <c r="H49" s="299" t="s">
        <v>4309</v>
      </c>
      <c r="I49" s="299" t="s">
        <v>19</v>
      </c>
      <c r="J49" s="299" t="s">
        <v>814</v>
      </c>
      <c r="K49" s="299" t="s">
        <v>24</v>
      </c>
    </row>
    <row r="50" spans="1:11" s="326" customFormat="1" ht="12.95" customHeight="1" x14ac:dyDescent="0.25">
      <c r="A50" s="306">
        <v>16865476</v>
      </c>
      <c r="B50" s="299" t="s">
        <v>815</v>
      </c>
      <c r="C50" s="299" t="str">
        <f>+_xlfn.XLOOKUP(A50,'ACTIVOS 2'!$B$10:$B$700,'ACTIVOS 2'!$C$10:$C$700)</f>
        <v>IDROBO GRISALES JOSE WBEIMAR</v>
      </c>
      <c r="D50" s="300">
        <v>29864</v>
      </c>
      <c r="E50" s="300">
        <v>39742</v>
      </c>
      <c r="F50" s="301">
        <v>2029000</v>
      </c>
      <c r="G50" s="299" t="s">
        <v>763</v>
      </c>
      <c r="H50" s="299" t="s">
        <v>4310</v>
      </c>
      <c r="I50" s="299" t="s">
        <v>19</v>
      </c>
      <c r="J50" s="299" t="s">
        <v>816</v>
      </c>
      <c r="K50" s="299" t="s">
        <v>21</v>
      </c>
    </row>
    <row r="51" spans="1:11" s="326" customFormat="1" ht="12.95" customHeight="1" x14ac:dyDescent="0.25">
      <c r="A51" s="306">
        <v>9816018</v>
      </c>
      <c r="B51" s="299" t="s">
        <v>817</v>
      </c>
      <c r="C51" s="299" t="str">
        <f>+_xlfn.XLOOKUP(A51,'ACTIVOS 2'!$B$10:$B$700,'ACTIVOS 2'!$C$10:$C$700)</f>
        <v>LOPEZ TORO HECTOR JAIME</v>
      </c>
      <c r="D51" s="300">
        <v>25423</v>
      </c>
      <c r="E51" s="300">
        <v>40634</v>
      </c>
      <c r="F51" s="301">
        <v>2029000</v>
      </c>
      <c r="G51" s="299" t="s">
        <v>763</v>
      </c>
      <c r="H51" s="299" t="s">
        <v>4311</v>
      </c>
      <c r="I51" s="299" t="s">
        <v>19</v>
      </c>
      <c r="J51" s="299" t="s">
        <v>816</v>
      </c>
      <c r="K51" s="299" t="s">
        <v>21</v>
      </c>
    </row>
    <row r="52" spans="1:11" s="326" customFormat="1" ht="12.95" customHeight="1" x14ac:dyDescent="0.25">
      <c r="A52" s="306">
        <v>1112878767</v>
      </c>
      <c r="B52" s="299" t="s">
        <v>820</v>
      </c>
      <c r="C52" s="299" t="str">
        <f>+_xlfn.XLOOKUP(A52,'ACTIVOS 2'!$B$10:$B$700,'ACTIVOS 2'!$C$10:$C$700)</f>
        <v>MARIN RAMIREZ ANDRES</v>
      </c>
      <c r="D52" s="300">
        <v>31920</v>
      </c>
      <c r="E52" s="300">
        <v>43150</v>
      </c>
      <c r="F52" s="301">
        <v>2029000</v>
      </c>
      <c r="G52" s="299" t="s">
        <v>763</v>
      </c>
      <c r="H52" s="299" t="s">
        <v>821</v>
      </c>
      <c r="I52" s="299" t="s">
        <v>19</v>
      </c>
      <c r="J52" s="299" t="s">
        <v>816</v>
      </c>
      <c r="K52" s="299" t="s">
        <v>21</v>
      </c>
    </row>
    <row r="53" spans="1:11" s="326" customFormat="1" ht="12.95" customHeight="1" x14ac:dyDescent="0.25">
      <c r="A53" s="306">
        <v>1144195420</v>
      </c>
      <c r="B53" s="299" t="s">
        <v>6720</v>
      </c>
      <c r="C53" s="299" t="str">
        <f>+_xlfn.XLOOKUP(A53,'ACTIVOS 2'!$B$10:$B$700,'ACTIVOS 2'!$C$10:$C$700)</f>
        <v>MERA FLOREZ JONNY ALEXANDER</v>
      </c>
      <c r="D53" s="300">
        <v>35187</v>
      </c>
      <c r="E53" s="300">
        <v>45733</v>
      </c>
      <c r="F53" s="301">
        <v>1879000</v>
      </c>
      <c r="G53" s="299" t="s">
        <v>763</v>
      </c>
      <c r="H53" s="299" t="s">
        <v>6721</v>
      </c>
      <c r="I53" s="299" t="s">
        <v>19</v>
      </c>
      <c r="J53" s="299" t="s">
        <v>816</v>
      </c>
      <c r="K53" s="299" t="s">
        <v>21</v>
      </c>
    </row>
    <row r="54" spans="1:11" s="326" customFormat="1" ht="12.95" customHeight="1" x14ac:dyDescent="0.25">
      <c r="A54" s="306">
        <v>16375818</v>
      </c>
      <c r="B54" s="299" t="s">
        <v>822</v>
      </c>
      <c r="C54" s="299" t="str">
        <f>+_xlfn.XLOOKUP(A54,'ACTIVOS 2'!$B$10:$B$700,'ACTIVOS 2'!$C$10:$C$700)</f>
        <v>RIOS GALLO JOSE MANUEL</v>
      </c>
      <c r="D54" s="300">
        <v>30849</v>
      </c>
      <c r="E54" s="300">
        <v>41754</v>
      </c>
      <c r="F54" s="301">
        <v>2029000</v>
      </c>
      <c r="G54" s="299" t="s">
        <v>763</v>
      </c>
      <c r="H54" s="299" t="s">
        <v>823</v>
      </c>
      <c r="I54" s="299" t="s">
        <v>19</v>
      </c>
      <c r="J54" s="299" t="s">
        <v>816</v>
      </c>
      <c r="K54" s="299" t="s">
        <v>21</v>
      </c>
    </row>
    <row r="55" spans="1:11" s="326" customFormat="1" ht="12.95" customHeight="1" x14ac:dyDescent="0.25">
      <c r="A55" s="306">
        <v>67008018</v>
      </c>
      <c r="B55" s="299" t="s">
        <v>824</v>
      </c>
      <c r="C55" s="299" t="str">
        <f>+_xlfn.XLOOKUP(A55,'ACTIVOS 2'!$B$10:$B$700,'ACTIVOS 2'!$C$10:$C$700)</f>
        <v>VARGAS CUERVO MILENA</v>
      </c>
      <c r="D55" s="300">
        <v>28091</v>
      </c>
      <c r="E55" s="300">
        <v>40634</v>
      </c>
      <c r="F55" s="301">
        <v>2029000</v>
      </c>
      <c r="G55" s="299" t="s">
        <v>768</v>
      </c>
      <c r="H55" s="299" t="s">
        <v>4312</v>
      </c>
      <c r="I55" s="299" t="s">
        <v>19</v>
      </c>
      <c r="J55" s="299" t="s">
        <v>816</v>
      </c>
      <c r="K55" s="299" t="s">
        <v>21</v>
      </c>
    </row>
    <row r="56" spans="1:11" s="326" customFormat="1" ht="12.95" customHeight="1" x14ac:dyDescent="0.25">
      <c r="A56" s="306">
        <v>94491935</v>
      </c>
      <c r="B56" s="299" t="s">
        <v>57</v>
      </c>
      <c r="C56" s="299" t="str">
        <f>+_xlfn.XLOOKUP(A56,'ACTIVOS 2'!$B$10:$B$700,'ACTIVOS 2'!$C$10:$C$700)</f>
        <v>PANTOJA ESCOBAR JOHN EDUARDO</v>
      </c>
      <c r="D56" s="300">
        <v>28108</v>
      </c>
      <c r="E56" s="300">
        <v>40366</v>
      </c>
      <c r="F56" s="301">
        <v>1953000</v>
      </c>
      <c r="G56" s="299" t="s">
        <v>763</v>
      </c>
      <c r="H56" s="299" t="s">
        <v>58</v>
      </c>
      <c r="I56" s="299" t="s">
        <v>19</v>
      </c>
      <c r="J56" s="299" t="s">
        <v>59</v>
      </c>
      <c r="K56" s="299" t="s">
        <v>24</v>
      </c>
    </row>
    <row r="57" spans="1:11" s="326" customFormat="1" ht="12.95" customHeight="1" x14ac:dyDescent="0.25">
      <c r="A57" s="306">
        <v>1097036562</v>
      </c>
      <c r="B57" s="299" t="s">
        <v>6769</v>
      </c>
      <c r="C57" s="299" t="str">
        <f>+_xlfn.XLOOKUP(A57,'ACTIVOS 2'!$B$10:$B$700,'ACTIVOS 2'!$C$10:$C$700)</f>
        <v>GOMEZ  OCAMPO JAIRO</v>
      </c>
      <c r="D57" s="300">
        <v>33622</v>
      </c>
      <c r="E57" s="300">
        <v>45782</v>
      </c>
      <c r="F57" s="301">
        <v>1425000</v>
      </c>
      <c r="G57" s="299" t="s">
        <v>763</v>
      </c>
      <c r="H57" s="299" t="s">
        <v>6770</v>
      </c>
      <c r="I57" s="299" t="s">
        <v>19</v>
      </c>
      <c r="J57" s="299" t="s">
        <v>827</v>
      </c>
      <c r="K57" s="299" t="s">
        <v>24</v>
      </c>
    </row>
    <row r="58" spans="1:11" s="326" customFormat="1" ht="12.95" customHeight="1" x14ac:dyDescent="0.25">
      <c r="A58" s="306">
        <v>16755188</v>
      </c>
      <c r="B58" s="299" t="s">
        <v>828</v>
      </c>
      <c r="C58" s="299" t="str">
        <f>+_xlfn.XLOOKUP(A58,'ACTIVOS 2'!$B$10:$B$700,'ACTIVOS 2'!$C$10:$C$700)</f>
        <v>MELO HENRY</v>
      </c>
      <c r="D58" s="300">
        <v>24592</v>
      </c>
      <c r="E58" s="300">
        <v>45124</v>
      </c>
      <c r="F58" s="301">
        <v>1656000</v>
      </c>
      <c r="G58" s="299" t="s">
        <v>763</v>
      </c>
      <c r="H58" s="299" t="s">
        <v>4313</v>
      </c>
      <c r="I58" s="299" t="s">
        <v>19</v>
      </c>
      <c r="J58" s="299" t="s">
        <v>827</v>
      </c>
      <c r="K58" s="299" t="s">
        <v>24</v>
      </c>
    </row>
    <row r="59" spans="1:11" s="326" customFormat="1" ht="12.95" customHeight="1" x14ac:dyDescent="0.25">
      <c r="A59" s="306">
        <v>1113695657</v>
      </c>
      <c r="B59" s="299" t="s">
        <v>829</v>
      </c>
      <c r="C59" s="299" t="str">
        <f>+_xlfn.XLOOKUP(A59,'ACTIVOS 2'!$B$10:$B$700,'ACTIVOS 2'!$C$10:$C$700)</f>
        <v>CATANO LOPEZ JULIAN DAVID</v>
      </c>
      <c r="D59" s="300">
        <v>36170</v>
      </c>
      <c r="E59" s="300">
        <v>44383</v>
      </c>
      <c r="F59" s="301">
        <v>1953000</v>
      </c>
      <c r="G59" s="299" t="s">
        <v>763</v>
      </c>
      <c r="H59" s="299" t="s">
        <v>4314</v>
      </c>
      <c r="I59" s="299" t="s">
        <v>19</v>
      </c>
      <c r="J59" s="299" t="s">
        <v>830</v>
      </c>
      <c r="K59" s="299" t="s">
        <v>776</v>
      </c>
    </row>
    <row r="60" spans="1:11" s="326" customFormat="1" ht="12.95" customHeight="1" x14ac:dyDescent="0.25">
      <c r="A60" s="306">
        <v>1114899072</v>
      </c>
      <c r="B60" s="299" t="s">
        <v>831</v>
      </c>
      <c r="C60" s="299" t="str">
        <f>+_xlfn.XLOOKUP(A60,'ACTIVOS 2'!$B$10:$B$700,'ACTIVOS 2'!$C$10:$C$700)</f>
        <v>CARTAGENA DUQUE JOAN DAVID</v>
      </c>
      <c r="D60" s="300">
        <v>35925</v>
      </c>
      <c r="E60" s="300">
        <v>45586</v>
      </c>
      <c r="F60" s="301">
        <v>3091000</v>
      </c>
      <c r="G60" s="299" t="s">
        <v>763</v>
      </c>
      <c r="H60" s="299" t="s">
        <v>4315</v>
      </c>
      <c r="I60" s="299" t="s">
        <v>19</v>
      </c>
      <c r="J60" s="299" t="s">
        <v>832</v>
      </c>
      <c r="K60" s="299" t="s">
        <v>776</v>
      </c>
    </row>
    <row r="61" spans="1:11" s="326" customFormat="1" ht="12.95" customHeight="1" x14ac:dyDescent="0.25">
      <c r="A61" s="306">
        <v>1151941373</v>
      </c>
      <c r="B61" s="299" t="s">
        <v>833</v>
      </c>
      <c r="C61" s="299" t="str">
        <f>+_xlfn.XLOOKUP(A61,'ACTIVOS 2'!$B$10:$B$700,'ACTIVOS 2'!$C$10:$C$700)</f>
        <v>DIAZ VIVAS HEIDY BRIGITTE</v>
      </c>
      <c r="D61" s="300">
        <v>33397</v>
      </c>
      <c r="E61" s="300">
        <v>45040</v>
      </c>
      <c r="F61" s="301">
        <v>1770000</v>
      </c>
      <c r="G61" s="299" t="s">
        <v>768</v>
      </c>
      <c r="H61" s="299" t="s">
        <v>4316</v>
      </c>
      <c r="I61" s="299" t="s">
        <v>19</v>
      </c>
      <c r="J61" s="299" t="s">
        <v>834</v>
      </c>
      <c r="K61" s="299" t="s">
        <v>24</v>
      </c>
    </row>
    <row r="62" spans="1:11" s="326" customFormat="1" ht="12.95" customHeight="1" x14ac:dyDescent="0.25">
      <c r="A62" s="306">
        <v>13275139</v>
      </c>
      <c r="B62" s="299" t="s">
        <v>60</v>
      </c>
      <c r="C62" s="299" t="str">
        <f>+_xlfn.XLOOKUP(A62,'ACTIVOS 2'!$B$10:$B$700,'ACTIVOS 2'!$C$10:$C$700)</f>
        <v>MENA CARRENO BERNABE</v>
      </c>
      <c r="D62" s="300">
        <v>31014</v>
      </c>
      <c r="E62" s="300">
        <v>44866</v>
      </c>
      <c r="F62" s="301">
        <v>3267000</v>
      </c>
      <c r="G62" s="299" t="s">
        <v>763</v>
      </c>
      <c r="H62" s="299" t="s">
        <v>4317</v>
      </c>
      <c r="I62" s="299" t="s">
        <v>19</v>
      </c>
      <c r="J62" s="299" t="s">
        <v>61</v>
      </c>
      <c r="K62" s="299" t="s">
        <v>21</v>
      </c>
    </row>
    <row r="63" spans="1:11" s="326" customFormat="1" ht="12.95" customHeight="1" x14ac:dyDescent="0.25">
      <c r="A63" s="306">
        <v>1118297781</v>
      </c>
      <c r="B63" s="299" t="s">
        <v>835</v>
      </c>
      <c r="C63" s="299" t="str">
        <f>+_xlfn.XLOOKUP(A63,'ACTIVOS 2'!$B$10:$B$700,'ACTIVOS 2'!$C$10:$C$700)</f>
        <v>MOSQUERA PARADA MARIA JULIETH</v>
      </c>
      <c r="D63" s="300">
        <v>33663</v>
      </c>
      <c r="E63" s="300">
        <v>45086</v>
      </c>
      <c r="F63" s="301">
        <v>4191000</v>
      </c>
      <c r="G63" s="299" t="s">
        <v>768</v>
      </c>
      <c r="H63" s="299" t="s">
        <v>836</v>
      </c>
      <c r="I63" s="299" t="s">
        <v>19</v>
      </c>
      <c r="J63" s="299" t="s">
        <v>837</v>
      </c>
      <c r="K63" s="299" t="s">
        <v>776</v>
      </c>
    </row>
    <row r="64" spans="1:11" s="326" customFormat="1" ht="12.95" customHeight="1" x14ac:dyDescent="0.25">
      <c r="A64" s="306">
        <v>14639038</v>
      </c>
      <c r="B64" s="299" t="s">
        <v>62</v>
      </c>
      <c r="C64" s="299" t="str">
        <f>+_xlfn.XLOOKUP(A64,'ACTIVOS 2'!$B$10:$B$700,'ACTIVOS 2'!$C$10:$C$700)</f>
        <v>VILA SARRIA ALBERTO JAVIER</v>
      </c>
      <c r="D64" s="300">
        <v>31090</v>
      </c>
      <c r="E64" s="300">
        <v>39426</v>
      </c>
      <c r="F64" s="301">
        <v>4191000</v>
      </c>
      <c r="G64" s="299" t="s">
        <v>763</v>
      </c>
      <c r="H64" s="299" t="s">
        <v>4318</v>
      </c>
      <c r="I64" s="299" t="s">
        <v>19</v>
      </c>
      <c r="J64" s="299" t="s">
        <v>63</v>
      </c>
      <c r="K64" s="299" t="s">
        <v>24</v>
      </c>
    </row>
    <row r="65" spans="1:11" s="326" customFormat="1" ht="12.95" customHeight="1" x14ac:dyDescent="0.25">
      <c r="A65" s="306">
        <v>1130624698</v>
      </c>
      <c r="B65" s="299" t="s">
        <v>64</v>
      </c>
      <c r="C65" s="299" t="str">
        <f>+_xlfn.XLOOKUP(A65,'ACTIVOS 2'!$B$10:$B$700,'ACTIVOS 2'!$C$10:$C$700)</f>
        <v>CAICEDO BUITRAGO GERMAN ENRIQUE</v>
      </c>
      <c r="D65" s="300">
        <v>31458</v>
      </c>
      <c r="E65" s="300">
        <v>45635</v>
      </c>
      <c r="F65" s="301">
        <v>3267000</v>
      </c>
      <c r="G65" s="299" t="s">
        <v>763</v>
      </c>
      <c r="H65" s="299" t="s">
        <v>65</v>
      </c>
      <c r="I65" s="299" t="s">
        <v>19</v>
      </c>
      <c r="J65" s="299" t="s">
        <v>66</v>
      </c>
      <c r="K65" s="299" t="s">
        <v>21</v>
      </c>
    </row>
    <row r="66" spans="1:11" s="326" customFormat="1" ht="12.95" customHeight="1" x14ac:dyDescent="0.25">
      <c r="A66" s="306">
        <v>29110929</v>
      </c>
      <c r="B66" s="299" t="s">
        <v>838</v>
      </c>
      <c r="C66" s="299" t="str">
        <f>+_xlfn.XLOOKUP(A66,'ACTIVOS 2'!$B$10:$B$700,'ACTIVOS 2'!$C$10:$C$700)</f>
        <v>ANGULO HERNANDEZ ELIANA KATHERINE</v>
      </c>
      <c r="D66" s="300">
        <v>28865</v>
      </c>
      <c r="E66" s="300">
        <v>44238</v>
      </c>
      <c r="F66" s="301">
        <v>4191000</v>
      </c>
      <c r="G66" s="299" t="s">
        <v>768</v>
      </c>
      <c r="H66" s="299" t="s">
        <v>839</v>
      </c>
      <c r="I66" s="299" t="s">
        <v>19</v>
      </c>
      <c r="J66" s="299" t="s">
        <v>840</v>
      </c>
      <c r="K66" s="299" t="s">
        <v>24</v>
      </c>
    </row>
    <row r="67" spans="1:11" s="326" customFormat="1" ht="12.95" customHeight="1" x14ac:dyDescent="0.25">
      <c r="A67" s="306">
        <v>29106748</v>
      </c>
      <c r="B67" s="299" t="s">
        <v>841</v>
      </c>
      <c r="C67" s="299" t="str">
        <f>+_xlfn.XLOOKUP(A67,'ACTIVOS 2'!$B$10:$B$700,'ACTIVOS 2'!$C$10:$C$700)</f>
        <v>ARRECHEA MOSQUERA CARMEN SEIDAD</v>
      </c>
      <c r="D67" s="300">
        <v>28687</v>
      </c>
      <c r="E67" s="300">
        <v>42537</v>
      </c>
      <c r="F67" s="301">
        <v>2343000</v>
      </c>
      <c r="G67" s="299" t="s">
        <v>768</v>
      </c>
      <c r="H67" s="299" t="s">
        <v>842</v>
      </c>
      <c r="I67" s="299" t="s">
        <v>19</v>
      </c>
      <c r="J67" s="299" t="s">
        <v>843</v>
      </c>
      <c r="K67" s="299" t="s">
        <v>24</v>
      </c>
    </row>
    <row r="68" spans="1:11" s="326" customFormat="1" ht="12.95" customHeight="1" x14ac:dyDescent="0.25">
      <c r="A68" s="306">
        <v>31308740</v>
      </c>
      <c r="B68" s="299" t="s">
        <v>844</v>
      </c>
      <c r="C68" s="299" t="str">
        <f>+_xlfn.XLOOKUP(A68,'ACTIVOS 2'!$B$10:$B$700,'ACTIVOS 2'!$C$10:$C$700)</f>
        <v>LABRADA CORTES YUDY ANDREA</v>
      </c>
      <c r="D68" s="300">
        <v>30982</v>
      </c>
      <c r="E68" s="300">
        <v>42500</v>
      </c>
      <c r="F68" s="301">
        <v>2343000</v>
      </c>
      <c r="G68" s="299" t="s">
        <v>768</v>
      </c>
      <c r="H68" s="299" t="s">
        <v>845</v>
      </c>
      <c r="I68" s="299" t="s">
        <v>19</v>
      </c>
      <c r="J68" s="299" t="s">
        <v>843</v>
      </c>
      <c r="K68" s="299" t="s">
        <v>24</v>
      </c>
    </row>
    <row r="69" spans="1:11" s="326" customFormat="1" ht="12.95" customHeight="1" x14ac:dyDescent="0.25">
      <c r="A69" s="306">
        <v>66834944</v>
      </c>
      <c r="B69" s="299" t="s">
        <v>846</v>
      </c>
      <c r="C69" s="299" t="str">
        <f>+_xlfn.XLOOKUP(A69,'ACTIVOS 2'!$B$10:$B$700,'ACTIVOS 2'!$C$10:$C$700)</f>
        <v>QUINONES VIERA MIRIAM ELISA</v>
      </c>
      <c r="D69" s="300">
        <v>26342</v>
      </c>
      <c r="E69" s="300">
        <v>39203</v>
      </c>
      <c r="F69" s="301">
        <v>2343000</v>
      </c>
      <c r="G69" s="299" t="s">
        <v>768</v>
      </c>
      <c r="H69" s="299" t="s">
        <v>4319</v>
      </c>
      <c r="I69" s="299" t="s">
        <v>19</v>
      </c>
      <c r="J69" s="299" t="s">
        <v>843</v>
      </c>
      <c r="K69" s="299" t="s">
        <v>24</v>
      </c>
    </row>
    <row r="70" spans="1:11" s="326" customFormat="1" ht="12.95" customHeight="1" x14ac:dyDescent="0.25">
      <c r="A70" s="306">
        <v>38568999</v>
      </c>
      <c r="B70" s="299" t="s">
        <v>847</v>
      </c>
      <c r="C70" s="299" t="str">
        <f>+_xlfn.XLOOKUP(A70,'ACTIVOS 2'!$B$10:$B$700,'ACTIVOS 2'!$C$10:$C$700)</f>
        <v>GIRON BENAVIDEZ LUZ KARIME</v>
      </c>
      <c r="D70" s="300">
        <v>30066</v>
      </c>
      <c r="E70" s="300">
        <v>39084</v>
      </c>
      <c r="F70" s="301">
        <v>6129000</v>
      </c>
      <c r="G70" s="299" t="s">
        <v>768</v>
      </c>
      <c r="H70" s="299" t="s">
        <v>4320</v>
      </c>
      <c r="I70" s="299" t="s">
        <v>19</v>
      </c>
      <c r="J70" s="299" t="s">
        <v>4823</v>
      </c>
      <c r="K70" s="299" t="s">
        <v>770</v>
      </c>
    </row>
    <row r="71" spans="1:11" s="326" customFormat="1" ht="12.95" customHeight="1" x14ac:dyDescent="0.25">
      <c r="A71" s="306">
        <v>1112102863</v>
      </c>
      <c r="B71" s="299" t="s">
        <v>848</v>
      </c>
      <c r="C71" s="299" t="str">
        <f>+_xlfn.XLOOKUP(A71,'ACTIVOS 2'!$B$10:$B$700,'ACTIVOS 2'!$C$10:$C$700)</f>
        <v>ESTUPIÐAN MONROY CARLOS FERNANDO</v>
      </c>
      <c r="D71" s="300">
        <v>33332</v>
      </c>
      <c r="E71" s="300">
        <v>45525</v>
      </c>
      <c r="F71" s="301">
        <v>6970000</v>
      </c>
      <c r="G71" s="299" t="s">
        <v>763</v>
      </c>
      <c r="H71" s="299" t="s">
        <v>4321</v>
      </c>
      <c r="I71" s="299" t="s">
        <v>19</v>
      </c>
      <c r="J71" s="299" t="s">
        <v>849</v>
      </c>
      <c r="K71" s="299" t="s">
        <v>24</v>
      </c>
    </row>
    <row r="72" spans="1:11" s="326" customFormat="1" ht="12.95" customHeight="1" x14ac:dyDescent="0.25">
      <c r="A72" s="306">
        <v>1144134143</v>
      </c>
      <c r="B72" s="299" t="s">
        <v>67</v>
      </c>
      <c r="C72" s="299" t="str">
        <f>+_xlfn.XLOOKUP(A72,'ACTIVOS 2'!$B$10:$B$700,'ACTIVOS 2'!$C$10:$C$700)</f>
        <v>PENA PERALTA ANDRES MAURICIO</v>
      </c>
      <c r="D72" s="300">
        <v>32910</v>
      </c>
      <c r="E72" s="300">
        <v>44942</v>
      </c>
      <c r="F72" s="301">
        <v>3091000</v>
      </c>
      <c r="G72" s="299" t="s">
        <v>763</v>
      </c>
      <c r="H72" s="299" t="s">
        <v>68</v>
      </c>
      <c r="I72" s="299" t="s">
        <v>19</v>
      </c>
      <c r="J72" s="299" t="s">
        <v>69</v>
      </c>
      <c r="K72" s="299" t="s">
        <v>70</v>
      </c>
    </row>
    <row r="73" spans="1:11" s="326" customFormat="1" ht="12.95" customHeight="1" x14ac:dyDescent="0.25">
      <c r="A73" s="306">
        <v>94394639</v>
      </c>
      <c r="B73" s="299" t="s">
        <v>71</v>
      </c>
      <c r="C73" s="299" t="str">
        <f>+_xlfn.XLOOKUP(A73,'ACTIVOS 2'!$B$10:$B$700,'ACTIVOS 2'!$C$10:$C$700)</f>
        <v>MONCAYO SEPULVEDA MAURICIO ANDRES</v>
      </c>
      <c r="D73" s="300">
        <v>28469</v>
      </c>
      <c r="E73" s="300">
        <v>41977</v>
      </c>
      <c r="F73" s="301">
        <v>2181000</v>
      </c>
      <c r="G73" s="299" t="s">
        <v>763</v>
      </c>
      <c r="H73" s="299" t="s">
        <v>72</v>
      </c>
      <c r="I73" s="299" t="s">
        <v>19</v>
      </c>
      <c r="J73" s="299" t="s">
        <v>73</v>
      </c>
      <c r="K73" s="299" t="s">
        <v>21</v>
      </c>
    </row>
    <row r="74" spans="1:11" s="326" customFormat="1" ht="12.95" customHeight="1" x14ac:dyDescent="0.25">
      <c r="A74" s="306">
        <v>94530023</v>
      </c>
      <c r="B74" s="299" t="s">
        <v>74</v>
      </c>
      <c r="C74" s="299" t="str">
        <f>+_xlfn.XLOOKUP(A74,'ACTIVOS 2'!$B$10:$B$700,'ACTIVOS 2'!$C$10:$C$700)</f>
        <v>MUNOZ BOBADILLA DIEGO FABIAN</v>
      </c>
      <c r="D74" s="300">
        <v>28847</v>
      </c>
      <c r="E74" s="300">
        <v>44760</v>
      </c>
      <c r="F74" s="301">
        <v>2181000</v>
      </c>
      <c r="G74" s="299" t="s">
        <v>763</v>
      </c>
      <c r="H74" s="299" t="s">
        <v>4322</v>
      </c>
      <c r="I74" s="299" t="s">
        <v>19</v>
      </c>
      <c r="J74" s="299" t="s">
        <v>73</v>
      </c>
      <c r="K74" s="299" t="s">
        <v>21</v>
      </c>
    </row>
    <row r="75" spans="1:11" s="326" customFormat="1" ht="12.95" customHeight="1" x14ac:dyDescent="0.25">
      <c r="A75" s="306">
        <v>1118284356</v>
      </c>
      <c r="B75" s="299" t="s">
        <v>852</v>
      </c>
      <c r="C75" s="299" t="str">
        <f>+_xlfn.XLOOKUP(A75,'ACTIVOS 2'!$B$10:$B$700,'ACTIVOS 2'!$C$10:$C$700)</f>
        <v>CARDONA HERNANDEZ IVAN FELIPE</v>
      </c>
      <c r="D75" s="300">
        <v>31122</v>
      </c>
      <c r="E75" s="300">
        <v>39479</v>
      </c>
      <c r="F75" s="301">
        <v>2343000</v>
      </c>
      <c r="G75" s="299" t="s">
        <v>763</v>
      </c>
      <c r="H75" s="299" t="s">
        <v>4323</v>
      </c>
      <c r="I75" s="299" t="s">
        <v>19</v>
      </c>
      <c r="J75" s="299" t="s">
        <v>853</v>
      </c>
      <c r="K75" s="299" t="s">
        <v>770</v>
      </c>
    </row>
    <row r="76" spans="1:11" s="326" customFormat="1" ht="12.95" customHeight="1" x14ac:dyDescent="0.25">
      <c r="A76" s="306">
        <v>38641786</v>
      </c>
      <c r="B76" s="299" t="s">
        <v>854</v>
      </c>
      <c r="C76" s="299" t="str">
        <f>+_xlfn.XLOOKUP(A76,'ACTIVOS 2'!$B$10:$B$700,'ACTIVOS 2'!$C$10:$C$700)</f>
        <v>GUERRA PELAEZ SANDRA LIZETH</v>
      </c>
      <c r="D76" s="300">
        <v>30732</v>
      </c>
      <c r="E76" s="300">
        <v>43864</v>
      </c>
      <c r="F76" s="301">
        <v>6970000</v>
      </c>
      <c r="G76" s="299" t="s">
        <v>768</v>
      </c>
      <c r="H76" s="299" t="s">
        <v>4324</v>
      </c>
      <c r="I76" s="299" t="s">
        <v>19</v>
      </c>
      <c r="J76" s="299" t="s">
        <v>855</v>
      </c>
      <c r="K76" s="299" t="s">
        <v>70</v>
      </c>
    </row>
    <row r="77" spans="1:11" s="326" customFormat="1" ht="12.95" customHeight="1" x14ac:dyDescent="0.25">
      <c r="A77" s="306">
        <v>1107068953</v>
      </c>
      <c r="B77" s="299" t="s">
        <v>75</v>
      </c>
      <c r="C77" s="299" t="str">
        <f>+_xlfn.XLOOKUP(A77,'ACTIVOS 2'!$B$10:$B$700,'ACTIVOS 2'!$C$10:$C$700)</f>
        <v>CORTES JUAN CAMILO</v>
      </c>
      <c r="D77" s="300">
        <v>33602</v>
      </c>
      <c r="E77" s="300">
        <v>44676</v>
      </c>
      <c r="F77" s="301">
        <v>4191000</v>
      </c>
      <c r="G77" s="299" t="s">
        <v>763</v>
      </c>
      <c r="H77" s="299" t="s">
        <v>4325</v>
      </c>
      <c r="I77" s="299" t="s">
        <v>19</v>
      </c>
      <c r="J77" s="299" t="s">
        <v>76</v>
      </c>
      <c r="K77" s="299" t="s">
        <v>70</v>
      </c>
    </row>
    <row r="78" spans="1:11" s="326" customFormat="1" ht="12.95" customHeight="1" x14ac:dyDescent="0.25">
      <c r="A78" s="306">
        <v>1006289058</v>
      </c>
      <c r="B78" s="299" t="s">
        <v>77</v>
      </c>
      <c r="C78" s="299" t="str">
        <f>+_xlfn.XLOOKUP(A78,'ACTIVOS 2'!$B$10:$B$700,'ACTIVOS 2'!$C$10:$C$700)</f>
        <v>APARICIO CADAVID MARIA ALEJANDRA</v>
      </c>
      <c r="D78" s="300">
        <v>36541</v>
      </c>
      <c r="E78" s="300">
        <v>45505</v>
      </c>
      <c r="F78" s="301">
        <v>2774000</v>
      </c>
      <c r="G78" s="299" t="s">
        <v>768</v>
      </c>
      <c r="H78" s="299" t="s">
        <v>856</v>
      </c>
      <c r="I78" s="299" t="s">
        <v>19</v>
      </c>
      <c r="J78" s="299" t="s">
        <v>78</v>
      </c>
      <c r="K78" s="299" t="s">
        <v>70</v>
      </c>
    </row>
    <row r="79" spans="1:11" s="326" customFormat="1" ht="12.95" customHeight="1" x14ac:dyDescent="0.25">
      <c r="A79" s="306">
        <v>1110294638</v>
      </c>
      <c r="B79" s="299" t="s">
        <v>857</v>
      </c>
      <c r="C79" s="299" t="str">
        <f>+_xlfn.XLOOKUP(A79,'ACTIVOS 2'!$B$10:$B$700,'ACTIVOS 2'!$C$10:$C$700)</f>
        <v>ARCE SANCHEZ GELEN DAYAN</v>
      </c>
      <c r="D79" s="300">
        <v>39320</v>
      </c>
      <c r="E79" s="300">
        <v>45551</v>
      </c>
      <c r="F79" s="301">
        <v>1069000</v>
      </c>
      <c r="G79" s="299" t="s">
        <v>768</v>
      </c>
      <c r="H79" s="299" t="s">
        <v>858</v>
      </c>
      <c r="I79" s="299" t="s">
        <v>19</v>
      </c>
      <c r="J79" s="299" t="s">
        <v>859</v>
      </c>
      <c r="K79" s="299" t="s">
        <v>24</v>
      </c>
    </row>
    <row r="80" spans="1:11" s="326" customFormat="1" ht="12.95" customHeight="1" x14ac:dyDescent="0.25">
      <c r="A80" s="306">
        <v>1096006393</v>
      </c>
      <c r="B80" s="299" t="s">
        <v>6652</v>
      </c>
      <c r="C80" s="299" t="str">
        <f>+_xlfn.XLOOKUP(A80,'ACTIVOS 2'!$B$10:$B$700,'ACTIVOS 2'!$C$10:$C$700)</f>
        <v>CLAVIJO CARDONA SANTIAGO</v>
      </c>
      <c r="D80" s="300">
        <v>38925</v>
      </c>
      <c r="E80" s="300">
        <v>45726</v>
      </c>
      <c r="F80" s="301">
        <v>1069000</v>
      </c>
      <c r="G80" s="299" t="s">
        <v>763</v>
      </c>
      <c r="H80" s="299" t="s">
        <v>6653</v>
      </c>
      <c r="I80" s="299" t="s">
        <v>19</v>
      </c>
      <c r="J80" s="299" t="s">
        <v>859</v>
      </c>
      <c r="K80" s="299" t="s">
        <v>24</v>
      </c>
    </row>
    <row r="81" spans="1:11" s="326" customFormat="1" ht="12.95" customHeight="1" x14ac:dyDescent="0.25">
      <c r="A81" s="306">
        <v>1106517775</v>
      </c>
      <c r="B81" s="299" t="s">
        <v>864</v>
      </c>
      <c r="C81" s="299" t="str">
        <f>+_xlfn.XLOOKUP(A81,'ACTIVOS 2'!$B$10:$B$700,'ACTIVOS 2'!$C$10:$C$700)</f>
        <v>GARNICA SANCHEZ LAURA VALENTINA</v>
      </c>
      <c r="D81" s="300">
        <v>39878</v>
      </c>
      <c r="E81" s="300">
        <v>45621</v>
      </c>
      <c r="F81" s="301">
        <v>1069000</v>
      </c>
      <c r="G81" s="299" t="s">
        <v>768</v>
      </c>
      <c r="H81" s="299" t="s">
        <v>865</v>
      </c>
      <c r="I81" s="299" t="s">
        <v>19</v>
      </c>
      <c r="J81" s="299" t="s">
        <v>859</v>
      </c>
      <c r="K81" s="299" t="s">
        <v>24</v>
      </c>
    </row>
    <row r="82" spans="1:11" s="326" customFormat="1" ht="12.95" customHeight="1" x14ac:dyDescent="0.25">
      <c r="A82" s="306">
        <v>1054547894</v>
      </c>
      <c r="B82" s="299" t="s">
        <v>4859</v>
      </c>
      <c r="C82" s="299" t="str">
        <f>+_xlfn.XLOOKUP(A82,'ACTIVOS 2'!$B$10:$B$700,'ACTIVOS 2'!$C$10:$C$700)</f>
        <v>MORALES GOMEZ JULIAN</v>
      </c>
      <c r="D82" s="300">
        <v>39062</v>
      </c>
      <c r="E82" s="300">
        <v>45673</v>
      </c>
      <c r="F82" s="301">
        <v>1069000</v>
      </c>
      <c r="G82" s="299" t="s">
        <v>763</v>
      </c>
      <c r="H82" s="299" t="s">
        <v>4860</v>
      </c>
      <c r="I82" s="299" t="s">
        <v>19</v>
      </c>
      <c r="J82" s="299" t="s">
        <v>859</v>
      </c>
      <c r="K82" s="299" t="s">
        <v>24</v>
      </c>
    </row>
    <row r="83" spans="1:11" s="326" customFormat="1" ht="12.95" customHeight="1" x14ac:dyDescent="0.25">
      <c r="A83" s="306">
        <v>1108645085</v>
      </c>
      <c r="B83" s="299" t="s">
        <v>872</v>
      </c>
      <c r="C83" s="299" t="str">
        <f>+_xlfn.XLOOKUP(A83,'ACTIVOS 2'!$B$10:$B$700,'ACTIVOS 2'!$C$10:$C$700)</f>
        <v>ROJAS LAMPREA GABRIELA</v>
      </c>
      <c r="D83" s="300">
        <v>39894</v>
      </c>
      <c r="E83" s="300">
        <v>45476</v>
      </c>
      <c r="F83" s="301">
        <v>1069000</v>
      </c>
      <c r="G83" s="299" t="s">
        <v>768</v>
      </c>
      <c r="H83" s="299" t="s">
        <v>873</v>
      </c>
      <c r="I83" s="299" t="s">
        <v>19</v>
      </c>
      <c r="J83" s="299" t="s">
        <v>859</v>
      </c>
      <c r="K83" s="299" t="s">
        <v>24</v>
      </c>
    </row>
    <row r="84" spans="1:11" s="326" customFormat="1" ht="12.95" customHeight="1" x14ac:dyDescent="0.25">
      <c r="A84" s="306">
        <v>1109188304</v>
      </c>
      <c r="B84" s="299" t="s">
        <v>4868</v>
      </c>
      <c r="C84" s="299" t="str">
        <f>+_xlfn.XLOOKUP(A84,'ACTIVOS 2'!$B$10:$B$700,'ACTIVOS 2'!$C$10:$C$700)</f>
        <v>ROJAS YALANDA STEFANIA</v>
      </c>
      <c r="D84" s="300">
        <v>39168</v>
      </c>
      <c r="E84" s="300">
        <v>45664</v>
      </c>
      <c r="F84" s="301">
        <v>1069000</v>
      </c>
      <c r="G84" s="299" t="s">
        <v>768</v>
      </c>
      <c r="H84" s="299" t="s">
        <v>4869</v>
      </c>
      <c r="I84" s="299" t="s">
        <v>19</v>
      </c>
      <c r="J84" s="299" t="s">
        <v>859</v>
      </c>
      <c r="K84" s="299" t="s">
        <v>24</v>
      </c>
    </row>
    <row r="85" spans="1:11" s="326" customFormat="1" ht="12.95" customHeight="1" x14ac:dyDescent="0.25">
      <c r="A85" s="306">
        <v>1060991048</v>
      </c>
      <c r="B85" s="299" t="s">
        <v>4872</v>
      </c>
      <c r="C85" s="299" t="str">
        <f>+_xlfn.XLOOKUP(A85,'ACTIVOS 2'!$B$10:$B$700,'ACTIVOS 2'!$C$10:$C$700)</f>
        <v>ZUNIGA MOSQUERA YULIETH PATRICIA</v>
      </c>
      <c r="D85" s="300">
        <v>35257</v>
      </c>
      <c r="E85" s="300">
        <v>45691</v>
      </c>
      <c r="F85" s="301">
        <v>1069000</v>
      </c>
      <c r="G85" s="299" t="s">
        <v>768</v>
      </c>
      <c r="H85" s="299" t="s">
        <v>4873</v>
      </c>
      <c r="I85" s="299" t="s">
        <v>19</v>
      </c>
      <c r="J85" s="299" t="s">
        <v>859</v>
      </c>
      <c r="K85" s="299" t="s">
        <v>24</v>
      </c>
    </row>
    <row r="86" spans="1:11" s="326" customFormat="1" ht="12.95" customHeight="1" x14ac:dyDescent="0.25">
      <c r="A86" s="306">
        <v>1061767834</v>
      </c>
      <c r="B86" s="299" t="s">
        <v>79</v>
      </c>
      <c r="C86" s="299" t="str">
        <f>+_xlfn.XLOOKUP(A86,'ACTIVOS 2'!$B$10:$B$700,'ACTIVOS 2'!$C$10:$C$700)</f>
        <v>BURBANO HERNANDEZ BRAYAN ALBERTO</v>
      </c>
      <c r="D86" s="300">
        <v>34395</v>
      </c>
      <c r="E86" s="300">
        <v>45526</v>
      </c>
      <c r="F86" s="301">
        <v>3091000</v>
      </c>
      <c r="G86" s="299" t="s">
        <v>763</v>
      </c>
      <c r="H86" s="299" t="s">
        <v>80</v>
      </c>
      <c r="I86" s="299" t="s">
        <v>19</v>
      </c>
      <c r="J86" s="299" t="s">
        <v>81</v>
      </c>
      <c r="K86" s="299" t="s">
        <v>70</v>
      </c>
    </row>
    <row r="87" spans="1:11" s="326" customFormat="1" ht="12.95" customHeight="1" x14ac:dyDescent="0.25">
      <c r="A87" s="306">
        <v>38565901</v>
      </c>
      <c r="B87" s="299" t="s">
        <v>874</v>
      </c>
      <c r="C87" s="299" t="str">
        <f>+_xlfn.XLOOKUP(A87,'ACTIVOS 2'!$B$10:$B$700,'ACTIVOS 2'!$C$10:$C$700)</f>
        <v>AYALA OBANDO LORENA</v>
      </c>
      <c r="D87" s="300">
        <v>30106</v>
      </c>
      <c r="E87" s="300">
        <v>42114</v>
      </c>
      <c r="F87" s="301">
        <v>6970000</v>
      </c>
      <c r="G87" s="299" t="s">
        <v>768</v>
      </c>
      <c r="H87" s="299" t="s">
        <v>4326</v>
      </c>
      <c r="I87" s="299" t="s">
        <v>19</v>
      </c>
      <c r="J87" s="299" t="s">
        <v>875</v>
      </c>
      <c r="K87" s="299" t="s">
        <v>776</v>
      </c>
    </row>
    <row r="88" spans="1:11" s="326" customFormat="1" ht="12.95" customHeight="1" x14ac:dyDescent="0.25">
      <c r="A88" s="306">
        <v>31320450</v>
      </c>
      <c r="B88" s="299" t="s">
        <v>879</v>
      </c>
      <c r="C88" s="299" t="str">
        <f>+_xlfn.XLOOKUP(A88,'ACTIVOS 2'!$B$10:$B$700,'ACTIVOS 2'!$C$10:$C$700)</f>
        <v>IBARRA QUINAYAS YOLIMA</v>
      </c>
      <c r="D88" s="300">
        <v>30413</v>
      </c>
      <c r="E88" s="300">
        <v>42691</v>
      </c>
      <c r="F88" s="301">
        <v>3091000</v>
      </c>
      <c r="G88" s="299" t="s">
        <v>768</v>
      </c>
      <c r="H88" s="299" t="s">
        <v>4328</v>
      </c>
      <c r="I88" s="299" t="s">
        <v>83</v>
      </c>
      <c r="J88" s="299" t="s">
        <v>880</v>
      </c>
      <c r="K88" s="299" t="s">
        <v>881</v>
      </c>
    </row>
    <row r="89" spans="1:11" s="326" customFormat="1" ht="12.95" customHeight="1" x14ac:dyDescent="0.25">
      <c r="A89" s="306">
        <v>1112301129</v>
      </c>
      <c r="B89" s="299" t="s">
        <v>882</v>
      </c>
      <c r="C89" s="299" t="str">
        <f>+_xlfn.XLOOKUP(A89,'ACTIVOS 2'!$B$10:$B$700,'ACTIVOS 2'!$C$10:$C$700)</f>
        <v>MURILLO VASCO KELYN JOHANNA</v>
      </c>
      <c r="D89" s="300">
        <v>33554</v>
      </c>
      <c r="E89" s="300">
        <v>45418</v>
      </c>
      <c r="F89" s="301">
        <v>2550000</v>
      </c>
      <c r="G89" s="299" t="s">
        <v>768</v>
      </c>
      <c r="H89" s="299" t="s">
        <v>883</v>
      </c>
      <c r="I89" s="299" t="s">
        <v>83</v>
      </c>
      <c r="J89" s="299" t="s">
        <v>880</v>
      </c>
      <c r="K89" s="299" t="s">
        <v>881</v>
      </c>
    </row>
    <row r="90" spans="1:11" s="326" customFormat="1" ht="12.95" customHeight="1" x14ac:dyDescent="0.25">
      <c r="A90" s="306">
        <v>1144196139</v>
      </c>
      <c r="B90" s="299" t="s">
        <v>884</v>
      </c>
      <c r="C90" s="299" t="str">
        <f>+_xlfn.XLOOKUP(A90,'ACTIVOS 2'!$B$10:$B$700,'ACTIVOS 2'!$C$10:$C$700)</f>
        <v>OCAMPO REINA JUAN DAVID</v>
      </c>
      <c r="D90" s="300">
        <v>35272</v>
      </c>
      <c r="E90" s="300">
        <v>45180</v>
      </c>
      <c r="F90" s="301">
        <v>3091000</v>
      </c>
      <c r="G90" s="299" t="s">
        <v>763</v>
      </c>
      <c r="H90" s="299" t="s">
        <v>885</v>
      </c>
      <c r="I90" s="299" t="s">
        <v>83</v>
      </c>
      <c r="J90" s="299" t="s">
        <v>880</v>
      </c>
      <c r="K90" s="299" t="s">
        <v>881</v>
      </c>
    </row>
    <row r="91" spans="1:11" s="326" customFormat="1" ht="12.95" customHeight="1" x14ac:dyDescent="0.25">
      <c r="A91" s="306">
        <v>1144049500</v>
      </c>
      <c r="B91" s="299" t="s">
        <v>886</v>
      </c>
      <c r="C91" s="299" t="str">
        <f>+_xlfn.XLOOKUP(A91,'ACTIVOS 2'!$B$10:$B$700,'ACTIVOS 2'!$C$10:$C$700)</f>
        <v>ORJUELA GARCIA JONNATHAN ANDRES</v>
      </c>
      <c r="D91" s="300">
        <v>33627</v>
      </c>
      <c r="E91" s="300">
        <v>45078</v>
      </c>
      <c r="F91" s="301">
        <v>3091000</v>
      </c>
      <c r="G91" s="299" t="s">
        <v>763</v>
      </c>
      <c r="H91" s="299" t="s">
        <v>887</v>
      </c>
      <c r="I91" s="299" t="s">
        <v>83</v>
      </c>
      <c r="J91" s="299" t="s">
        <v>880</v>
      </c>
      <c r="K91" s="299" t="s">
        <v>881</v>
      </c>
    </row>
    <row r="92" spans="1:11" s="326" customFormat="1" ht="12.95" customHeight="1" x14ac:dyDescent="0.25">
      <c r="A92" s="306">
        <v>1002859238</v>
      </c>
      <c r="B92" s="299" t="s">
        <v>979</v>
      </c>
      <c r="C92" s="299" t="str">
        <f>+_xlfn.XLOOKUP(A92,'ACTIVOS 2'!$B$10:$B$700,'ACTIVOS 2'!$C$10:$C$700)</f>
        <v>PARDO MONTENEGRO JAIDER</v>
      </c>
      <c r="D92" s="300">
        <v>36373</v>
      </c>
      <c r="E92" s="300">
        <v>45614</v>
      </c>
      <c r="F92" s="301">
        <v>2550000</v>
      </c>
      <c r="G92" s="299" t="s">
        <v>763</v>
      </c>
      <c r="H92" s="299" t="s">
        <v>980</v>
      </c>
      <c r="I92" s="299" t="s">
        <v>83</v>
      </c>
      <c r="J92" s="299" t="s">
        <v>880</v>
      </c>
      <c r="K92" s="299" t="s">
        <v>881</v>
      </c>
    </row>
    <row r="93" spans="1:11" s="326" customFormat="1" ht="12.95" customHeight="1" x14ac:dyDescent="0.25">
      <c r="A93" s="306">
        <v>1143866328</v>
      </c>
      <c r="B93" s="299" t="s">
        <v>888</v>
      </c>
      <c r="C93" s="299" t="str">
        <f>+_xlfn.XLOOKUP(A93,'ACTIVOS 2'!$B$10:$B$700,'ACTIVOS 2'!$C$10:$C$700)</f>
        <v>SERRATO SANCHEZ NORA ALEXANDRA</v>
      </c>
      <c r="D93" s="300">
        <v>35187</v>
      </c>
      <c r="E93" s="300">
        <v>42390</v>
      </c>
      <c r="F93" s="301">
        <v>2550000</v>
      </c>
      <c r="G93" s="299" t="s">
        <v>768</v>
      </c>
      <c r="H93" s="299" t="s">
        <v>889</v>
      </c>
      <c r="I93" s="299" t="s">
        <v>83</v>
      </c>
      <c r="J93" s="299" t="s">
        <v>880</v>
      </c>
      <c r="K93" s="299" t="s">
        <v>881</v>
      </c>
    </row>
    <row r="94" spans="1:11" s="326" customFormat="1" ht="12.95" customHeight="1" x14ac:dyDescent="0.25">
      <c r="A94" s="306">
        <v>1144045590</v>
      </c>
      <c r="B94" s="299" t="s">
        <v>890</v>
      </c>
      <c r="C94" s="299" t="str">
        <f>+_xlfn.XLOOKUP(A94,'ACTIVOS 2'!$B$10:$B$700,'ACTIVOS 2'!$C$10:$C$700)</f>
        <v>VERGARA RIVERA LEYDY JOHANNA</v>
      </c>
      <c r="D94" s="300">
        <v>33436</v>
      </c>
      <c r="E94" s="300">
        <v>43896</v>
      </c>
      <c r="F94" s="301">
        <v>2550000</v>
      </c>
      <c r="G94" s="299" t="s">
        <v>768</v>
      </c>
      <c r="H94" s="299" t="s">
        <v>891</v>
      </c>
      <c r="I94" s="299" t="s">
        <v>83</v>
      </c>
      <c r="J94" s="299" t="s">
        <v>880</v>
      </c>
      <c r="K94" s="299" t="s">
        <v>881</v>
      </c>
    </row>
    <row r="95" spans="1:11" s="326" customFormat="1" ht="12.95" customHeight="1" x14ac:dyDescent="0.25">
      <c r="A95" s="306">
        <v>29117295</v>
      </c>
      <c r="B95" s="299" t="s">
        <v>892</v>
      </c>
      <c r="C95" s="299" t="str">
        <f>+_xlfn.XLOOKUP(A95,'ACTIVOS 2'!$B$10:$B$700,'ACTIVOS 2'!$C$10:$C$700)</f>
        <v>MOLINA PIEDRAHITA ANGELICA MARIA</v>
      </c>
      <c r="D95" s="300">
        <v>28982</v>
      </c>
      <c r="E95" s="300">
        <v>38873</v>
      </c>
      <c r="F95" s="301">
        <v>3091000</v>
      </c>
      <c r="G95" s="299" t="s">
        <v>768</v>
      </c>
      <c r="H95" s="299" t="s">
        <v>4329</v>
      </c>
      <c r="I95" s="299" t="s">
        <v>83</v>
      </c>
      <c r="J95" s="299" t="s">
        <v>893</v>
      </c>
      <c r="K95" s="299" t="s">
        <v>85</v>
      </c>
    </row>
    <row r="96" spans="1:11" s="326" customFormat="1" ht="12.95" customHeight="1" x14ac:dyDescent="0.25">
      <c r="A96" s="306">
        <v>66916550</v>
      </c>
      <c r="B96" s="299" t="s">
        <v>894</v>
      </c>
      <c r="C96" s="299" t="str">
        <f>+_xlfn.XLOOKUP(A96,'ACTIVOS 2'!$B$10:$B$700,'ACTIVOS 2'!$C$10:$C$700)</f>
        <v>VELASQUEZ ROJAS MARILU</v>
      </c>
      <c r="D96" s="300">
        <v>27307</v>
      </c>
      <c r="E96" s="300">
        <v>39315</v>
      </c>
      <c r="F96" s="301">
        <v>3091000</v>
      </c>
      <c r="G96" s="299" t="s">
        <v>768</v>
      </c>
      <c r="H96" s="299" t="s">
        <v>4330</v>
      </c>
      <c r="I96" s="299" t="s">
        <v>83</v>
      </c>
      <c r="J96" s="299" t="s">
        <v>893</v>
      </c>
      <c r="K96" s="299" t="s">
        <v>85</v>
      </c>
    </row>
    <row r="97" spans="1:11" s="326" customFormat="1" ht="12.95" customHeight="1" x14ac:dyDescent="0.25">
      <c r="A97" s="306">
        <v>66839549</v>
      </c>
      <c r="B97" s="299" t="s">
        <v>895</v>
      </c>
      <c r="C97" s="299" t="str">
        <f>+_xlfn.XLOOKUP(A97,'ACTIVOS 2'!$B$10:$B$700,'ACTIVOS 2'!$C$10:$C$700)</f>
        <v>MARTINEZ VARELA NUBIA</v>
      </c>
      <c r="D97" s="300">
        <v>26042</v>
      </c>
      <c r="E97" s="300">
        <v>38874</v>
      </c>
      <c r="F97" s="301">
        <v>4191000</v>
      </c>
      <c r="G97" s="299" t="s">
        <v>768</v>
      </c>
      <c r="H97" s="299" t="s">
        <v>4331</v>
      </c>
      <c r="I97" s="299" t="s">
        <v>83</v>
      </c>
      <c r="J97" s="299" t="s">
        <v>896</v>
      </c>
      <c r="K97" s="299" t="s">
        <v>878</v>
      </c>
    </row>
    <row r="98" spans="1:11" s="326" customFormat="1" ht="12.95" customHeight="1" x14ac:dyDescent="0.25">
      <c r="A98" s="306">
        <v>38613399</v>
      </c>
      <c r="B98" s="299" t="s">
        <v>897</v>
      </c>
      <c r="C98" s="299" t="str">
        <f>+_xlfn.XLOOKUP(A98,'ACTIVOS 2'!$B$10:$B$700,'ACTIVOS 2'!$C$10:$C$700)</f>
        <v>ALVAREZ INDIRA</v>
      </c>
      <c r="D98" s="300">
        <v>30429</v>
      </c>
      <c r="E98" s="300">
        <v>42661</v>
      </c>
      <c r="F98" s="301">
        <v>1868000</v>
      </c>
      <c r="G98" s="299" t="s">
        <v>768</v>
      </c>
      <c r="H98" s="299" t="s">
        <v>898</v>
      </c>
      <c r="I98" s="299" t="s">
        <v>83</v>
      </c>
      <c r="J98" s="299" t="s">
        <v>899</v>
      </c>
      <c r="K98" s="299" t="s">
        <v>85</v>
      </c>
    </row>
    <row r="99" spans="1:11" s="326" customFormat="1" ht="12.95" customHeight="1" x14ac:dyDescent="0.25">
      <c r="A99" s="306">
        <v>29115536</v>
      </c>
      <c r="B99" s="299" t="s">
        <v>900</v>
      </c>
      <c r="C99" s="299" t="str">
        <f>+_xlfn.XLOOKUP(A99,'ACTIVOS 2'!$B$10:$B$700,'ACTIVOS 2'!$C$10:$C$700)</f>
        <v>ARIAS GONZALEZ LUZ ELENA</v>
      </c>
      <c r="D99" s="300">
        <v>29049</v>
      </c>
      <c r="E99" s="300">
        <v>42557</v>
      </c>
      <c r="F99" s="301">
        <v>1868000</v>
      </c>
      <c r="G99" s="299" t="s">
        <v>768</v>
      </c>
      <c r="H99" s="299" t="s">
        <v>901</v>
      </c>
      <c r="I99" s="299" t="s">
        <v>83</v>
      </c>
      <c r="J99" s="299" t="s">
        <v>899</v>
      </c>
      <c r="K99" s="299" t="s">
        <v>85</v>
      </c>
    </row>
    <row r="100" spans="1:11" s="326" customFormat="1" ht="12.95" customHeight="1" x14ac:dyDescent="0.25">
      <c r="A100" s="306">
        <v>1113523580</v>
      </c>
      <c r="B100" s="299" t="s">
        <v>902</v>
      </c>
      <c r="C100" s="299" t="str">
        <f>+_xlfn.XLOOKUP(A100,'ACTIVOS 2'!$B$10:$B$700,'ACTIVOS 2'!$C$10:$C$700)</f>
        <v>BELTRAN ROZO MAYERLIN</v>
      </c>
      <c r="D100" s="300">
        <v>33259</v>
      </c>
      <c r="E100" s="300">
        <v>43207</v>
      </c>
      <c r="F100" s="301">
        <v>1868000</v>
      </c>
      <c r="G100" s="299" t="s">
        <v>768</v>
      </c>
      <c r="H100" s="299" t="s">
        <v>903</v>
      </c>
      <c r="I100" s="299" t="s">
        <v>83</v>
      </c>
      <c r="J100" s="299" t="s">
        <v>899</v>
      </c>
      <c r="K100" s="299" t="s">
        <v>85</v>
      </c>
    </row>
    <row r="101" spans="1:11" s="326" customFormat="1" ht="12.95" customHeight="1" x14ac:dyDescent="0.25">
      <c r="A101" s="306">
        <v>66879134</v>
      </c>
      <c r="B101" s="299" t="s">
        <v>904</v>
      </c>
      <c r="C101" s="299" t="str">
        <f>+_xlfn.XLOOKUP(A101,'ACTIVOS 2'!$B$10:$B$700,'ACTIVOS 2'!$C$10:$C$700)</f>
        <v>BERMUDEZ MIRANDA ANA VEIVA</v>
      </c>
      <c r="D101" s="300">
        <v>27921</v>
      </c>
      <c r="E101" s="300">
        <v>38878</v>
      </c>
      <c r="F101" s="301">
        <v>1868000</v>
      </c>
      <c r="G101" s="299" t="s">
        <v>768</v>
      </c>
      <c r="H101" s="299" t="s">
        <v>4332</v>
      </c>
      <c r="I101" s="299" t="s">
        <v>83</v>
      </c>
      <c r="J101" s="299" t="s">
        <v>899</v>
      </c>
      <c r="K101" s="299" t="s">
        <v>85</v>
      </c>
    </row>
    <row r="102" spans="1:11" s="326" customFormat="1" ht="12.95" customHeight="1" x14ac:dyDescent="0.25">
      <c r="A102" s="306">
        <v>66916376</v>
      </c>
      <c r="B102" s="299" t="s">
        <v>906</v>
      </c>
      <c r="C102" s="299" t="str">
        <f>+_xlfn.XLOOKUP(A102,'ACTIVOS 2'!$B$10:$B$700,'ACTIVOS 2'!$C$10:$C$700)</f>
        <v>BOLANOS NAVARRO LILIANA</v>
      </c>
      <c r="D102" s="300">
        <v>25906</v>
      </c>
      <c r="E102" s="300">
        <v>38874</v>
      </c>
      <c r="F102" s="301">
        <v>1868000</v>
      </c>
      <c r="G102" s="299" t="s">
        <v>768</v>
      </c>
      <c r="H102" s="299" t="s">
        <v>4334</v>
      </c>
      <c r="I102" s="299" t="s">
        <v>83</v>
      </c>
      <c r="J102" s="299" t="s">
        <v>899</v>
      </c>
      <c r="K102" s="299" t="s">
        <v>85</v>
      </c>
    </row>
    <row r="103" spans="1:11" s="326" customFormat="1" ht="12.95" customHeight="1" x14ac:dyDescent="0.25">
      <c r="A103" s="306">
        <v>66905571</v>
      </c>
      <c r="B103" s="299" t="s">
        <v>907</v>
      </c>
      <c r="C103" s="299" t="str">
        <f>+_xlfn.XLOOKUP(A103,'ACTIVOS 2'!$B$10:$B$700,'ACTIVOS 2'!$C$10:$C$700)</f>
        <v>BOLIVAR CARDENAS NHORA ELENA</v>
      </c>
      <c r="D103" s="300">
        <v>27200</v>
      </c>
      <c r="E103" s="300">
        <v>38869</v>
      </c>
      <c r="F103" s="301">
        <v>1868000</v>
      </c>
      <c r="G103" s="299" t="s">
        <v>768</v>
      </c>
      <c r="H103" s="299" t="s">
        <v>4335</v>
      </c>
      <c r="I103" s="299" t="s">
        <v>83</v>
      </c>
      <c r="J103" s="299" t="s">
        <v>899</v>
      </c>
      <c r="K103" s="299" t="s">
        <v>85</v>
      </c>
    </row>
    <row r="104" spans="1:11" s="326" customFormat="1" ht="12.95" customHeight="1" x14ac:dyDescent="0.25">
      <c r="A104" s="306">
        <v>66993200</v>
      </c>
      <c r="B104" s="299" t="s">
        <v>908</v>
      </c>
      <c r="C104" s="299" t="str">
        <f>+_xlfn.XLOOKUP(A104,'ACTIVOS 2'!$B$10:$B$700,'ACTIVOS 2'!$C$10:$C$700)</f>
        <v>BRAVO AYDA LUZ</v>
      </c>
      <c r="D104" s="300">
        <v>27947</v>
      </c>
      <c r="E104" s="300">
        <v>42639</v>
      </c>
      <c r="F104" s="301">
        <v>1868000</v>
      </c>
      <c r="G104" s="299" t="s">
        <v>768</v>
      </c>
      <c r="H104" s="299" t="s">
        <v>4336</v>
      </c>
      <c r="I104" s="299" t="s">
        <v>83</v>
      </c>
      <c r="J104" s="299" t="s">
        <v>899</v>
      </c>
      <c r="K104" s="299" t="s">
        <v>85</v>
      </c>
    </row>
    <row r="105" spans="1:11" s="326" customFormat="1" ht="12.95" customHeight="1" x14ac:dyDescent="0.25">
      <c r="A105" s="306">
        <v>16756006</v>
      </c>
      <c r="B105" s="299" t="s">
        <v>909</v>
      </c>
      <c r="C105" s="299" t="str">
        <f>+_xlfn.XLOOKUP(A105,'ACTIVOS 2'!$B$10:$B$700,'ACTIVOS 2'!$C$10:$C$700)</f>
        <v>CARMONA GARCIA LUIS CARLOS</v>
      </c>
      <c r="D105" s="300">
        <v>24698</v>
      </c>
      <c r="E105" s="300">
        <v>36528</v>
      </c>
      <c r="F105" s="301">
        <v>1868000</v>
      </c>
      <c r="G105" s="299" t="s">
        <v>763</v>
      </c>
      <c r="H105" s="299" t="s">
        <v>4337</v>
      </c>
      <c r="I105" s="299" t="s">
        <v>83</v>
      </c>
      <c r="J105" s="299" t="s">
        <v>899</v>
      </c>
      <c r="K105" s="299" t="s">
        <v>85</v>
      </c>
    </row>
    <row r="106" spans="1:11" s="326" customFormat="1" ht="12.95" customHeight="1" x14ac:dyDescent="0.25">
      <c r="A106" s="306">
        <v>1144056036</v>
      </c>
      <c r="B106" s="299" t="s">
        <v>910</v>
      </c>
      <c r="C106" s="299" t="str">
        <f>+_xlfn.XLOOKUP(A106,'ACTIVOS 2'!$B$10:$B$700,'ACTIVOS 2'!$C$10:$C$700)</f>
        <v>CASTANO BOHORQUEZ HENRY JOHANY</v>
      </c>
      <c r="D106" s="300">
        <v>33895</v>
      </c>
      <c r="E106" s="300">
        <v>42929</v>
      </c>
      <c r="F106" s="301">
        <v>1868000</v>
      </c>
      <c r="G106" s="299" t="s">
        <v>763</v>
      </c>
      <c r="H106" s="299" t="s">
        <v>911</v>
      </c>
      <c r="I106" s="299" t="s">
        <v>83</v>
      </c>
      <c r="J106" s="299" t="s">
        <v>899</v>
      </c>
      <c r="K106" s="299" t="s">
        <v>85</v>
      </c>
    </row>
    <row r="107" spans="1:11" s="326" customFormat="1" ht="12.95" customHeight="1" x14ac:dyDescent="0.25">
      <c r="A107" s="306">
        <v>24815562</v>
      </c>
      <c r="B107" s="299" t="s">
        <v>912</v>
      </c>
      <c r="C107" s="299" t="str">
        <f>+_xlfn.XLOOKUP(A107,'ACTIVOS 2'!$B$10:$B$700,'ACTIVOS 2'!$C$10:$C$700)</f>
        <v>DIAZ VIVIANA PATRICIA</v>
      </c>
      <c r="D107" s="300">
        <v>30276</v>
      </c>
      <c r="E107" s="300">
        <v>40627</v>
      </c>
      <c r="F107" s="301">
        <v>1868000</v>
      </c>
      <c r="G107" s="299" t="s">
        <v>768</v>
      </c>
      <c r="H107" s="299" t="s">
        <v>4338</v>
      </c>
      <c r="I107" s="299" t="s">
        <v>83</v>
      </c>
      <c r="J107" s="299" t="s">
        <v>899</v>
      </c>
      <c r="K107" s="299" t="s">
        <v>85</v>
      </c>
    </row>
    <row r="108" spans="1:11" s="326" customFormat="1" ht="12.95" customHeight="1" x14ac:dyDescent="0.25">
      <c r="A108" s="306">
        <v>66978336</v>
      </c>
      <c r="B108" s="299" t="s">
        <v>913</v>
      </c>
      <c r="C108" s="299" t="str">
        <f>+_xlfn.XLOOKUP(A108,'ACTIVOS 2'!$B$10:$B$700,'ACTIVOS 2'!$C$10:$C$700)</f>
        <v>ECHEVERRI GIRALDO DIANA ALEXANDRA</v>
      </c>
      <c r="D108" s="300">
        <v>27945</v>
      </c>
      <c r="E108" s="300">
        <v>42254</v>
      </c>
      <c r="F108" s="301">
        <v>1868000</v>
      </c>
      <c r="G108" s="299" t="s">
        <v>768</v>
      </c>
      <c r="H108" s="299" t="s">
        <v>914</v>
      </c>
      <c r="I108" s="299" t="s">
        <v>83</v>
      </c>
      <c r="J108" s="299" t="s">
        <v>899</v>
      </c>
      <c r="K108" s="299" t="s">
        <v>85</v>
      </c>
    </row>
    <row r="109" spans="1:11" s="326" customFormat="1" ht="12.95" customHeight="1" x14ac:dyDescent="0.25">
      <c r="A109" s="306">
        <v>66880984</v>
      </c>
      <c r="B109" s="299" t="s">
        <v>916</v>
      </c>
      <c r="C109" s="299" t="str">
        <f>+_xlfn.XLOOKUP(A109,'ACTIVOS 2'!$B$10:$B$700,'ACTIVOS 2'!$C$10:$C$700)</f>
        <v>GOMEZ SOTO ANA MARIA</v>
      </c>
      <c r="D109" s="300">
        <v>26177</v>
      </c>
      <c r="E109" s="300">
        <v>38875</v>
      </c>
      <c r="F109" s="301">
        <v>1868000</v>
      </c>
      <c r="G109" s="299" t="s">
        <v>768</v>
      </c>
      <c r="H109" s="299" t="s">
        <v>4339</v>
      </c>
      <c r="I109" s="299" t="s">
        <v>83</v>
      </c>
      <c r="J109" s="299" t="s">
        <v>899</v>
      </c>
      <c r="K109" s="299" t="s">
        <v>85</v>
      </c>
    </row>
    <row r="110" spans="1:11" s="326" customFormat="1" ht="12.95" customHeight="1" x14ac:dyDescent="0.25">
      <c r="A110" s="306">
        <v>1143854945</v>
      </c>
      <c r="B110" s="299" t="s">
        <v>6874</v>
      </c>
      <c r="C110" s="299" t="str">
        <f>+_xlfn.XLOOKUP(A110,'ACTIVOS 2'!$B$10:$B$700,'ACTIVOS 2'!$C$10:$C$700)</f>
        <v>ALMANZA RIOS ANGELICA MARCELA</v>
      </c>
      <c r="D110" s="300">
        <v>34488</v>
      </c>
      <c r="E110" s="300">
        <v>45817</v>
      </c>
      <c r="F110" s="301">
        <v>1425000</v>
      </c>
      <c r="G110" s="299" t="s">
        <v>768</v>
      </c>
      <c r="H110" s="299" t="s">
        <v>6875</v>
      </c>
      <c r="I110" s="299" t="s">
        <v>90</v>
      </c>
      <c r="J110" s="299" t="s">
        <v>1131</v>
      </c>
      <c r="K110" s="299" t="s">
        <v>196</v>
      </c>
    </row>
    <row r="111" spans="1:11" s="326" customFormat="1" ht="12.95" customHeight="1" x14ac:dyDescent="0.25">
      <c r="A111" s="306">
        <v>66926925</v>
      </c>
      <c r="B111" s="299" t="s">
        <v>917</v>
      </c>
      <c r="C111" s="299" t="str">
        <f>+_xlfn.XLOOKUP(A111,'ACTIVOS 2'!$B$10:$B$700,'ACTIVOS 2'!$C$10:$C$700)</f>
        <v>LEON ORTIZ ANGELA</v>
      </c>
      <c r="D111" s="300">
        <v>27401</v>
      </c>
      <c r="E111" s="300">
        <v>39995</v>
      </c>
      <c r="F111" s="301">
        <v>1868000</v>
      </c>
      <c r="G111" s="299" t="s">
        <v>768</v>
      </c>
      <c r="H111" s="299" t="s">
        <v>4340</v>
      </c>
      <c r="I111" s="299" t="s">
        <v>83</v>
      </c>
      <c r="J111" s="299" t="s">
        <v>899</v>
      </c>
      <c r="K111" s="299" t="s">
        <v>85</v>
      </c>
    </row>
    <row r="112" spans="1:11" s="326" customFormat="1" ht="12.95" customHeight="1" x14ac:dyDescent="0.25">
      <c r="A112" s="306">
        <v>38671428</v>
      </c>
      <c r="B112" s="299" t="s">
        <v>918</v>
      </c>
      <c r="C112" s="299" t="str">
        <f>+_xlfn.XLOOKUP(A112,'ACTIVOS 2'!$B$10:$B$700,'ACTIVOS 2'!$C$10:$C$700)</f>
        <v>LINARES ORTEGA LEIDY JOVANNA</v>
      </c>
      <c r="D112" s="300">
        <v>31052</v>
      </c>
      <c r="E112" s="300">
        <v>43143</v>
      </c>
      <c r="F112" s="301">
        <v>1868000</v>
      </c>
      <c r="G112" s="299" t="s">
        <v>768</v>
      </c>
      <c r="H112" s="299" t="s">
        <v>919</v>
      </c>
      <c r="I112" s="299" t="s">
        <v>83</v>
      </c>
      <c r="J112" s="299" t="s">
        <v>899</v>
      </c>
      <c r="K112" s="299" t="s">
        <v>85</v>
      </c>
    </row>
    <row r="113" spans="1:11" s="326" customFormat="1" ht="12.95" customHeight="1" x14ac:dyDescent="0.25">
      <c r="A113" s="306">
        <v>1130603122</v>
      </c>
      <c r="B113" s="299" t="s">
        <v>920</v>
      </c>
      <c r="C113" s="299" t="str">
        <f>+_xlfn.XLOOKUP(A113,'ACTIVOS 2'!$B$10:$B$700,'ACTIVOS 2'!$C$10:$C$700)</f>
        <v>LLANOS CASTRO KATHERINE</v>
      </c>
      <c r="D113" s="300">
        <v>32452</v>
      </c>
      <c r="E113" s="300">
        <v>43210</v>
      </c>
      <c r="F113" s="301">
        <v>1868000</v>
      </c>
      <c r="G113" s="299" t="s">
        <v>768</v>
      </c>
      <c r="H113" s="299" t="s">
        <v>921</v>
      </c>
      <c r="I113" s="299" t="s">
        <v>83</v>
      </c>
      <c r="J113" s="299" t="s">
        <v>899</v>
      </c>
      <c r="K113" s="299" t="s">
        <v>85</v>
      </c>
    </row>
    <row r="114" spans="1:11" s="326" customFormat="1" ht="12.95" customHeight="1" x14ac:dyDescent="0.25">
      <c r="A114" s="306">
        <v>43643642</v>
      </c>
      <c r="B114" s="299" t="s">
        <v>922</v>
      </c>
      <c r="C114" s="299" t="str">
        <f>+_xlfn.XLOOKUP(A114,'ACTIVOS 2'!$B$10:$B$700,'ACTIVOS 2'!$C$10:$C$700)</f>
        <v>LOPEZ CASTRILLON BLANCA ALICIA</v>
      </c>
      <c r="D114" s="300">
        <v>26296</v>
      </c>
      <c r="E114" s="300">
        <v>38873</v>
      </c>
      <c r="F114" s="301">
        <v>1868000</v>
      </c>
      <c r="G114" s="299" t="s">
        <v>768</v>
      </c>
      <c r="H114" s="299" t="s">
        <v>4341</v>
      </c>
      <c r="I114" s="299" t="s">
        <v>83</v>
      </c>
      <c r="J114" s="299" t="s">
        <v>899</v>
      </c>
      <c r="K114" s="299" t="s">
        <v>85</v>
      </c>
    </row>
    <row r="115" spans="1:11" s="326" customFormat="1" ht="12.95" customHeight="1" x14ac:dyDescent="0.25">
      <c r="A115" s="306">
        <v>16370054</v>
      </c>
      <c r="B115" s="299" t="s">
        <v>1065</v>
      </c>
      <c r="C115" s="299" t="str">
        <f>+_xlfn.XLOOKUP(A115,'ACTIVOS 2'!$B$10:$B$700,'ACTIVOS 2'!$C$10:$C$700)</f>
        <v>MARMOLEJO DE LA CRUZ WILMAR</v>
      </c>
      <c r="D115" s="300">
        <v>24467</v>
      </c>
      <c r="E115" s="300">
        <v>45017</v>
      </c>
      <c r="F115" s="301">
        <v>1868000</v>
      </c>
      <c r="G115" s="299" t="s">
        <v>763</v>
      </c>
      <c r="H115" s="299" t="s">
        <v>4404</v>
      </c>
      <c r="I115" s="299" t="s">
        <v>83</v>
      </c>
      <c r="J115" s="299" t="s">
        <v>899</v>
      </c>
      <c r="K115" s="299" t="s">
        <v>85</v>
      </c>
    </row>
    <row r="116" spans="1:11" s="326" customFormat="1" ht="12.95" customHeight="1" x14ac:dyDescent="0.25">
      <c r="A116" s="306">
        <v>66823484</v>
      </c>
      <c r="B116" s="299" t="s">
        <v>923</v>
      </c>
      <c r="C116" s="299" t="str">
        <f>+_xlfn.XLOOKUP(A116,'ACTIVOS 2'!$B$10:$B$700,'ACTIVOS 2'!$C$10:$C$700)</f>
        <v>MASMELA ESQUIVEL SANDRA MARIA</v>
      </c>
      <c r="D116" s="300">
        <v>25934</v>
      </c>
      <c r="E116" s="300">
        <v>38875</v>
      </c>
      <c r="F116" s="301">
        <v>1868000</v>
      </c>
      <c r="G116" s="299" t="s">
        <v>768</v>
      </c>
      <c r="H116" s="299" t="s">
        <v>4342</v>
      </c>
      <c r="I116" s="299" t="s">
        <v>83</v>
      </c>
      <c r="J116" s="299" t="s">
        <v>899</v>
      </c>
      <c r="K116" s="299" t="s">
        <v>85</v>
      </c>
    </row>
    <row r="117" spans="1:11" s="326" customFormat="1" ht="12.95" customHeight="1" x14ac:dyDescent="0.25">
      <c r="A117" s="306">
        <v>66839427</v>
      </c>
      <c r="B117" s="299" t="s">
        <v>924</v>
      </c>
      <c r="C117" s="299" t="str">
        <f>+_xlfn.XLOOKUP(A117,'ACTIVOS 2'!$B$10:$B$700,'ACTIVOS 2'!$C$10:$C$700)</f>
        <v>MERA AMALFI</v>
      </c>
      <c r="D117" s="300">
        <v>26241</v>
      </c>
      <c r="E117" s="300">
        <v>41325</v>
      </c>
      <c r="F117" s="301">
        <v>1868000</v>
      </c>
      <c r="G117" s="299" t="s">
        <v>768</v>
      </c>
      <c r="H117" s="299" t="s">
        <v>4343</v>
      </c>
      <c r="I117" s="299" t="s">
        <v>83</v>
      </c>
      <c r="J117" s="299" t="s">
        <v>899</v>
      </c>
      <c r="K117" s="299" t="s">
        <v>85</v>
      </c>
    </row>
    <row r="118" spans="1:11" s="326" customFormat="1" ht="12.95" customHeight="1" x14ac:dyDescent="0.25">
      <c r="A118" s="306">
        <v>1143994977</v>
      </c>
      <c r="B118" s="299" t="s">
        <v>925</v>
      </c>
      <c r="C118" s="299" t="str">
        <f>+_xlfn.XLOOKUP(A118,'ACTIVOS 2'!$B$10:$B$700,'ACTIVOS 2'!$C$10:$C$700)</f>
        <v>MIRANDA LUNA VALERIA</v>
      </c>
      <c r="D118" s="300">
        <v>36211</v>
      </c>
      <c r="E118" s="300">
        <v>43213</v>
      </c>
      <c r="F118" s="301">
        <v>1868000</v>
      </c>
      <c r="G118" s="299" t="s">
        <v>768</v>
      </c>
      <c r="H118" s="299" t="s">
        <v>926</v>
      </c>
      <c r="I118" s="299" t="s">
        <v>83</v>
      </c>
      <c r="J118" s="299" t="s">
        <v>899</v>
      </c>
      <c r="K118" s="299" t="s">
        <v>85</v>
      </c>
    </row>
    <row r="119" spans="1:11" s="326" customFormat="1" ht="12.95" customHeight="1" x14ac:dyDescent="0.25">
      <c r="A119" s="306">
        <v>38888878</v>
      </c>
      <c r="B119" s="299" t="s">
        <v>927</v>
      </c>
      <c r="C119" s="299" t="str">
        <f>+_xlfn.XLOOKUP(A119,'ACTIVOS 2'!$B$10:$B$700,'ACTIVOS 2'!$C$10:$C$700)</f>
        <v>MONTOYA DIANA LORENA</v>
      </c>
      <c r="D119" s="300">
        <v>29265</v>
      </c>
      <c r="E119" s="300">
        <v>39122</v>
      </c>
      <c r="F119" s="301">
        <v>1868000</v>
      </c>
      <c r="G119" s="299" t="s">
        <v>768</v>
      </c>
      <c r="H119" s="299" t="s">
        <v>4344</v>
      </c>
      <c r="I119" s="299" t="s">
        <v>83</v>
      </c>
      <c r="J119" s="299" t="s">
        <v>899</v>
      </c>
      <c r="K119" s="299" t="s">
        <v>85</v>
      </c>
    </row>
    <row r="120" spans="1:11" s="326" customFormat="1" ht="12.95" customHeight="1" x14ac:dyDescent="0.25">
      <c r="A120" s="306">
        <v>16799181</v>
      </c>
      <c r="B120" s="299" t="s">
        <v>930</v>
      </c>
      <c r="C120" s="299" t="str">
        <f>+_xlfn.XLOOKUP(A120,'ACTIVOS 2'!$B$10:$B$700,'ACTIVOS 2'!$C$10:$C$700)</f>
        <v>MORENO MILLAN EDUARD</v>
      </c>
      <c r="D120" s="300">
        <v>26144</v>
      </c>
      <c r="E120" s="300">
        <v>38875</v>
      </c>
      <c r="F120" s="301">
        <v>1868000</v>
      </c>
      <c r="G120" s="299" t="s">
        <v>763</v>
      </c>
      <c r="H120" s="299" t="s">
        <v>4345</v>
      </c>
      <c r="I120" s="299" t="s">
        <v>83</v>
      </c>
      <c r="J120" s="299" t="s">
        <v>899</v>
      </c>
      <c r="K120" s="299" t="s">
        <v>85</v>
      </c>
    </row>
    <row r="121" spans="1:11" s="326" customFormat="1" ht="12.95" customHeight="1" x14ac:dyDescent="0.25">
      <c r="A121" s="306">
        <v>66926647</v>
      </c>
      <c r="B121" s="299" t="s">
        <v>931</v>
      </c>
      <c r="C121" s="299" t="str">
        <f>+_xlfn.XLOOKUP(A121,'ACTIVOS 2'!$B$10:$B$700,'ACTIVOS 2'!$C$10:$C$700)</f>
        <v>OROZCO RIVERA ANDREA</v>
      </c>
      <c r="D121" s="300">
        <v>27267</v>
      </c>
      <c r="E121" s="300">
        <v>37681</v>
      </c>
      <c r="F121" s="301">
        <v>1868000</v>
      </c>
      <c r="G121" s="299" t="s">
        <v>768</v>
      </c>
      <c r="H121" s="299" t="s">
        <v>4346</v>
      </c>
      <c r="I121" s="299" t="s">
        <v>83</v>
      </c>
      <c r="J121" s="299" t="s">
        <v>899</v>
      </c>
      <c r="K121" s="299" t="s">
        <v>85</v>
      </c>
    </row>
    <row r="122" spans="1:11" s="326" customFormat="1" ht="12.95" customHeight="1" x14ac:dyDescent="0.25">
      <c r="A122" s="306">
        <v>1130621039</v>
      </c>
      <c r="B122" s="299" t="s">
        <v>6876</v>
      </c>
      <c r="C122" s="299" t="str">
        <f>+_xlfn.XLOOKUP(A122,'ACTIVOS 2'!$B$10:$B$700,'ACTIVOS 2'!$C$10:$C$700)</f>
        <v>BAHOS MUNOZ ANA XIMENA</v>
      </c>
      <c r="D122" s="300">
        <v>32378</v>
      </c>
      <c r="E122" s="300">
        <v>45803</v>
      </c>
      <c r="F122" s="301">
        <v>1425000</v>
      </c>
      <c r="G122" s="299" t="s">
        <v>768</v>
      </c>
      <c r="H122" s="299" t="s">
        <v>6877</v>
      </c>
      <c r="I122" s="299" t="s">
        <v>90</v>
      </c>
      <c r="J122" s="299" t="s">
        <v>1131</v>
      </c>
      <c r="K122" s="299" t="s">
        <v>196</v>
      </c>
    </row>
    <row r="123" spans="1:11" s="326" customFormat="1" ht="12.95" customHeight="1" x14ac:dyDescent="0.25">
      <c r="A123" s="306">
        <v>31535842</v>
      </c>
      <c r="B123" s="299" t="s">
        <v>932</v>
      </c>
      <c r="C123" s="299" t="str">
        <f>+_xlfn.XLOOKUP(A123,'ACTIVOS 2'!$B$10:$B$700,'ACTIVOS 2'!$C$10:$C$700)</f>
        <v>PAREDES CORREA MARITZA</v>
      </c>
      <c r="D123" s="300">
        <v>27444</v>
      </c>
      <c r="E123" s="300">
        <v>38875</v>
      </c>
      <c r="F123" s="301">
        <v>1868000</v>
      </c>
      <c r="G123" s="299" t="s">
        <v>768</v>
      </c>
      <c r="H123" s="299" t="s">
        <v>4347</v>
      </c>
      <c r="I123" s="299" t="s">
        <v>83</v>
      </c>
      <c r="J123" s="299" t="s">
        <v>899</v>
      </c>
      <c r="K123" s="299" t="s">
        <v>85</v>
      </c>
    </row>
    <row r="124" spans="1:11" s="326" customFormat="1" ht="12.95" customHeight="1" x14ac:dyDescent="0.25">
      <c r="A124" s="306">
        <v>38553620</v>
      </c>
      <c r="B124" s="299" t="s">
        <v>935</v>
      </c>
      <c r="C124" s="299" t="str">
        <f>+_xlfn.XLOOKUP(A124,'ACTIVOS 2'!$B$10:$B$700,'ACTIVOS 2'!$C$10:$C$700)</f>
        <v>RODRIGUEZ ROJAS ARABANI</v>
      </c>
      <c r="D124" s="300">
        <v>29070</v>
      </c>
      <c r="E124" s="300">
        <v>39995</v>
      </c>
      <c r="F124" s="301">
        <v>1868000</v>
      </c>
      <c r="G124" s="299" t="s">
        <v>768</v>
      </c>
      <c r="H124" s="299" t="s">
        <v>4348</v>
      </c>
      <c r="I124" s="299" t="s">
        <v>83</v>
      </c>
      <c r="J124" s="299" t="s">
        <v>899</v>
      </c>
      <c r="K124" s="299" t="s">
        <v>85</v>
      </c>
    </row>
    <row r="125" spans="1:11" s="326" customFormat="1" ht="12.95" customHeight="1" x14ac:dyDescent="0.25">
      <c r="A125" s="306">
        <v>38289647</v>
      </c>
      <c r="B125" s="299" t="s">
        <v>1376</v>
      </c>
      <c r="C125" s="299" t="str">
        <f>+_xlfn.XLOOKUP(A125,'ACTIVOS 2'!$B$10:$B$700,'ACTIVOS 2'!$C$10:$C$700)</f>
        <v>URUENA HERNANDEZ NIDIA JOHANA</v>
      </c>
      <c r="D125" s="300">
        <v>29653</v>
      </c>
      <c r="E125" s="300">
        <v>45062</v>
      </c>
      <c r="F125" s="301">
        <v>1656000</v>
      </c>
      <c r="G125" s="299" t="s">
        <v>768</v>
      </c>
      <c r="H125" s="299" t="s">
        <v>1377</v>
      </c>
      <c r="I125" s="299" t="s">
        <v>83</v>
      </c>
      <c r="J125" s="299" t="s">
        <v>899</v>
      </c>
      <c r="K125" s="299" t="s">
        <v>85</v>
      </c>
    </row>
    <row r="126" spans="1:11" s="326" customFormat="1" ht="12.95" customHeight="1" x14ac:dyDescent="0.25">
      <c r="A126" s="306">
        <v>1114208395</v>
      </c>
      <c r="B126" s="299" t="s">
        <v>1100</v>
      </c>
      <c r="C126" s="299" t="str">
        <f>+_xlfn.XLOOKUP(A126,'ACTIVOS 2'!$B$10:$B$700,'ACTIVOS 2'!$C$10:$C$700)</f>
        <v>VARGAS LOPEZ VANESSA ASTRID</v>
      </c>
      <c r="D126" s="300">
        <v>31672</v>
      </c>
      <c r="E126" s="300">
        <v>43608</v>
      </c>
      <c r="F126" s="301">
        <v>1868000</v>
      </c>
      <c r="G126" s="299" t="s">
        <v>768</v>
      </c>
      <c r="H126" s="299" t="s">
        <v>4411</v>
      </c>
      <c r="I126" s="299" t="s">
        <v>83</v>
      </c>
      <c r="J126" s="299" t="s">
        <v>899</v>
      </c>
      <c r="K126" s="299" t="s">
        <v>85</v>
      </c>
    </row>
    <row r="127" spans="1:11" s="326" customFormat="1" ht="12.95" customHeight="1" x14ac:dyDescent="0.25">
      <c r="A127" s="306">
        <v>1107050834</v>
      </c>
      <c r="B127" s="299" t="s">
        <v>6644</v>
      </c>
      <c r="C127" s="299" t="str">
        <f>+_xlfn.XLOOKUP(A127,'ACTIVOS 2'!$B$10:$B$700,'ACTIVOS 2'!$C$10:$C$700)</f>
        <v>RIVAS AMARIS JULIO CESAR</v>
      </c>
      <c r="D127" s="300">
        <v>32077</v>
      </c>
      <c r="E127" s="300">
        <v>45712</v>
      </c>
      <c r="F127" s="301">
        <v>1597000</v>
      </c>
      <c r="G127" s="299" t="s">
        <v>763</v>
      </c>
      <c r="H127" s="299" t="s">
        <v>6645</v>
      </c>
      <c r="I127" s="299" t="s">
        <v>83</v>
      </c>
      <c r="J127" s="299" t="s">
        <v>5002</v>
      </c>
      <c r="K127" s="299" t="s">
        <v>881</v>
      </c>
    </row>
    <row r="128" spans="1:11" s="326" customFormat="1" ht="12.95" customHeight="1" x14ac:dyDescent="0.25">
      <c r="A128" s="306">
        <v>94536468</v>
      </c>
      <c r="B128" s="299" t="s">
        <v>936</v>
      </c>
      <c r="C128" s="299" t="str">
        <f>+_xlfn.XLOOKUP(A128,'ACTIVOS 2'!$B$10:$B$700,'ACTIVOS 2'!$C$10:$C$700)</f>
        <v>CABRERA MOLINA MAURICIO</v>
      </c>
      <c r="D128" s="300">
        <v>30780</v>
      </c>
      <c r="E128" s="300">
        <v>43201</v>
      </c>
      <c r="F128" s="301">
        <v>2550000</v>
      </c>
      <c r="G128" s="299" t="s">
        <v>763</v>
      </c>
      <c r="H128" s="299" t="s">
        <v>937</v>
      </c>
      <c r="I128" s="299" t="s">
        <v>83</v>
      </c>
      <c r="J128" s="299" t="s">
        <v>938</v>
      </c>
      <c r="K128" s="299" t="s">
        <v>85</v>
      </c>
    </row>
    <row r="129" spans="1:11" s="326" customFormat="1" ht="12.95" customHeight="1" x14ac:dyDescent="0.25">
      <c r="A129" s="306">
        <v>2518120</v>
      </c>
      <c r="B129" s="299" t="s">
        <v>948</v>
      </c>
      <c r="C129" s="299" t="str">
        <f>+_xlfn.XLOOKUP(A129,'ACTIVOS 2'!$B$10:$B$700,'ACTIVOS 2'!$C$10:$C$700)</f>
        <v>ANGEL PALACIO ARIEL</v>
      </c>
      <c r="D129" s="300">
        <v>24197</v>
      </c>
      <c r="E129" s="300">
        <v>39476</v>
      </c>
      <c r="F129" s="301">
        <v>2029000</v>
      </c>
      <c r="G129" s="299" t="s">
        <v>763</v>
      </c>
      <c r="H129" s="299" t="s">
        <v>4352</v>
      </c>
      <c r="I129" s="299" t="s">
        <v>83</v>
      </c>
      <c r="J129" s="299" t="s">
        <v>5010</v>
      </c>
      <c r="K129" s="299" t="s">
        <v>85</v>
      </c>
    </row>
    <row r="130" spans="1:11" s="326" customFormat="1" ht="12.95" customHeight="1" x14ac:dyDescent="0.25">
      <c r="A130" s="306">
        <v>16926982</v>
      </c>
      <c r="B130" s="299" t="s">
        <v>949</v>
      </c>
      <c r="C130" s="299" t="str">
        <f>+_xlfn.XLOOKUP(A130,'ACTIVOS 2'!$B$10:$B$700,'ACTIVOS 2'!$C$10:$C$700)</f>
        <v>HERRERA ZAMBRANO JOSE OMAR</v>
      </c>
      <c r="D130" s="300">
        <v>29695</v>
      </c>
      <c r="E130" s="300">
        <v>39938</v>
      </c>
      <c r="F130" s="301">
        <v>2029000</v>
      </c>
      <c r="G130" s="299" t="s">
        <v>763</v>
      </c>
      <c r="H130" s="299" t="s">
        <v>4353</v>
      </c>
      <c r="I130" s="299" t="s">
        <v>83</v>
      </c>
      <c r="J130" s="299" t="s">
        <v>5010</v>
      </c>
      <c r="K130" s="299" t="s">
        <v>85</v>
      </c>
    </row>
    <row r="131" spans="1:11" s="326" customFormat="1" ht="12.95" customHeight="1" x14ac:dyDescent="0.25">
      <c r="A131" s="306">
        <v>16708362</v>
      </c>
      <c r="B131" s="299" t="s">
        <v>950</v>
      </c>
      <c r="C131" s="299" t="str">
        <f>+_xlfn.XLOOKUP(A131,'ACTIVOS 2'!$B$10:$B$700,'ACTIVOS 2'!$C$10:$C$700)</f>
        <v>LEON JOSE ARLEDY</v>
      </c>
      <c r="D131" s="300">
        <v>23760</v>
      </c>
      <c r="E131" s="300">
        <v>39279</v>
      </c>
      <c r="F131" s="301">
        <v>2029000</v>
      </c>
      <c r="G131" s="299" t="s">
        <v>763</v>
      </c>
      <c r="H131" s="299" t="s">
        <v>4354</v>
      </c>
      <c r="I131" s="299" t="s">
        <v>83</v>
      </c>
      <c r="J131" s="299" t="s">
        <v>5010</v>
      </c>
      <c r="K131" s="299" t="s">
        <v>85</v>
      </c>
    </row>
    <row r="132" spans="1:11" s="326" customFormat="1" ht="12.95" customHeight="1" x14ac:dyDescent="0.25">
      <c r="A132" s="306">
        <v>30298978</v>
      </c>
      <c r="B132" s="299" t="s">
        <v>951</v>
      </c>
      <c r="C132" s="299" t="str">
        <f>+_xlfn.XLOOKUP(A132,'ACTIVOS 2'!$B$10:$B$700,'ACTIVOS 2'!$C$10:$C$700)</f>
        <v>LOAIZA LOPEZ GLORIA FAISULY</v>
      </c>
      <c r="D132" s="300">
        <v>24260</v>
      </c>
      <c r="E132" s="300">
        <v>39938</v>
      </c>
      <c r="F132" s="301">
        <v>2029000</v>
      </c>
      <c r="G132" s="299" t="s">
        <v>768</v>
      </c>
      <c r="H132" s="299" t="s">
        <v>4355</v>
      </c>
      <c r="I132" s="299" t="s">
        <v>83</v>
      </c>
      <c r="J132" s="299" t="s">
        <v>5010</v>
      </c>
      <c r="K132" s="299" t="s">
        <v>85</v>
      </c>
    </row>
    <row r="133" spans="1:11" s="326" customFormat="1" ht="12.95" customHeight="1" x14ac:dyDescent="0.25">
      <c r="A133" s="306">
        <v>16623677</v>
      </c>
      <c r="B133" s="299" t="s">
        <v>952</v>
      </c>
      <c r="C133" s="299" t="str">
        <f>+_xlfn.XLOOKUP(A133,'ACTIVOS 2'!$B$10:$B$700,'ACTIVOS 2'!$C$10:$C$700)</f>
        <v>LOPEZ MURILLO GERARDO</v>
      </c>
      <c r="D133" s="300">
        <v>21579</v>
      </c>
      <c r="E133" s="300">
        <v>40557</v>
      </c>
      <c r="F133" s="301">
        <v>2029000</v>
      </c>
      <c r="G133" s="299" t="s">
        <v>763</v>
      </c>
      <c r="H133" s="299" t="s">
        <v>4356</v>
      </c>
      <c r="I133" s="299" t="s">
        <v>83</v>
      </c>
      <c r="J133" s="299" t="s">
        <v>5010</v>
      </c>
      <c r="K133" s="299" t="s">
        <v>85</v>
      </c>
    </row>
    <row r="134" spans="1:11" s="326" customFormat="1" ht="12.95" customHeight="1" x14ac:dyDescent="0.25">
      <c r="A134" s="306">
        <v>67016439</v>
      </c>
      <c r="B134" s="299" t="s">
        <v>939</v>
      </c>
      <c r="C134" s="299" t="str">
        <f>+_xlfn.XLOOKUP(A134,'ACTIVOS 2'!$B$10:$B$700,'ACTIVOS 2'!$C$10:$C$700)</f>
        <v>MUTIS MUÐOZ DIANA CAROLINA</v>
      </c>
      <c r="D134" s="300">
        <v>28626</v>
      </c>
      <c r="E134" s="300">
        <v>38875</v>
      </c>
      <c r="F134" s="301">
        <v>4191000</v>
      </c>
      <c r="G134" s="299" t="s">
        <v>768</v>
      </c>
      <c r="H134" s="299" t="s">
        <v>4349</v>
      </c>
      <c r="I134" s="299" t="s">
        <v>83</v>
      </c>
      <c r="J134" s="299" t="s">
        <v>940</v>
      </c>
      <c r="K134" s="299" t="s">
        <v>881</v>
      </c>
    </row>
    <row r="135" spans="1:11" s="326" customFormat="1" ht="12.95" customHeight="1" x14ac:dyDescent="0.25">
      <c r="A135" s="306">
        <v>1006038150</v>
      </c>
      <c r="B135" s="299" t="s">
        <v>941</v>
      </c>
      <c r="C135" s="299" t="str">
        <f>+_xlfn.XLOOKUP(A135,'ACTIVOS 2'!$B$10:$B$700,'ACTIVOS 2'!$C$10:$C$700)</f>
        <v>CASTILLO CAICEDO NATHALIA</v>
      </c>
      <c r="D135" s="300">
        <v>36855</v>
      </c>
      <c r="E135" s="300">
        <v>44587</v>
      </c>
      <c r="F135" s="301">
        <v>2243000</v>
      </c>
      <c r="G135" s="299" t="s">
        <v>768</v>
      </c>
      <c r="H135" s="299" t="s">
        <v>942</v>
      </c>
      <c r="I135" s="299" t="s">
        <v>83</v>
      </c>
      <c r="J135" s="299" t="s">
        <v>943</v>
      </c>
      <c r="K135" s="299" t="s">
        <v>85</v>
      </c>
    </row>
    <row r="136" spans="1:11" s="326" customFormat="1" ht="12.95" customHeight="1" x14ac:dyDescent="0.25">
      <c r="A136" s="306">
        <v>31583367</v>
      </c>
      <c r="B136" s="299" t="s">
        <v>944</v>
      </c>
      <c r="C136" s="299" t="str">
        <f>+_xlfn.XLOOKUP(A136,'ACTIVOS 2'!$B$10:$B$700,'ACTIVOS 2'!$C$10:$C$700)</f>
        <v>LOPEZ VALENCIA NINI YOHANA</v>
      </c>
      <c r="D136" s="300">
        <v>29695</v>
      </c>
      <c r="E136" s="300">
        <v>39133</v>
      </c>
      <c r="F136" s="301">
        <v>1959000</v>
      </c>
      <c r="G136" s="299" t="s">
        <v>768</v>
      </c>
      <c r="H136" s="299" t="s">
        <v>4350</v>
      </c>
      <c r="I136" s="299" t="s">
        <v>83</v>
      </c>
      <c r="J136" s="299" t="s">
        <v>943</v>
      </c>
      <c r="K136" s="299" t="s">
        <v>85</v>
      </c>
    </row>
    <row r="137" spans="1:11" s="326" customFormat="1" ht="12.95" customHeight="1" x14ac:dyDescent="0.25">
      <c r="A137" s="306">
        <v>1023026154</v>
      </c>
      <c r="B137" s="299" t="s">
        <v>945</v>
      </c>
      <c r="C137" s="299" t="str">
        <f>+_xlfn.XLOOKUP(A137,'ACTIVOS 2'!$B$10:$B$700,'ACTIVOS 2'!$C$10:$C$700)</f>
        <v>RAMIREZ CHACON INGRID GINETH</v>
      </c>
      <c r="D137" s="300">
        <v>35728</v>
      </c>
      <c r="E137" s="300">
        <v>45187</v>
      </c>
      <c r="F137" s="301">
        <v>1959000</v>
      </c>
      <c r="G137" s="299" t="s">
        <v>768</v>
      </c>
      <c r="H137" s="299" t="s">
        <v>946</v>
      </c>
      <c r="I137" s="299" t="s">
        <v>83</v>
      </c>
      <c r="J137" s="299" t="s">
        <v>943</v>
      </c>
      <c r="K137" s="299" t="s">
        <v>85</v>
      </c>
    </row>
    <row r="138" spans="1:11" s="326" customFormat="1" ht="12.95" customHeight="1" x14ac:dyDescent="0.25">
      <c r="A138" s="306">
        <v>1117544333</v>
      </c>
      <c r="B138" s="299" t="s">
        <v>947</v>
      </c>
      <c r="C138" s="299" t="str">
        <f>+_xlfn.XLOOKUP(A138,'ACTIVOS 2'!$B$10:$B$700,'ACTIVOS 2'!$C$10:$C$700)</f>
        <v>RAMOS DIAZ DANY MARCELA</v>
      </c>
      <c r="D138" s="300">
        <v>35176</v>
      </c>
      <c r="E138" s="300">
        <v>43525</v>
      </c>
      <c r="F138" s="301">
        <v>2526000</v>
      </c>
      <c r="G138" s="299" t="s">
        <v>768</v>
      </c>
      <c r="H138" s="299" t="s">
        <v>4351</v>
      </c>
      <c r="I138" s="299" t="s">
        <v>83</v>
      </c>
      <c r="J138" s="299" t="s">
        <v>943</v>
      </c>
      <c r="K138" s="299" t="s">
        <v>85</v>
      </c>
    </row>
    <row r="139" spans="1:11" s="326" customFormat="1" ht="12.95" customHeight="1" x14ac:dyDescent="0.25">
      <c r="A139" s="306">
        <v>1144136939</v>
      </c>
      <c r="B139" s="299" t="s">
        <v>86</v>
      </c>
      <c r="C139" s="299" t="str">
        <f>+_xlfn.XLOOKUP(A139,'ACTIVOS 2'!$B$10:$B$700,'ACTIVOS 2'!$C$10:$C$700)</f>
        <v>TORO ORTIZ ALFREDO</v>
      </c>
      <c r="D139" s="300">
        <v>32977</v>
      </c>
      <c r="E139" s="300">
        <v>45131</v>
      </c>
      <c r="F139" s="301">
        <v>1554000</v>
      </c>
      <c r="G139" s="299" t="s">
        <v>763</v>
      </c>
      <c r="H139" s="299" t="s">
        <v>87</v>
      </c>
      <c r="I139" s="299" t="s">
        <v>83</v>
      </c>
      <c r="J139" s="299" t="s">
        <v>84</v>
      </c>
      <c r="K139" s="299" t="s">
        <v>85</v>
      </c>
    </row>
    <row r="140" spans="1:11" s="326" customFormat="1" ht="12.95" customHeight="1" x14ac:dyDescent="0.25">
      <c r="A140" s="306">
        <v>1114832127</v>
      </c>
      <c r="B140" s="299" t="s">
        <v>954</v>
      </c>
      <c r="C140" s="299" t="str">
        <f>+_xlfn.XLOOKUP(A140,'ACTIVOS 2'!$B$10:$B$700,'ACTIVOS 2'!$C$10:$C$700)</f>
        <v>LUNA TONGUINO PAOLA ANDREA</v>
      </c>
      <c r="D140" s="300">
        <v>34672</v>
      </c>
      <c r="E140" s="300">
        <v>44369</v>
      </c>
      <c r="F140" s="301">
        <v>3091000</v>
      </c>
      <c r="G140" s="299" t="s">
        <v>768</v>
      </c>
      <c r="H140" s="299" t="s">
        <v>955</v>
      </c>
      <c r="I140" s="299" t="s">
        <v>83</v>
      </c>
      <c r="J140" s="299" t="s">
        <v>956</v>
      </c>
      <c r="K140" s="299" t="s">
        <v>878</v>
      </c>
    </row>
    <row r="141" spans="1:11" s="326" customFormat="1" ht="12.95" customHeight="1" x14ac:dyDescent="0.25">
      <c r="A141" s="306">
        <v>1062288032</v>
      </c>
      <c r="B141" s="299" t="s">
        <v>957</v>
      </c>
      <c r="C141" s="299" t="str">
        <f>+_xlfn.XLOOKUP(A141,'ACTIVOS 2'!$B$10:$B$700,'ACTIVOS 2'!$C$10:$C$700)</f>
        <v>VALENCIA UZURIAGA YEISON ANDRES</v>
      </c>
      <c r="D141" s="300">
        <v>32447</v>
      </c>
      <c r="E141" s="300">
        <v>45078</v>
      </c>
      <c r="F141" s="301">
        <v>3091000</v>
      </c>
      <c r="G141" s="299" t="s">
        <v>763</v>
      </c>
      <c r="H141" s="299" t="s">
        <v>958</v>
      </c>
      <c r="I141" s="299" t="s">
        <v>83</v>
      </c>
      <c r="J141" s="299" t="s">
        <v>956</v>
      </c>
      <c r="K141" s="299" t="s">
        <v>878</v>
      </c>
    </row>
    <row r="142" spans="1:11" s="326" customFormat="1" ht="12.95" customHeight="1" x14ac:dyDescent="0.25">
      <c r="A142" s="306">
        <v>31309280</v>
      </c>
      <c r="B142" s="299" t="s">
        <v>959</v>
      </c>
      <c r="C142" s="299" t="str">
        <f>+_xlfn.XLOOKUP(A142,'ACTIVOS 2'!$B$10:$B$700,'ACTIVOS 2'!$C$10:$C$700)</f>
        <v>TORO ORTIZ DIANA LORENA</v>
      </c>
      <c r="D142" s="300">
        <v>31098</v>
      </c>
      <c r="E142" s="300">
        <v>40742</v>
      </c>
      <c r="F142" s="301">
        <v>4191000</v>
      </c>
      <c r="G142" s="299" t="s">
        <v>768</v>
      </c>
      <c r="H142" s="299" t="s">
        <v>4357</v>
      </c>
      <c r="I142" s="299" t="s">
        <v>83</v>
      </c>
      <c r="J142" s="299" t="s">
        <v>960</v>
      </c>
      <c r="K142" s="299" t="s">
        <v>881</v>
      </c>
    </row>
    <row r="143" spans="1:11" s="326" customFormat="1" ht="12.95" customHeight="1" x14ac:dyDescent="0.25">
      <c r="A143" s="306">
        <v>1113633385</v>
      </c>
      <c r="B143" s="299" t="s">
        <v>961</v>
      </c>
      <c r="C143" s="299" t="str">
        <f>+_xlfn.XLOOKUP(A143,'ACTIVOS 2'!$B$10:$B$700,'ACTIVOS 2'!$C$10:$C$700)</f>
        <v>GONZALEZ ARANGO MAIRA ALEJANDRA</v>
      </c>
      <c r="D143" s="300">
        <v>32261</v>
      </c>
      <c r="E143" s="300">
        <v>41148</v>
      </c>
      <c r="F143" s="301">
        <v>6970000</v>
      </c>
      <c r="G143" s="299" t="s">
        <v>768</v>
      </c>
      <c r="H143" s="299" t="s">
        <v>4358</v>
      </c>
      <c r="I143" s="299" t="s">
        <v>83</v>
      </c>
      <c r="J143" s="299" t="s">
        <v>962</v>
      </c>
      <c r="K143" s="299" t="s">
        <v>881</v>
      </c>
    </row>
    <row r="144" spans="1:11" s="326" customFormat="1" ht="12.95" customHeight="1" x14ac:dyDescent="0.25">
      <c r="A144" s="306">
        <v>38655781</v>
      </c>
      <c r="B144" s="299" t="s">
        <v>963</v>
      </c>
      <c r="C144" s="299" t="str">
        <f>+_xlfn.XLOOKUP(A144,'ACTIVOS 2'!$B$10:$B$700,'ACTIVOS 2'!$C$10:$C$700)</f>
        <v>HERNANDEZ RAMIREZ IDARLENY</v>
      </c>
      <c r="D144" s="300">
        <v>28338</v>
      </c>
      <c r="E144" s="300">
        <v>39571</v>
      </c>
      <c r="F144" s="301">
        <v>6970000</v>
      </c>
      <c r="G144" s="299" t="s">
        <v>768</v>
      </c>
      <c r="H144" s="299" t="s">
        <v>4359</v>
      </c>
      <c r="I144" s="299" t="s">
        <v>83</v>
      </c>
      <c r="J144" s="299" t="s">
        <v>964</v>
      </c>
      <c r="K144" s="299" t="s">
        <v>85</v>
      </c>
    </row>
    <row r="145" spans="1:11" s="326" customFormat="1" ht="12.95" customHeight="1" x14ac:dyDescent="0.25">
      <c r="A145" s="306">
        <v>59828457</v>
      </c>
      <c r="B145" s="299" t="s">
        <v>965</v>
      </c>
      <c r="C145" s="299" t="str">
        <f>+_xlfn.XLOOKUP(A145,'ACTIVOS 2'!$B$10:$B$700,'ACTIVOS 2'!$C$10:$C$700)</f>
        <v>BOLANOS GOMEZ DENIS ROSA</v>
      </c>
      <c r="D145" s="300">
        <v>27275</v>
      </c>
      <c r="E145" s="300">
        <v>39881</v>
      </c>
      <c r="F145" s="301">
        <v>18512000</v>
      </c>
      <c r="G145" s="299" t="s">
        <v>768</v>
      </c>
      <c r="H145" s="299" t="s">
        <v>4360</v>
      </c>
      <c r="I145" s="299" t="s">
        <v>83</v>
      </c>
      <c r="J145" s="299" t="s">
        <v>966</v>
      </c>
      <c r="K145" s="299" t="s">
        <v>881</v>
      </c>
    </row>
    <row r="146" spans="1:11" s="326" customFormat="1" ht="12.95" customHeight="1" x14ac:dyDescent="0.25">
      <c r="A146" s="306">
        <v>1130625371</v>
      </c>
      <c r="B146" s="299" t="s">
        <v>905</v>
      </c>
      <c r="C146" s="299" t="str">
        <f>+_xlfn.XLOOKUP(A146,'ACTIVOS 2'!$B$10:$B$700,'ACTIVOS 2'!$C$10:$C$700)</f>
        <v>BERMUDEZ PEREA MARIA TERESA</v>
      </c>
      <c r="D146" s="300">
        <v>31449</v>
      </c>
      <c r="E146" s="300">
        <v>40311</v>
      </c>
      <c r="F146" s="301">
        <v>2103000</v>
      </c>
      <c r="G146" s="299" t="s">
        <v>768</v>
      </c>
      <c r="H146" s="299" t="s">
        <v>4333</v>
      </c>
      <c r="I146" s="299" t="s">
        <v>83</v>
      </c>
      <c r="J146" s="299" t="s">
        <v>968</v>
      </c>
      <c r="K146" s="299" t="s">
        <v>85</v>
      </c>
    </row>
    <row r="147" spans="1:11" s="326" customFormat="1" ht="12.95" customHeight="1" x14ac:dyDescent="0.25">
      <c r="A147" s="306">
        <v>94381102</v>
      </c>
      <c r="B147" s="299" t="s">
        <v>967</v>
      </c>
      <c r="C147" s="299" t="str">
        <f>+_xlfn.XLOOKUP(A147,'ACTIVOS 2'!$B$10:$B$700,'ACTIVOS 2'!$C$10:$C$700)</f>
        <v>ESPINOSA ESCOBAR MARIO LLOFRED</v>
      </c>
      <c r="D147" s="300">
        <v>26727</v>
      </c>
      <c r="E147" s="300">
        <v>39692</v>
      </c>
      <c r="F147" s="301">
        <v>1868000</v>
      </c>
      <c r="G147" s="299" t="s">
        <v>763</v>
      </c>
      <c r="H147" s="299" t="s">
        <v>4361</v>
      </c>
      <c r="I147" s="299" t="s">
        <v>83</v>
      </c>
      <c r="J147" s="299" t="s">
        <v>968</v>
      </c>
      <c r="K147" s="299" t="s">
        <v>85</v>
      </c>
    </row>
    <row r="148" spans="1:11" s="326" customFormat="1" ht="12.95" customHeight="1" x14ac:dyDescent="0.25">
      <c r="A148" s="306">
        <v>29361739</v>
      </c>
      <c r="B148" s="299" t="s">
        <v>969</v>
      </c>
      <c r="C148" s="299" t="str">
        <f>+_xlfn.XLOOKUP(A148,'ACTIVOS 2'!$B$10:$B$700,'ACTIVOS 2'!$C$10:$C$700)</f>
        <v>GIRALDO SUAREZ MIRYAM ELCY</v>
      </c>
      <c r="D148" s="300">
        <v>30049</v>
      </c>
      <c r="E148" s="300">
        <v>39279</v>
      </c>
      <c r="F148" s="301">
        <v>2103000</v>
      </c>
      <c r="G148" s="299" t="s">
        <v>768</v>
      </c>
      <c r="H148" s="299" t="s">
        <v>4362</v>
      </c>
      <c r="I148" s="299" t="s">
        <v>83</v>
      </c>
      <c r="J148" s="299" t="s">
        <v>968</v>
      </c>
      <c r="K148" s="299" t="s">
        <v>85</v>
      </c>
    </row>
    <row r="149" spans="1:11" s="326" customFormat="1" ht="12.95" customHeight="1" x14ac:dyDescent="0.25">
      <c r="A149" s="306">
        <v>94472972</v>
      </c>
      <c r="B149" s="299" t="s">
        <v>970</v>
      </c>
      <c r="C149" s="299" t="str">
        <f>+_xlfn.XLOOKUP(A149,'ACTIVOS 2'!$B$10:$B$700,'ACTIVOS 2'!$C$10:$C$700)</f>
        <v>MEDINA GONZALEZ JULIO CESAR</v>
      </c>
      <c r="D149" s="300">
        <v>28517</v>
      </c>
      <c r="E149" s="300">
        <v>39111</v>
      </c>
      <c r="F149" s="301">
        <v>2103000</v>
      </c>
      <c r="G149" s="299" t="s">
        <v>763</v>
      </c>
      <c r="H149" s="299" t="s">
        <v>4363</v>
      </c>
      <c r="I149" s="299" t="s">
        <v>83</v>
      </c>
      <c r="J149" s="299" t="s">
        <v>968</v>
      </c>
      <c r="K149" s="299" t="s">
        <v>85</v>
      </c>
    </row>
    <row r="150" spans="1:11" s="326" customFormat="1" ht="12.95" customHeight="1" x14ac:dyDescent="0.25">
      <c r="A150" s="306">
        <v>1144025444</v>
      </c>
      <c r="B150" s="299" t="s">
        <v>933</v>
      </c>
      <c r="C150" s="299" t="str">
        <f>+_xlfn.XLOOKUP(A150,'ACTIVOS 2'!$B$10:$B$700,'ACTIVOS 2'!$C$10:$C$700)</f>
        <v>RINCON CIFUENTES CAROL JULIETH</v>
      </c>
      <c r="D150" s="300">
        <v>32652</v>
      </c>
      <c r="E150" s="300">
        <v>42401</v>
      </c>
      <c r="F150" s="301">
        <v>1868000</v>
      </c>
      <c r="G150" s="299" t="s">
        <v>768</v>
      </c>
      <c r="H150" s="299" t="s">
        <v>934</v>
      </c>
      <c r="I150" s="299" t="s">
        <v>83</v>
      </c>
      <c r="J150" s="299" t="s">
        <v>968</v>
      </c>
      <c r="K150" s="299" t="s">
        <v>85</v>
      </c>
    </row>
    <row r="151" spans="1:11" s="326" customFormat="1" ht="12.95" customHeight="1" x14ac:dyDescent="0.25">
      <c r="A151" s="306">
        <v>1003804381</v>
      </c>
      <c r="B151" s="299" t="s">
        <v>971</v>
      </c>
      <c r="C151" s="299" t="str">
        <f>+_xlfn.XLOOKUP(A151,'ACTIVOS 2'!$B$10:$B$700,'ACTIVOS 2'!$C$10:$C$700)</f>
        <v>BUITRAGO ALVAREZ EDWARD ANDRES</v>
      </c>
      <c r="D151" s="300">
        <v>37030</v>
      </c>
      <c r="E151" s="300">
        <v>45363</v>
      </c>
      <c r="F151" s="301">
        <v>2343000</v>
      </c>
      <c r="G151" s="299" t="s">
        <v>763</v>
      </c>
      <c r="H151" s="299" t="s">
        <v>972</v>
      </c>
      <c r="I151" s="299" t="s">
        <v>83</v>
      </c>
      <c r="J151" s="299" t="s">
        <v>973</v>
      </c>
      <c r="K151" s="299" t="s">
        <v>881</v>
      </c>
    </row>
    <row r="152" spans="1:11" s="326" customFormat="1" ht="12.95" customHeight="1" x14ac:dyDescent="0.25">
      <c r="A152" s="306">
        <v>1082690474</v>
      </c>
      <c r="B152" s="299" t="s">
        <v>974</v>
      </c>
      <c r="C152" s="299" t="str">
        <f>+_xlfn.XLOOKUP(A152,'ACTIVOS 2'!$B$10:$B$700,'ACTIVOS 2'!$C$10:$C$700)</f>
        <v>CABEZAS CABEZAS RODDY GUISSEPPI</v>
      </c>
      <c r="D152" s="300">
        <v>33566</v>
      </c>
      <c r="E152" s="300">
        <v>45404</v>
      </c>
      <c r="F152" s="301">
        <v>2343000</v>
      </c>
      <c r="G152" s="299" t="s">
        <v>763</v>
      </c>
      <c r="H152" s="299" t="s">
        <v>975</v>
      </c>
      <c r="I152" s="299" t="s">
        <v>83</v>
      </c>
      <c r="J152" s="299" t="s">
        <v>973</v>
      </c>
      <c r="K152" s="299" t="s">
        <v>881</v>
      </c>
    </row>
    <row r="153" spans="1:11" s="326" customFormat="1" ht="12.95" customHeight="1" x14ac:dyDescent="0.25">
      <c r="A153" s="306">
        <v>31307286</v>
      </c>
      <c r="B153" s="299" t="s">
        <v>976</v>
      </c>
      <c r="C153" s="299" t="str">
        <f>+_xlfn.XLOOKUP(A153,'ACTIVOS 2'!$B$10:$B$700,'ACTIVOS 2'!$C$10:$C$700)</f>
        <v>CASTANO VALLEJO VERONICA</v>
      </c>
      <c r="D153" s="300">
        <v>30925</v>
      </c>
      <c r="E153" s="300">
        <v>39762</v>
      </c>
      <c r="F153" s="301">
        <v>2343000</v>
      </c>
      <c r="G153" s="299" t="s">
        <v>768</v>
      </c>
      <c r="H153" s="299" t="s">
        <v>4364</v>
      </c>
      <c r="I153" s="299" t="s">
        <v>83</v>
      </c>
      <c r="J153" s="299" t="s">
        <v>973</v>
      </c>
      <c r="K153" s="299" t="s">
        <v>881</v>
      </c>
    </row>
    <row r="154" spans="1:11" s="326" customFormat="1" ht="12.95" customHeight="1" x14ac:dyDescent="0.25">
      <c r="A154" s="306">
        <v>1020103002</v>
      </c>
      <c r="B154" s="299" t="s">
        <v>977</v>
      </c>
      <c r="C154" s="299" t="str">
        <f>+_xlfn.XLOOKUP(A154,'ACTIVOS 2'!$B$10:$B$700,'ACTIVOS 2'!$C$10:$C$700)</f>
        <v>MOSQUERA POTES KATHERINE DAYANA</v>
      </c>
      <c r="D154" s="300">
        <v>38056</v>
      </c>
      <c r="E154" s="300">
        <v>45629</v>
      </c>
      <c r="F154" s="301">
        <v>2259000</v>
      </c>
      <c r="G154" s="299" t="s">
        <v>768</v>
      </c>
      <c r="H154" s="299" t="s">
        <v>978</v>
      </c>
      <c r="I154" s="299" t="s">
        <v>83</v>
      </c>
      <c r="J154" s="299" t="s">
        <v>973</v>
      </c>
      <c r="K154" s="299" t="s">
        <v>881</v>
      </c>
    </row>
    <row r="155" spans="1:11" s="326" customFormat="1" ht="12.95" customHeight="1" x14ac:dyDescent="0.25">
      <c r="A155" s="306">
        <v>1006166424</v>
      </c>
      <c r="B155" s="299" t="s">
        <v>5087</v>
      </c>
      <c r="C155" s="299" t="str">
        <f>+_xlfn.XLOOKUP(A155,'ACTIVOS 2'!$B$10:$B$700,'ACTIVOS 2'!$C$10:$C$700)</f>
        <v>PERDOMO COLINA LINA MARCELA</v>
      </c>
      <c r="D155" s="300">
        <v>36567</v>
      </c>
      <c r="E155" s="300">
        <v>45664</v>
      </c>
      <c r="F155" s="301">
        <v>2259000</v>
      </c>
      <c r="G155" s="299" t="s">
        <v>768</v>
      </c>
      <c r="H155" s="299" t="s">
        <v>5088</v>
      </c>
      <c r="I155" s="299" t="s">
        <v>83</v>
      </c>
      <c r="J155" s="299" t="s">
        <v>973</v>
      </c>
      <c r="K155" s="299" t="s">
        <v>881</v>
      </c>
    </row>
    <row r="156" spans="1:11" s="326" customFormat="1" ht="12.95" customHeight="1" x14ac:dyDescent="0.25">
      <c r="A156" s="306">
        <v>1111548805</v>
      </c>
      <c r="B156" s="299" t="s">
        <v>985</v>
      </c>
      <c r="C156" s="299" t="str">
        <f>+_xlfn.XLOOKUP(A156,'ACTIVOS 2'!$B$10:$B$700,'ACTIVOS 2'!$C$10:$C$700)</f>
        <v>MUNOZ MEDINA JUAN DAVID</v>
      </c>
      <c r="D156" s="300">
        <v>39954</v>
      </c>
      <c r="E156" s="300">
        <v>45604</v>
      </c>
      <c r="F156" s="301">
        <v>1069000</v>
      </c>
      <c r="G156" s="299" t="s">
        <v>763</v>
      </c>
      <c r="H156" s="299" t="s">
        <v>4365</v>
      </c>
      <c r="I156" s="299" t="s">
        <v>83</v>
      </c>
      <c r="J156" s="299" t="s">
        <v>859</v>
      </c>
      <c r="K156" s="299" t="s">
        <v>85</v>
      </c>
    </row>
    <row r="157" spans="1:11" s="326" customFormat="1" ht="12.95" customHeight="1" x14ac:dyDescent="0.25">
      <c r="A157" s="306">
        <v>1111659067</v>
      </c>
      <c r="B157" s="299" t="s">
        <v>988</v>
      </c>
      <c r="C157" s="299" t="str">
        <f>+_xlfn.XLOOKUP(A157,'ACTIVOS 2'!$B$10:$B$700,'ACTIVOS 2'!$C$10:$C$700)</f>
        <v>SINISTERRA RIASCOS MELISSA</v>
      </c>
      <c r="D157" s="300">
        <v>36923</v>
      </c>
      <c r="E157" s="300">
        <v>45621</v>
      </c>
      <c r="F157" s="301">
        <v>1069000</v>
      </c>
      <c r="G157" s="299" t="s">
        <v>768</v>
      </c>
      <c r="H157" s="299" t="s">
        <v>989</v>
      </c>
      <c r="I157" s="299" t="s">
        <v>83</v>
      </c>
      <c r="J157" s="299" t="s">
        <v>859</v>
      </c>
      <c r="K157" s="299" t="s">
        <v>85</v>
      </c>
    </row>
    <row r="158" spans="1:11" s="326" customFormat="1" ht="12.95" customHeight="1" x14ac:dyDescent="0.25">
      <c r="A158" s="306">
        <v>1143849922</v>
      </c>
      <c r="B158" s="299" t="s">
        <v>990</v>
      </c>
      <c r="C158" s="299" t="str">
        <f>+_xlfn.XLOOKUP(A158,'ACTIVOS 2'!$B$10:$B$700,'ACTIVOS 2'!$C$10:$C$700)</f>
        <v>GOMEZ RAMOS LINA MARCELA</v>
      </c>
      <c r="D158" s="300">
        <v>34230</v>
      </c>
      <c r="E158" s="300">
        <v>45078</v>
      </c>
      <c r="F158" s="301">
        <v>2343000</v>
      </c>
      <c r="G158" s="299" t="s">
        <v>768</v>
      </c>
      <c r="H158" s="299" t="s">
        <v>4366</v>
      </c>
      <c r="I158" s="299" t="s">
        <v>83</v>
      </c>
      <c r="J158" s="299" t="s">
        <v>991</v>
      </c>
      <c r="K158" s="299" t="s">
        <v>881</v>
      </c>
    </row>
    <row r="159" spans="1:11" s="326" customFormat="1" ht="12.95" customHeight="1" x14ac:dyDescent="0.25">
      <c r="A159" s="306">
        <v>66900077</v>
      </c>
      <c r="B159" s="299" t="s">
        <v>992</v>
      </c>
      <c r="C159" s="299" t="str">
        <f>+_xlfn.XLOOKUP(A159,'ACTIVOS 2'!$B$10:$B$700,'ACTIVOS 2'!$C$10:$C$700)</f>
        <v>PEREA GONZALEZ MARIA DEL PILAR</v>
      </c>
      <c r="D159" s="300">
        <v>27009</v>
      </c>
      <c r="E159" s="300">
        <v>38873</v>
      </c>
      <c r="F159" s="301">
        <v>4191000</v>
      </c>
      <c r="G159" s="299" t="s">
        <v>768</v>
      </c>
      <c r="H159" s="299" t="s">
        <v>4367</v>
      </c>
      <c r="I159" s="299" t="s">
        <v>83</v>
      </c>
      <c r="J159" s="299" t="s">
        <v>993</v>
      </c>
      <c r="K159" s="299" t="s">
        <v>85</v>
      </c>
    </row>
    <row r="160" spans="1:11" s="326" customFormat="1" ht="12.95" customHeight="1" x14ac:dyDescent="0.25">
      <c r="A160" s="306">
        <v>1004640368</v>
      </c>
      <c r="B160" s="299" t="s">
        <v>994</v>
      </c>
      <c r="C160" s="299" t="str">
        <f>+_xlfn.XLOOKUP(A160,'ACTIVOS 2'!$B$10:$B$700,'ACTIVOS 2'!$C$10:$C$700)</f>
        <v>ALVAREZ QUINONES DILSON JAIR</v>
      </c>
      <c r="D160" s="300">
        <v>37325</v>
      </c>
      <c r="E160" s="300">
        <v>45467</v>
      </c>
      <c r="F160" s="301">
        <v>1770000</v>
      </c>
      <c r="G160" s="299" t="s">
        <v>763</v>
      </c>
      <c r="H160" s="299" t="s">
        <v>995</v>
      </c>
      <c r="I160" s="299" t="s">
        <v>83</v>
      </c>
      <c r="J160" s="299" t="s">
        <v>6771</v>
      </c>
      <c r="K160" s="299" t="s">
        <v>881</v>
      </c>
    </row>
    <row r="161" spans="1:11" s="326" customFormat="1" ht="12.95" customHeight="1" x14ac:dyDescent="0.25">
      <c r="A161" s="306">
        <v>1114898351</v>
      </c>
      <c r="B161" s="299" t="s">
        <v>996</v>
      </c>
      <c r="C161" s="299" t="str">
        <f>+_xlfn.XLOOKUP(A161,'ACTIVOS 2'!$B$10:$B$700,'ACTIVOS 2'!$C$10:$C$700)</f>
        <v>RIVERA JULIAN BRAYAN STIVEN</v>
      </c>
      <c r="D161" s="300">
        <v>35775</v>
      </c>
      <c r="E161" s="300">
        <v>45026</v>
      </c>
      <c r="F161" s="301">
        <v>4191000</v>
      </c>
      <c r="G161" s="299" t="s">
        <v>763</v>
      </c>
      <c r="H161" s="299" t="s">
        <v>997</v>
      </c>
      <c r="I161" s="299" t="s">
        <v>83</v>
      </c>
      <c r="J161" s="299" t="s">
        <v>998</v>
      </c>
      <c r="K161" s="299" t="s">
        <v>881</v>
      </c>
    </row>
    <row r="162" spans="1:11" s="326" customFormat="1" ht="12.95" customHeight="1" x14ac:dyDescent="0.25">
      <c r="A162" s="306">
        <v>29510439</v>
      </c>
      <c r="B162" s="299" t="s">
        <v>999</v>
      </c>
      <c r="C162" s="299" t="str">
        <f>+_xlfn.XLOOKUP(A162,'ACTIVOS 2'!$B$10:$B$700,'ACTIVOS 2'!$C$10:$C$700)</f>
        <v>ANGULO ANGULO FLORICEL</v>
      </c>
      <c r="D162" s="300">
        <v>30929</v>
      </c>
      <c r="E162" s="300">
        <v>43654</v>
      </c>
      <c r="F162" s="301">
        <v>2550000</v>
      </c>
      <c r="G162" s="299" t="s">
        <v>768</v>
      </c>
      <c r="H162" s="299" t="s">
        <v>1000</v>
      </c>
      <c r="I162" s="299" t="s">
        <v>90</v>
      </c>
      <c r="J162" s="299" t="s">
        <v>1001</v>
      </c>
      <c r="K162" s="299" t="s">
        <v>159</v>
      </c>
    </row>
    <row r="163" spans="1:11" s="326" customFormat="1" ht="12.95" customHeight="1" x14ac:dyDescent="0.25">
      <c r="A163" s="306">
        <v>31714469</v>
      </c>
      <c r="B163" s="299" t="s">
        <v>1002</v>
      </c>
      <c r="C163" s="299" t="str">
        <f>+_xlfn.XLOOKUP(A163,'ACTIVOS 2'!$B$10:$B$700,'ACTIVOS 2'!$C$10:$C$700)</f>
        <v>COBO MURIEL SANDRA MILENA</v>
      </c>
      <c r="D163" s="300">
        <v>30609</v>
      </c>
      <c r="E163" s="300">
        <v>45026</v>
      </c>
      <c r="F163" s="301">
        <v>3091000</v>
      </c>
      <c r="G163" s="299" t="s">
        <v>768</v>
      </c>
      <c r="H163" s="299" t="s">
        <v>1003</v>
      </c>
      <c r="I163" s="299" t="s">
        <v>90</v>
      </c>
      <c r="J163" s="299" t="s">
        <v>1001</v>
      </c>
      <c r="K163" s="299" t="s">
        <v>159</v>
      </c>
    </row>
    <row r="164" spans="1:11" s="326" customFormat="1" ht="12.95" customHeight="1" x14ac:dyDescent="0.25">
      <c r="A164" s="299">
        <v>1130588900</v>
      </c>
      <c r="B164" s="299" t="s">
        <v>358</v>
      </c>
      <c r="C164" s="299" t="str">
        <f>+_xlfn.XLOOKUP(A164,'ACTIVOS 2'!$B$10:$B$700,'ACTIVOS 2'!$C$10:$C$700)</f>
        <v>BERMUDEZ VASQUEZ MARCO ANTONIO</v>
      </c>
      <c r="D164" s="300">
        <v>31725</v>
      </c>
      <c r="E164" s="300">
        <v>43314</v>
      </c>
      <c r="F164" s="301">
        <v>2550000</v>
      </c>
      <c r="G164" s="299" t="s">
        <v>763</v>
      </c>
      <c r="H164" s="299" t="s">
        <v>359</v>
      </c>
      <c r="I164" s="299" t="s">
        <v>90</v>
      </c>
      <c r="J164" s="299" t="s">
        <v>1006</v>
      </c>
      <c r="K164" s="299" t="s">
        <v>6724</v>
      </c>
    </row>
    <row r="165" spans="1:11" s="326" customFormat="1" ht="12.95" customHeight="1" x14ac:dyDescent="0.25">
      <c r="A165" s="306">
        <v>1107529744</v>
      </c>
      <c r="B165" s="299" t="s">
        <v>1518</v>
      </c>
      <c r="C165" s="299" t="str">
        <f>+_xlfn.XLOOKUP(A165,'ACTIVOS 2'!$B$10:$B$700,'ACTIVOS 2'!$C$10:$C$700)</f>
        <v>RIASCOS DUQUE ANGELICA VANESSA</v>
      </c>
      <c r="D165" s="300">
        <v>36461</v>
      </c>
      <c r="E165" s="300">
        <v>44774</v>
      </c>
      <c r="F165" s="301">
        <v>3091000</v>
      </c>
      <c r="G165" s="299" t="s">
        <v>768</v>
      </c>
      <c r="H165" s="299" t="s">
        <v>1519</v>
      </c>
      <c r="I165" s="299" t="s">
        <v>90</v>
      </c>
      <c r="J165" s="299" t="s">
        <v>1006</v>
      </c>
      <c r="K165" s="299" t="s">
        <v>6724</v>
      </c>
    </row>
    <row r="166" spans="1:11" s="326" customFormat="1" ht="12.95" customHeight="1" x14ac:dyDescent="0.25">
      <c r="A166" s="306">
        <v>1130668863</v>
      </c>
      <c r="B166" s="299" t="s">
        <v>1008</v>
      </c>
      <c r="C166" s="299" t="str">
        <f>+_xlfn.XLOOKUP(A166,'ACTIVOS 2'!$B$10:$B$700,'ACTIVOS 2'!$C$10:$C$700)</f>
        <v>ARIAS OSORIO EDUVINA</v>
      </c>
      <c r="D166" s="300">
        <v>31766</v>
      </c>
      <c r="E166" s="300">
        <v>45505</v>
      </c>
      <c r="F166" s="301">
        <v>6970000</v>
      </c>
      <c r="G166" s="299" t="s">
        <v>768</v>
      </c>
      <c r="H166" s="299" t="s">
        <v>1009</v>
      </c>
      <c r="I166" s="299" t="s">
        <v>90</v>
      </c>
      <c r="J166" s="299" t="s">
        <v>1010</v>
      </c>
      <c r="K166" s="299" t="s">
        <v>92</v>
      </c>
    </row>
    <row r="167" spans="1:11" s="326" customFormat="1" ht="12.95" customHeight="1" x14ac:dyDescent="0.25">
      <c r="A167" s="306">
        <v>16883616</v>
      </c>
      <c r="B167" s="299" t="s">
        <v>1011</v>
      </c>
      <c r="C167" s="299" t="str">
        <f>+_xlfn.XLOOKUP(A167,'ACTIVOS 2'!$B$10:$B$700,'ACTIVOS 2'!$C$10:$C$700)</f>
        <v>PATINO PANCHALO WILSON FABIAN</v>
      </c>
      <c r="D167" s="300">
        <v>23897</v>
      </c>
      <c r="E167" s="300">
        <v>39571</v>
      </c>
      <c r="F167" s="301">
        <v>2029000</v>
      </c>
      <c r="G167" s="299" t="s">
        <v>763</v>
      </c>
      <c r="H167" s="299" t="s">
        <v>4368</v>
      </c>
      <c r="I167" s="299" t="s">
        <v>90</v>
      </c>
      <c r="J167" s="299" t="s">
        <v>1012</v>
      </c>
      <c r="K167" s="299" t="s">
        <v>6724</v>
      </c>
    </row>
    <row r="168" spans="1:11" s="326" customFormat="1" ht="12.95" customHeight="1" x14ac:dyDescent="0.25">
      <c r="A168" s="306">
        <v>1130645222</v>
      </c>
      <c r="B168" s="299" t="s">
        <v>93</v>
      </c>
      <c r="C168" s="299" t="str">
        <f>+_xlfn.XLOOKUP(A168,'ACTIVOS 2'!$B$10:$B$700,'ACTIVOS 2'!$C$10:$C$700)</f>
        <v>ARANGO CERON GIOVANNY JAVIER</v>
      </c>
      <c r="D168" s="300">
        <v>31539</v>
      </c>
      <c r="E168" s="300">
        <v>45572</v>
      </c>
      <c r="F168" s="301">
        <v>2029000</v>
      </c>
      <c r="G168" s="299" t="s">
        <v>763</v>
      </c>
      <c r="H168" s="299" t="s">
        <v>94</v>
      </c>
      <c r="I168" s="299" t="s">
        <v>90</v>
      </c>
      <c r="J168" s="299" t="s">
        <v>91</v>
      </c>
      <c r="K168" s="299" t="s">
        <v>92</v>
      </c>
    </row>
    <row r="169" spans="1:11" s="326" customFormat="1" ht="12.95" customHeight="1" x14ac:dyDescent="0.25">
      <c r="A169" s="306">
        <v>1060587765</v>
      </c>
      <c r="B169" s="299" t="s">
        <v>5133</v>
      </c>
      <c r="C169" s="299" t="str">
        <f>+_xlfn.XLOOKUP(A169,'ACTIVOS 2'!$B$10:$B$700,'ACTIVOS 2'!$C$10:$C$700)</f>
        <v>ASTAIZA ESPINOSA RONALD</v>
      </c>
      <c r="D169" s="300">
        <v>32007</v>
      </c>
      <c r="E169" s="300">
        <v>45677</v>
      </c>
      <c r="F169" s="301">
        <v>1879000</v>
      </c>
      <c r="G169" s="299" t="s">
        <v>763</v>
      </c>
      <c r="H169" s="299" t="s">
        <v>6725</v>
      </c>
      <c r="I169" s="299" t="s">
        <v>90</v>
      </c>
      <c r="J169" s="299" t="s">
        <v>91</v>
      </c>
      <c r="K169" s="299" t="s">
        <v>92</v>
      </c>
    </row>
    <row r="170" spans="1:11" s="326" customFormat="1" ht="12.95" customHeight="1" x14ac:dyDescent="0.25">
      <c r="A170" s="306">
        <v>16733826</v>
      </c>
      <c r="B170" s="299" t="s">
        <v>95</v>
      </c>
      <c r="C170" s="299" t="str">
        <f>+_xlfn.XLOOKUP(A170,'ACTIVOS 2'!$B$10:$B$700,'ACTIVOS 2'!$C$10:$C$700)</f>
        <v>BARCO CARDENAS RODRIGO</v>
      </c>
      <c r="D170" s="300">
        <v>24453</v>
      </c>
      <c r="E170" s="300">
        <v>39995</v>
      </c>
      <c r="F170" s="301">
        <v>2029000</v>
      </c>
      <c r="G170" s="299" t="s">
        <v>763</v>
      </c>
      <c r="H170" s="299" t="s">
        <v>4369</v>
      </c>
      <c r="I170" s="299" t="s">
        <v>90</v>
      </c>
      <c r="J170" s="299" t="s">
        <v>91</v>
      </c>
      <c r="K170" s="299" t="s">
        <v>92</v>
      </c>
    </row>
    <row r="171" spans="1:11" s="326" customFormat="1" ht="12.95" customHeight="1" x14ac:dyDescent="0.25">
      <c r="A171" s="306">
        <v>16750197</v>
      </c>
      <c r="B171" s="299" t="s">
        <v>98</v>
      </c>
      <c r="C171" s="299" t="str">
        <f>+_xlfn.XLOOKUP(A171,'ACTIVOS 2'!$B$10:$B$700,'ACTIVOS 2'!$C$10:$C$700)</f>
        <v>BUILES CAICEDO MARTIN EMILIO</v>
      </c>
      <c r="D171" s="300">
        <v>24869</v>
      </c>
      <c r="E171" s="300">
        <v>41778</v>
      </c>
      <c r="F171" s="301">
        <v>2029000</v>
      </c>
      <c r="G171" s="299" t="s">
        <v>763</v>
      </c>
      <c r="H171" s="299" t="s">
        <v>99</v>
      </c>
      <c r="I171" s="299" t="s">
        <v>90</v>
      </c>
      <c r="J171" s="299" t="s">
        <v>91</v>
      </c>
      <c r="K171" s="299" t="s">
        <v>92</v>
      </c>
    </row>
    <row r="172" spans="1:11" s="326" customFormat="1" ht="12.95" customHeight="1" x14ac:dyDescent="0.25">
      <c r="A172" s="306">
        <v>94525706</v>
      </c>
      <c r="B172" s="299" t="s">
        <v>100</v>
      </c>
      <c r="C172" s="299" t="str">
        <f>+_xlfn.XLOOKUP(A172,'ACTIVOS 2'!$B$10:$B$700,'ACTIVOS 2'!$C$10:$C$700)</f>
        <v>CAMACHO CASTILLO JHON JAIRO</v>
      </c>
      <c r="D172" s="300">
        <v>28844</v>
      </c>
      <c r="E172" s="300">
        <v>39476</v>
      </c>
      <c r="F172" s="301">
        <v>2029000</v>
      </c>
      <c r="G172" s="299" t="s">
        <v>763</v>
      </c>
      <c r="H172" s="299" t="s">
        <v>4370</v>
      </c>
      <c r="I172" s="299" t="s">
        <v>90</v>
      </c>
      <c r="J172" s="299" t="s">
        <v>91</v>
      </c>
      <c r="K172" s="299" t="s">
        <v>92</v>
      </c>
    </row>
    <row r="173" spans="1:11" s="326" customFormat="1" ht="12.95" customHeight="1" x14ac:dyDescent="0.25">
      <c r="A173" s="306">
        <v>1112477767</v>
      </c>
      <c r="B173" s="299" t="s">
        <v>102</v>
      </c>
      <c r="C173" s="299" t="str">
        <f>+_xlfn.XLOOKUP(A173,'ACTIVOS 2'!$B$10:$B$700,'ACTIVOS 2'!$C$10:$C$700)</f>
        <v>CARDONA TREJOS LIEZEL MARYURI</v>
      </c>
      <c r="D173" s="300">
        <v>33895</v>
      </c>
      <c r="E173" s="300">
        <v>45566</v>
      </c>
      <c r="F173" s="301">
        <v>2029000</v>
      </c>
      <c r="G173" s="299" t="s">
        <v>768</v>
      </c>
      <c r="H173" s="299" t="s">
        <v>4372</v>
      </c>
      <c r="I173" s="299" t="s">
        <v>90</v>
      </c>
      <c r="J173" s="299" t="s">
        <v>91</v>
      </c>
      <c r="K173" s="299" t="s">
        <v>92</v>
      </c>
    </row>
    <row r="174" spans="1:11" s="326" customFormat="1" ht="12.95" customHeight="1" x14ac:dyDescent="0.25">
      <c r="A174" s="306">
        <v>1114899300</v>
      </c>
      <c r="B174" s="299" t="s">
        <v>103</v>
      </c>
      <c r="C174" s="299" t="str">
        <f>+_xlfn.XLOOKUP(A174,'ACTIVOS 2'!$B$10:$B$700,'ACTIVOS 2'!$C$10:$C$700)</f>
        <v>CASTILLO YENNY DANIELA</v>
      </c>
      <c r="D174" s="300">
        <v>34946</v>
      </c>
      <c r="E174" s="300">
        <v>45124</v>
      </c>
      <c r="F174" s="301">
        <v>2029000</v>
      </c>
      <c r="G174" s="299" t="s">
        <v>768</v>
      </c>
      <c r="H174" s="299" t="s">
        <v>104</v>
      </c>
      <c r="I174" s="299" t="s">
        <v>90</v>
      </c>
      <c r="J174" s="299" t="s">
        <v>91</v>
      </c>
      <c r="K174" s="299" t="s">
        <v>92</v>
      </c>
    </row>
    <row r="175" spans="1:11" s="326" customFormat="1" ht="12.95" customHeight="1" x14ac:dyDescent="0.25">
      <c r="A175" s="306">
        <v>94493287</v>
      </c>
      <c r="B175" s="299" t="s">
        <v>105</v>
      </c>
      <c r="C175" s="299" t="str">
        <f>+_xlfn.XLOOKUP(A175,'ACTIVOS 2'!$B$10:$B$700,'ACTIVOS 2'!$C$10:$C$700)</f>
        <v>CASTRO CONCHA LUIS FERNANDO</v>
      </c>
      <c r="D175" s="300">
        <v>27997</v>
      </c>
      <c r="E175" s="300">
        <v>41821</v>
      </c>
      <c r="F175" s="301">
        <v>2029000</v>
      </c>
      <c r="G175" s="299" t="s">
        <v>763</v>
      </c>
      <c r="H175" s="299" t="s">
        <v>106</v>
      </c>
      <c r="I175" s="299" t="s">
        <v>90</v>
      </c>
      <c r="J175" s="299" t="s">
        <v>91</v>
      </c>
      <c r="K175" s="299" t="s">
        <v>92</v>
      </c>
    </row>
    <row r="176" spans="1:11" s="326" customFormat="1" ht="12.95" customHeight="1" x14ac:dyDescent="0.25">
      <c r="A176" s="306">
        <v>1193170379</v>
      </c>
      <c r="B176" s="299" t="s">
        <v>107</v>
      </c>
      <c r="C176" s="299" t="str">
        <f>+_xlfn.XLOOKUP(A176,'ACTIVOS 2'!$B$10:$B$700,'ACTIVOS 2'!$C$10:$C$700)</f>
        <v>CORTES CHARRIA JOSE LUIS</v>
      </c>
      <c r="D176" s="300">
        <v>36997</v>
      </c>
      <c r="E176" s="300">
        <v>45162</v>
      </c>
      <c r="F176" s="301">
        <v>2029000</v>
      </c>
      <c r="G176" s="299" t="s">
        <v>763</v>
      </c>
      <c r="H176" s="299" t="s">
        <v>108</v>
      </c>
      <c r="I176" s="299" t="s">
        <v>90</v>
      </c>
      <c r="J176" s="299" t="s">
        <v>91</v>
      </c>
      <c r="K176" s="299" t="s">
        <v>92</v>
      </c>
    </row>
    <row r="177" spans="1:11" s="326" customFormat="1" ht="12.95" customHeight="1" x14ac:dyDescent="0.25">
      <c r="A177" s="306">
        <v>1113531156</v>
      </c>
      <c r="B177" s="299" t="s">
        <v>109</v>
      </c>
      <c r="C177" s="299" t="str">
        <f>+_xlfn.XLOOKUP(A177,'ACTIVOS 2'!$B$10:$B$700,'ACTIVOS 2'!$C$10:$C$700)</f>
        <v>CUATIN LARRAHONDO CRISTHIAN FERNANDO</v>
      </c>
      <c r="D177" s="300">
        <v>34595</v>
      </c>
      <c r="E177" s="300">
        <v>44266</v>
      </c>
      <c r="F177" s="301">
        <v>2029000</v>
      </c>
      <c r="G177" s="299" t="s">
        <v>763</v>
      </c>
      <c r="H177" s="299" t="s">
        <v>110</v>
      </c>
      <c r="I177" s="299" t="s">
        <v>90</v>
      </c>
      <c r="J177" s="299" t="s">
        <v>91</v>
      </c>
      <c r="K177" s="299" t="s">
        <v>92</v>
      </c>
    </row>
    <row r="178" spans="1:11" s="326" customFormat="1" ht="12.95" customHeight="1" x14ac:dyDescent="0.25">
      <c r="A178" s="306">
        <v>1144152376</v>
      </c>
      <c r="B178" s="299" t="s">
        <v>6772</v>
      </c>
      <c r="C178" s="299" t="str">
        <f>+_xlfn.XLOOKUP(A178,'ACTIVOS 2'!$B$10:$B$700,'ACTIVOS 2'!$C$10:$C$700)</f>
        <v>FERNANDEZ GIRALDO JOSE IVAN</v>
      </c>
      <c r="D178" s="300">
        <v>33437</v>
      </c>
      <c r="E178" s="300">
        <v>45782</v>
      </c>
      <c r="F178" s="301">
        <v>1770000</v>
      </c>
      <c r="G178" s="299" t="s">
        <v>763</v>
      </c>
      <c r="H178" s="299" t="s">
        <v>6773</v>
      </c>
      <c r="I178" s="299" t="s">
        <v>90</v>
      </c>
      <c r="J178" s="299" t="s">
        <v>91</v>
      </c>
      <c r="K178" s="299" t="s">
        <v>92</v>
      </c>
    </row>
    <row r="179" spans="1:11" s="326" customFormat="1" ht="12.95" customHeight="1" x14ac:dyDescent="0.25">
      <c r="A179" s="306">
        <v>65705929</v>
      </c>
      <c r="B179" s="299" t="s">
        <v>111</v>
      </c>
      <c r="C179" s="299" t="str">
        <f>+_xlfn.XLOOKUP(A179,'ACTIVOS 2'!$B$10:$B$700,'ACTIVOS 2'!$C$10:$C$700)</f>
        <v>GALINDO LUZ CARIME</v>
      </c>
      <c r="D179" s="300">
        <v>29145</v>
      </c>
      <c r="E179" s="300">
        <v>44068</v>
      </c>
      <c r="F179" s="301">
        <v>2029000</v>
      </c>
      <c r="G179" s="299" t="s">
        <v>768</v>
      </c>
      <c r="H179" s="299" t="s">
        <v>4373</v>
      </c>
      <c r="I179" s="299" t="s">
        <v>90</v>
      </c>
      <c r="J179" s="299" t="s">
        <v>91</v>
      </c>
      <c r="K179" s="299" t="s">
        <v>92</v>
      </c>
    </row>
    <row r="180" spans="1:11" s="326" customFormat="1" ht="12.95" customHeight="1" x14ac:dyDescent="0.25">
      <c r="A180" s="306">
        <v>1118289653</v>
      </c>
      <c r="B180" s="299" t="s">
        <v>112</v>
      </c>
      <c r="C180" s="299" t="str">
        <f>+_xlfn.XLOOKUP(A180,'ACTIVOS 2'!$B$10:$B$700,'ACTIVOS 2'!$C$10:$C$700)</f>
        <v>GIRALDO VARELA FREDDY ALEJANDRO</v>
      </c>
      <c r="D180" s="300">
        <v>32393</v>
      </c>
      <c r="E180" s="300">
        <v>44369</v>
      </c>
      <c r="F180" s="301">
        <v>2029000</v>
      </c>
      <c r="G180" s="299" t="s">
        <v>763</v>
      </c>
      <c r="H180" s="299" t="s">
        <v>113</v>
      </c>
      <c r="I180" s="299" t="s">
        <v>90</v>
      </c>
      <c r="J180" s="299" t="s">
        <v>91</v>
      </c>
      <c r="K180" s="299" t="s">
        <v>92</v>
      </c>
    </row>
    <row r="181" spans="1:11" s="326" customFormat="1" ht="12.95" customHeight="1" x14ac:dyDescent="0.25">
      <c r="A181" s="306">
        <v>16744628</v>
      </c>
      <c r="B181" s="299" t="s">
        <v>114</v>
      </c>
      <c r="C181" s="299" t="str">
        <f>+_xlfn.XLOOKUP(A181,'ACTIVOS 2'!$B$10:$B$700,'ACTIVOS 2'!$C$10:$C$700)</f>
        <v>HERNANDEZ CUELLAR ALVARO</v>
      </c>
      <c r="D181" s="300">
        <v>24788</v>
      </c>
      <c r="E181" s="300">
        <v>38875</v>
      </c>
      <c r="F181" s="301">
        <v>2029000</v>
      </c>
      <c r="G181" s="299" t="s">
        <v>763</v>
      </c>
      <c r="H181" s="299" t="s">
        <v>4374</v>
      </c>
      <c r="I181" s="299" t="s">
        <v>90</v>
      </c>
      <c r="J181" s="299" t="s">
        <v>91</v>
      </c>
      <c r="K181" s="299" t="s">
        <v>92</v>
      </c>
    </row>
    <row r="182" spans="1:11" s="326" customFormat="1" ht="12.95" customHeight="1" x14ac:dyDescent="0.25">
      <c r="A182" s="306">
        <v>16917763</v>
      </c>
      <c r="B182" s="299" t="s">
        <v>115</v>
      </c>
      <c r="C182" s="299" t="str">
        <f>+_xlfn.XLOOKUP(A182,'ACTIVOS 2'!$B$10:$B$700,'ACTIVOS 2'!$C$10:$C$700)</f>
        <v>LOPEZ ARANGO MARIO ALBERTO</v>
      </c>
      <c r="D182" s="300">
        <v>29512</v>
      </c>
      <c r="E182" s="300">
        <v>38899</v>
      </c>
      <c r="F182" s="301">
        <v>2029000</v>
      </c>
      <c r="G182" s="299" t="s">
        <v>763</v>
      </c>
      <c r="H182" s="299" t="s">
        <v>4375</v>
      </c>
      <c r="I182" s="299" t="s">
        <v>90</v>
      </c>
      <c r="J182" s="299" t="s">
        <v>91</v>
      </c>
      <c r="K182" s="299" t="s">
        <v>92</v>
      </c>
    </row>
    <row r="183" spans="1:11" s="326" customFormat="1" ht="12.95" customHeight="1" x14ac:dyDescent="0.25">
      <c r="A183" s="306">
        <v>1085281488</v>
      </c>
      <c r="B183" s="299" t="s">
        <v>118</v>
      </c>
      <c r="C183" s="299" t="str">
        <f>+_xlfn.XLOOKUP(A183,'ACTIVOS 2'!$B$10:$B$700,'ACTIVOS 2'!$C$10:$C$700)</f>
        <v>MAIGUAL ERASO DANNY YAIR</v>
      </c>
      <c r="D183" s="300">
        <v>32967</v>
      </c>
      <c r="E183" s="300">
        <v>45124</v>
      </c>
      <c r="F183" s="301">
        <v>2029000</v>
      </c>
      <c r="G183" s="299" t="s">
        <v>763</v>
      </c>
      <c r="H183" s="299" t="s">
        <v>119</v>
      </c>
      <c r="I183" s="299" t="s">
        <v>90</v>
      </c>
      <c r="J183" s="299" t="s">
        <v>91</v>
      </c>
      <c r="K183" s="299" t="s">
        <v>92</v>
      </c>
    </row>
    <row r="184" spans="1:11" s="326" customFormat="1" ht="12.95" customHeight="1" x14ac:dyDescent="0.25">
      <c r="A184" s="306">
        <v>94514840</v>
      </c>
      <c r="B184" s="299" t="s">
        <v>120</v>
      </c>
      <c r="C184" s="299" t="str">
        <f>+_xlfn.XLOOKUP(A184,'ACTIVOS 2'!$B$10:$B$700,'ACTIVOS 2'!$C$10:$C$700)</f>
        <v>MARTINEZ LOPEZ JAIRO ALONSO</v>
      </c>
      <c r="D184" s="300">
        <v>28526</v>
      </c>
      <c r="E184" s="300">
        <v>39412</v>
      </c>
      <c r="F184" s="301">
        <v>2029000</v>
      </c>
      <c r="G184" s="299" t="s">
        <v>763</v>
      </c>
      <c r="H184" s="299" t="s">
        <v>4377</v>
      </c>
      <c r="I184" s="299" t="s">
        <v>90</v>
      </c>
      <c r="J184" s="299" t="s">
        <v>91</v>
      </c>
      <c r="K184" s="299" t="s">
        <v>92</v>
      </c>
    </row>
    <row r="185" spans="1:11" s="326" customFormat="1" ht="12.95" customHeight="1" x14ac:dyDescent="0.25">
      <c r="A185" s="306">
        <v>1118284581</v>
      </c>
      <c r="B185" s="299" t="s">
        <v>124</v>
      </c>
      <c r="C185" s="299" t="str">
        <f>+_xlfn.XLOOKUP(A185,'ACTIVOS 2'!$B$10:$B$700,'ACTIVOS 2'!$C$10:$C$700)</f>
        <v>MENDOZA ZAMUDIO WILLIAM ALEXIS</v>
      </c>
      <c r="D185" s="300">
        <v>31659</v>
      </c>
      <c r="E185" s="300">
        <v>44062</v>
      </c>
      <c r="F185" s="301">
        <v>2029000</v>
      </c>
      <c r="G185" s="299" t="s">
        <v>763</v>
      </c>
      <c r="H185" s="299" t="s">
        <v>125</v>
      </c>
      <c r="I185" s="299" t="s">
        <v>90</v>
      </c>
      <c r="J185" s="299" t="s">
        <v>91</v>
      </c>
      <c r="K185" s="299" t="s">
        <v>92</v>
      </c>
    </row>
    <row r="186" spans="1:11" s="326" customFormat="1" ht="12.95" customHeight="1" x14ac:dyDescent="0.25">
      <c r="A186" s="306">
        <v>1130628573</v>
      </c>
      <c r="B186" s="299" t="s">
        <v>128</v>
      </c>
      <c r="C186" s="299" t="str">
        <f>+_xlfn.XLOOKUP(A186,'ACTIVOS 2'!$B$10:$B$700,'ACTIVOS 2'!$C$10:$C$700)</f>
        <v>MORALES BAUTISTA JHOAN NICOLAS</v>
      </c>
      <c r="D186" s="300">
        <v>31664</v>
      </c>
      <c r="E186" s="300">
        <v>41591</v>
      </c>
      <c r="F186" s="301">
        <v>2029000</v>
      </c>
      <c r="G186" s="299" t="s">
        <v>763</v>
      </c>
      <c r="H186" s="299" t="s">
        <v>129</v>
      </c>
      <c r="I186" s="299" t="s">
        <v>90</v>
      </c>
      <c r="J186" s="299" t="s">
        <v>91</v>
      </c>
      <c r="K186" s="299" t="s">
        <v>92</v>
      </c>
    </row>
    <row r="187" spans="1:11" s="326" customFormat="1" ht="12.95" customHeight="1" x14ac:dyDescent="0.25">
      <c r="A187" s="306">
        <v>1113629455</v>
      </c>
      <c r="B187" s="299" t="s">
        <v>130</v>
      </c>
      <c r="C187" s="299" t="str">
        <f>+_xlfn.XLOOKUP(A187,'ACTIVOS 2'!$B$10:$B$700,'ACTIVOS 2'!$C$10:$C$700)</f>
        <v>MORALES MORA DIEGO ALBERTO</v>
      </c>
      <c r="D187" s="300">
        <v>32035</v>
      </c>
      <c r="E187" s="300">
        <v>44729</v>
      </c>
      <c r="F187" s="301">
        <v>2029000</v>
      </c>
      <c r="G187" s="299" t="s">
        <v>763</v>
      </c>
      <c r="H187" s="299" t="s">
        <v>4379</v>
      </c>
      <c r="I187" s="299" t="s">
        <v>90</v>
      </c>
      <c r="J187" s="299" t="s">
        <v>91</v>
      </c>
      <c r="K187" s="299" t="s">
        <v>92</v>
      </c>
    </row>
    <row r="188" spans="1:11" s="326" customFormat="1" ht="12.95" customHeight="1" x14ac:dyDescent="0.25">
      <c r="A188" s="306">
        <v>1144173071</v>
      </c>
      <c r="B188" s="299" t="s">
        <v>131</v>
      </c>
      <c r="C188" s="299" t="str">
        <f>+_xlfn.XLOOKUP(A188,'ACTIVOS 2'!$B$10:$B$700,'ACTIVOS 2'!$C$10:$C$700)</f>
        <v>MUNOZ RODRIGUEZ MILLER ANDRES</v>
      </c>
      <c r="D188" s="300">
        <v>34272</v>
      </c>
      <c r="E188" s="300">
        <v>45173</v>
      </c>
      <c r="F188" s="301">
        <v>2029000</v>
      </c>
      <c r="G188" s="299" t="s">
        <v>763</v>
      </c>
      <c r="H188" s="299" t="s">
        <v>132</v>
      </c>
      <c r="I188" s="299" t="s">
        <v>90</v>
      </c>
      <c r="J188" s="299" t="s">
        <v>91</v>
      </c>
      <c r="K188" s="299" t="s">
        <v>92</v>
      </c>
    </row>
    <row r="189" spans="1:11" s="326" customFormat="1" ht="12.95" customHeight="1" x14ac:dyDescent="0.25">
      <c r="A189" s="306">
        <v>16766666</v>
      </c>
      <c r="B189" s="299" t="s">
        <v>133</v>
      </c>
      <c r="C189" s="299" t="str">
        <f>+_xlfn.XLOOKUP(A189,'ACTIVOS 2'!$B$10:$B$700,'ACTIVOS 2'!$C$10:$C$700)</f>
        <v>MURIEL LOPEZ CARLOS ALBERTO</v>
      </c>
      <c r="D189" s="300">
        <v>25275</v>
      </c>
      <c r="E189" s="300">
        <v>39218</v>
      </c>
      <c r="F189" s="301">
        <v>2029000</v>
      </c>
      <c r="G189" s="299" t="s">
        <v>763</v>
      </c>
      <c r="H189" s="299" t="s">
        <v>4380</v>
      </c>
      <c r="I189" s="299" t="s">
        <v>90</v>
      </c>
      <c r="J189" s="299" t="s">
        <v>91</v>
      </c>
      <c r="K189" s="299" t="s">
        <v>92</v>
      </c>
    </row>
    <row r="190" spans="1:11" s="326" customFormat="1" ht="12.95" customHeight="1" x14ac:dyDescent="0.25">
      <c r="A190" s="306">
        <v>16771408</v>
      </c>
      <c r="B190" s="299" t="s">
        <v>134</v>
      </c>
      <c r="C190" s="299" t="str">
        <f>+_xlfn.XLOOKUP(A190,'ACTIVOS 2'!$B$10:$B$700,'ACTIVOS 2'!$C$10:$C$700)</f>
        <v>NARANJO RAMIREZ OSCAR MARIO</v>
      </c>
      <c r="D190" s="300">
        <v>25396</v>
      </c>
      <c r="E190" s="300">
        <v>39965</v>
      </c>
      <c r="F190" s="301">
        <v>2029000</v>
      </c>
      <c r="G190" s="299" t="s">
        <v>763</v>
      </c>
      <c r="H190" s="299" t="s">
        <v>4381</v>
      </c>
      <c r="I190" s="299" t="s">
        <v>90</v>
      </c>
      <c r="J190" s="299" t="s">
        <v>91</v>
      </c>
      <c r="K190" s="299" t="s">
        <v>92</v>
      </c>
    </row>
    <row r="191" spans="1:11" s="326" customFormat="1" ht="12.95" customHeight="1" x14ac:dyDescent="0.25">
      <c r="A191" s="306">
        <v>1113527871</v>
      </c>
      <c r="B191" s="299" t="s">
        <v>135</v>
      </c>
      <c r="C191" s="299" t="str">
        <f>+_xlfn.XLOOKUP(A191,'ACTIVOS 2'!$B$10:$B$700,'ACTIVOS 2'!$C$10:$C$700)</f>
        <v>NARVAEZ YESQUEN JULIO ADOLFO</v>
      </c>
      <c r="D191" s="300">
        <v>34086</v>
      </c>
      <c r="E191" s="300">
        <v>44475</v>
      </c>
      <c r="F191" s="301">
        <v>2029000</v>
      </c>
      <c r="G191" s="299" t="s">
        <v>763</v>
      </c>
      <c r="H191" s="299" t="s">
        <v>4382</v>
      </c>
      <c r="I191" s="299" t="s">
        <v>90</v>
      </c>
      <c r="J191" s="299" t="s">
        <v>91</v>
      </c>
      <c r="K191" s="299" t="s">
        <v>92</v>
      </c>
    </row>
    <row r="192" spans="1:11" s="326" customFormat="1" ht="12.95" customHeight="1" x14ac:dyDescent="0.25">
      <c r="A192" s="306">
        <v>87432752</v>
      </c>
      <c r="B192" s="299" t="s">
        <v>136</v>
      </c>
      <c r="C192" s="299" t="str">
        <f>+_xlfn.XLOOKUP(A192,'ACTIVOS 2'!$B$10:$B$700,'ACTIVOS 2'!$C$10:$C$700)</f>
        <v>ORTIZ PRADO VICTOR JAMES</v>
      </c>
      <c r="D192" s="300">
        <v>26810</v>
      </c>
      <c r="E192" s="300">
        <v>43257</v>
      </c>
      <c r="F192" s="301">
        <v>2029000</v>
      </c>
      <c r="G192" s="299" t="s">
        <v>763</v>
      </c>
      <c r="H192" s="299" t="s">
        <v>137</v>
      </c>
      <c r="I192" s="299" t="s">
        <v>90</v>
      </c>
      <c r="J192" s="299" t="s">
        <v>91</v>
      </c>
      <c r="K192" s="299" t="s">
        <v>92</v>
      </c>
    </row>
    <row r="193" spans="1:11" s="326" customFormat="1" ht="12.95" customHeight="1" x14ac:dyDescent="0.25">
      <c r="A193" s="306">
        <v>1143960260</v>
      </c>
      <c r="B193" s="299" t="s">
        <v>138</v>
      </c>
      <c r="C193" s="299" t="str">
        <f>+_xlfn.XLOOKUP(A193,'ACTIVOS 2'!$B$10:$B$700,'ACTIVOS 2'!$C$10:$C$700)</f>
        <v>OSPINA AYALA WILDER ESNEIDER</v>
      </c>
      <c r="D193" s="300">
        <v>34288</v>
      </c>
      <c r="E193" s="300">
        <v>44566</v>
      </c>
      <c r="F193" s="301">
        <v>2029000</v>
      </c>
      <c r="G193" s="299" t="s">
        <v>763</v>
      </c>
      <c r="H193" s="299" t="s">
        <v>139</v>
      </c>
      <c r="I193" s="299" t="s">
        <v>90</v>
      </c>
      <c r="J193" s="299" t="s">
        <v>91</v>
      </c>
      <c r="K193" s="299" t="s">
        <v>92</v>
      </c>
    </row>
    <row r="194" spans="1:11" s="326" customFormat="1" ht="12.95" customHeight="1" x14ac:dyDescent="0.25">
      <c r="A194" s="306">
        <v>66823253</v>
      </c>
      <c r="B194" s="299" t="s">
        <v>140</v>
      </c>
      <c r="C194" s="299" t="str">
        <f>+_xlfn.XLOOKUP(A194,'ACTIVOS 2'!$B$10:$B$700,'ACTIVOS 2'!$C$10:$C$700)</f>
        <v>PRADO RIOS JACQUELINE</v>
      </c>
      <c r="D194" s="300">
        <v>25792</v>
      </c>
      <c r="E194" s="300">
        <v>39554</v>
      </c>
      <c r="F194" s="301">
        <v>2029000</v>
      </c>
      <c r="G194" s="299" t="s">
        <v>768</v>
      </c>
      <c r="H194" s="299" t="s">
        <v>4383</v>
      </c>
      <c r="I194" s="299" t="s">
        <v>90</v>
      </c>
      <c r="J194" s="299" t="s">
        <v>91</v>
      </c>
      <c r="K194" s="299" t="s">
        <v>92</v>
      </c>
    </row>
    <row r="195" spans="1:11" s="326" customFormat="1" ht="12.95" customHeight="1" x14ac:dyDescent="0.25">
      <c r="A195" s="306">
        <v>16799736</v>
      </c>
      <c r="B195" s="299" t="s">
        <v>141</v>
      </c>
      <c r="C195" s="299" t="str">
        <f>+_xlfn.XLOOKUP(A195,'ACTIVOS 2'!$B$10:$B$700,'ACTIVOS 2'!$C$10:$C$700)</f>
        <v>RAMIREZ BEJARANO MAURICIO</v>
      </c>
      <c r="D195" s="300">
        <v>26405</v>
      </c>
      <c r="E195" s="300">
        <v>38869</v>
      </c>
      <c r="F195" s="301">
        <v>2029000</v>
      </c>
      <c r="G195" s="299" t="s">
        <v>763</v>
      </c>
      <c r="H195" s="299" t="s">
        <v>4384</v>
      </c>
      <c r="I195" s="299" t="s">
        <v>90</v>
      </c>
      <c r="J195" s="299" t="s">
        <v>91</v>
      </c>
      <c r="K195" s="299" t="s">
        <v>92</v>
      </c>
    </row>
    <row r="196" spans="1:11" s="326" customFormat="1" ht="12.95" customHeight="1" x14ac:dyDescent="0.25">
      <c r="A196" s="306">
        <v>1130659422</v>
      </c>
      <c r="B196" s="299" t="s">
        <v>6872</v>
      </c>
      <c r="C196" s="299" t="str">
        <f>+_xlfn.XLOOKUP(A196,'ACTIVOS 2'!$B$10:$B$700,'ACTIVOS 2'!$C$10:$C$700)</f>
        <v>GUEVARA OREJUELA DIANA CAROLINA</v>
      </c>
      <c r="D196" s="300">
        <v>32205</v>
      </c>
      <c r="E196" s="300">
        <v>45803</v>
      </c>
      <c r="F196" s="301">
        <v>1959000</v>
      </c>
      <c r="G196" s="299" t="s">
        <v>768</v>
      </c>
      <c r="H196" s="299" t="s">
        <v>6873</v>
      </c>
      <c r="I196" s="299" t="s">
        <v>90</v>
      </c>
      <c r="J196" s="299" t="s">
        <v>167</v>
      </c>
      <c r="K196" s="299" t="s">
        <v>159</v>
      </c>
    </row>
    <row r="197" spans="1:11" s="326" customFormat="1" ht="12.95" customHeight="1" x14ac:dyDescent="0.25">
      <c r="A197" s="306">
        <v>1112476508</v>
      </c>
      <c r="B197" s="299" t="s">
        <v>146</v>
      </c>
      <c r="C197" s="299" t="str">
        <f>+_xlfn.XLOOKUP(A197,'ACTIVOS 2'!$B$10:$B$700,'ACTIVOS 2'!$C$10:$C$700)</f>
        <v>SANCHEZ JIMENEZ HERNAN DARIO</v>
      </c>
      <c r="D197" s="300">
        <v>33836</v>
      </c>
      <c r="E197" s="300">
        <v>42851</v>
      </c>
      <c r="F197" s="301">
        <v>2029000</v>
      </c>
      <c r="G197" s="299" t="s">
        <v>763</v>
      </c>
      <c r="H197" s="299" t="s">
        <v>147</v>
      </c>
      <c r="I197" s="299" t="s">
        <v>90</v>
      </c>
      <c r="J197" s="299" t="s">
        <v>91</v>
      </c>
      <c r="K197" s="299" t="s">
        <v>92</v>
      </c>
    </row>
    <row r="198" spans="1:11" s="326" customFormat="1" ht="12.95" customHeight="1" x14ac:dyDescent="0.25">
      <c r="A198" s="306">
        <v>1111659179</v>
      </c>
      <c r="B198" s="299" t="s">
        <v>5241</v>
      </c>
      <c r="C198" s="299" t="str">
        <f>+_xlfn.XLOOKUP(A198,'ACTIVOS 2'!$B$10:$B$700,'ACTIVOS 2'!$C$10:$C$700)</f>
        <v>SILVA VARON JEFFRY STIWAR</v>
      </c>
      <c r="D198" s="300">
        <v>38059</v>
      </c>
      <c r="E198" s="300">
        <v>45698</v>
      </c>
      <c r="F198" s="301">
        <v>1879000</v>
      </c>
      <c r="G198" s="299" t="s">
        <v>763</v>
      </c>
      <c r="H198" s="299" t="s">
        <v>5242</v>
      </c>
      <c r="I198" s="299" t="s">
        <v>90</v>
      </c>
      <c r="J198" s="299" t="s">
        <v>91</v>
      </c>
      <c r="K198" s="299" t="s">
        <v>92</v>
      </c>
    </row>
    <row r="199" spans="1:11" s="326" customFormat="1" ht="12.95" customHeight="1" x14ac:dyDescent="0.25">
      <c r="A199" s="306">
        <v>1061784710</v>
      </c>
      <c r="B199" s="299" t="s">
        <v>6774</v>
      </c>
      <c r="C199" s="299" t="str">
        <f>+_xlfn.XLOOKUP(A199,'ACTIVOS 2'!$B$10:$B$700,'ACTIVOS 2'!$C$10:$C$700)</f>
        <v>SOTELO ORDONEZ ADRIAN LEANDRO</v>
      </c>
      <c r="D199" s="300">
        <v>34985</v>
      </c>
      <c r="E199" s="300">
        <v>45782</v>
      </c>
      <c r="F199" s="301">
        <v>1770000</v>
      </c>
      <c r="G199" s="299" t="s">
        <v>763</v>
      </c>
      <c r="H199" s="299" t="s">
        <v>6775</v>
      </c>
      <c r="I199" s="299" t="s">
        <v>90</v>
      </c>
      <c r="J199" s="299" t="s">
        <v>91</v>
      </c>
      <c r="K199" s="299" t="s">
        <v>92</v>
      </c>
    </row>
    <row r="200" spans="1:11" s="326" customFormat="1" ht="12.95" customHeight="1" x14ac:dyDescent="0.25">
      <c r="A200" s="306">
        <v>1144080796</v>
      </c>
      <c r="B200" s="299" t="s">
        <v>148</v>
      </c>
      <c r="C200" s="299" t="str">
        <f>+_xlfn.XLOOKUP(A200,'ACTIVOS 2'!$B$10:$B$700,'ACTIVOS 2'!$C$10:$C$700)</f>
        <v>TALAGA CIFUENTES YEIMY CAROLINA</v>
      </c>
      <c r="D200" s="300">
        <v>34875</v>
      </c>
      <c r="E200" s="300">
        <v>45524</v>
      </c>
      <c r="F200" s="301">
        <v>2029000</v>
      </c>
      <c r="G200" s="299" t="s">
        <v>768</v>
      </c>
      <c r="H200" s="299" t="s">
        <v>4386</v>
      </c>
      <c r="I200" s="299" t="s">
        <v>90</v>
      </c>
      <c r="J200" s="299" t="s">
        <v>91</v>
      </c>
      <c r="K200" s="299" t="s">
        <v>92</v>
      </c>
    </row>
    <row r="201" spans="1:11" s="326" customFormat="1" ht="12.95" customHeight="1" x14ac:dyDescent="0.25">
      <c r="A201" s="306">
        <v>1107519027</v>
      </c>
      <c r="B201" s="299" t="s">
        <v>6726</v>
      </c>
      <c r="C201" s="299" t="str">
        <f>+_xlfn.XLOOKUP(A201,'ACTIVOS 2'!$B$10:$B$700,'ACTIVOS 2'!$C$10:$C$700)</f>
        <v>CAMILO TORRES GIRALDO</v>
      </c>
      <c r="D201" s="300">
        <v>35912</v>
      </c>
      <c r="E201" s="300">
        <v>44767</v>
      </c>
      <c r="F201" s="301">
        <v>2029000</v>
      </c>
      <c r="G201" s="299" t="s">
        <v>763</v>
      </c>
      <c r="H201" s="299" t="s">
        <v>4371</v>
      </c>
      <c r="I201" s="299" t="s">
        <v>90</v>
      </c>
      <c r="J201" s="299" t="s">
        <v>91</v>
      </c>
      <c r="K201" s="299" t="s">
        <v>92</v>
      </c>
    </row>
    <row r="202" spans="1:11" s="326" customFormat="1" ht="12.95" customHeight="1" x14ac:dyDescent="0.25">
      <c r="A202" s="306">
        <v>1114878861</v>
      </c>
      <c r="B202" s="299" t="s">
        <v>151</v>
      </c>
      <c r="C202" s="299" t="str">
        <f>+_xlfn.XLOOKUP(A202,'ACTIVOS 2'!$B$10:$B$700,'ACTIVOS 2'!$C$10:$C$700)</f>
        <v>TORRES ROA JUAN MANUEL</v>
      </c>
      <c r="D202" s="300">
        <v>32269</v>
      </c>
      <c r="E202" s="300">
        <v>44728</v>
      </c>
      <c r="F202" s="301">
        <v>2029000</v>
      </c>
      <c r="G202" s="299" t="s">
        <v>763</v>
      </c>
      <c r="H202" s="299" t="s">
        <v>4387</v>
      </c>
      <c r="I202" s="299" t="s">
        <v>90</v>
      </c>
      <c r="J202" s="299" t="s">
        <v>91</v>
      </c>
      <c r="K202" s="299" t="s">
        <v>92</v>
      </c>
    </row>
    <row r="203" spans="1:11" s="326" customFormat="1" ht="12.95" customHeight="1" x14ac:dyDescent="0.25">
      <c r="A203" s="306">
        <v>1144203703</v>
      </c>
      <c r="B203" s="299" t="s">
        <v>152</v>
      </c>
      <c r="C203" s="299" t="str">
        <f>+_xlfn.XLOOKUP(A203,'ACTIVOS 2'!$B$10:$B$700,'ACTIVOS 2'!$C$10:$C$700)</f>
        <v>TORRES VERA BRAJHAN</v>
      </c>
      <c r="D203" s="300">
        <v>35728</v>
      </c>
      <c r="E203" s="300">
        <v>43657</v>
      </c>
      <c r="F203" s="301">
        <v>2029000</v>
      </c>
      <c r="G203" s="299" t="s">
        <v>763</v>
      </c>
      <c r="H203" s="299" t="s">
        <v>153</v>
      </c>
      <c r="I203" s="299" t="s">
        <v>90</v>
      </c>
      <c r="J203" s="299" t="s">
        <v>91</v>
      </c>
      <c r="K203" s="299" t="s">
        <v>92</v>
      </c>
    </row>
    <row r="204" spans="1:11" s="326" customFormat="1" ht="12.95" customHeight="1" x14ac:dyDescent="0.25">
      <c r="A204" s="306">
        <v>1193083872</v>
      </c>
      <c r="B204" s="299" t="s">
        <v>1402</v>
      </c>
      <c r="C204" s="299" t="str">
        <f>+_xlfn.XLOOKUP(A204,'ACTIVOS 2'!$B$10:$B$700,'ACTIVOS 2'!$C$10:$C$700)</f>
        <v>URIBE CHIVATA ASTRID JULIETA</v>
      </c>
      <c r="D204" s="300">
        <v>37465</v>
      </c>
      <c r="E204" s="300">
        <v>45187</v>
      </c>
      <c r="F204" s="301">
        <v>1639000</v>
      </c>
      <c r="G204" s="299" t="s">
        <v>768</v>
      </c>
      <c r="H204" s="299" t="s">
        <v>1403</v>
      </c>
      <c r="I204" s="299" t="s">
        <v>90</v>
      </c>
      <c r="J204" s="299" t="s">
        <v>91</v>
      </c>
      <c r="K204" s="299" t="s">
        <v>92</v>
      </c>
    </row>
    <row r="205" spans="1:11" s="326" customFormat="1" ht="12.95" customHeight="1" x14ac:dyDescent="0.25">
      <c r="A205" s="306">
        <v>1143857521</v>
      </c>
      <c r="B205" s="299" t="s">
        <v>154</v>
      </c>
      <c r="C205" s="299" t="str">
        <f>+_xlfn.XLOOKUP(A205,'ACTIVOS 2'!$B$10:$B$700,'ACTIVOS 2'!$C$10:$C$700)</f>
        <v>VARGAS CORTES LUIS ANTONIO</v>
      </c>
      <c r="D205" s="300">
        <v>34654</v>
      </c>
      <c r="E205" s="300">
        <v>44186</v>
      </c>
      <c r="F205" s="301">
        <v>2029000</v>
      </c>
      <c r="G205" s="299" t="s">
        <v>763</v>
      </c>
      <c r="H205" s="299" t="s">
        <v>155</v>
      </c>
      <c r="I205" s="299" t="s">
        <v>90</v>
      </c>
      <c r="J205" s="299" t="s">
        <v>91</v>
      </c>
      <c r="K205" s="299" t="s">
        <v>92</v>
      </c>
    </row>
    <row r="206" spans="1:11" s="326" customFormat="1" ht="12.95" customHeight="1" x14ac:dyDescent="0.25">
      <c r="A206" s="306">
        <v>1144078734</v>
      </c>
      <c r="B206" s="299" t="s">
        <v>156</v>
      </c>
      <c r="C206" s="299" t="str">
        <f>+_xlfn.XLOOKUP(A206,'ACTIVOS 2'!$B$10:$B$700,'ACTIVOS 2'!$C$10:$C$700)</f>
        <v>VARGAS MAJIN ERIK JOHAN</v>
      </c>
      <c r="D206" s="300">
        <v>34754</v>
      </c>
      <c r="E206" s="300">
        <v>44697</v>
      </c>
      <c r="F206" s="301">
        <v>2029000</v>
      </c>
      <c r="G206" s="299" t="s">
        <v>763</v>
      </c>
      <c r="H206" s="299" t="s">
        <v>157</v>
      </c>
      <c r="I206" s="299" t="s">
        <v>90</v>
      </c>
      <c r="J206" s="299" t="s">
        <v>91</v>
      </c>
      <c r="K206" s="299" t="s">
        <v>92</v>
      </c>
    </row>
    <row r="207" spans="1:11" s="326" customFormat="1" ht="12.95" customHeight="1" x14ac:dyDescent="0.25">
      <c r="A207" s="306">
        <v>1114873900</v>
      </c>
      <c r="B207" s="299" t="s">
        <v>158</v>
      </c>
      <c r="C207" s="299" t="str">
        <f>+_xlfn.XLOOKUP(A207,'ACTIVOS 2'!$B$10:$B$700,'ACTIVOS 2'!$C$10:$C$700)</f>
        <v>VASQUEZ TENORIO EDISON ALEJANDRO</v>
      </c>
      <c r="D207" s="300">
        <v>37373</v>
      </c>
      <c r="E207" s="300">
        <v>45629</v>
      </c>
      <c r="F207" s="301">
        <v>1879000</v>
      </c>
      <c r="G207" s="299" t="s">
        <v>763</v>
      </c>
      <c r="H207" s="299" t="s">
        <v>5266</v>
      </c>
      <c r="I207" s="299" t="s">
        <v>90</v>
      </c>
      <c r="J207" s="299" t="s">
        <v>91</v>
      </c>
      <c r="K207" s="299" t="s">
        <v>159</v>
      </c>
    </row>
    <row r="208" spans="1:11" s="326" customFormat="1" ht="12.95" customHeight="1" x14ac:dyDescent="0.25">
      <c r="A208" s="306">
        <v>1144190231</v>
      </c>
      <c r="B208" s="299" t="s">
        <v>160</v>
      </c>
      <c r="C208" s="299" t="str">
        <f>+_xlfn.XLOOKUP(A208,'ACTIVOS 2'!$B$10:$B$700,'ACTIVOS 2'!$C$10:$C$700)</f>
        <v>VICTORIA VALDES HECTOR EDUARDO</v>
      </c>
      <c r="D208" s="300">
        <v>35003</v>
      </c>
      <c r="E208" s="300">
        <v>45173</v>
      </c>
      <c r="F208" s="301">
        <v>2029000</v>
      </c>
      <c r="G208" s="299" t="s">
        <v>763</v>
      </c>
      <c r="H208" s="299" t="s">
        <v>161</v>
      </c>
      <c r="I208" s="299" t="s">
        <v>90</v>
      </c>
      <c r="J208" s="299" t="s">
        <v>91</v>
      </c>
      <c r="K208" s="299" t="s">
        <v>92</v>
      </c>
    </row>
    <row r="209" spans="1:11" s="326" customFormat="1" ht="12.95" customHeight="1" x14ac:dyDescent="0.25">
      <c r="A209" s="306">
        <v>6098150</v>
      </c>
      <c r="B209" s="299" t="s">
        <v>162</v>
      </c>
      <c r="C209" s="299" t="str">
        <f>+_xlfn.XLOOKUP(A209,'ACTIVOS 2'!$B$10:$B$700,'ACTIVOS 2'!$C$10:$C$700)</f>
        <v>ZEA GALVEZ DIEGO FERNANDO</v>
      </c>
      <c r="D209" s="300">
        <v>28789</v>
      </c>
      <c r="E209" s="300">
        <v>39995</v>
      </c>
      <c r="F209" s="301">
        <v>2029000</v>
      </c>
      <c r="G209" s="299" t="s">
        <v>763</v>
      </c>
      <c r="H209" s="299" t="s">
        <v>4388</v>
      </c>
      <c r="I209" s="299" t="s">
        <v>90</v>
      </c>
      <c r="J209" s="299" t="s">
        <v>91</v>
      </c>
      <c r="K209" s="299" t="s">
        <v>92</v>
      </c>
    </row>
    <row r="210" spans="1:11" s="326" customFormat="1" ht="12.95" customHeight="1" x14ac:dyDescent="0.25">
      <c r="A210" s="306">
        <v>14839664</v>
      </c>
      <c r="B210" s="299" t="s">
        <v>163</v>
      </c>
      <c r="C210" s="299" t="str">
        <f>+_xlfn.XLOOKUP(A210,'ACTIVOS 2'!$B$10:$B$700,'ACTIVOS 2'!$C$10:$C$700)</f>
        <v>ZUNIGA RAMIREZ RAFAEL</v>
      </c>
      <c r="D210" s="300">
        <v>29522</v>
      </c>
      <c r="E210" s="300">
        <v>43224</v>
      </c>
      <c r="F210" s="301">
        <v>2029000</v>
      </c>
      <c r="G210" s="299" t="s">
        <v>763</v>
      </c>
      <c r="H210" s="299" t="s">
        <v>164</v>
      </c>
      <c r="I210" s="299" t="s">
        <v>90</v>
      </c>
      <c r="J210" s="299" t="s">
        <v>91</v>
      </c>
      <c r="K210" s="299" t="s">
        <v>92</v>
      </c>
    </row>
    <row r="211" spans="1:11" s="326" customFormat="1" ht="12.95" customHeight="1" x14ac:dyDescent="0.25">
      <c r="A211" s="306">
        <v>1151953023</v>
      </c>
      <c r="B211" s="299" t="s">
        <v>165</v>
      </c>
      <c r="C211" s="299" t="str">
        <f>+_xlfn.XLOOKUP(A211,'ACTIVOS 2'!$B$10:$B$700,'ACTIVOS 2'!$C$10:$C$700)</f>
        <v>AYALA RIOS CRISTHIAN</v>
      </c>
      <c r="D211" s="300">
        <v>34406</v>
      </c>
      <c r="E211" s="300">
        <v>45100</v>
      </c>
      <c r="F211" s="301">
        <v>1959000</v>
      </c>
      <c r="G211" s="299" t="s">
        <v>763</v>
      </c>
      <c r="H211" s="299" t="s">
        <v>166</v>
      </c>
      <c r="I211" s="299" t="s">
        <v>90</v>
      </c>
      <c r="J211" s="299" t="s">
        <v>167</v>
      </c>
      <c r="K211" s="299" t="s">
        <v>159</v>
      </c>
    </row>
    <row r="212" spans="1:11" s="326" customFormat="1" ht="12.95" customHeight="1" x14ac:dyDescent="0.25">
      <c r="A212" s="306">
        <v>1122121587</v>
      </c>
      <c r="B212" s="299" t="s">
        <v>168</v>
      </c>
      <c r="C212" s="299" t="str">
        <f>+_xlfn.XLOOKUP(A212,'ACTIVOS 2'!$B$10:$B$700,'ACTIVOS 2'!$C$10:$C$700)</f>
        <v>BETANCOURT GIRALDO PAOLA ANDREA</v>
      </c>
      <c r="D212" s="300">
        <v>32252</v>
      </c>
      <c r="E212" s="300">
        <v>45062</v>
      </c>
      <c r="F212" s="301">
        <v>2526000</v>
      </c>
      <c r="G212" s="299" t="s">
        <v>768</v>
      </c>
      <c r="H212" s="299" t="s">
        <v>169</v>
      </c>
      <c r="I212" s="299" t="s">
        <v>90</v>
      </c>
      <c r="J212" s="299" t="s">
        <v>167</v>
      </c>
      <c r="K212" s="299" t="s">
        <v>159</v>
      </c>
    </row>
    <row r="213" spans="1:11" s="326" customFormat="1" ht="12.95" customHeight="1" x14ac:dyDescent="0.25">
      <c r="A213" s="306">
        <v>1144065214</v>
      </c>
      <c r="B213" s="299" t="s">
        <v>170</v>
      </c>
      <c r="C213" s="299" t="str">
        <f>+_xlfn.XLOOKUP(A213,'ACTIVOS 2'!$B$10:$B$700,'ACTIVOS 2'!$C$10:$C$700)</f>
        <v>ESTACIO ORTIZ JESSICA</v>
      </c>
      <c r="D213" s="300">
        <v>34211</v>
      </c>
      <c r="E213" s="300">
        <v>45155</v>
      </c>
      <c r="F213" s="301">
        <v>2526000</v>
      </c>
      <c r="G213" s="299" t="s">
        <v>768</v>
      </c>
      <c r="H213" s="299" t="s">
        <v>171</v>
      </c>
      <c r="I213" s="299" t="s">
        <v>90</v>
      </c>
      <c r="J213" s="299" t="s">
        <v>167</v>
      </c>
      <c r="K213" s="299" t="s">
        <v>159</v>
      </c>
    </row>
    <row r="214" spans="1:11" s="326" customFormat="1" ht="12.95" customHeight="1" x14ac:dyDescent="0.25">
      <c r="A214" s="306">
        <v>1006452323</v>
      </c>
      <c r="B214" s="299" t="s">
        <v>6866</v>
      </c>
      <c r="C214" s="299" t="str">
        <f>+_xlfn.XLOOKUP(A214,'ACTIVOS 2'!$B$10:$B$700,'ACTIVOS 2'!$C$10:$C$700)</f>
        <v>HOYOS GUERRERO MARIA SORANGELA</v>
      </c>
      <c r="D214" s="300">
        <v>37856</v>
      </c>
      <c r="E214" s="300">
        <v>45803</v>
      </c>
      <c r="F214" s="301">
        <v>1425000</v>
      </c>
      <c r="G214" s="299" t="s">
        <v>768</v>
      </c>
      <c r="H214" s="299" t="s">
        <v>6867</v>
      </c>
      <c r="I214" s="299" t="s">
        <v>83</v>
      </c>
      <c r="J214" s="299" t="s">
        <v>899</v>
      </c>
      <c r="K214" s="299" t="s">
        <v>85</v>
      </c>
    </row>
    <row r="215" spans="1:11" s="326" customFormat="1" ht="12.95" customHeight="1" x14ac:dyDescent="0.25">
      <c r="A215" s="306">
        <v>1006015232</v>
      </c>
      <c r="B215" s="299" t="s">
        <v>175</v>
      </c>
      <c r="C215" s="299" t="str">
        <f>+_xlfn.XLOOKUP(A215,'ACTIVOS 2'!$B$10:$B$700,'ACTIVOS 2'!$C$10:$C$700)</f>
        <v>LARGO CASTILLO CAMILO</v>
      </c>
      <c r="D215" s="300">
        <v>36853</v>
      </c>
      <c r="E215" s="300">
        <v>45323</v>
      </c>
      <c r="F215" s="301">
        <v>1959000</v>
      </c>
      <c r="G215" s="299" t="s">
        <v>763</v>
      </c>
      <c r="H215" s="299" t="s">
        <v>176</v>
      </c>
      <c r="I215" s="299" t="s">
        <v>90</v>
      </c>
      <c r="J215" s="299" t="s">
        <v>167</v>
      </c>
      <c r="K215" s="299" t="s">
        <v>159</v>
      </c>
    </row>
    <row r="216" spans="1:11" s="326" customFormat="1" ht="12.95" customHeight="1" x14ac:dyDescent="0.25">
      <c r="A216" s="306">
        <v>38889715</v>
      </c>
      <c r="B216" s="299" t="s">
        <v>177</v>
      </c>
      <c r="C216" s="299" t="str">
        <f>+_xlfn.XLOOKUP(A216,'ACTIVOS 2'!$B$10:$B$700,'ACTIVOS 2'!$C$10:$C$700)</f>
        <v>LEDESMA ZAPATA LILIANA</v>
      </c>
      <c r="D216" s="300">
        <v>29019</v>
      </c>
      <c r="E216" s="300">
        <v>44427</v>
      </c>
      <c r="F216" s="301">
        <v>1959000</v>
      </c>
      <c r="G216" s="299" t="s">
        <v>768</v>
      </c>
      <c r="H216" s="299" t="s">
        <v>4390</v>
      </c>
      <c r="I216" s="299" t="s">
        <v>90</v>
      </c>
      <c r="J216" s="299" t="s">
        <v>167</v>
      </c>
      <c r="K216" s="299" t="s">
        <v>159</v>
      </c>
    </row>
    <row r="217" spans="1:11" s="326" customFormat="1" ht="12.95" customHeight="1" x14ac:dyDescent="0.25">
      <c r="A217" s="306">
        <v>1148445121</v>
      </c>
      <c r="B217" s="299" t="s">
        <v>178</v>
      </c>
      <c r="C217" s="299" t="str">
        <f>+_xlfn.XLOOKUP(A217,'ACTIVOS 2'!$B$10:$B$700,'ACTIVOS 2'!$C$10:$C$700)</f>
        <v>MAHECHA RIASCOS LISET</v>
      </c>
      <c r="D217" s="300">
        <v>34441</v>
      </c>
      <c r="E217" s="300">
        <v>45313</v>
      </c>
      <c r="F217" s="301">
        <v>2526000</v>
      </c>
      <c r="G217" s="299" t="s">
        <v>768</v>
      </c>
      <c r="H217" s="299" t="s">
        <v>179</v>
      </c>
      <c r="I217" s="299" t="s">
        <v>90</v>
      </c>
      <c r="J217" s="299" t="s">
        <v>167</v>
      </c>
      <c r="K217" s="299" t="s">
        <v>159</v>
      </c>
    </row>
    <row r="218" spans="1:11" s="326" customFormat="1" ht="12.95" customHeight="1" x14ac:dyDescent="0.25">
      <c r="A218" s="306">
        <v>1114388381</v>
      </c>
      <c r="B218" s="299" t="s">
        <v>180</v>
      </c>
      <c r="C218" s="299" t="str">
        <f>+_xlfn.XLOOKUP(A218,'ACTIVOS 2'!$B$10:$B$700,'ACTIVOS 2'!$C$10:$C$700)</f>
        <v>MARIN MARTINEZ LUIS CARLOS</v>
      </c>
      <c r="D218" s="300">
        <v>33334</v>
      </c>
      <c r="E218" s="300">
        <v>45208</v>
      </c>
      <c r="F218" s="301">
        <v>1959000</v>
      </c>
      <c r="G218" s="299" t="s">
        <v>763</v>
      </c>
      <c r="H218" s="299" t="s">
        <v>181</v>
      </c>
      <c r="I218" s="299" t="s">
        <v>90</v>
      </c>
      <c r="J218" s="299" t="s">
        <v>167</v>
      </c>
      <c r="K218" s="299" t="s">
        <v>159</v>
      </c>
    </row>
    <row r="219" spans="1:11" s="326" customFormat="1" ht="12.95" customHeight="1" x14ac:dyDescent="0.25">
      <c r="A219" s="306">
        <v>31309648</v>
      </c>
      <c r="B219" s="299" t="s">
        <v>182</v>
      </c>
      <c r="C219" s="299" t="str">
        <f>+_xlfn.XLOOKUP(A219,'ACTIVOS 2'!$B$10:$B$700,'ACTIVOS 2'!$C$10:$C$700)</f>
        <v>PALACIO CAMPO GLEANGELY MAIBELIN</v>
      </c>
      <c r="D219" s="300">
        <v>31071</v>
      </c>
      <c r="E219" s="300">
        <v>44702</v>
      </c>
      <c r="F219" s="301">
        <v>2243000</v>
      </c>
      <c r="G219" s="299" t="s">
        <v>768</v>
      </c>
      <c r="H219" s="299" t="s">
        <v>183</v>
      </c>
      <c r="I219" s="299" t="s">
        <v>90</v>
      </c>
      <c r="J219" s="299" t="s">
        <v>167</v>
      </c>
      <c r="K219" s="299" t="s">
        <v>159</v>
      </c>
    </row>
    <row r="220" spans="1:11" s="326" customFormat="1" ht="12.95" customHeight="1" x14ac:dyDescent="0.25">
      <c r="A220" s="306">
        <v>1085271987</v>
      </c>
      <c r="B220" s="299" t="s">
        <v>184</v>
      </c>
      <c r="C220" s="299" t="str">
        <f>+_xlfn.XLOOKUP(A220,'ACTIVOS 2'!$B$10:$B$700,'ACTIVOS 2'!$C$10:$C$700)</f>
        <v>QUIROGA OSORIO MARIA VICTORIA</v>
      </c>
      <c r="D220" s="300">
        <v>32578</v>
      </c>
      <c r="E220" s="300">
        <v>45100</v>
      </c>
      <c r="F220" s="301">
        <v>2526000</v>
      </c>
      <c r="G220" s="299" t="s">
        <v>768</v>
      </c>
      <c r="H220" s="299" t="s">
        <v>4391</v>
      </c>
      <c r="I220" s="299" t="s">
        <v>90</v>
      </c>
      <c r="J220" s="299" t="s">
        <v>167</v>
      </c>
      <c r="K220" s="299" t="s">
        <v>159</v>
      </c>
    </row>
    <row r="221" spans="1:11" s="326" customFormat="1" ht="12.95" customHeight="1" x14ac:dyDescent="0.25">
      <c r="A221" s="306">
        <v>1129502437</v>
      </c>
      <c r="B221" s="299" t="s">
        <v>6776</v>
      </c>
      <c r="C221" s="299" t="str">
        <f>+_xlfn.XLOOKUP(A221,'ACTIVOS 2'!$B$10:$B$700,'ACTIVOS 2'!$C$10:$C$700)</f>
        <v>VARGAS DELGADO JOSE MANUEL</v>
      </c>
      <c r="D221" s="300">
        <v>32396</v>
      </c>
      <c r="E221" s="300">
        <v>45789</v>
      </c>
      <c r="F221" s="301">
        <v>1959000</v>
      </c>
      <c r="G221" s="299" t="s">
        <v>763</v>
      </c>
      <c r="H221" s="299" t="s">
        <v>6777</v>
      </c>
      <c r="I221" s="299" t="s">
        <v>90</v>
      </c>
      <c r="J221" s="299" t="s">
        <v>167</v>
      </c>
      <c r="K221" s="299" t="s">
        <v>159</v>
      </c>
    </row>
    <row r="222" spans="1:11" s="326" customFormat="1" ht="12.95" customHeight="1" x14ac:dyDescent="0.25">
      <c r="A222" s="306">
        <v>66865362</v>
      </c>
      <c r="B222" s="299" t="s">
        <v>1016</v>
      </c>
      <c r="C222" s="299" t="str">
        <f>+_xlfn.XLOOKUP(A222,'ACTIVOS 2'!$B$10:$B$700,'ACTIVOS 2'!$C$10:$C$700)</f>
        <v>AGUDELO FIERRO CLAUDIA</v>
      </c>
      <c r="D222" s="300">
        <v>26977</v>
      </c>
      <c r="E222" s="300">
        <v>43370</v>
      </c>
      <c r="F222" s="301">
        <v>1868000</v>
      </c>
      <c r="G222" s="299" t="s">
        <v>768</v>
      </c>
      <c r="H222" s="299" t="s">
        <v>4392</v>
      </c>
      <c r="I222" s="299" t="s">
        <v>90</v>
      </c>
      <c r="J222" s="299" t="s">
        <v>1017</v>
      </c>
      <c r="K222" s="299" t="s">
        <v>196</v>
      </c>
    </row>
    <row r="223" spans="1:11" s="326" customFormat="1" ht="12.95" customHeight="1" x14ac:dyDescent="0.25">
      <c r="A223" s="306">
        <v>1130624775</v>
      </c>
      <c r="B223" s="299" t="s">
        <v>1020</v>
      </c>
      <c r="C223" s="299" t="str">
        <f>+_xlfn.XLOOKUP(A223,'ACTIVOS 2'!$B$10:$B$700,'ACTIVOS 2'!$C$10:$C$700)</f>
        <v>ARCE ALZATE HEIDI JHOANA</v>
      </c>
      <c r="D223" s="300">
        <v>31477</v>
      </c>
      <c r="E223" s="300">
        <v>43504</v>
      </c>
      <c r="F223" s="301">
        <v>1868000</v>
      </c>
      <c r="G223" s="299" t="s">
        <v>768</v>
      </c>
      <c r="H223" s="299" t="s">
        <v>1021</v>
      </c>
      <c r="I223" s="299" t="s">
        <v>90</v>
      </c>
      <c r="J223" s="299" t="s">
        <v>1017</v>
      </c>
      <c r="K223" s="299" t="s">
        <v>196</v>
      </c>
    </row>
    <row r="224" spans="1:11" s="326" customFormat="1" ht="12.95" customHeight="1" x14ac:dyDescent="0.25">
      <c r="A224" s="306">
        <v>1118291433</v>
      </c>
      <c r="B224" s="299" t="s">
        <v>1022</v>
      </c>
      <c r="C224" s="299" t="str">
        <f>+_xlfn.XLOOKUP(A224,'ACTIVOS 2'!$B$10:$B$700,'ACTIVOS 2'!$C$10:$C$700)</f>
        <v>BENITEZ CARDONA NATHALY</v>
      </c>
      <c r="D224" s="300">
        <v>32596</v>
      </c>
      <c r="E224" s="300">
        <v>43207</v>
      </c>
      <c r="F224" s="301">
        <v>1868000</v>
      </c>
      <c r="G224" s="299" t="s">
        <v>768</v>
      </c>
      <c r="H224" s="299" t="s">
        <v>1023</v>
      </c>
      <c r="I224" s="299" t="s">
        <v>90</v>
      </c>
      <c r="J224" s="299" t="s">
        <v>1017</v>
      </c>
      <c r="K224" s="299" t="s">
        <v>196</v>
      </c>
    </row>
    <row r="225" spans="1:11" s="326" customFormat="1" ht="12.95" customHeight="1" x14ac:dyDescent="0.25">
      <c r="A225" s="306">
        <v>25281272</v>
      </c>
      <c r="B225" s="299" t="s">
        <v>1024</v>
      </c>
      <c r="C225" s="299" t="str">
        <f>+_xlfn.XLOOKUP(A225,'ACTIVOS 2'!$B$10:$B$700,'ACTIVOS 2'!$C$10:$C$700)</f>
        <v>BETANCOUR GLORIA PATRICIA</v>
      </c>
      <c r="D225" s="300">
        <v>28988</v>
      </c>
      <c r="E225" s="300">
        <v>45017</v>
      </c>
      <c r="F225" s="301">
        <v>1868000</v>
      </c>
      <c r="G225" s="299" t="s">
        <v>768</v>
      </c>
      <c r="H225" s="299" t="s">
        <v>1025</v>
      </c>
      <c r="I225" s="299" t="s">
        <v>90</v>
      </c>
      <c r="J225" s="299" t="s">
        <v>1017</v>
      </c>
      <c r="K225" s="299" t="s">
        <v>196</v>
      </c>
    </row>
    <row r="226" spans="1:11" s="326" customFormat="1" ht="12.95" customHeight="1" x14ac:dyDescent="0.25">
      <c r="A226" s="306">
        <v>31567635</v>
      </c>
      <c r="B226" s="299" t="s">
        <v>1026</v>
      </c>
      <c r="C226" s="299" t="str">
        <f>+_xlfn.XLOOKUP(A226,'ACTIVOS 2'!$B$10:$B$700,'ACTIVOS 2'!$C$10:$C$700)</f>
        <v>BUITRAGO NARANJO LUZ MARINA</v>
      </c>
      <c r="D226" s="300">
        <v>29556</v>
      </c>
      <c r="E226" s="300">
        <v>43370</v>
      </c>
      <c r="F226" s="301">
        <v>1868000</v>
      </c>
      <c r="G226" s="299" t="s">
        <v>768</v>
      </c>
      <c r="H226" s="299" t="s">
        <v>4393</v>
      </c>
      <c r="I226" s="299" t="s">
        <v>90</v>
      </c>
      <c r="J226" s="299" t="s">
        <v>1017</v>
      </c>
      <c r="K226" s="299" t="s">
        <v>196</v>
      </c>
    </row>
    <row r="227" spans="1:11" s="326" customFormat="1" ht="12.95" customHeight="1" x14ac:dyDescent="0.25">
      <c r="A227" s="306">
        <v>1107056299</v>
      </c>
      <c r="B227" s="299" t="s">
        <v>1027</v>
      </c>
      <c r="C227" s="299" t="str">
        <f>+_xlfn.XLOOKUP(A227,'ACTIVOS 2'!$B$10:$B$700,'ACTIVOS 2'!$C$10:$C$700)</f>
        <v>BURBANO LOPEZ LILIANA MIRYAM</v>
      </c>
      <c r="D227" s="300">
        <v>32313</v>
      </c>
      <c r="E227" s="300">
        <v>43207</v>
      </c>
      <c r="F227" s="301">
        <v>1868000</v>
      </c>
      <c r="G227" s="299" t="s">
        <v>768</v>
      </c>
      <c r="H227" s="299" t="s">
        <v>1028</v>
      </c>
      <c r="I227" s="299" t="s">
        <v>90</v>
      </c>
      <c r="J227" s="299" t="s">
        <v>1017</v>
      </c>
      <c r="K227" s="299" t="s">
        <v>196</v>
      </c>
    </row>
    <row r="228" spans="1:11" s="326" customFormat="1" ht="12.95" customHeight="1" x14ac:dyDescent="0.25">
      <c r="A228" s="306">
        <v>38551144</v>
      </c>
      <c r="B228" s="299" t="s">
        <v>1029</v>
      </c>
      <c r="C228" s="299" t="str">
        <f>+_xlfn.XLOOKUP(A228,'ACTIVOS 2'!$B$10:$B$700,'ACTIVOS 2'!$C$10:$C$700)</f>
        <v>CALVACHE NERY CLAUDY ESTHER</v>
      </c>
      <c r="D228" s="300">
        <v>29553</v>
      </c>
      <c r="E228" s="300">
        <v>43818</v>
      </c>
      <c r="F228" s="301">
        <v>1868000</v>
      </c>
      <c r="G228" s="299" t="s">
        <v>768</v>
      </c>
      <c r="H228" s="299" t="s">
        <v>4394</v>
      </c>
      <c r="I228" s="299" t="s">
        <v>90</v>
      </c>
      <c r="J228" s="299" t="s">
        <v>1017</v>
      </c>
      <c r="K228" s="299" t="s">
        <v>196</v>
      </c>
    </row>
    <row r="229" spans="1:11" s="326" customFormat="1" ht="12.95" customHeight="1" x14ac:dyDescent="0.25">
      <c r="A229" s="306">
        <v>67009729</v>
      </c>
      <c r="B229" s="299" t="s">
        <v>1030</v>
      </c>
      <c r="C229" s="299" t="str">
        <f>+_xlfn.XLOOKUP(A229,'ACTIVOS 2'!$B$10:$B$700,'ACTIVOS 2'!$C$10:$C$700)</f>
        <v>CAMPOS MARIN ROSALBA</v>
      </c>
      <c r="D229" s="300">
        <v>26980</v>
      </c>
      <c r="E229" s="300">
        <v>43207</v>
      </c>
      <c r="F229" s="301">
        <v>1868000</v>
      </c>
      <c r="G229" s="299" t="s">
        <v>768</v>
      </c>
      <c r="H229" s="299" t="s">
        <v>1031</v>
      </c>
      <c r="I229" s="299" t="s">
        <v>90</v>
      </c>
      <c r="J229" s="299" t="s">
        <v>1017</v>
      </c>
      <c r="K229" s="299" t="s">
        <v>196</v>
      </c>
    </row>
    <row r="230" spans="1:11" s="326" customFormat="1" ht="12.95" customHeight="1" x14ac:dyDescent="0.25">
      <c r="A230" s="306">
        <v>1144058463</v>
      </c>
      <c r="B230" s="299" t="s">
        <v>1032</v>
      </c>
      <c r="C230" s="299" t="str">
        <f>+_xlfn.XLOOKUP(A230,'ACTIVOS 2'!$B$10:$B$700,'ACTIVOS 2'!$C$10:$C$700)</f>
        <v>CARDENAS FRANCO ANUBI</v>
      </c>
      <c r="D230" s="300">
        <v>33891</v>
      </c>
      <c r="E230" s="300">
        <v>43207</v>
      </c>
      <c r="F230" s="301">
        <v>1868000</v>
      </c>
      <c r="G230" s="299" t="s">
        <v>768</v>
      </c>
      <c r="H230" s="299" t="s">
        <v>1033</v>
      </c>
      <c r="I230" s="299" t="s">
        <v>90</v>
      </c>
      <c r="J230" s="299" t="s">
        <v>1017</v>
      </c>
      <c r="K230" s="299" t="s">
        <v>196</v>
      </c>
    </row>
    <row r="231" spans="1:11" s="326" customFormat="1" ht="12.95" customHeight="1" x14ac:dyDescent="0.25">
      <c r="A231" s="306">
        <v>1006523364</v>
      </c>
      <c r="B231" s="299" t="s">
        <v>1034</v>
      </c>
      <c r="C231" s="299" t="str">
        <f>+_xlfn.XLOOKUP(A231,'ACTIVOS 2'!$B$10:$B$700,'ACTIVOS 2'!$C$10:$C$700)</f>
        <v>CASTRO CASTILLO DIANA MARCELA</v>
      </c>
      <c r="D231" s="300">
        <v>31905</v>
      </c>
      <c r="E231" s="300">
        <v>43210</v>
      </c>
      <c r="F231" s="301">
        <v>1868000</v>
      </c>
      <c r="G231" s="299" t="s">
        <v>768</v>
      </c>
      <c r="H231" s="299" t="s">
        <v>1035</v>
      </c>
      <c r="I231" s="299" t="s">
        <v>90</v>
      </c>
      <c r="J231" s="299" t="s">
        <v>1017</v>
      </c>
      <c r="K231" s="299" t="s">
        <v>196</v>
      </c>
    </row>
    <row r="232" spans="1:11" s="326" customFormat="1" ht="12.95" customHeight="1" x14ac:dyDescent="0.25">
      <c r="A232" s="306">
        <v>1019077069</v>
      </c>
      <c r="B232" s="299" t="s">
        <v>1036</v>
      </c>
      <c r="C232" s="299" t="str">
        <f>+_xlfn.XLOOKUP(A232,'ACTIVOS 2'!$B$10:$B$700,'ACTIVOS 2'!$C$10:$C$700)</f>
        <v>CHARA VALENCIA GLORIA MINDREI</v>
      </c>
      <c r="D232" s="300">
        <v>33907</v>
      </c>
      <c r="E232" s="300">
        <v>43657</v>
      </c>
      <c r="F232" s="301">
        <v>1868000</v>
      </c>
      <c r="G232" s="299" t="s">
        <v>768</v>
      </c>
      <c r="H232" s="299" t="s">
        <v>1037</v>
      </c>
      <c r="I232" s="299" t="s">
        <v>90</v>
      </c>
      <c r="J232" s="299" t="s">
        <v>1017</v>
      </c>
      <c r="K232" s="299" t="s">
        <v>196</v>
      </c>
    </row>
    <row r="233" spans="1:11" s="326" customFormat="1" ht="12.95" customHeight="1" x14ac:dyDescent="0.25">
      <c r="A233" s="306">
        <v>66845150</v>
      </c>
      <c r="B233" s="299" t="s">
        <v>1038</v>
      </c>
      <c r="C233" s="299" t="str">
        <f>+_xlfn.XLOOKUP(A233,'ACTIVOS 2'!$B$10:$B$700,'ACTIVOS 2'!$C$10:$C$700)</f>
        <v>CIFUENTES BEDON LILIANA</v>
      </c>
      <c r="D233" s="300">
        <v>26412</v>
      </c>
      <c r="E233" s="300">
        <v>42416</v>
      </c>
      <c r="F233" s="301">
        <v>1868000</v>
      </c>
      <c r="G233" s="299" t="s">
        <v>768</v>
      </c>
      <c r="H233" s="299" t="s">
        <v>1039</v>
      </c>
      <c r="I233" s="299" t="s">
        <v>90</v>
      </c>
      <c r="J233" s="299" t="s">
        <v>1017</v>
      </c>
      <c r="K233" s="299" t="s">
        <v>196</v>
      </c>
    </row>
    <row r="234" spans="1:11" s="326" customFormat="1" ht="12.95" customHeight="1" x14ac:dyDescent="0.25">
      <c r="A234" s="306">
        <v>66854913</v>
      </c>
      <c r="B234" s="299" t="s">
        <v>1041</v>
      </c>
      <c r="C234" s="299" t="str">
        <f>+_xlfn.XLOOKUP(A234,'ACTIVOS 2'!$B$10:$B$700,'ACTIVOS 2'!$C$10:$C$700)</f>
        <v>DIAZ DELGADO SANDRA PATRICIA</v>
      </c>
      <c r="D234" s="300">
        <v>26738</v>
      </c>
      <c r="E234" s="300">
        <v>38876</v>
      </c>
      <c r="F234" s="301">
        <v>1868000</v>
      </c>
      <c r="G234" s="299" t="s">
        <v>768</v>
      </c>
      <c r="H234" s="299" t="s">
        <v>4396</v>
      </c>
      <c r="I234" s="299" t="s">
        <v>90</v>
      </c>
      <c r="J234" s="299" t="s">
        <v>1017</v>
      </c>
      <c r="K234" s="299" t="s">
        <v>196</v>
      </c>
    </row>
    <row r="235" spans="1:11" s="326" customFormat="1" ht="12.95" customHeight="1" x14ac:dyDescent="0.25">
      <c r="A235" s="306">
        <v>1088241069</v>
      </c>
      <c r="B235" s="299" t="s">
        <v>1042</v>
      </c>
      <c r="C235" s="299" t="str">
        <f>+_xlfn.XLOOKUP(A235,'ACTIVOS 2'!$B$10:$B$700,'ACTIVOS 2'!$C$10:$C$700)</f>
        <v>ESCOBAR OSPINA PAULA CATALINA</v>
      </c>
      <c r="D235" s="300">
        <v>31595</v>
      </c>
      <c r="E235" s="300">
        <v>43224</v>
      </c>
      <c r="F235" s="301">
        <v>1868000</v>
      </c>
      <c r="G235" s="299" t="s">
        <v>768</v>
      </c>
      <c r="H235" s="299" t="s">
        <v>1043</v>
      </c>
      <c r="I235" s="299" t="s">
        <v>90</v>
      </c>
      <c r="J235" s="299" t="s">
        <v>1017</v>
      </c>
      <c r="K235" s="299" t="s">
        <v>196</v>
      </c>
    </row>
    <row r="236" spans="1:11" s="326" customFormat="1" ht="12.95" customHeight="1" x14ac:dyDescent="0.25">
      <c r="A236" s="306">
        <v>1130665671</v>
      </c>
      <c r="B236" s="299" t="s">
        <v>1045</v>
      </c>
      <c r="C236" s="299" t="str">
        <f>+_xlfn.XLOOKUP(A236,'ACTIVOS 2'!$B$10:$B$700,'ACTIVOS 2'!$C$10:$C$700)</f>
        <v>GALVIS DE LA CRUZ LEYDI JHOANA</v>
      </c>
      <c r="D236" s="300">
        <v>31483</v>
      </c>
      <c r="E236" s="300">
        <v>44264</v>
      </c>
      <c r="F236" s="301">
        <v>1868000</v>
      </c>
      <c r="G236" s="299" t="s">
        <v>768</v>
      </c>
      <c r="H236" s="299" t="s">
        <v>1046</v>
      </c>
      <c r="I236" s="299" t="s">
        <v>90</v>
      </c>
      <c r="J236" s="299" t="s">
        <v>1017</v>
      </c>
      <c r="K236" s="299" t="s">
        <v>196</v>
      </c>
    </row>
    <row r="237" spans="1:11" s="326" customFormat="1" ht="12.95" customHeight="1" x14ac:dyDescent="0.25">
      <c r="A237" s="306">
        <v>43722031</v>
      </c>
      <c r="B237" s="299" t="s">
        <v>1048</v>
      </c>
      <c r="C237" s="299" t="str">
        <f>+_xlfn.XLOOKUP(A237,'ACTIVOS 2'!$B$10:$B$700,'ACTIVOS 2'!$C$10:$C$700)</f>
        <v>GAVIRIA GOMEZ JANETH</v>
      </c>
      <c r="D237" s="300">
        <v>25342</v>
      </c>
      <c r="E237" s="300">
        <v>44306</v>
      </c>
      <c r="F237" s="301">
        <v>1868000</v>
      </c>
      <c r="G237" s="299" t="s">
        <v>768</v>
      </c>
      <c r="H237" s="299" t="s">
        <v>1049</v>
      </c>
      <c r="I237" s="299" t="s">
        <v>90</v>
      </c>
      <c r="J237" s="299" t="s">
        <v>1017</v>
      </c>
      <c r="K237" s="299" t="s">
        <v>196</v>
      </c>
    </row>
    <row r="238" spans="1:11" s="326" customFormat="1" ht="12.95" customHeight="1" x14ac:dyDescent="0.25">
      <c r="A238" s="306">
        <v>29115548</v>
      </c>
      <c r="B238" s="299" t="s">
        <v>1050</v>
      </c>
      <c r="C238" s="299" t="str">
        <f>+_xlfn.XLOOKUP(A238,'ACTIVOS 2'!$B$10:$B$700,'ACTIVOS 2'!$C$10:$C$700)</f>
        <v>GUTIERREZ VELEZ BLANCA ISABEL</v>
      </c>
      <c r="D238" s="300">
        <v>29042</v>
      </c>
      <c r="E238" s="300">
        <v>43236</v>
      </c>
      <c r="F238" s="301">
        <v>1868000</v>
      </c>
      <c r="G238" s="299" t="s">
        <v>768</v>
      </c>
      <c r="H238" s="299" t="s">
        <v>1051</v>
      </c>
      <c r="I238" s="299" t="s">
        <v>90</v>
      </c>
      <c r="J238" s="299" t="s">
        <v>1017</v>
      </c>
      <c r="K238" s="299" t="s">
        <v>196</v>
      </c>
    </row>
    <row r="239" spans="1:11" s="326" customFormat="1" ht="12.95" customHeight="1" x14ac:dyDescent="0.25">
      <c r="A239" s="306">
        <v>31711473</v>
      </c>
      <c r="B239" s="299" t="s">
        <v>1052</v>
      </c>
      <c r="C239" s="299" t="str">
        <f>+_xlfn.XLOOKUP(A239,'ACTIVOS 2'!$B$10:$B$700,'ACTIVOS 2'!$C$10:$C$700)</f>
        <v>HOYOS NIEVA CAROLINA</v>
      </c>
      <c r="D239" s="300">
        <v>29908</v>
      </c>
      <c r="E239" s="300">
        <v>43224</v>
      </c>
      <c r="F239" s="301">
        <v>1868000</v>
      </c>
      <c r="G239" s="299" t="s">
        <v>768</v>
      </c>
      <c r="H239" s="299" t="s">
        <v>1053</v>
      </c>
      <c r="I239" s="299" t="s">
        <v>90</v>
      </c>
      <c r="J239" s="299" t="s">
        <v>1017</v>
      </c>
      <c r="K239" s="299" t="s">
        <v>196</v>
      </c>
    </row>
    <row r="240" spans="1:11" s="326" customFormat="1" ht="12.95" customHeight="1" x14ac:dyDescent="0.25">
      <c r="A240" s="306">
        <v>1118283164</v>
      </c>
      <c r="B240" s="299" t="s">
        <v>1056</v>
      </c>
      <c r="C240" s="299" t="str">
        <f>+_xlfn.XLOOKUP(A240,'ACTIVOS 2'!$B$10:$B$700,'ACTIVOS 2'!$C$10:$C$700)</f>
        <v>JURADO MENZA FLORAIDA</v>
      </c>
      <c r="D240" s="300">
        <v>31250</v>
      </c>
      <c r="E240" s="300">
        <v>43318</v>
      </c>
      <c r="F240" s="301">
        <v>1868000</v>
      </c>
      <c r="G240" s="299" t="s">
        <v>768</v>
      </c>
      <c r="H240" s="299" t="s">
        <v>1057</v>
      </c>
      <c r="I240" s="299" t="s">
        <v>90</v>
      </c>
      <c r="J240" s="299" t="s">
        <v>1017</v>
      </c>
      <c r="K240" s="299" t="s">
        <v>196</v>
      </c>
    </row>
    <row r="241" spans="1:11" s="326" customFormat="1" ht="12.95" customHeight="1" x14ac:dyDescent="0.25">
      <c r="A241" s="306">
        <v>66970870</v>
      </c>
      <c r="B241" s="299" t="s">
        <v>1058</v>
      </c>
      <c r="C241" s="299" t="str">
        <f>+_xlfn.XLOOKUP(A241,'ACTIVOS 2'!$B$10:$B$700,'ACTIVOS 2'!$C$10:$C$700)</f>
        <v>LAZO BERMEO VIVIAN ANDREA</v>
      </c>
      <c r="D241" s="300">
        <v>30304</v>
      </c>
      <c r="E241" s="300">
        <v>43346</v>
      </c>
      <c r="F241" s="301">
        <v>1868000</v>
      </c>
      <c r="G241" s="299" t="s">
        <v>768</v>
      </c>
      <c r="H241" s="299" t="s">
        <v>4399</v>
      </c>
      <c r="I241" s="299" t="s">
        <v>90</v>
      </c>
      <c r="J241" s="299" t="s">
        <v>1017</v>
      </c>
      <c r="K241" s="299" t="s">
        <v>196</v>
      </c>
    </row>
    <row r="242" spans="1:11" s="326" customFormat="1" ht="12.95" customHeight="1" x14ac:dyDescent="0.25">
      <c r="A242" s="306">
        <v>1143943085</v>
      </c>
      <c r="B242" s="299" t="s">
        <v>1059</v>
      </c>
      <c r="C242" s="299" t="str">
        <f>+_xlfn.XLOOKUP(A242,'ACTIVOS 2'!$B$10:$B$700,'ACTIVOS 2'!$C$10:$C$700)</f>
        <v>LEMUS GONZALEZ DIANA LIZETH</v>
      </c>
      <c r="D242" s="300">
        <v>33459</v>
      </c>
      <c r="E242" s="300">
        <v>44141</v>
      </c>
      <c r="F242" s="301">
        <v>1868000</v>
      </c>
      <c r="G242" s="299" t="s">
        <v>768</v>
      </c>
      <c r="H242" s="299" t="s">
        <v>4400</v>
      </c>
      <c r="I242" s="299" t="s">
        <v>90</v>
      </c>
      <c r="J242" s="299" t="s">
        <v>1017</v>
      </c>
      <c r="K242" s="299" t="s">
        <v>196</v>
      </c>
    </row>
    <row r="243" spans="1:11" s="326" customFormat="1" ht="12.95" customHeight="1" x14ac:dyDescent="0.25">
      <c r="A243" s="306">
        <v>1130680862</v>
      </c>
      <c r="B243" s="299" t="s">
        <v>1063</v>
      </c>
      <c r="C243" s="299" t="str">
        <f>+_xlfn.XLOOKUP(A243,'ACTIVOS 2'!$B$10:$B$700,'ACTIVOS 2'!$C$10:$C$700)</f>
        <v>MARIN CORTES KELLY MARCELA</v>
      </c>
      <c r="D243" s="300">
        <v>32494</v>
      </c>
      <c r="E243" s="300">
        <v>44166</v>
      </c>
      <c r="F243" s="301">
        <v>1868000</v>
      </c>
      <c r="G243" s="299" t="s">
        <v>768</v>
      </c>
      <c r="H243" s="299" t="s">
        <v>4402</v>
      </c>
      <c r="I243" s="299" t="s">
        <v>90</v>
      </c>
      <c r="J243" s="299" t="s">
        <v>1017</v>
      </c>
      <c r="K243" s="299" t="s">
        <v>196</v>
      </c>
    </row>
    <row r="244" spans="1:11" s="326" customFormat="1" ht="12.95" customHeight="1" x14ac:dyDescent="0.25">
      <c r="A244" s="306">
        <v>1144038439</v>
      </c>
      <c r="B244" s="299" t="s">
        <v>1064</v>
      </c>
      <c r="C244" s="299" t="str">
        <f>+_xlfn.XLOOKUP(A244,'ACTIVOS 2'!$B$10:$B$700,'ACTIVOS 2'!$C$10:$C$700)</f>
        <v>MARIN SANCHEZ CHARON DAYAN</v>
      </c>
      <c r="D244" s="300">
        <v>33070</v>
      </c>
      <c r="E244" s="300">
        <v>43782</v>
      </c>
      <c r="F244" s="301">
        <v>1868000</v>
      </c>
      <c r="G244" s="299" t="s">
        <v>768</v>
      </c>
      <c r="H244" s="299" t="s">
        <v>4403</v>
      </c>
      <c r="I244" s="299" t="s">
        <v>90</v>
      </c>
      <c r="J244" s="299" t="s">
        <v>1017</v>
      </c>
      <c r="K244" s="299" t="s">
        <v>196</v>
      </c>
    </row>
    <row r="245" spans="1:11" s="326" customFormat="1" ht="12.95" customHeight="1" x14ac:dyDescent="0.25">
      <c r="A245" s="306">
        <v>29116410</v>
      </c>
      <c r="B245" s="299" t="s">
        <v>1066</v>
      </c>
      <c r="C245" s="299" t="str">
        <f>+_xlfn.XLOOKUP(A245,'ACTIVOS 2'!$B$10:$B$700,'ACTIVOS 2'!$C$10:$C$700)</f>
        <v>MOMPOTES CHAVEZ MILENA</v>
      </c>
      <c r="D245" s="300">
        <v>28935</v>
      </c>
      <c r="E245" s="300">
        <v>38749</v>
      </c>
      <c r="F245" s="301">
        <v>1868000</v>
      </c>
      <c r="G245" s="299" t="s">
        <v>768</v>
      </c>
      <c r="H245" s="299" t="s">
        <v>4405</v>
      </c>
      <c r="I245" s="299" t="s">
        <v>90</v>
      </c>
      <c r="J245" s="299" t="s">
        <v>1017</v>
      </c>
      <c r="K245" s="299" t="s">
        <v>196</v>
      </c>
    </row>
    <row r="246" spans="1:11" s="326" customFormat="1" ht="12.95" customHeight="1" x14ac:dyDescent="0.25">
      <c r="A246" s="306">
        <v>1130623234</v>
      </c>
      <c r="B246" s="299" t="s">
        <v>1067</v>
      </c>
      <c r="C246" s="299" t="str">
        <f>+_xlfn.XLOOKUP(A246,'ACTIVOS 2'!$B$10:$B$700,'ACTIVOS 2'!$C$10:$C$700)</f>
        <v>MONTALVO HURTADO SANDRA VIVIANA</v>
      </c>
      <c r="D246" s="300">
        <v>31920</v>
      </c>
      <c r="E246" s="300">
        <v>43370</v>
      </c>
      <c r="F246" s="301">
        <v>1868000</v>
      </c>
      <c r="G246" s="299" t="s">
        <v>768</v>
      </c>
      <c r="H246" s="299" t="s">
        <v>4406</v>
      </c>
      <c r="I246" s="299" t="s">
        <v>90</v>
      </c>
      <c r="J246" s="299" t="s">
        <v>1017</v>
      </c>
      <c r="K246" s="299" t="s">
        <v>196</v>
      </c>
    </row>
    <row r="247" spans="1:11" s="326" customFormat="1" ht="12.95" customHeight="1" x14ac:dyDescent="0.25">
      <c r="A247" s="306">
        <v>1130678582</v>
      </c>
      <c r="B247" s="299" t="s">
        <v>1070</v>
      </c>
      <c r="C247" s="299" t="str">
        <f>+_xlfn.XLOOKUP(A247,'ACTIVOS 2'!$B$10:$B$700,'ACTIVOS 2'!$C$10:$C$700)</f>
        <v>MORENO OPANCE DIANA MARCELA</v>
      </c>
      <c r="D247" s="300">
        <v>32365</v>
      </c>
      <c r="E247" s="300">
        <v>43279</v>
      </c>
      <c r="F247" s="301">
        <v>1868000</v>
      </c>
      <c r="G247" s="299" t="s">
        <v>768</v>
      </c>
      <c r="H247" s="299" t="s">
        <v>1071</v>
      </c>
      <c r="I247" s="299" t="s">
        <v>90</v>
      </c>
      <c r="J247" s="299" t="s">
        <v>1017</v>
      </c>
      <c r="K247" s="299" t="s">
        <v>196</v>
      </c>
    </row>
    <row r="248" spans="1:11" s="326" customFormat="1" ht="12.95" customHeight="1" x14ac:dyDescent="0.25">
      <c r="A248" s="306">
        <v>38885788</v>
      </c>
      <c r="B248" s="299" t="s">
        <v>1076</v>
      </c>
      <c r="C248" s="299" t="str">
        <f>+_xlfn.XLOOKUP(A248,'ACTIVOS 2'!$B$10:$B$700,'ACTIVOS 2'!$C$10:$C$700)</f>
        <v>PALOMINO PEREA CARMEN ELENA</v>
      </c>
      <c r="D248" s="300">
        <v>29130</v>
      </c>
      <c r="E248" s="300">
        <v>43900</v>
      </c>
      <c r="F248" s="301">
        <v>1868000</v>
      </c>
      <c r="G248" s="299" t="s">
        <v>768</v>
      </c>
      <c r="H248" s="299" t="s">
        <v>4407</v>
      </c>
      <c r="I248" s="299" t="s">
        <v>90</v>
      </c>
      <c r="J248" s="299" t="s">
        <v>1017</v>
      </c>
      <c r="K248" s="299" t="s">
        <v>196</v>
      </c>
    </row>
    <row r="249" spans="1:11" s="326" customFormat="1" ht="12.95" customHeight="1" x14ac:dyDescent="0.25">
      <c r="A249" s="306">
        <v>29568448</v>
      </c>
      <c r="B249" s="299" t="s">
        <v>1077</v>
      </c>
      <c r="C249" s="299" t="str">
        <f>+_xlfn.XLOOKUP(A249,'ACTIVOS 2'!$B$10:$B$700,'ACTIVOS 2'!$C$10:$C$700)</f>
        <v>PERDOMO CEDENO MARGALIDA</v>
      </c>
      <c r="D249" s="300">
        <v>28970</v>
      </c>
      <c r="E249" s="300">
        <v>43242</v>
      </c>
      <c r="F249" s="301">
        <v>1868000</v>
      </c>
      <c r="G249" s="299" t="s">
        <v>768</v>
      </c>
      <c r="H249" s="299" t="s">
        <v>1078</v>
      </c>
      <c r="I249" s="299" t="s">
        <v>90</v>
      </c>
      <c r="J249" s="299" t="s">
        <v>1017</v>
      </c>
      <c r="K249" s="299" t="s">
        <v>196</v>
      </c>
    </row>
    <row r="250" spans="1:11" s="326" customFormat="1" ht="12.95" customHeight="1" x14ac:dyDescent="0.25">
      <c r="A250" s="306">
        <v>29107483</v>
      </c>
      <c r="B250" s="299" t="s">
        <v>1079</v>
      </c>
      <c r="C250" s="299" t="str">
        <f>+_xlfn.XLOOKUP(A250,'ACTIVOS 2'!$B$10:$B$700,'ACTIVOS 2'!$C$10:$C$700)</f>
        <v>PORTILLA MAYOR SANDRA PATRICIA</v>
      </c>
      <c r="D250" s="300">
        <v>28830</v>
      </c>
      <c r="E250" s="300">
        <v>43504</v>
      </c>
      <c r="F250" s="301">
        <v>1868000</v>
      </c>
      <c r="G250" s="299" t="s">
        <v>768</v>
      </c>
      <c r="H250" s="299" t="s">
        <v>4408</v>
      </c>
      <c r="I250" s="299" t="s">
        <v>90</v>
      </c>
      <c r="J250" s="299" t="s">
        <v>1017</v>
      </c>
      <c r="K250" s="299" t="s">
        <v>196</v>
      </c>
    </row>
    <row r="251" spans="1:11" s="326" customFormat="1" ht="12.95" customHeight="1" x14ac:dyDescent="0.25">
      <c r="A251" s="306">
        <v>66954852</v>
      </c>
      <c r="B251" s="299" t="s">
        <v>1080</v>
      </c>
      <c r="C251" s="299" t="str">
        <f>+_xlfn.XLOOKUP(A251,'ACTIVOS 2'!$B$10:$B$700,'ACTIVOS 2'!$C$10:$C$700)</f>
        <v>QUISOBONI MANBUSCAY SANDRA MILENA</v>
      </c>
      <c r="D251" s="300">
        <v>27766</v>
      </c>
      <c r="E251" s="300">
        <v>39114</v>
      </c>
      <c r="F251" s="301">
        <v>1868000</v>
      </c>
      <c r="G251" s="299" t="s">
        <v>768</v>
      </c>
      <c r="H251" s="299" t="s">
        <v>4409</v>
      </c>
      <c r="I251" s="299" t="s">
        <v>90</v>
      </c>
      <c r="J251" s="299" t="s">
        <v>1017</v>
      </c>
      <c r="K251" s="299" t="s">
        <v>196</v>
      </c>
    </row>
    <row r="252" spans="1:11" s="326" customFormat="1" ht="12.95" customHeight="1" x14ac:dyDescent="0.25">
      <c r="A252" s="306">
        <v>1144128508</v>
      </c>
      <c r="B252" s="299" t="s">
        <v>1083</v>
      </c>
      <c r="C252" s="299" t="str">
        <f>+_xlfn.XLOOKUP(A252,'ACTIVOS 2'!$B$10:$B$700,'ACTIVOS 2'!$C$10:$C$700)</f>
        <v>RAMIREZ VERA MAIRA YOLANDA</v>
      </c>
      <c r="D252" s="300">
        <v>32620</v>
      </c>
      <c r="E252" s="300">
        <v>44264</v>
      </c>
      <c r="F252" s="301">
        <v>1868000</v>
      </c>
      <c r="G252" s="299" t="s">
        <v>768</v>
      </c>
      <c r="H252" s="299" t="s">
        <v>1084</v>
      </c>
      <c r="I252" s="299" t="s">
        <v>90</v>
      </c>
      <c r="J252" s="299" t="s">
        <v>1017</v>
      </c>
      <c r="K252" s="299" t="s">
        <v>196</v>
      </c>
    </row>
    <row r="253" spans="1:11" s="326" customFormat="1" ht="12.95" customHeight="1" x14ac:dyDescent="0.25">
      <c r="A253" s="306">
        <v>38464219</v>
      </c>
      <c r="B253" s="299" t="s">
        <v>1085</v>
      </c>
      <c r="C253" s="299" t="str">
        <f>+_xlfn.XLOOKUP(A253,'ACTIVOS 2'!$B$10:$B$700,'ACTIVOS 2'!$C$10:$C$700)</f>
        <v>RIVERA GARCIA LUZ STELLA</v>
      </c>
      <c r="D253" s="300">
        <v>30148</v>
      </c>
      <c r="E253" s="300">
        <v>44246</v>
      </c>
      <c r="F253" s="301">
        <v>1868000</v>
      </c>
      <c r="G253" s="299" t="s">
        <v>768</v>
      </c>
      <c r="H253" s="299" t="s">
        <v>1086</v>
      </c>
      <c r="I253" s="299" t="s">
        <v>90</v>
      </c>
      <c r="J253" s="299" t="s">
        <v>1017</v>
      </c>
      <c r="K253" s="299" t="s">
        <v>196</v>
      </c>
    </row>
    <row r="254" spans="1:11" s="326" customFormat="1" ht="12.95" customHeight="1" x14ac:dyDescent="0.25">
      <c r="A254" s="306">
        <v>1130584162</v>
      </c>
      <c r="B254" s="299" t="s">
        <v>1089</v>
      </c>
      <c r="C254" s="299" t="str">
        <f>+_xlfn.XLOOKUP(A254,'ACTIVOS 2'!$B$10:$B$700,'ACTIVOS 2'!$C$10:$C$700)</f>
        <v>RUBIO RIOS GENITH PAOLA</v>
      </c>
      <c r="D254" s="300">
        <v>31212</v>
      </c>
      <c r="E254" s="300">
        <v>43550</v>
      </c>
      <c r="F254" s="301">
        <v>1868000</v>
      </c>
      <c r="G254" s="299" t="s">
        <v>768</v>
      </c>
      <c r="H254" s="299" t="s">
        <v>4410</v>
      </c>
      <c r="I254" s="299" t="s">
        <v>90</v>
      </c>
      <c r="J254" s="299" t="s">
        <v>1017</v>
      </c>
      <c r="K254" s="299" t="s">
        <v>196</v>
      </c>
    </row>
    <row r="255" spans="1:11" s="326" customFormat="1" ht="12.95" customHeight="1" x14ac:dyDescent="0.25">
      <c r="A255" s="306">
        <v>1143936330</v>
      </c>
      <c r="B255" s="299" t="s">
        <v>1090</v>
      </c>
      <c r="C255" s="299" t="str">
        <f>+_xlfn.XLOOKUP(A255,'ACTIVOS 2'!$B$10:$B$700,'ACTIVOS 2'!$C$10:$C$700)</f>
        <v>SAMBONI QUIJANO MARYELI</v>
      </c>
      <c r="D255" s="300">
        <v>33233</v>
      </c>
      <c r="E255" s="300">
        <v>43143</v>
      </c>
      <c r="F255" s="301">
        <v>1868000</v>
      </c>
      <c r="G255" s="299" t="s">
        <v>768</v>
      </c>
      <c r="H255" s="299" t="s">
        <v>1091</v>
      </c>
      <c r="I255" s="299" t="s">
        <v>90</v>
      </c>
      <c r="J255" s="299" t="s">
        <v>1017</v>
      </c>
      <c r="K255" s="299" t="s">
        <v>196</v>
      </c>
    </row>
    <row r="256" spans="1:11" s="326" customFormat="1" ht="12.95" customHeight="1" x14ac:dyDescent="0.25">
      <c r="A256" s="306">
        <v>1059448479</v>
      </c>
      <c r="B256" s="299" t="s">
        <v>1094</v>
      </c>
      <c r="C256" s="299" t="str">
        <f>+_xlfn.XLOOKUP(A256,'ACTIVOS 2'!$B$10:$B$700,'ACTIVOS 2'!$C$10:$C$700)</f>
        <v>SINISTERRA HINESTROZA KATY LORENA</v>
      </c>
      <c r="D256" s="300">
        <v>34044</v>
      </c>
      <c r="E256" s="300">
        <v>43224</v>
      </c>
      <c r="F256" s="301">
        <v>1868000</v>
      </c>
      <c r="G256" s="299" t="s">
        <v>768</v>
      </c>
      <c r="H256" s="299" t="s">
        <v>1095</v>
      </c>
      <c r="I256" s="299" t="s">
        <v>90</v>
      </c>
      <c r="J256" s="299" t="s">
        <v>1017</v>
      </c>
      <c r="K256" s="299" t="s">
        <v>196</v>
      </c>
    </row>
    <row r="257" spans="1:11" s="326" customFormat="1" ht="12.95" customHeight="1" x14ac:dyDescent="0.25">
      <c r="A257" s="306">
        <v>1030637610</v>
      </c>
      <c r="B257" s="299" t="s">
        <v>1105</v>
      </c>
      <c r="C257" s="299" t="str">
        <f>+_xlfn.XLOOKUP(A257,'ACTIVOS 2'!$B$10:$B$700,'ACTIVOS 2'!$C$10:$C$700)</f>
        <v>VIDAL BARONA MAIRA ALEJANDRA</v>
      </c>
      <c r="D257" s="300">
        <v>34368</v>
      </c>
      <c r="E257" s="300">
        <v>44246</v>
      </c>
      <c r="F257" s="301">
        <v>1868000</v>
      </c>
      <c r="G257" s="299" t="s">
        <v>768</v>
      </c>
      <c r="H257" s="299" t="s">
        <v>1106</v>
      </c>
      <c r="I257" s="299" t="s">
        <v>90</v>
      </c>
      <c r="J257" s="299" t="s">
        <v>1017</v>
      </c>
      <c r="K257" s="299" t="s">
        <v>196</v>
      </c>
    </row>
    <row r="258" spans="1:11" s="326" customFormat="1" ht="12.95" customHeight="1" x14ac:dyDescent="0.25">
      <c r="A258" s="306">
        <v>31483870</v>
      </c>
      <c r="B258" s="299" t="s">
        <v>185</v>
      </c>
      <c r="C258" s="299" t="str">
        <f>+_xlfn.XLOOKUP(A258,'ACTIVOS 2'!$B$10:$B$700,'ACTIVOS 2'!$C$10:$C$700)</f>
        <v>GARCIA SARRIA PAOLA ANDREA</v>
      </c>
      <c r="D258" s="300">
        <v>29442</v>
      </c>
      <c r="E258" s="300">
        <v>40423</v>
      </c>
      <c r="F258" s="301">
        <v>4191000</v>
      </c>
      <c r="G258" s="299" t="s">
        <v>768</v>
      </c>
      <c r="H258" s="299" t="s">
        <v>4412</v>
      </c>
      <c r="I258" s="299" t="s">
        <v>90</v>
      </c>
      <c r="J258" s="299" t="s">
        <v>186</v>
      </c>
      <c r="K258" s="299" t="s">
        <v>92</v>
      </c>
    </row>
    <row r="259" spans="1:11" s="326" customFormat="1" ht="12.95" customHeight="1" x14ac:dyDescent="0.25">
      <c r="A259" s="306">
        <v>1144191872</v>
      </c>
      <c r="B259" s="299" t="s">
        <v>1107</v>
      </c>
      <c r="C259" s="299" t="str">
        <f>+_xlfn.XLOOKUP(A259,'ACTIVOS 2'!$B$10:$B$700,'ACTIVOS 2'!$C$10:$C$700)</f>
        <v>ANAMA MEJIA JHON SEBASTIAN</v>
      </c>
      <c r="D259" s="300">
        <v>35073</v>
      </c>
      <c r="E259" s="300">
        <v>44200</v>
      </c>
      <c r="F259" s="301">
        <v>2029000</v>
      </c>
      <c r="G259" s="299" t="s">
        <v>763</v>
      </c>
      <c r="H259" s="299" t="s">
        <v>1108</v>
      </c>
      <c r="I259" s="299" t="s">
        <v>90</v>
      </c>
      <c r="J259" s="299" t="s">
        <v>1109</v>
      </c>
      <c r="K259" s="299" t="s">
        <v>92</v>
      </c>
    </row>
    <row r="260" spans="1:11" s="326" customFormat="1" ht="12.95" customHeight="1" x14ac:dyDescent="0.25">
      <c r="A260" s="306">
        <v>16926949</v>
      </c>
      <c r="B260" s="299" t="s">
        <v>1110</v>
      </c>
      <c r="C260" s="299" t="str">
        <f>+_xlfn.XLOOKUP(A260,'ACTIVOS 2'!$B$10:$B$700,'ACTIVOS 2'!$C$10:$C$700)</f>
        <v>CASTANEDA ALFONSO EVERARDO</v>
      </c>
      <c r="D260" s="300">
        <v>29838</v>
      </c>
      <c r="E260" s="300">
        <v>43440</v>
      </c>
      <c r="F260" s="301">
        <v>2029000</v>
      </c>
      <c r="G260" s="299" t="s">
        <v>763</v>
      </c>
      <c r="H260" s="299" t="s">
        <v>4413</v>
      </c>
      <c r="I260" s="299" t="s">
        <v>90</v>
      </c>
      <c r="J260" s="299" t="s">
        <v>1109</v>
      </c>
      <c r="K260" s="299" t="s">
        <v>92</v>
      </c>
    </row>
    <row r="261" spans="1:11" s="326" customFormat="1" ht="12.95" customHeight="1" x14ac:dyDescent="0.25">
      <c r="A261" s="306">
        <v>1151954025</v>
      </c>
      <c r="B261" s="299" t="s">
        <v>126</v>
      </c>
      <c r="C261" s="299" t="str">
        <f>+_xlfn.XLOOKUP(A261,'ACTIVOS 2'!$B$10:$B$700,'ACTIVOS 2'!$C$10:$C$700)</f>
        <v>MENESES PINEDA JADER ANDREI</v>
      </c>
      <c r="D261" s="300">
        <v>34505</v>
      </c>
      <c r="E261" s="300">
        <v>45231</v>
      </c>
      <c r="F261" s="301">
        <v>2029000</v>
      </c>
      <c r="G261" s="299" t="s">
        <v>763</v>
      </c>
      <c r="H261" s="299" t="s">
        <v>127</v>
      </c>
      <c r="I261" s="299" t="s">
        <v>90</v>
      </c>
      <c r="J261" s="299" t="s">
        <v>1109</v>
      </c>
      <c r="K261" s="299" t="s">
        <v>92</v>
      </c>
    </row>
    <row r="262" spans="1:11" s="326" customFormat="1" ht="12.95" customHeight="1" x14ac:dyDescent="0.25">
      <c r="A262" s="306">
        <v>1010098403</v>
      </c>
      <c r="B262" s="299" t="s">
        <v>1112</v>
      </c>
      <c r="C262" s="299" t="str">
        <f>+_xlfn.XLOOKUP(A262,'ACTIVOS 2'!$B$10:$B$700,'ACTIVOS 2'!$C$10:$C$700)</f>
        <v>PRADO GIL BRAYAN ALEXIS</v>
      </c>
      <c r="D262" s="300">
        <v>36548</v>
      </c>
      <c r="E262" s="300">
        <v>45566</v>
      </c>
      <c r="F262" s="301">
        <v>2029000</v>
      </c>
      <c r="G262" s="299" t="s">
        <v>763</v>
      </c>
      <c r="H262" s="299" t="s">
        <v>4415</v>
      </c>
      <c r="I262" s="299" t="s">
        <v>90</v>
      </c>
      <c r="J262" s="299" t="s">
        <v>1109</v>
      </c>
      <c r="K262" s="299" t="s">
        <v>92</v>
      </c>
    </row>
    <row r="263" spans="1:11" s="326" customFormat="1" ht="12.95" customHeight="1" x14ac:dyDescent="0.25">
      <c r="A263" s="306">
        <v>16936472</v>
      </c>
      <c r="B263" s="299" t="s">
        <v>1113</v>
      </c>
      <c r="C263" s="299" t="str">
        <f>+_xlfn.XLOOKUP(A263,'ACTIVOS 2'!$B$10:$B$700,'ACTIVOS 2'!$C$10:$C$700)</f>
        <v>SANDOVAL SUAREZ EDWAR ROBINSON</v>
      </c>
      <c r="D263" s="300">
        <v>29954</v>
      </c>
      <c r="E263" s="300">
        <v>43636</v>
      </c>
      <c r="F263" s="301">
        <v>2029000</v>
      </c>
      <c r="G263" s="299" t="s">
        <v>763</v>
      </c>
      <c r="H263" s="299" t="s">
        <v>4416</v>
      </c>
      <c r="I263" s="299" t="s">
        <v>90</v>
      </c>
      <c r="J263" s="299" t="s">
        <v>1109</v>
      </c>
      <c r="K263" s="299" t="s">
        <v>92</v>
      </c>
    </row>
    <row r="264" spans="1:11" s="326" customFormat="1" ht="12.95" customHeight="1" x14ac:dyDescent="0.25">
      <c r="A264" s="306">
        <v>1061816016</v>
      </c>
      <c r="B264" s="299" t="s">
        <v>1114</v>
      </c>
      <c r="C264" s="299" t="str">
        <f>+_xlfn.XLOOKUP(A264,'ACTIVOS 2'!$B$10:$B$700,'ACTIVOS 2'!$C$10:$C$700)</f>
        <v>SOLARTE GARCIA CAREN DAYANA</v>
      </c>
      <c r="D264" s="300">
        <v>36211</v>
      </c>
      <c r="E264" s="300">
        <v>45094</v>
      </c>
      <c r="F264" s="301">
        <v>2029000</v>
      </c>
      <c r="G264" s="299" t="s">
        <v>768</v>
      </c>
      <c r="H264" s="299" t="s">
        <v>1115</v>
      </c>
      <c r="I264" s="299" t="s">
        <v>90</v>
      </c>
      <c r="J264" s="299" t="s">
        <v>1109</v>
      </c>
      <c r="K264" s="299" t="s">
        <v>92</v>
      </c>
    </row>
    <row r="265" spans="1:11" s="326" customFormat="1" ht="12.95" customHeight="1" x14ac:dyDescent="0.25">
      <c r="A265" s="306">
        <v>66836344</v>
      </c>
      <c r="B265" s="299" t="s">
        <v>1116</v>
      </c>
      <c r="C265" s="299" t="str">
        <f>+_xlfn.XLOOKUP(A265,'ACTIVOS 2'!$B$10:$B$700,'ACTIVOS 2'!$C$10:$C$700)</f>
        <v>VALLEJO CORDOBA MARIA JAZMIN</v>
      </c>
      <c r="D265" s="300">
        <v>26244</v>
      </c>
      <c r="E265" s="300">
        <v>45406</v>
      </c>
      <c r="F265" s="301">
        <v>1879000</v>
      </c>
      <c r="G265" s="299" t="s">
        <v>768</v>
      </c>
      <c r="H265" s="299" t="s">
        <v>1117</v>
      </c>
      <c r="I265" s="299" t="s">
        <v>90</v>
      </c>
      <c r="J265" s="299" t="s">
        <v>1109</v>
      </c>
      <c r="K265" s="299" t="s">
        <v>92</v>
      </c>
    </row>
    <row r="266" spans="1:11" s="326" customFormat="1" ht="12.95" customHeight="1" x14ac:dyDescent="0.25">
      <c r="A266" s="306">
        <v>1118295808</v>
      </c>
      <c r="B266" s="299" t="s">
        <v>190</v>
      </c>
      <c r="C266" s="299" t="str">
        <f>+_xlfn.XLOOKUP(A266,'ACTIVOS 2'!$B$10:$B$700,'ACTIVOS 2'!$C$10:$C$700)</f>
        <v>MUNOZ MUNOZ YEFERSON FABIAN</v>
      </c>
      <c r="D266" s="300">
        <v>33344</v>
      </c>
      <c r="E266" s="300">
        <v>43166</v>
      </c>
      <c r="F266" s="301">
        <v>2029000</v>
      </c>
      <c r="G266" s="299" t="s">
        <v>763</v>
      </c>
      <c r="H266" s="299" t="s">
        <v>191</v>
      </c>
      <c r="I266" s="299" t="s">
        <v>90</v>
      </c>
      <c r="J266" s="299" t="s">
        <v>189</v>
      </c>
      <c r="K266" s="299" t="s">
        <v>159</v>
      </c>
    </row>
    <row r="267" spans="1:11" s="326" customFormat="1" ht="12.95" customHeight="1" x14ac:dyDescent="0.25">
      <c r="A267" s="306">
        <v>1075226152</v>
      </c>
      <c r="B267" s="299" t="s">
        <v>278</v>
      </c>
      <c r="C267" s="299" t="str">
        <f>+_xlfn.XLOOKUP(A267,'ACTIVOS 2'!$B$10:$B$700,'ACTIVOS 2'!$C$10:$C$700)</f>
        <v>RAMOS SANCHEZ MARCELA</v>
      </c>
      <c r="D267" s="300">
        <v>32130</v>
      </c>
      <c r="E267" s="300">
        <v>45208</v>
      </c>
      <c r="F267" s="301">
        <v>1959000</v>
      </c>
      <c r="G267" s="299" t="s">
        <v>768</v>
      </c>
      <c r="H267" s="299" t="s">
        <v>279</v>
      </c>
      <c r="I267" s="299" t="s">
        <v>90</v>
      </c>
      <c r="J267" s="299" t="s">
        <v>189</v>
      </c>
      <c r="K267" s="299" t="s">
        <v>159</v>
      </c>
    </row>
    <row r="268" spans="1:11" s="326" customFormat="1" ht="12.95" customHeight="1" x14ac:dyDescent="0.25">
      <c r="A268" s="306">
        <v>1112227071</v>
      </c>
      <c r="B268" s="299" t="s">
        <v>1118</v>
      </c>
      <c r="C268" s="299" t="str">
        <f>+_xlfn.XLOOKUP(A268,'ACTIVOS 2'!$B$10:$B$700,'ACTIVOS 2'!$C$10:$C$700)</f>
        <v>HURTADO GIRON MARTHA LUCIA</v>
      </c>
      <c r="D268" s="300">
        <v>34072</v>
      </c>
      <c r="E268" s="300">
        <v>45300</v>
      </c>
      <c r="F268" s="301">
        <v>3091000</v>
      </c>
      <c r="G268" s="299" t="s">
        <v>768</v>
      </c>
      <c r="H268" s="299" t="s">
        <v>1119</v>
      </c>
      <c r="I268" s="299" t="s">
        <v>90</v>
      </c>
      <c r="J268" s="299" t="s">
        <v>1120</v>
      </c>
      <c r="K268" s="299" t="s">
        <v>159</v>
      </c>
    </row>
    <row r="269" spans="1:11" s="326" customFormat="1" ht="12.95" customHeight="1" x14ac:dyDescent="0.25">
      <c r="A269" s="306">
        <v>1130651160</v>
      </c>
      <c r="B269" s="299" t="s">
        <v>6728</v>
      </c>
      <c r="C269" s="299" t="str">
        <f>+_xlfn.XLOOKUP(A269,'ACTIVOS 2'!$B$10:$B$700,'ACTIVOS 2'!$C$10:$C$700)</f>
        <v>BENAVIDES  ARAUJOá  YENNY  FERNANDA</v>
      </c>
      <c r="D269" s="300">
        <v>31838</v>
      </c>
      <c r="E269" s="300">
        <v>44630</v>
      </c>
      <c r="F269" s="301">
        <v>2526000</v>
      </c>
      <c r="G269" s="299" t="s">
        <v>768</v>
      </c>
      <c r="H269" s="299" t="s">
        <v>1122</v>
      </c>
      <c r="I269" s="299" t="s">
        <v>90</v>
      </c>
      <c r="J269" s="299" t="s">
        <v>1123</v>
      </c>
      <c r="K269" s="299" t="s">
        <v>159</v>
      </c>
    </row>
    <row r="270" spans="1:11" s="326" customFormat="1" ht="12.95" customHeight="1" x14ac:dyDescent="0.25">
      <c r="A270" s="306">
        <v>1130588979</v>
      </c>
      <c r="B270" s="299" t="s">
        <v>1124</v>
      </c>
      <c r="C270" s="299" t="str">
        <f>+_xlfn.XLOOKUP(A270,'ACTIVOS 2'!$B$10:$B$700,'ACTIVOS 2'!$C$10:$C$700)</f>
        <v>QUINTERO VELASQUEZ WILLIAM ESNEIDER</v>
      </c>
      <c r="D270" s="300">
        <v>31744</v>
      </c>
      <c r="E270" s="300">
        <v>41144</v>
      </c>
      <c r="F270" s="301">
        <v>3091000</v>
      </c>
      <c r="G270" s="299" t="s">
        <v>763</v>
      </c>
      <c r="H270" s="299" t="s">
        <v>4417</v>
      </c>
      <c r="I270" s="299" t="s">
        <v>90</v>
      </c>
      <c r="J270" s="299" t="s">
        <v>1125</v>
      </c>
      <c r="K270" s="299" t="s">
        <v>92</v>
      </c>
    </row>
    <row r="271" spans="1:11" s="326" customFormat="1" ht="12.95" customHeight="1" x14ac:dyDescent="0.25">
      <c r="A271" s="306">
        <v>1151943197</v>
      </c>
      <c r="B271" s="299" t="s">
        <v>1126</v>
      </c>
      <c r="C271" s="299" t="str">
        <f>+_xlfn.XLOOKUP(A271,'ACTIVOS 2'!$B$10:$B$700,'ACTIVOS 2'!$C$10:$C$700)</f>
        <v>HERNANDEZ HERRERA JOSE EDWIN</v>
      </c>
      <c r="D271" s="300">
        <v>33538</v>
      </c>
      <c r="E271" s="300">
        <v>43248</v>
      </c>
      <c r="F271" s="301">
        <v>2550000</v>
      </c>
      <c r="G271" s="299" t="s">
        <v>763</v>
      </c>
      <c r="H271" s="299" t="s">
        <v>1127</v>
      </c>
      <c r="I271" s="299" t="s">
        <v>90</v>
      </c>
      <c r="J271" s="299" t="s">
        <v>1128</v>
      </c>
      <c r="K271" s="299" t="s">
        <v>92</v>
      </c>
    </row>
    <row r="272" spans="1:11" s="326" customFormat="1" ht="12.95" customHeight="1" x14ac:dyDescent="0.25">
      <c r="A272" s="306">
        <v>1061761747</v>
      </c>
      <c r="B272" s="299" t="s">
        <v>1132</v>
      </c>
      <c r="C272" s="299" t="str">
        <f>+_xlfn.XLOOKUP(A272,'ACTIVOS 2'!$B$10:$B$700,'ACTIVOS 2'!$C$10:$C$700)</f>
        <v>AGREDO GIRON ANA LUCIA</v>
      </c>
      <c r="D272" s="300">
        <v>33724</v>
      </c>
      <c r="E272" s="300">
        <v>44420</v>
      </c>
      <c r="F272" s="301">
        <v>1425000</v>
      </c>
      <c r="G272" s="299" t="s">
        <v>768</v>
      </c>
      <c r="H272" s="299" t="s">
        <v>4418</v>
      </c>
      <c r="I272" s="299" t="s">
        <v>90</v>
      </c>
      <c r="J272" s="299" t="s">
        <v>1131</v>
      </c>
      <c r="K272" s="299" t="s">
        <v>196</v>
      </c>
    </row>
    <row r="273" spans="1:11" s="326" customFormat="1" ht="12.95" customHeight="1" x14ac:dyDescent="0.25">
      <c r="A273" s="306">
        <v>1144151027</v>
      </c>
      <c r="B273" s="299" t="s">
        <v>6868</v>
      </c>
      <c r="C273" s="299" t="str">
        <f>+_xlfn.XLOOKUP(A273,'ACTIVOS 2'!$B$10:$B$700,'ACTIVOS 2'!$C$10:$C$700)</f>
        <v>OSPINA RIOS CINDY YESENIA</v>
      </c>
      <c r="D273" s="300">
        <v>33372</v>
      </c>
      <c r="E273" s="300">
        <v>45796</v>
      </c>
      <c r="F273" s="301">
        <v>1425000</v>
      </c>
      <c r="G273" s="299" t="s">
        <v>768</v>
      </c>
      <c r="H273" s="299" t="s">
        <v>6869</v>
      </c>
      <c r="I273" s="299" t="s">
        <v>83</v>
      </c>
      <c r="J273" s="299" t="s">
        <v>899</v>
      </c>
      <c r="K273" s="299" t="s">
        <v>85</v>
      </c>
    </row>
    <row r="274" spans="1:11" s="326" customFormat="1" ht="12.95" customHeight="1" x14ac:dyDescent="0.25">
      <c r="A274" s="306">
        <v>38562657</v>
      </c>
      <c r="B274" s="299" t="s">
        <v>1133</v>
      </c>
      <c r="C274" s="299" t="str">
        <f>+_xlfn.XLOOKUP(A274,'ACTIVOS 2'!$B$10:$B$700,'ACTIVOS 2'!$C$10:$C$700)</f>
        <v>ALVARADO LORENA</v>
      </c>
      <c r="D274" s="300">
        <v>29185</v>
      </c>
      <c r="E274" s="300">
        <v>44419</v>
      </c>
      <c r="F274" s="301">
        <v>1425000</v>
      </c>
      <c r="G274" s="299" t="s">
        <v>768</v>
      </c>
      <c r="H274" s="299" t="s">
        <v>4419</v>
      </c>
      <c r="I274" s="299" t="s">
        <v>90</v>
      </c>
      <c r="J274" s="299" t="s">
        <v>1131</v>
      </c>
      <c r="K274" s="299" t="s">
        <v>196</v>
      </c>
    </row>
    <row r="275" spans="1:11" s="326" customFormat="1" ht="12.95" customHeight="1" x14ac:dyDescent="0.25">
      <c r="A275" s="306">
        <v>1143939129</v>
      </c>
      <c r="B275" s="299" t="s">
        <v>1134</v>
      </c>
      <c r="C275" s="299" t="str">
        <f>+_xlfn.XLOOKUP(A275,'ACTIVOS 2'!$B$10:$B$700,'ACTIVOS 2'!$C$10:$C$700)</f>
        <v>ALVAREZ CORDOBA CINDY CAROLINA</v>
      </c>
      <c r="D275" s="300">
        <v>33265</v>
      </c>
      <c r="E275" s="300">
        <v>45094</v>
      </c>
      <c r="F275" s="301">
        <v>1425000</v>
      </c>
      <c r="G275" s="299" t="s">
        <v>768</v>
      </c>
      <c r="H275" s="299" t="s">
        <v>4420</v>
      </c>
      <c r="I275" s="299" t="s">
        <v>90</v>
      </c>
      <c r="J275" s="299" t="s">
        <v>1131</v>
      </c>
      <c r="K275" s="299" t="s">
        <v>196</v>
      </c>
    </row>
    <row r="276" spans="1:11" s="326" customFormat="1" ht="12.95" customHeight="1" x14ac:dyDescent="0.25">
      <c r="A276" s="306">
        <v>1059450860</v>
      </c>
      <c r="B276" s="299" t="s">
        <v>1135</v>
      </c>
      <c r="C276" s="299" t="str">
        <f>+_xlfn.XLOOKUP(A276,'ACTIVOS 2'!$B$10:$B$700,'ACTIVOS 2'!$C$10:$C$700)</f>
        <v>ANCHICO CUNDUMI ELIANY YOHENY</v>
      </c>
      <c r="D276" s="300">
        <v>36304</v>
      </c>
      <c r="E276" s="300">
        <v>45069</v>
      </c>
      <c r="F276" s="301">
        <v>1425000</v>
      </c>
      <c r="G276" s="299" t="s">
        <v>768</v>
      </c>
      <c r="H276" s="299" t="s">
        <v>4421</v>
      </c>
      <c r="I276" s="299" t="s">
        <v>90</v>
      </c>
      <c r="J276" s="299" t="s">
        <v>1131</v>
      </c>
      <c r="K276" s="299" t="s">
        <v>196</v>
      </c>
    </row>
    <row r="277" spans="1:11" s="326" customFormat="1" ht="12.95" customHeight="1" x14ac:dyDescent="0.25">
      <c r="A277" s="306">
        <v>1062318239</v>
      </c>
      <c r="B277" s="299" t="s">
        <v>1137</v>
      </c>
      <c r="C277" s="299" t="str">
        <f>+_xlfn.XLOOKUP(A277,'ACTIVOS 2'!$B$10:$B$700,'ACTIVOS 2'!$C$10:$C$700)</f>
        <v>ARCOS ULCUE MAIRA ALEJANDRA</v>
      </c>
      <c r="D277" s="300">
        <v>34849</v>
      </c>
      <c r="E277" s="300">
        <v>44456</v>
      </c>
      <c r="F277" s="301">
        <v>1425000</v>
      </c>
      <c r="G277" s="299" t="s">
        <v>768</v>
      </c>
      <c r="H277" s="299" t="s">
        <v>4423</v>
      </c>
      <c r="I277" s="299" t="s">
        <v>90</v>
      </c>
      <c r="J277" s="299" t="s">
        <v>1131</v>
      </c>
      <c r="K277" s="299" t="s">
        <v>196</v>
      </c>
    </row>
    <row r="278" spans="1:11" s="326" customFormat="1" ht="12.95" customHeight="1" x14ac:dyDescent="0.25">
      <c r="A278" s="306">
        <v>38670839</v>
      </c>
      <c r="B278" s="299" t="s">
        <v>1138</v>
      </c>
      <c r="C278" s="299" t="str">
        <f>+_xlfn.XLOOKUP(A278,'ACTIVOS 2'!$B$10:$B$700,'ACTIVOS 2'!$C$10:$C$700)</f>
        <v>ARIAS JARAMILLO LUCEIDY</v>
      </c>
      <c r="D278" s="300">
        <v>31127</v>
      </c>
      <c r="E278" s="300">
        <v>44418</v>
      </c>
      <c r="F278" s="301">
        <v>1425000</v>
      </c>
      <c r="G278" s="299" t="s">
        <v>768</v>
      </c>
      <c r="H278" s="299" t="s">
        <v>1139</v>
      </c>
      <c r="I278" s="299" t="s">
        <v>90</v>
      </c>
      <c r="J278" s="299" t="s">
        <v>1131</v>
      </c>
      <c r="K278" s="299" t="s">
        <v>196</v>
      </c>
    </row>
    <row r="279" spans="1:11" s="326" customFormat="1" ht="12.95" customHeight="1" x14ac:dyDescent="0.25">
      <c r="A279" s="306">
        <v>66984322</v>
      </c>
      <c r="B279" s="299" t="s">
        <v>1140</v>
      </c>
      <c r="C279" s="299" t="str">
        <f>+_xlfn.XLOOKUP(A279,'ACTIVOS 2'!$B$10:$B$700,'ACTIVOS 2'!$C$10:$C$700)</f>
        <v>ARREDONDO MARTINEZ ALEYDA</v>
      </c>
      <c r="D279" s="300">
        <v>27622</v>
      </c>
      <c r="E279" s="300">
        <v>44420</v>
      </c>
      <c r="F279" s="301">
        <v>1425000</v>
      </c>
      <c r="G279" s="299" t="s">
        <v>768</v>
      </c>
      <c r="H279" s="299" t="s">
        <v>4424</v>
      </c>
      <c r="I279" s="299" t="s">
        <v>90</v>
      </c>
      <c r="J279" s="299" t="s">
        <v>1131</v>
      </c>
      <c r="K279" s="299" t="s">
        <v>196</v>
      </c>
    </row>
    <row r="280" spans="1:11" s="326" customFormat="1" ht="12.95" customHeight="1" x14ac:dyDescent="0.25">
      <c r="A280" s="306">
        <v>29119629</v>
      </c>
      <c r="B280" s="299" t="s">
        <v>6870</v>
      </c>
      <c r="C280" s="299" t="str">
        <f>+_xlfn.XLOOKUP(A280,'ACTIVOS 2'!$B$10:$B$700,'ACTIVOS 2'!$C$10:$C$700)</f>
        <v>RAYO PINTO MILEYDDY</v>
      </c>
      <c r="D280" s="300">
        <v>29042</v>
      </c>
      <c r="E280" s="300">
        <v>45803</v>
      </c>
      <c r="F280" s="301">
        <v>1770000</v>
      </c>
      <c r="G280" s="299" t="s">
        <v>768</v>
      </c>
      <c r="H280" s="299" t="s">
        <v>6871</v>
      </c>
      <c r="I280" s="299" t="s">
        <v>90</v>
      </c>
      <c r="J280" s="299" t="s">
        <v>91</v>
      </c>
      <c r="K280" s="299" t="s">
        <v>196</v>
      </c>
    </row>
    <row r="281" spans="1:11" s="326" customFormat="1" ht="12.95" customHeight="1" x14ac:dyDescent="0.25">
      <c r="A281" s="306">
        <v>1130641189</v>
      </c>
      <c r="B281" s="299" t="s">
        <v>1142</v>
      </c>
      <c r="C281" s="299" t="str">
        <f>+_xlfn.XLOOKUP(A281,'ACTIVOS 2'!$B$10:$B$700,'ACTIVOS 2'!$C$10:$C$700)</f>
        <v>BALLESTEROS MARTINEZ CINDY JOHANNA</v>
      </c>
      <c r="D281" s="300">
        <v>32207</v>
      </c>
      <c r="E281" s="300">
        <v>45124</v>
      </c>
      <c r="F281" s="301">
        <v>1425000</v>
      </c>
      <c r="G281" s="299" t="s">
        <v>768</v>
      </c>
      <c r="H281" s="299" t="s">
        <v>4426</v>
      </c>
      <c r="I281" s="299" t="s">
        <v>90</v>
      </c>
      <c r="J281" s="299" t="s">
        <v>1131</v>
      </c>
      <c r="K281" s="299" t="s">
        <v>196</v>
      </c>
    </row>
    <row r="282" spans="1:11" s="326" customFormat="1" ht="12.95" customHeight="1" x14ac:dyDescent="0.25">
      <c r="A282" s="306">
        <v>66840917</v>
      </c>
      <c r="B282" s="299" t="s">
        <v>6648</v>
      </c>
      <c r="C282" s="299" t="str">
        <f>+_xlfn.XLOOKUP(A282,'ACTIVOS 2'!$B$10:$B$700,'ACTIVOS 2'!$C$10:$C$700)</f>
        <v>BARONA ESCOBAR MARIA DEL SOCORRO</v>
      </c>
      <c r="D282" s="300">
        <v>26462</v>
      </c>
      <c r="E282" s="300">
        <v>44669</v>
      </c>
      <c r="F282" s="301">
        <v>1425000</v>
      </c>
      <c r="G282" s="299" t="s">
        <v>768</v>
      </c>
      <c r="H282" s="299" t="s">
        <v>1144</v>
      </c>
      <c r="I282" s="299" t="s">
        <v>90</v>
      </c>
      <c r="J282" s="299" t="s">
        <v>1131</v>
      </c>
      <c r="K282" s="299" t="s">
        <v>196</v>
      </c>
    </row>
    <row r="283" spans="1:11" s="326" customFormat="1" ht="12.95" customHeight="1" x14ac:dyDescent="0.25">
      <c r="A283" s="306">
        <v>31566687</v>
      </c>
      <c r="B283" s="299" t="s">
        <v>1145</v>
      </c>
      <c r="C283" s="299" t="str">
        <f>+_xlfn.XLOOKUP(A283,'ACTIVOS 2'!$B$10:$B$700,'ACTIVOS 2'!$C$10:$C$700)</f>
        <v>BARREIRO PILIMUR SANDRA MIREYA</v>
      </c>
      <c r="D283" s="300">
        <v>29383</v>
      </c>
      <c r="E283" s="300">
        <v>45094</v>
      </c>
      <c r="F283" s="301">
        <v>1425000</v>
      </c>
      <c r="G283" s="299" t="s">
        <v>768</v>
      </c>
      <c r="H283" s="299" t="s">
        <v>4427</v>
      </c>
      <c r="I283" s="299" t="s">
        <v>90</v>
      </c>
      <c r="J283" s="299" t="s">
        <v>1131</v>
      </c>
      <c r="K283" s="299" t="s">
        <v>196</v>
      </c>
    </row>
    <row r="284" spans="1:11" s="326" customFormat="1" ht="12.95" customHeight="1" x14ac:dyDescent="0.25">
      <c r="A284" s="306">
        <v>1144081343</v>
      </c>
      <c r="B284" s="299" t="s">
        <v>1149</v>
      </c>
      <c r="C284" s="299" t="str">
        <f>+_xlfn.XLOOKUP(A284,'ACTIVOS 2'!$B$10:$B$700,'ACTIVOS 2'!$C$10:$C$700)</f>
        <v>BUENO MESA LUISA FERNANDA</v>
      </c>
      <c r="D284" s="300">
        <v>34886</v>
      </c>
      <c r="E284" s="300">
        <v>45040</v>
      </c>
      <c r="F284" s="301">
        <v>1425000</v>
      </c>
      <c r="G284" s="299" t="s">
        <v>768</v>
      </c>
      <c r="H284" s="299" t="s">
        <v>1150</v>
      </c>
      <c r="I284" s="299" t="s">
        <v>90</v>
      </c>
      <c r="J284" s="299" t="s">
        <v>1131</v>
      </c>
      <c r="K284" s="299" t="s">
        <v>196</v>
      </c>
    </row>
    <row r="285" spans="1:11" s="326" customFormat="1" ht="12.95" customHeight="1" x14ac:dyDescent="0.25">
      <c r="A285" s="306">
        <v>66916894</v>
      </c>
      <c r="B285" s="299" t="s">
        <v>1151</v>
      </c>
      <c r="C285" s="299" t="str">
        <f>+_xlfn.XLOOKUP(A285,'ACTIVOS 2'!$B$10:$B$700,'ACTIVOS 2'!$C$10:$C$700)</f>
        <v>CABAL VIAFARA ANA LILIANA</v>
      </c>
      <c r="D285" s="300">
        <v>26869</v>
      </c>
      <c r="E285" s="300">
        <v>45094</v>
      </c>
      <c r="F285" s="301">
        <v>1425000</v>
      </c>
      <c r="G285" s="299" t="s">
        <v>768</v>
      </c>
      <c r="H285" s="299" t="s">
        <v>1152</v>
      </c>
      <c r="I285" s="299" t="s">
        <v>90</v>
      </c>
      <c r="J285" s="299" t="s">
        <v>1131</v>
      </c>
      <c r="K285" s="299" t="s">
        <v>196</v>
      </c>
    </row>
    <row r="286" spans="1:11" s="326" customFormat="1" ht="12.95" customHeight="1" x14ac:dyDescent="0.25">
      <c r="A286" s="306">
        <v>1087202828</v>
      </c>
      <c r="B286" s="299" t="s">
        <v>1153</v>
      </c>
      <c r="C286" s="299" t="str">
        <f>+_xlfn.XLOOKUP(A286,'ACTIVOS 2'!$B$10:$B$700,'ACTIVOS 2'!$C$10:$C$700)</f>
        <v>CABEZAS QUINONES JENNY VANESSA</v>
      </c>
      <c r="D286" s="300">
        <v>34777</v>
      </c>
      <c r="E286" s="300">
        <v>45094</v>
      </c>
      <c r="F286" s="301">
        <v>1425000</v>
      </c>
      <c r="G286" s="299" t="s">
        <v>768</v>
      </c>
      <c r="H286" s="299" t="s">
        <v>1154</v>
      </c>
      <c r="I286" s="299" t="s">
        <v>90</v>
      </c>
      <c r="J286" s="299" t="s">
        <v>1131</v>
      </c>
      <c r="K286" s="299" t="s">
        <v>196</v>
      </c>
    </row>
    <row r="287" spans="1:11" s="326" customFormat="1" ht="12.95" customHeight="1" x14ac:dyDescent="0.25">
      <c r="A287" s="306">
        <v>1060880067</v>
      </c>
      <c r="B287" s="299" t="s">
        <v>1155</v>
      </c>
      <c r="C287" s="299" t="str">
        <f>+_xlfn.XLOOKUP(A287,'ACTIVOS 2'!$B$10:$B$700,'ACTIVOS 2'!$C$10:$C$700)</f>
        <v>CAICEDO GOMEZ ZULDERY SUGGEY</v>
      </c>
      <c r="D287" s="300">
        <v>35802</v>
      </c>
      <c r="E287" s="300">
        <v>44418</v>
      </c>
      <c r="F287" s="301">
        <v>1425000</v>
      </c>
      <c r="G287" s="299" t="s">
        <v>768</v>
      </c>
      <c r="H287" s="299" t="s">
        <v>4429</v>
      </c>
      <c r="I287" s="299" t="s">
        <v>90</v>
      </c>
      <c r="J287" s="299" t="s">
        <v>1131</v>
      </c>
      <c r="K287" s="299" t="s">
        <v>196</v>
      </c>
    </row>
    <row r="288" spans="1:11" s="326" customFormat="1" ht="12.95" customHeight="1" x14ac:dyDescent="0.25">
      <c r="A288" s="306">
        <v>1059358248</v>
      </c>
      <c r="B288" s="299" t="s">
        <v>1156</v>
      </c>
      <c r="C288" s="299" t="str">
        <f>+_xlfn.XLOOKUP(A288,'ACTIVOS 2'!$B$10:$B$700,'ACTIVOS 2'!$C$10:$C$700)</f>
        <v>CAICEDO SANCHEZ ANYI MARISOL</v>
      </c>
      <c r="D288" s="300">
        <v>32871</v>
      </c>
      <c r="E288" s="300">
        <v>45069</v>
      </c>
      <c r="F288" s="301">
        <v>1425000</v>
      </c>
      <c r="G288" s="299" t="s">
        <v>768</v>
      </c>
      <c r="H288" s="299" t="s">
        <v>4430</v>
      </c>
      <c r="I288" s="299" t="s">
        <v>90</v>
      </c>
      <c r="J288" s="299" t="s">
        <v>1131</v>
      </c>
      <c r="K288" s="299" t="s">
        <v>196</v>
      </c>
    </row>
    <row r="289" spans="1:11" s="326" customFormat="1" ht="12.95" customHeight="1" x14ac:dyDescent="0.25">
      <c r="A289" s="306">
        <v>1130681404</v>
      </c>
      <c r="B289" s="299" t="s">
        <v>1157</v>
      </c>
      <c r="C289" s="299" t="str">
        <f>+_xlfn.XLOOKUP(A289,'ACTIVOS 2'!$B$10:$B$700,'ACTIVOS 2'!$C$10:$C$700)</f>
        <v>CALDONO CUCUNAME MARLENI</v>
      </c>
      <c r="D289" s="300">
        <v>32546</v>
      </c>
      <c r="E289" s="300">
        <v>44463</v>
      </c>
      <c r="F289" s="301">
        <v>1425000</v>
      </c>
      <c r="G289" s="299" t="s">
        <v>768</v>
      </c>
      <c r="H289" s="299" t="s">
        <v>4431</v>
      </c>
      <c r="I289" s="299" t="s">
        <v>90</v>
      </c>
      <c r="J289" s="299" t="s">
        <v>1131</v>
      </c>
      <c r="K289" s="299" t="s">
        <v>196</v>
      </c>
    </row>
    <row r="290" spans="1:11" s="326" customFormat="1" ht="12.95" customHeight="1" x14ac:dyDescent="0.25">
      <c r="A290" s="306">
        <v>67021355</v>
      </c>
      <c r="B290" s="299" t="s">
        <v>6878</v>
      </c>
      <c r="C290" s="299" t="str">
        <f>+_xlfn.XLOOKUP(A290,'ACTIVOS 2'!$B$10:$B$700,'ACTIVOS 2'!$C$10:$C$700)</f>
        <v>CAMPO PRIETO IRENE</v>
      </c>
      <c r="D290" s="300">
        <v>30360</v>
      </c>
      <c r="E290" s="300">
        <v>45811</v>
      </c>
      <c r="F290" s="301">
        <v>1425000</v>
      </c>
      <c r="G290" s="299" t="s">
        <v>768</v>
      </c>
      <c r="H290" s="299" t="s">
        <v>6879</v>
      </c>
      <c r="I290" s="299" t="s">
        <v>90</v>
      </c>
      <c r="J290" s="299" t="s">
        <v>1131</v>
      </c>
      <c r="K290" s="299" t="s">
        <v>196</v>
      </c>
    </row>
    <row r="291" spans="1:11" s="326" customFormat="1" ht="12.95" customHeight="1" x14ac:dyDescent="0.25">
      <c r="A291" s="306">
        <v>66949113</v>
      </c>
      <c r="B291" s="299" t="s">
        <v>1160</v>
      </c>
      <c r="C291" s="299" t="str">
        <f>+_xlfn.XLOOKUP(A291,'ACTIVOS 2'!$B$10:$B$700,'ACTIVOS 2'!$C$10:$C$700)</f>
        <v>CARDONA GUTIERREZ ELSA ISABEL</v>
      </c>
      <c r="D291" s="300">
        <v>27637</v>
      </c>
      <c r="E291" s="300">
        <v>44670</v>
      </c>
      <c r="F291" s="301">
        <v>1425000</v>
      </c>
      <c r="G291" s="299" t="s">
        <v>768</v>
      </c>
      <c r="H291" s="299" t="s">
        <v>4432</v>
      </c>
      <c r="I291" s="299" t="s">
        <v>90</v>
      </c>
      <c r="J291" s="299" t="s">
        <v>1131</v>
      </c>
      <c r="K291" s="299" t="s">
        <v>196</v>
      </c>
    </row>
    <row r="292" spans="1:11" s="326" customFormat="1" ht="12.95" customHeight="1" x14ac:dyDescent="0.25">
      <c r="A292" s="306">
        <v>38665943</v>
      </c>
      <c r="B292" s="299" t="s">
        <v>1161</v>
      </c>
      <c r="C292" s="299" t="str">
        <f>+_xlfn.XLOOKUP(A292,'ACTIVOS 2'!$B$10:$B$700,'ACTIVOS 2'!$C$10:$C$700)</f>
        <v>CARDOZO CASTRO DAISY CECILIA</v>
      </c>
      <c r="D292" s="300">
        <v>30052</v>
      </c>
      <c r="E292" s="300">
        <v>41597</v>
      </c>
      <c r="F292" s="301">
        <v>1425000</v>
      </c>
      <c r="G292" s="299" t="s">
        <v>768</v>
      </c>
      <c r="H292" s="299" t="s">
        <v>1162</v>
      </c>
      <c r="I292" s="299" t="s">
        <v>90</v>
      </c>
      <c r="J292" s="299" t="s">
        <v>1131</v>
      </c>
      <c r="K292" s="299" t="s">
        <v>196</v>
      </c>
    </row>
    <row r="293" spans="1:11" s="326" customFormat="1" ht="12.95" customHeight="1" x14ac:dyDescent="0.25">
      <c r="A293" s="306">
        <v>1143932954</v>
      </c>
      <c r="B293" s="299" t="s">
        <v>1164</v>
      </c>
      <c r="C293" s="299" t="str">
        <f>+_xlfn.XLOOKUP(A293,'ACTIVOS 2'!$B$10:$B$700,'ACTIVOS 2'!$C$10:$C$700)</f>
        <v>CARVAJAL TIMANA ANYELA MARCELA</v>
      </c>
      <c r="D293" s="300">
        <v>32964</v>
      </c>
      <c r="E293" s="300">
        <v>44470</v>
      </c>
      <c r="F293" s="301">
        <v>1425000</v>
      </c>
      <c r="G293" s="299" t="s">
        <v>768</v>
      </c>
      <c r="H293" s="299" t="s">
        <v>4434</v>
      </c>
      <c r="I293" s="299" t="s">
        <v>90</v>
      </c>
      <c r="J293" s="299" t="s">
        <v>1131</v>
      </c>
      <c r="K293" s="299" t="s">
        <v>196</v>
      </c>
    </row>
    <row r="294" spans="1:11" s="326" customFormat="1" ht="12.95" customHeight="1" x14ac:dyDescent="0.25">
      <c r="A294" s="306">
        <v>1144130174</v>
      </c>
      <c r="B294" s="299" t="s">
        <v>1165</v>
      </c>
      <c r="C294" s="299" t="str">
        <f>+_xlfn.XLOOKUP(A294,'ACTIVOS 2'!$B$10:$B$700,'ACTIVOS 2'!$C$10:$C$700)</f>
        <v>CASTANEDA OSPINA IBEET DAYANA</v>
      </c>
      <c r="D294" s="300">
        <v>32754</v>
      </c>
      <c r="E294" s="300">
        <v>45094</v>
      </c>
      <c r="F294" s="301">
        <v>1425000</v>
      </c>
      <c r="G294" s="299" t="s">
        <v>768</v>
      </c>
      <c r="H294" s="299" t="s">
        <v>4435</v>
      </c>
      <c r="I294" s="299" t="s">
        <v>90</v>
      </c>
      <c r="J294" s="299" t="s">
        <v>1131</v>
      </c>
      <c r="K294" s="299" t="s">
        <v>196</v>
      </c>
    </row>
    <row r="295" spans="1:11" s="326" customFormat="1" ht="12.95" customHeight="1" x14ac:dyDescent="0.25">
      <c r="A295" s="306">
        <v>1130679848</v>
      </c>
      <c r="B295" s="299" t="s">
        <v>6880</v>
      </c>
      <c r="C295" s="299" t="str">
        <f>+_xlfn.XLOOKUP(A295,'ACTIVOS 2'!$B$10:$B$700,'ACTIVOS 2'!$C$10:$C$700)</f>
        <v>CASTAÐO CASTRO MARCELA YADIRA</v>
      </c>
      <c r="D295" s="300">
        <v>32075</v>
      </c>
      <c r="E295" s="300">
        <v>45803</v>
      </c>
      <c r="F295" s="301">
        <v>1425000</v>
      </c>
      <c r="G295" s="299" t="s">
        <v>768</v>
      </c>
      <c r="H295" s="299" t="s">
        <v>6881</v>
      </c>
      <c r="I295" s="299" t="s">
        <v>90</v>
      </c>
      <c r="J295" s="299" t="s">
        <v>1131</v>
      </c>
      <c r="K295" s="299" t="s">
        <v>196</v>
      </c>
    </row>
    <row r="296" spans="1:11" s="326" customFormat="1" ht="12.95" customHeight="1" x14ac:dyDescent="0.25">
      <c r="A296" s="306">
        <v>1089481344</v>
      </c>
      <c r="B296" s="299" t="s">
        <v>1166</v>
      </c>
      <c r="C296" s="299" t="str">
        <f>+_xlfn.XLOOKUP(A296,'ACTIVOS 2'!$B$10:$B$700,'ACTIVOS 2'!$C$10:$C$700)</f>
        <v>CASTILLO DELGADO SANDRA MILENA</v>
      </c>
      <c r="D296" s="300">
        <v>32148</v>
      </c>
      <c r="E296" s="300">
        <v>44420</v>
      </c>
      <c r="F296" s="301">
        <v>1425000</v>
      </c>
      <c r="G296" s="299" t="s">
        <v>768</v>
      </c>
      <c r="H296" s="299" t="s">
        <v>4436</v>
      </c>
      <c r="I296" s="299" t="s">
        <v>90</v>
      </c>
      <c r="J296" s="299" t="s">
        <v>1131</v>
      </c>
      <c r="K296" s="299" t="s">
        <v>196</v>
      </c>
    </row>
    <row r="297" spans="1:11" s="326" customFormat="1" ht="12.95" customHeight="1" x14ac:dyDescent="0.25">
      <c r="A297" s="306">
        <v>1118293750</v>
      </c>
      <c r="B297" s="299" t="s">
        <v>1167</v>
      </c>
      <c r="C297" s="299" t="str">
        <f>+_xlfn.XLOOKUP(A297,'ACTIVOS 2'!$B$10:$B$700,'ACTIVOS 2'!$C$10:$C$700)</f>
        <v>CASTILLO MENDOZA MENYI SOLANGY</v>
      </c>
      <c r="D297" s="300">
        <v>33008</v>
      </c>
      <c r="E297" s="300">
        <v>44991</v>
      </c>
      <c r="F297" s="301">
        <v>1425000</v>
      </c>
      <c r="G297" s="299" t="s">
        <v>768</v>
      </c>
      <c r="H297" s="299" t="s">
        <v>1168</v>
      </c>
      <c r="I297" s="299" t="s">
        <v>90</v>
      </c>
      <c r="J297" s="299" t="s">
        <v>1131</v>
      </c>
      <c r="K297" s="299" t="s">
        <v>196</v>
      </c>
    </row>
    <row r="298" spans="1:11" s="326" customFormat="1" ht="12.95" customHeight="1" x14ac:dyDescent="0.25">
      <c r="A298" s="306">
        <v>1107070135</v>
      </c>
      <c r="B298" s="299" t="s">
        <v>1169</v>
      </c>
      <c r="C298" s="299" t="str">
        <f>+_xlfn.XLOOKUP(A298,'ACTIVOS 2'!$B$10:$B$700,'ACTIVOS 2'!$C$10:$C$700)</f>
        <v>CASTILLO RODRIGUEZ LIZETH PAOLA</v>
      </c>
      <c r="D298" s="300">
        <v>33689</v>
      </c>
      <c r="E298" s="300">
        <v>45078</v>
      </c>
      <c r="F298" s="301">
        <v>1425000</v>
      </c>
      <c r="G298" s="299" t="s">
        <v>768</v>
      </c>
      <c r="H298" s="299" t="s">
        <v>1170</v>
      </c>
      <c r="I298" s="299" t="s">
        <v>90</v>
      </c>
      <c r="J298" s="299" t="s">
        <v>1131</v>
      </c>
      <c r="K298" s="299" t="s">
        <v>196</v>
      </c>
    </row>
    <row r="299" spans="1:11" s="326" customFormat="1" ht="12.95" customHeight="1" x14ac:dyDescent="0.25">
      <c r="A299" s="306">
        <v>1130610786</v>
      </c>
      <c r="B299" s="299" t="s">
        <v>1172</v>
      </c>
      <c r="C299" s="299" t="str">
        <f>+_xlfn.XLOOKUP(A299,'ACTIVOS 2'!$B$10:$B$700,'ACTIVOS 2'!$C$10:$C$700)</f>
        <v>CASTRO CASTANO JENIFFER</v>
      </c>
      <c r="D299" s="300">
        <v>31630</v>
      </c>
      <c r="E299" s="300">
        <v>45078</v>
      </c>
      <c r="F299" s="301">
        <v>1425000</v>
      </c>
      <c r="G299" s="299" t="s">
        <v>768</v>
      </c>
      <c r="H299" s="299" t="s">
        <v>1173</v>
      </c>
      <c r="I299" s="299" t="s">
        <v>90</v>
      </c>
      <c r="J299" s="299" t="s">
        <v>1131</v>
      </c>
      <c r="K299" s="299" t="s">
        <v>196</v>
      </c>
    </row>
    <row r="300" spans="1:11" s="326" customFormat="1" ht="12.95" customHeight="1" x14ac:dyDescent="0.25">
      <c r="A300" s="306">
        <v>31588124</v>
      </c>
      <c r="B300" s="299" t="s">
        <v>1174</v>
      </c>
      <c r="C300" s="299" t="str">
        <f>+_xlfn.XLOOKUP(A300,'ACTIVOS 2'!$B$10:$B$700,'ACTIVOS 2'!$C$10:$C$700)</f>
        <v>CASTRO CASTILLO NEREYDA</v>
      </c>
      <c r="D300" s="300">
        <v>28816</v>
      </c>
      <c r="E300" s="300">
        <v>41609</v>
      </c>
      <c r="F300" s="301">
        <v>1425000</v>
      </c>
      <c r="G300" s="299" t="s">
        <v>768</v>
      </c>
      <c r="H300" s="299" t="s">
        <v>1175</v>
      </c>
      <c r="I300" s="299" t="s">
        <v>90</v>
      </c>
      <c r="J300" s="299" t="s">
        <v>1131</v>
      </c>
      <c r="K300" s="299" t="s">
        <v>196</v>
      </c>
    </row>
    <row r="301" spans="1:11" s="326" customFormat="1" ht="12.95" customHeight="1" x14ac:dyDescent="0.25">
      <c r="A301" s="306">
        <v>1005705314</v>
      </c>
      <c r="B301" s="299" t="s">
        <v>1176</v>
      </c>
      <c r="C301" s="299" t="str">
        <f>+_xlfn.XLOOKUP(A301,'ACTIVOS 2'!$B$10:$B$700,'ACTIVOS 2'!$C$10:$C$700)</f>
        <v>CASTRO OROZCO MAYERLAINE</v>
      </c>
      <c r="D301" s="300">
        <v>37146</v>
      </c>
      <c r="E301" s="300">
        <v>44721</v>
      </c>
      <c r="F301" s="301">
        <v>1425000</v>
      </c>
      <c r="G301" s="299" t="s">
        <v>768</v>
      </c>
      <c r="H301" s="299" t="s">
        <v>4438</v>
      </c>
      <c r="I301" s="299" t="s">
        <v>90</v>
      </c>
      <c r="J301" s="299" t="s">
        <v>1131</v>
      </c>
      <c r="K301" s="299" t="s">
        <v>196</v>
      </c>
    </row>
    <row r="302" spans="1:11" s="326" customFormat="1" ht="12.95" customHeight="1" x14ac:dyDescent="0.25">
      <c r="A302" s="306">
        <v>66976514</v>
      </c>
      <c r="B302" s="299" t="s">
        <v>1177</v>
      </c>
      <c r="C302" s="299" t="str">
        <f>+_xlfn.XLOOKUP(A302,'ACTIVOS 2'!$B$10:$B$700,'ACTIVOS 2'!$C$10:$C$700)</f>
        <v>CHAVARRO CARDONA MARIA CELENA</v>
      </c>
      <c r="D302" s="300">
        <v>28235</v>
      </c>
      <c r="E302" s="300">
        <v>44516</v>
      </c>
      <c r="F302" s="301">
        <v>1425000</v>
      </c>
      <c r="G302" s="299" t="s">
        <v>768</v>
      </c>
      <c r="H302" s="299" t="s">
        <v>1178</v>
      </c>
      <c r="I302" s="299" t="s">
        <v>90</v>
      </c>
      <c r="J302" s="299" t="s">
        <v>1131</v>
      </c>
      <c r="K302" s="299" t="s">
        <v>196</v>
      </c>
    </row>
    <row r="303" spans="1:11" s="326" customFormat="1" ht="12.95" customHeight="1" x14ac:dyDescent="0.25">
      <c r="A303" s="306">
        <v>67041742</v>
      </c>
      <c r="B303" s="299" t="s">
        <v>1179</v>
      </c>
      <c r="C303" s="299" t="str">
        <f>+_xlfn.XLOOKUP(A303,'ACTIVOS 2'!$B$10:$B$700,'ACTIVOS 2'!$C$10:$C$700)</f>
        <v>CHAVEZ PATINO BLANCA MILENA</v>
      </c>
      <c r="D303" s="300">
        <v>31392</v>
      </c>
      <c r="E303" s="300">
        <v>44419</v>
      </c>
      <c r="F303" s="301">
        <v>1425000</v>
      </c>
      <c r="G303" s="299" t="s">
        <v>768</v>
      </c>
      <c r="H303" s="299" t="s">
        <v>4439</v>
      </c>
      <c r="I303" s="299" t="s">
        <v>90</v>
      </c>
      <c r="J303" s="299" t="s">
        <v>1131</v>
      </c>
      <c r="K303" s="299" t="s">
        <v>196</v>
      </c>
    </row>
    <row r="304" spans="1:11" s="326" customFormat="1" ht="12.95" customHeight="1" x14ac:dyDescent="0.25">
      <c r="A304" s="306">
        <v>1143940549</v>
      </c>
      <c r="B304" s="299" t="s">
        <v>6882</v>
      </c>
      <c r="C304" s="299" t="str">
        <f>+_xlfn.XLOOKUP(A304,'ACTIVOS 2'!$B$10:$B$700,'ACTIVOS 2'!$C$10:$C$700)</f>
        <v>CORTES GOMEZ DANIELA</v>
      </c>
      <c r="D304" s="300">
        <v>33274</v>
      </c>
      <c r="E304" s="300">
        <v>45803</v>
      </c>
      <c r="F304" s="301">
        <v>1425000</v>
      </c>
      <c r="G304" s="299" t="s">
        <v>768</v>
      </c>
      <c r="H304" s="299" t="s">
        <v>6883</v>
      </c>
      <c r="I304" s="299" t="s">
        <v>90</v>
      </c>
      <c r="J304" s="299" t="s">
        <v>1131</v>
      </c>
      <c r="K304" s="299" t="s">
        <v>196</v>
      </c>
    </row>
    <row r="305" spans="1:11" s="326" customFormat="1" ht="12.95" customHeight="1" x14ac:dyDescent="0.25">
      <c r="A305" s="306">
        <v>1151955200</v>
      </c>
      <c r="B305" s="299" t="s">
        <v>1180</v>
      </c>
      <c r="C305" s="299" t="str">
        <f>+_xlfn.XLOOKUP(A305,'ACTIVOS 2'!$B$10:$B$700,'ACTIVOS 2'!$C$10:$C$700)</f>
        <v>CRUZ MARTINEZ DIANA MARCELA</v>
      </c>
      <c r="D305" s="300">
        <v>34581</v>
      </c>
      <c r="E305" s="300">
        <v>44463</v>
      </c>
      <c r="F305" s="301">
        <v>1425000</v>
      </c>
      <c r="G305" s="299" t="s">
        <v>768</v>
      </c>
      <c r="H305" s="299" t="s">
        <v>4440</v>
      </c>
      <c r="I305" s="299" t="s">
        <v>90</v>
      </c>
      <c r="J305" s="299" t="s">
        <v>1131</v>
      </c>
      <c r="K305" s="299" t="s">
        <v>196</v>
      </c>
    </row>
    <row r="306" spans="1:11" s="326" customFormat="1" ht="12.95" customHeight="1" x14ac:dyDescent="0.25">
      <c r="A306" s="306">
        <v>38561980</v>
      </c>
      <c r="B306" s="299" t="s">
        <v>1181</v>
      </c>
      <c r="C306" s="299" t="str">
        <f>+_xlfn.XLOOKUP(A306,'ACTIVOS 2'!$B$10:$B$700,'ACTIVOS 2'!$C$10:$C$700)</f>
        <v>CRUZ QUINONEZ MONICA</v>
      </c>
      <c r="D306" s="300">
        <v>28826</v>
      </c>
      <c r="E306" s="300">
        <v>44427</v>
      </c>
      <c r="F306" s="301">
        <v>1425000</v>
      </c>
      <c r="G306" s="299" t="s">
        <v>768</v>
      </c>
      <c r="H306" s="299" t="s">
        <v>1182</v>
      </c>
      <c r="I306" s="299" t="s">
        <v>90</v>
      </c>
      <c r="J306" s="299" t="s">
        <v>1131</v>
      </c>
      <c r="K306" s="299" t="s">
        <v>196</v>
      </c>
    </row>
    <row r="307" spans="1:11" s="326" customFormat="1" ht="12.95" customHeight="1" x14ac:dyDescent="0.25">
      <c r="A307" s="306">
        <v>1143954646</v>
      </c>
      <c r="B307" s="299" t="s">
        <v>1185</v>
      </c>
      <c r="C307" s="299" t="str">
        <f>+_xlfn.XLOOKUP(A307,'ACTIVOS 2'!$B$10:$B$700,'ACTIVOS 2'!$C$10:$C$700)</f>
        <v>DELGADO VALVERDE ANDREA KARINA</v>
      </c>
      <c r="D307" s="300">
        <v>34054</v>
      </c>
      <c r="E307" s="300">
        <v>45086</v>
      </c>
      <c r="F307" s="301">
        <v>1425000</v>
      </c>
      <c r="G307" s="299" t="s">
        <v>768</v>
      </c>
      <c r="H307" s="299" t="s">
        <v>1186</v>
      </c>
      <c r="I307" s="299" t="s">
        <v>90</v>
      </c>
      <c r="J307" s="299" t="s">
        <v>1131</v>
      </c>
      <c r="K307" s="299" t="s">
        <v>196</v>
      </c>
    </row>
    <row r="308" spans="1:11" s="326" customFormat="1" ht="12.95" customHeight="1" x14ac:dyDescent="0.25">
      <c r="A308" s="306">
        <v>31322106</v>
      </c>
      <c r="B308" s="299" t="s">
        <v>1187</v>
      </c>
      <c r="C308" s="299" t="str">
        <f>+_xlfn.XLOOKUP(A308,'ACTIVOS 2'!$B$10:$B$700,'ACTIVOS 2'!$C$10:$C$700)</f>
        <v>FERNANDEZ AULESTIA XIOMARA</v>
      </c>
      <c r="D308" s="300">
        <v>30234</v>
      </c>
      <c r="E308" s="300">
        <v>44456</v>
      </c>
      <c r="F308" s="301">
        <v>1425000</v>
      </c>
      <c r="G308" s="299" t="s">
        <v>768</v>
      </c>
      <c r="H308" s="299" t="s">
        <v>4441</v>
      </c>
      <c r="I308" s="299" t="s">
        <v>90</v>
      </c>
      <c r="J308" s="299" t="s">
        <v>1131</v>
      </c>
      <c r="K308" s="299" t="s">
        <v>196</v>
      </c>
    </row>
    <row r="309" spans="1:11" s="326" customFormat="1" ht="12.95" customHeight="1" x14ac:dyDescent="0.25">
      <c r="A309" s="306">
        <v>1130664548</v>
      </c>
      <c r="B309" s="299" t="s">
        <v>1189</v>
      </c>
      <c r="C309" s="299" t="str">
        <f>+_xlfn.XLOOKUP(A309,'ACTIVOS 2'!$B$10:$B$700,'ACTIVOS 2'!$C$10:$C$700)</f>
        <v>FRANCO CRUZ JULIETH</v>
      </c>
      <c r="D309" s="300">
        <v>31532</v>
      </c>
      <c r="E309" s="300">
        <v>45094</v>
      </c>
      <c r="F309" s="301">
        <v>1425000</v>
      </c>
      <c r="G309" s="299" t="s">
        <v>768</v>
      </c>
      <c r="H309" s="299" t="s">
        <v>1190</v>
      </c>
      <c r="I309" s="299" t="s">
        <v>90</v>
      </c>
      <c r="J309" s="299" t="s">
        <v>1131</v>
      </c>
      <c r="K309" s="299" t="s">
        <v>196</v>
      </c>
    </row>
    <row r="310" spans="1:11" s="326" customFormat="1" ht="12.95" customHeight="1" x14ac:dyDescent="0.25">
      <c r="A310" s="306">
        <v>1006101071</v>
      </c>
      <c r="B310" s="299" t="s">
        <v>1191</v>
      </c>
      <c r="C310" s="299" t="str">
        <f>+_xlfn.XLOOKUP(A310,'ACTIVOS 2'!$B$10:$B$700,'ACTIVOS 2'!$C$10:$C$700)</f>
        <v>GALINDEZ ORDONEZ DAYANN MELISSA</v>
      </c>
      <c r="D310" s="300">
        <v>37545</v>
      </c>
      <c r="E310" s="300">
        <v>45086</v>
      </c>
      <c r="F310" s="301">
        <v>1425000</v>
      </c>
      <c r="G310" s="299" t="s">
        <v>768</v>
      </c>
      <c r="H310" s="299" t="s">
        <v>1192</v>
      </c>
      <c r="I310" s="299" t="s">
        <v>90</v>
      </c>
      <c r="J310" s="299" t="s">
        <v>1131</v>
      </c>
      <c r="K310" s="299" t="s">
        <v>196</v>
      </c>
    </row>
    <row r="311" spans="1:11" s="326" customFormat="1" ht="12.95" customHeight="1" x14ac:dyDescent="0.25">
      <c r="A311" s="306">
        <v>66994137</v>
      </c>
      <c r="B311" s="299" t="s">
        <v>1193</v>
      </c>
      <c r="C311" s="299" t="str">
        <f>+_xlfn.XLOOKUP(A311,'ACTIVOS 2'!$B$10:$B$700,'ACTIVOS 2'!$C$10:$C$700)</f>
        <v>GALLEGO CARMONA CLAUDIA PATRICIA</v>
      </c>
      <c r="D311" s="300">
        <v>28296</v>
      </c>
      <c r="E311" s="300">
        <v>44420</v>
      </c>
      <c r="F311" s="301">
        <v>1425000</v>
      </c>
      <c r="G311" s="299" t="s">
        <v>768</v>
      </c>
      <c r="H311" s="299" t="s">
        <v>4443</v>
      </c>
      <c r="I311" s="299" t="s">
        <v>90</v>
      </c>
      <c r="J311" s="299" t="s">
        <v>1131</v>
      </c>
      <c r="K311" s="299" t="s">
        <v>196</v>
      </c>
    </row>
    <row r="312" spans="1:11" s="326" customFormat="1" ht="12.95" customHeight="1" x14ac:dyDescent="0.25">
      <c r="A312" s="306">
        <v>67027432</v>
      </c>
      <c r="B312" s="299" t="s">
        <v>1196</v>
      </c>
      <c r="C312" s="299" t="str">
        <f>+_xlfn.XLOOKUP(A312,'ACTIVOS 2'!$B$10:$B$700,'ACTIVOS 2'!$C$10:$C$700)</f>
        <v>GOMEZ PATINO MARIA ANTONIA</v>
      </c>
      <c r="D312" s="300">
        <v>31160</v>
      </c>
      <c r="E312" s="300">
        <v>44456</v>
      </c>
      <c r="F312" s="301">
        <v>1425000</v>
      </c>
      <c r="G312" s="299" t="s">
        <v>768</v>
      </c>
      <c r="H312" s="299" t="s">
        <v>4444</v>
      </c>
      <c r="I312" s="299" t="s">
        <v>90</v>
      </c>
      <c r="J312" s="299" t="s">
        <v>1131</v>
      </c>
      <c r="K312" s="299" t="s">
        <v>196</v>
      </c>
    </row>
    <row r="313" spans="1:11" s="326" customFormat="1" ht="12.95" customHeight="1" x14ac:dyDescent="0.25">
      <c r="A313" s="306">
        <v>29137861</v>
      </c>
      <c r="B313" s="299" t="s">
        <v>1197</v>
      </c>
      <c r="C313" s="299" t="str">
        <f>+_xlfn.XLOOKUP(A313,'ACTIVOS 2'!$B$10:$B$700,'ACTIVOS 2'!$C$10:$C$700)</f>
        <v>GONZALEZ CARDONA VIVIANA</v>
      </c>
      <c r="D313" s="300">
        <v>30079</v>
      </c>
      <c r="E313" s="300">
        <v>45100</v>
      </c>
      <c r="F313" s="301">
        <v>1425000</v>
      </c>
      <c r="G313" s="299" t="s">
        <v>768</v>
      </c>
      <c r="H313" s="299" t="s">
        <v>1198</v>
      </c>
      <c r="I313" s="299" t="s">
        <v>90</v>
      </c>
      <c r="J313" s="299" t="s">
        <v>1131</v>
      </c>
      <c r="K313" s="299" t="s">
        <v>196</v>
      </c>
    </row>
    <row r="314" spans="1:11" s="326" customFormat="1" ht="12.95" customHeight="1" x14ac:dyDescent="0.25">
      <c r="A314" s="306">
        <v>66921678</v>
      </c>
      <c r="B314" s="299" t="s">
        <v>1199</v>
      </c>
      <c r="C314" s="299" t="str">
        <f>+_xlfn.XLOOKUP(A314,'ACTIVOS 2'!$B$10:$B$700,'ACTIVOS 2'!$C$10:$C$700)</f>
        <v>GONZALEZ MUNOZ VIVIANA</v>
      </c>
      <c r="D314" s="300">
        <v>27223</v>
      </c>
      <c r="E314" s="300">
        <v>44264</v>
      </c>
      <c r="F314" s="301">
        <v>1425000</v>
      </c>
      <c r="G314" s="299" t="s">
        <v>768</v>
      </c>
      <c r="H314" s="299" t="s">
        <v>1200</v>
      </c>
      <c r="I314" s="299" t="s">
        <v>90</v>
      </c>
      <c r="J314" s="299" t="s">
        <v>1131</v>
      </c>
      <c r="K314" s="299" t="s">
        <v>196</v>
      </c>
    </row>
    <row r="315" spans="1:11" s="326" customFormat="1" ht="12.95" customHeight="1" x14ac:dyDescent="0.25">
      <c r="A315" s="306">
        <v>66818737</v>
      </c>
      <c r="B315" s="299" t="s">
        <v>1201</v>
      </c>
      <c r="C315" s="299" t="str">
        <f>+_xlfn.XLOOKUP(A315,'ACTIVOS 2'!$B$10:$B$700,'ACTIVOS 2'!$C$10:$C$700)</f>
        <v>GONZALEZ RAMIREZ ADRIANA BEATRIZ</v>
      </c>
      <c r="D315" s="300">
        <v>25655</v>
      </c>
      <c r="E315" s="300">
        <v>41594</v>
      </c>
      <c r="F315" s="301">
        <v>1425000</v>
      </c>
      <c r="G315" s="299" t="s">
        <v>768</v>
      </c>
      <c r="H315" s="299" t="s">
        <v>1202</v>
      </c>
      <c r="I315" s="299" t="s">
        <v>90</v>
      </c>
      <c r="J315" s="299" t="s">
        <v>1131</v>
      </c>
      <c r="K315" s="299" t="s">
        <v>196</v>
      </c>
    </row>
    <row r="316" spans="1:11" s="326" customFormat="1" ht="12.95" customHeight="1" x14ac:dyDescent="0.25">
      <c r="A316" s="306">
        <v>1059598557</v>
      </c>
      <c r="B316" s="299" t="s">
        <v>1203</v>
      </c>
      <c r="C316" s="299" t="str">
        <f>+_xlfn.XLOOKUP(A316,'ACTIVOS 2'!$B$10:$B$700,'ACTIVOS 2'!$C$10:$C$700)</f>
        <v>GRUESO PENA GLORIA PATRICIA</v>
      </c>
      <c r="D316" s="300">
        <v>32978</v>
      </c>
      <c r="E316" s="300">
        <v>44463</v>
      </c>
      <c r="F316" s="301">
        <v>1425000</v>
      </c>
      <c r="G316" s="299" t="s">
        <v>768</v>
      </c>
      <c r="H316" s="299" t="s">
        <v>4445</v>
      </c>
      <c r="I316" s="299" t="s">
        <v>90</v>
      </c>
      <c r="J316" s="299" t="s">
        <v>1131</v>
      </c>
      <c r="K316" s="299" t="s">
        <v>196</v>
      </c>
    </row>
    <row r="317" spans="1:11" s="326" customFormat="1" ht="12.95" customHeight="1" x14ac:dyDescent="0.25">
      <c r="A317" s="306">
        <v>66831342</v>
      </c>
      <c r="B317" s="299" t="s">
        <v>1204</v>
      </c>
      <c r="C317" s="299" t="str">
        <f>+_xlfn.XLOOKUP(A317,'ACTIVOS 2'!$B$10:$B$700,'ACTIVOS 2'!$C$10:$C$700)</f>
        <v>GUANGA CAMPO LUZ MARINA</v>
      </c>
      <c r="D317" s="300">
        <v>26277</v>
      </c>
      <c r="E317" s="300">
        <v>36983</v>
      </c>
      <c r="F317" s="301">
        <v>1425000</v>
      </c>
      <c r="G317" s="299" t="s">
        <v>768</v>
      </c>
      <c r="H317" s="299" t="s">
        <v>4446</v>
      </c>
      <c r="I317" s="299" t="s">
        <v>90</v>
      </c>
      <c r="J317" s="299" t="s">
        <v>1131</v>
      </c>
      <c r="K317" s="299" t="s">
        <v>196</v>
      </c>
    </row>
    <row r="318" spans="1:11" s="326" customFormat="1" ht="12.95" customHeight="1" x14ac:dyDescent="0.25">
      <c r="A318" s="306">
        <v>1193380592</v>
      </c>
      <c r="B318" s="299" t="s">
        <v>6884</v>
      </c>
      <c r="C318" s="299" t="str">
        <f>+_xlfn.XLOOKUP(A318,'ACTIVOS 2'!$B$10:$B$700,'ACTIVOS 2'!$C$10:$C$700)</f>
        <v>HENAO LARA VALERIA</v>
      </c>
      <c r="D318" s="300">
        <v>36918</v>
      </c>
      <c r="E318" s="300">
        <v>45817</v>
      </c>
      <c r="F318" s="301">
        <v>1425000</v>
      </c>
      <c r="G318" s="299" t="s">
        <v>768</v>
      </c>
      <c r="H318" s="299" t="s">
        <v>6885</v>
      </c>
      <c r="I318" s="299" t="s">
        <v>90</v>
      </c>
      <c r="J318" s="299" t="s">
        <v>1131</v>
      </c>
      <c r="K318" s="299" t="s">
        <v>196</v>
      </c>
    </row>
    <row r="319" spans="1:11" s="326" customFormat="1" ht="12.95" customHeight="1" x14ac:dyDescent="0.25">
      <c r="A319" s="306">
        <v>67031614</v>
      </c>
      <c r="B319" s="299" t="s">
        <v>1206</v>
      </c>
      <c r="C319" s="299" t="str">
        <f>+_xlfn.XLOOKUP(A319,'ACTIVOS 2'!$B$10:$B$700,'ACTIVOS 2'!$C$10:$C$700)</f>
        <v>HERNANDEZ PELAEZ DIANA CAROLINA</v>
      </c>
      <c r="D319" s="300">
        <v>31135</v>
      </c>
      <c r="E319" s="300">
        <v>45006</v>
      </c>
      <c r="F319" s="301">
        <v>1425000</v>
      </c>
      <c r="G319" s="299" t="s">
        <v>768</v>
      </c>
      <c r="H319" s="299" t="s">
        <v>1207</v>
      </c>
      <c r="I319" s="299" t="s">
        <v>90</v>
      </c>
      <c r="J319" s="299" t="s">
        <v>1131</v>
      </c>
      <c r="K319" s="299" t="s">
        <v>196</v>
      </c>
    </row>
    <row r="320" spans="1:11" s="326" customFormat="1" ht="12.95" customHeight="1" x14ac:dyDescent="0.25">
      <c r="A320" s="306">
        <v>22547321</v>
      </c>
      <c r="B320" s="299" t="s">
        <v>1210</v>
      </c>
      <c r="C320" s="299" t="str">
        <f>+_xlfn.XLOOKUP(A320,'ACTIVOS 2'!$B$10:$B$700,'ACTIVOS 2'!$C$10:$C$700)</f>
        <v>HERRERA POLO DORELSY MARGARITA</v>
      </c>
      <c r="D320" s="300">
        <v>28701</v>
      </c>
      <c r="E320" s="300">
        <v>45026</v>
      </c>
      <c r="F320" s="301">
        <v>1425000</v>
      </c>
      <c r="G320" s="299" t="s">
        <v>768</v>
      </c>
      <c r="H320" s="299" t="s">
        <v>4448</v>
      </c>
      <c r="I320" s="299" t="s">
        <v>90</v>
      </c>
      <c r="J320" s="299" t="s">
        <v>1131</v>
      </c>
      <c r="K320" s="299" t="s">
        <v>196</v>
      </c>
    </row>
    <row r="321" spans="1:11" s="326" customFormat="1" ht="12.95" customHeight="1" x14ac:dyDescent="0.25">
      <c r="A321" s="306">
        <v>1143929459</v>
      </c>
      <c r="B321" s="299" t="s">
        <v>1211</v>
      </c>
      <c r="C321" s="299" t="str">
        <f>+_xlfn.XLOOKUP(A321,'ACTIVOS 2'!$B$10:$B$700,'ACTIVOS 2'!$C$10:$C$700)</f>
        <v>HERRERA SILVA SINDY JULIETH</v>
      </c>
      <c r="D321" s="300">
        <v>32876</v>
      </c>
      <c r="E321" s="300">
        <v>45146</v>
      </c>
      <c r="F321" s="301">
        <v>1425000</v>
      </c>
      <c r="G321" s="299" t="s">
        <v>768</v>
      </c>
      <c r="H321" s="299" t="s">
        <v>1212</v>
      </c>
      <c r="I321" s="299" t="s">
        <v>90</v>
      </c>
      <c r="J321" s="299" t="s">
        <v>1131</v>
      </c>
      <c r="K321" s="299" t="s">
        <v>196</v>
      </c>
    </row>
    <row r="322" spans="1:11" s="326" customFormat="1" ht="12.95" customHeight="1" x14ac:dyDescent="0.25">
      <c r="A322" s="306">
        <v>67033145</v>
      </c>
      <c r="B322" s="299" t="s">
        <v>6886</v>
      </c>
      <c r="C322" s="299" t="str">
        <f>+_xlfn.XLOOKUP(A322,'ACTIVOS 2'!$B$10:$B$700,'ACTIVOS 2'!$C$10:$C$700)</f>
        <v>JAIMES RAMIREZ YULY STELLA</v>
      </c>
      <c r="D322" s="300">
        <v>30987</v>
      </c>
      <c r="E322" s="300">
        <v>45811</v>
      </c>
      <c r="F322" s="301">
        <v>1425000</v>
      </c>
      <c r="G322" s="299" t="s">
        <v>768</v>
      </c>
      <c r="H322" s="299" t="s">
        <v>6887</v>
      </c>
      <c r="I322" s="299" t="s">
        <v>90</v>
      </c>
      <c r="J322" s="299" t="s">
        <v>1131</v>
      </c>
      <c r="K322" s="299" t="s">
        <v>196</v>
      </c>
    </row>
    <row r="323" spans="1:11" s="326" customFormat="1" ht="12.95" customHeight="1" x14ac:dyDescent="0.25">
      <c r="A323" s="306">
        <v>1143977501</v>
      </c>
      <c r="B323" s="299" t="s">
        <v>1217</v>
      </c>
      <c r="C323" s="299" t="str">
        <f>+_xlfn.XLOOKUP(A323,'ACTIVOS 2'!$B$10:$B$700,'ACTIVOS 2'!$C$10:$C$700)</f>
        <v>JIMENEZ LUCUMI BRILLITH LIZETH</v>
      </c>
      <c r="D323" s="300">
        <v>35036</v>
      </c>
      <c r="E323" s="300">
        <v>45069</v>
      </c>
      <c r="F323" s="301">
        <v>1425000</v>
      </c>
      <c r="G323" s="299" t="s">
        <v>768</v>
      </c>
      <c r="H323" s="299" t="s">
        <v>4449</v>
      </c>
      <c r="I323" s="299" t="s">
        <v>90</v>
      </c>
      <c r="J323" s="299" t="s">
        <v>1131</v>
      </c>
      <c r="K323" s="299" t="s">
        <v>196</v>
      </c>
    </row>
    <row r="324" spans="1:11" s="326" customFormat="1" ht="12.95" customHeight="1" x14ac:dyDescent="0.25">
      <c r="A324" s="306">
        <v>1002870980</v>
      </c>
      <c r="B324" s="299" t="s">
        <v>1222</v>
      </c>
      <c r="C324" s="299" t="str">
        <f>+_xlfn.XLOOKUP(A324,'ACTIVOS 2'!$B$10:$B$700,'ACTIVOS 2'!$C$10:$C$700)</f>
        <v>LAME OROZCO FRANCY JINETH</v>
      </c>
      <c r="D324" s="300">
        <v>37595</v>
      </c>
      <c r="E324" s="300">
        <v>45146</v>
      </c>
      <c r="F324" s="301">
        <v>1425000</v>
      </c>
      <c r="G324" s="299" t="s">
        <v>768</v>
      </c>
      <c r="H324" s="299" t="s">
        <v>1223</v>
      </c>
      <c r="I324" s="299" t="s">
        <v>90</v>
      </c>
      <c r="J324" s="299" t="s">
        <v>1131</v>
      </c>
      <c r="K324" s="299" t="s">
        <v>196</v>
      </c>
    </row>
    <row r="325" spans="1:11" s="326" customFormat="1" ht="12.95" customHeight="1" x14ac:dyDescent="0.25">
      <c r="A325" s="306">
        <v>1130595533</v>
      </c>
      <c r="B325" s="299" t="s">
        <v>1228</v>
      </c>
      <c r="C325" s="299" t="str">
        <f>+_xlfn.XLOOKUP(A325,'ACTIVOS 2'!$B$10:$B$700,'ACTIVOS 2'!$C$10:$C$700)</f>
        <v>LOZANO YENNY LORENA</v>
      </c>
      <c r="D325" s="300">
        <v>32021</v>
      </c>
      <c r="E325" s="300">
        <v>45040</v>
      </c>
      <c r="F325" s="301">
        <v>1425000</v>
      </c>
      <c r="G325" s="299" t="s">
        <v>768</v>
      </c>
      <c r="H325" s="299" t="s">
        <v>4452</v>
      </c>
      <c r="I325" s="299" t="s">
        <v>90</v>
      </c>
      <c r="J325" s="299" t="s">
        <v>1131</v>
      </c>
      <c r="K325" s="299" t="s">
        <v>196</v>
      </c>
    </row>
    <row r="326" spans="1:11" s="326" customFormat="1" ht="12.95" customHeight="1" x14ac:dyDescent="0.25">
      <c r="A326" s="306">
        <v>31567181</v>
      </c>
      <c r="B326" s="299" t="s">
        <v>1229</v>
      </c>
      <c r="C326" s="299" t="str">
        <f>+_xlfn.XLOOKUP(A326,'ACTIVOS 2'!$B$10:$B$700,'ACTIVOS 2'!$C$10:$C$700)</f>
        <v>LUCUMI BARONA VIVIANA LORENA</v>
      </c>
      <c r="D326" s="300">
        <v>29500</v>
      </c>
      <c r="E326" s="300">
        <v>44418</v>
      </c>
      <c r="F326" s="301">
        <v>1425000</v>
      </c>
      <c r="G326" s="299" t="s">
        <v>768</v>
      </c>
      <c r="H326" s="299" t="s">
        <v>1230</v>
      </c>
      <c r="I326" s="299" t="s">
        <v>90</v>
      </c>
      <c r="J326" s="299" t="s">
        <v>1131</v>
      </c>
      <c r="K326" s="299" t="s">
        <v>196</v>
      </c>
    </row>
    <row r="327" spans="1:11" s="326" customFormat="1" ht="12.95" customHeight="1" x14ac:dyDescent="0.25">
      <c r="A327" s="306">
        <v>1005864990</v>
      </c>
      <c r="B327" s="299" t="s">
        <v>1231</v>
      </c>
      <c r="C327" s="299" t="str">
        <f>+_xlfn.XLOOKUP(A327,'ACTIVOS 2'!$B$10:$B$700,'ACTIVOS 2'!$C$10:$C$700)</f>
        <v>LUNA MONTEZUMA  LINA MARCELA</v>
      </c>
      <c r="D327" s="300">
        <v>36308</v>
      </c>
      <c r="E327" s="300">
        <v>45094</v>
      </c>
      <c r="F327" s="301">
        <v>1425000</v>
      </c>
      <c r="G327" s="299" t="s">
        <v>768</v>
      </c>
      <c r="H327" s="299" t="s">
        <v>4453</v>
      </c>
      <c r="I327" s="299" t="s">
        <v>90</v>
      </c>
      <c r="J327" s="299" t="s">
        <v>1131</v>
      </c>
      <c r="K327" s="299" t="s">
        <v>196</v>
      </c>
    </row>
    <row r="328" spans="1:11" s="326" customFormat="1" ht="12.95" customHeight="1" x14ac:dyDescent="0.25">
      <c r="A328" s="306">
        <v>34567980</v>
      </c>
      <c r="B328" s="299" t="s">
        <v>1234</v>
      </c>
      <c r="C328" s="299" t="str">
        <f>+_xlfn.XLOOKUP(A328,'ACTIVOS 2'!$B$10:$B$700,'ACTIVOS 2'!$C$10:$C$700)</f>
        <v>MANQUILLO CHAGUENDO NANCY LORENA</v>
      </c>
      <c r="D328" s="300">
        <v>27019</v>
      </c>
      <c r="E328" s="300">
        <v>41609</v>
      </c>
      <c r="F328" s="301">
        <v>1425000</v>
      </c>
      <c r="G328" s="299" t="s">
        <v>768</v>
      </c>
      <c r="H328" s="299" t="s">
        <v>4454</v>
      </c>
      <c r="I328" s="299" t="s">
        <v>90</v>
      </c>
      <c r="J328" s="299" t="s">
        <v>1131</v>
      </c>
      <c r="K328" s="299" t="s">
        <v>196</v>
      </c>
    </row>
    <row r="329" spans="1:11" s="326" customFormat="1" ht="12.95" customHeight="1" x14ac:dyDescent="0.25">
      <c r="A329" s="306">
        <v>38641755</v>
      </c>
      <c r="B329" s="299" t="s">
        <v>1237</v>
      </c>
      <c r="C329" s="299" t="str">
        <f>+_xlfn.XLOOKUP(A329,'ACTIVOS 2'!$B$10:$B$700,'ACTIVOS 2'!$C$10:$C$700)</f>
        <v>MARTINEZ DIAZ YAMILETH</v>
      </c>
      <c r="D329" s="300">
        <v>30501</v>
      </c>
      <c r="E329" s="300">
        <v>45006</v>
      </c>
      <c r="F329" s="301">
        <v>1425000</v>
      </c>
      <c r="G329" s="299" t="s">
        <v>768</v>
      </c>
      <c r="H329" s="299" t="s">
        <v>1238</v>
      </c>
      <c r="I329" s="299" t="s">
        <v>90</v>
      </c>
      <c r="J329" s="299" t="s">
        <v>1131</v>
      </c>
      <c r="K329" s="299" t="s">
        <v>196</v>
      </c>
    </row>
    <row r="330" spans="1:11" s="326" customFormat="1" ht="12.95" customHeight="1" x14ac:dyDescent="0.25">
      <c r="A330" s="306">
        <v>1144182779</v>
      </c>
      <c r="B330" s="299" t="s">
        <v>1241</v>
      </c>
      <c r="C330" s="299" t="str">
        <f>+_xlfn.XLOOKUP(A330,'ACTIVOS 2'!$B$10:$B$700,'ACTIVOS 2'!$C$10:$C$700)</f>
        <v>MARTINEZ PADILLA YURI VANESSA</v>
      </c>
      <c r="D330" s="300">
        <v>34704</v>
      </c>
      <c r="E330" s="300">
        <v>44463</v>
      </c>
      <c r="F330" s="301">
        <v>1425000</v>
      </c>
      <c r="G330" s="299" t="s">
        <v>768</v>
      </c>
      <c r="H330" s="299" t="s">
        <v>1242</v>
      </c>
      <c r="I330" s="299" t="s">
        <v>90</v>
      </c>
      <c r="J330" s="299" t="s">
        <v>1131</v>
      </c>
      <c r="K330" s="299" t="s">
        <v>196</v>
      </c>
    </row>
    <row r="331" spans="1:11" s="326" customFormat="1" ht="12.95" customHeight="1" x14ac:dyDescent="0.25">
      <c r="A331" s="306">
        <v>1014247594</v>
      </c>
      <c r="B331" s="299" t="s">
        <v>1243</v>
      </c>
      <c r="C331" s="299" t="str">
        <f>+_xlfn.XLOOKUP(A331,'ACTIVOS 2'!$B$10:$B$700,'ACTIVOS 2'!$C$10:$C$700)</f>
        <v>MATEUS ARDILA ANGY SOLEY</v>
      </c>
      <c r="D331" s="300">
        <v>34234</v>
      </c>
      <c r="E331" s="300">
        <v>45146</v>
      </c>
      <c r="F331" s="301">
        <v>1425000</v>
      </c>
      <c r="G331" s="299" t="s">
        <v>768</v>
      </c>
      <c r="H331" s="299" t="s">
        <v>1244</v>
      </c>
      <c r="I331" s="299" t="s">
        <v>90</v>
      </c>
      <c r="J331" s="299" t="s">
        <v>1131</v>
      </c>
      <c r="K331" s="299" t="s">
        <v>196</v>
      </c>
    </row>
    <row r="332" spans="1:11" s="326" customFormat="1" ht="12.95" customHeight="1" x14ac:dyDescent="0.25">
      <c r="A332" s="306">
        <v>1143841067</v>
      </c>
      <c r="B332" s="299" t="s">
        <v>6888</v>
      </c>
      <c r="C332" s="299" t="str">
        <f>+_xlfn.XLOOKUP(A332,'ACTIVOS 2'!$B$10:$B$700,'ACTIVOS 2'!$C$10:$C$700)</f>
        <v>MEJIA MONSALVE ELIZABETH</v>
      </c>
      <c r="D332" s="300">
        <v>33343</v>
      </c>
      <c r="E332" s="300">
        <v>45817</v>
      </c>
      <c r="F332" s="301">
        <v>1425000</v>
      </c>
      <c r="G332" s="299" t="s">
        <v>768</v>
      </c>
      <c r="H332" s="299" t="s">
        <v>6889</v>
      </c>
      <c r="I332" s="299" t="s">
        <v>90</v>
      </c>
      <c r="J332" s="299" t="s">
        <v>1131</v>
      </c>
      <c r="K332" s="299" t="s">
        <v>196</v>
      </c>
    </row>
    <row r="333" spans="1:11" s="326" customFormat="1" ht="12.95" customHeight="1" x14ac:dyDescent="0.25">
      <c r="A333" s="306">
        <v>1006008954</v>
      </c>
      <c r="B333" s="299" t="s">
        <v>6890</v>
      </c>
      <c r="C333" s="299" t="str">
        <f>+_xlfn.XLOOKUP(A333,'ACTIVOS 2'!$B$10:$B$700,'ACTIVOS 2'!$C$10:$C$700)</f>
        <v>MEJIA VERA LEIDY VALENTINA</v>
      </c>
      <c r="D333" s="300">
        <v>37145</v>
      </c>
      <c r="E333" s="300">
        <v>45817</v>
      </c>
      <c r="F333" s="301">
        <v>1425000</v>
      </c>
      <c r="G333" s="299" t="s">
        <v>768</v>
      </c>
      <c r="H333" s="299" t="s">
        <v>6891</v>
      </c>
      <c r="I333" s="299" t="s">
        <v>90</v>
      </c>
      <c r="J333" s="299" t="s">
        <v>1131</v>
      </c>
      <c r="K333" s="299" t="s">
        <v>196</v>
      </c>
    </row>
    <row r="334" spans="1:11" s="326" customFormat="1" ht="12.95" customHeight="1" x14ac:dyDescent="0.25">
      <c r="A334" s="306">
        <v>25628376</v>
      </c>
      <c r="B334" s="299" t="s">
        <v>1245</v>
      </c>
      <c r="C334" s="299" t="str">
        <f>+_xlfn.XLOOKUP(A334,'ACTIVOS 2'!$B$10:$B$700,'ACTIVOS 2'!$C$10:$C$700)</f>
        <v>MELENJE GURRUTE ARLET PATRICIA</v>
      </c>
      <c r="D334" s="300">
        <v>30303</v>
      </c>
      <c r="E334" s="300">
        <v>44418</v>
      </c>
      <c r="F334" s="301">
        <v>1425000</v>
      </c>
      <c r="G334" s="299" t="s">
        <v>768</v>
      </c>
      <c r="H334" s="299" t="s">
        <v>4455</v>
      </c>
      <c r="I334" s="299" t="s">
        <v>90</v>
      </c>
      <c r="J334" s="299" t="s">
        <v>1131</v>
      </c>
      <c r="K334" s="299" t="s">
        <v>196</v>
      </c>
    </row>
    <row r="335" spans="1:11" s="326" customFormat="1" ht="12.95" customHeight="1" x14ac:dyDescent="0.25">
      <c r="A335" s="306">
        <v>29568196</v>
      </c>
      <c r="B335" s="299" t="s">
        <v>1246</v>
      </c>
      <c r="C335" s="299" t="str">
        <f>+_xlfn.XLOOKUP(A335,'ACTIVOS 2'!$B$10:$B$700,'ACTIVOS 2'!$C$10:$C$700)</f>
        <v>MENDEZ UMANA YENNI</v>
      </c>
      <c r="D335" s="300">
        <v>29087</v>
      </c>
      <c r="E335" s="300">
        <v>44669</v>
      </c>
      <c r="F335" s="301">
        <v>1425000</v>
      </c>
      <c r="G335" s="299" t="s">
        <v>768</v>
      </c>
      <c r="H335" s="299" t="s">
        <v>4456</v>
      </c>
      <c r="I335" s="299" t="s">
        <v>90</v>
      </c>
      <c r="J335" s="299" t="s">
        <v>1131</v>
      </c>
      <c r="K335" s="299" t="s">
        <v>196</v>
      </c>
    </row>
    <row r="336" spans="1:11" s="326" customFormat="1" ht="12.95" customHeight="1" x14ac:dyDescent="0.25">
      <c r="A336" s="306">
        <v>1143829889</v>
      </c>
      <c r="B336" s="299" t="s">
        <v>1247</v>
      </c>
      <c r="C336" s="299" t="str">
        <f>+_xlfn.XLOOKUP(A336,'ACTIVOS 2'!$B$10:$B$700,'ACTIVOS 2'!$C$10:$C$700)</f>
        <v>MENDOZA CASTRILLON MARLEN VANESSA</v>
      </c>
      <c r="D336" s="300">
        <v>32780</v>
      </c>
      <c r="E336" s="300">
        <v>44418</v>
      </c>
      <c r="F336" s="301">
        <v>1425000</v>
      </c>
      <c r="G336" s="299" t="s">
        <v>768</v>
      </c>
      <c r="H336" s="299" t="s">
        <v>1248</v>
      </c>
      <c r="I336" s="299" t="s">
        <v>90</v>
      </c>
      <c r="J336" s="299" t="s">
        <v>1131</v>
      </c>
      <c r="K336" s="299" t="s">
        <v>196</v>
      </c>
    </row>
    <row r="337" spans="1:11" s="326" customFormat="1" ht="12.95" customHeight="1" x14ac:dyDescent="0.25">
      <c r="A337" s="306">
        <v>1143827649</v>
      </c>
      <c r="B337" s="299" t="s">
        <v>6892</v>
      </c>
      <c r="C337" s="299" t="str">
        <f>+_xlfn.XLOOKUP(A337,'ACTIVOS 2'!$B$10:$B$700,'ACTIVOS 2'!$C$10:$C$700)</f>
        <v>MENDOZA PENILLA VIVIANA ANDREA</v>
      </c>
      <c r="D337" s="300">
        <v>32644</v>
      </c>
      <c r="E337" s="300">
        <v>45817</v>
      </c>
      <c r="F337" s="301">
        <v>1425000</v>
      </c>
      <c r="G337" s="299" t="s">
        <v>768</v>
      </c>
      <c r="H337" s="299" t="s">
        <v>6893</v>
      </c>
      <c r="I337" s="299" t="s">
        <v>90</v>
      </c>
      <c r="J337" s="299" t="s">
        <v>1131</v>
      </c>
      <c r="K337" s="299" t="s">
        <v>196</v>
      </c>
    </row>
    <row r="338" spans="1:11" s="326" customFormat="1" ht="12.95" customHeight="1" x14ac:dyDescent="0.25">
      <c r="A338" s="306">
        <v>1193122001</v>
      </c>
      <c r="B338" s="299" t="s">
        <v>1250</v>
      </c>
      <c r="C338" s="299" t="str">
        <f>+_xlfn.XLOOKUP(A338,'ACTIVOS 2'!$B$10:$B$700,'ACTIVOS 2'!$C$10:$C$700)</f>
        <v>MINA CAMPO YANNIS LIZETH</v>
      </c>
      <c r="D338" s="300">
        <v>37676</v>
      </c>
      <c r="E338" s="300">
        <v>45131</v>
      </c>
      <c r="F338" s="301">
        <v>1425000</v>
      </c>
      <c r="G338" s="299" t="s">
        <v>768</v>
      </c>
      <c r="H338" s="299" t="s">
        <v>1251</v>
      </c>
      <c r="I338" s="299" t="s">
        <v>90</v>
      </c>
      <c r="J338" s="299" t="s">
        <v>1131</v>
      </c>
      <c r="K338" s="299" t="s">
        <v>196</v>
      </c>
    </row>
    <row r="339" spans="1:11" s="326" customFormat="1" ht="12.95" customHeight="1" x14ac:dyDescent="0.25">
      <c r="A339" s="306">
        <v>1143995328</v>
      </c>
      <c r="B339" s="299" t="s">
        <v>1252</v>
      </c>
      <c r="C339" s="299" t="str">
        <f>+_xlfn.XLOOKUP(A339,'ACTIVOS 2'!$B$10:$B$700,'ACTIVOS 2'!$C$10:$C$700)</f>
        <v>MINA CARVAJAL MARIA CAMILA</v>
      </c>
      <c r="D339" s="300">
        <v>36244</v>
      </c>
      <c r="E339" s="300">
        <v>45086</v>
      </c>
      <c r="F339" s="301">
        <v>1425000</v>
      </c>
      <c r="G339" s="299" t="s">
        <v>768</v>
      </c>
      <c r="H339" s="299" t="s">
        <v>1253</v>
      </c>
      <c r="I339" s="299" t="s">
        <v>90</v>
      </c>
      <c r="J339" s="299" t="s">
        <v>1131</v>
      </c>
      <c r="K339" s="299" t="s">
        <v>196</v>
      </c>
    </row>
    <row r="340" spans="1:11" s="326" customFormat="1" ht="12.95" customHeight="1" x14ac:dyDescent="0.25">
      <c r="A340" s="306">
        <v>29685790</v>
      </c>
      <c r="B340" s="299" t="s">
        <v>1254</v>
      </c>
      <c r="C340" s="299" t="str">
        <f>+_xlfn.XLOOKUP(A340,'ACTIVOS 2'!$B$10:$B$700,'ACTIVOS 2'!$C$10:$C$700)</f>
        <v>MINA GONZALEZ NASLI MIRELLE</v>
      </c>
      <c r="D340" s="300">
        <v>31336</v>
      </c>
      <c r="E340" s="300">
        <v>44489</v>
      </c>
      <c r="F340" s="301">
        <v>1425000</v>
      </c>
      <c r="G340" s="299" t="s">
        <v>768</v>
      </c>
      <c r="H340" s="299" t="s">
        <v>1255</v>
      </c>
      <c r="I340" s="299" t="s">
        <v>90</v>
      </c>
      <c r="J340" s="299" t="s">
        <v>1131</v>
      </c>
      <c r="K340" s="299" t="s">
        <v>196</v>
      </c>
    </row>
    <row r="341" spans="1:11" s="326" customFormat="1" ht="12.95" customHeight="1" x14ac:dyDescent="0.25">
      <c r="A341" s="306">
        <v>1110364428</v>
      </c>
      <c r="B341" s="299" t="s">
        <v>6894</v>
      </c>
      <c r="C341" s="299" t="str">
        <f>+_xlfn.XLOOKUP(A341,'ACTIVOS 2'!$B$10:$B$700,'ACTIVOS 2'!$C$10:$C$700)</f>
        <v>MONTENEGRO   KELLY DAHIANA</v>
      </c>
      <c r="D341" s="300">
        <v>36986</v>
      </c>
      <c r="E341" s="300">
        <v>45803</v>
      </c>
      <c r="F341" s="301">
        <v>1425000</v>
      </c>
      <c r="G341" s="299" t="s">
        <v>768</v>
      </c>
      <c r="H341" s="299" t="s">
        <v>6895</v>
      </c>
      <c r="I341" s="299" t="s">
        <v>90</v>
      </c>
      <c r="J341" s="299" t="s">
        <v>1131</v>
      </c>
      <c r="K341" s="299" t="s">
        <v>196</v>
      </c>
    </row>
    <row r="342" spans="1:11" s="326" customFormat="1" ht="12.95" customHeight="1" x14ac:dyDescent="0.25">
      <c r="A342" s="306">
        <v>66954096</v>
      </c>
      <c r="B342" s="299" t="s">
        <v>1257</v>
      </c>
      <c r="C342" s="299" t="str">
        <f>+_xlfn.XLOOKUP(A342,'ACTIVOS 2'!$B$10:$B$700,'ACTIVOS 2'!$C$10:$C$700)</f>
        <v>MONTOYA VILLEGAS MARIA FERNANDA</v>
      </c>
      <c r="D342" s="300">
        <v>27579</v>
      </c>
      <c r="E342" s="300">
        <v>41594</v>
      </c>
      <c r="F342" s="301">
        <v>1425000</v>
      </c>
      <c r="G342" s="299" t="s">
        <v>768</v>
      </c>
      <c r="H342" s="299" t="s">
        <v>1258</v>
      </c>
      <c r="I342" s="299" t="s">
        <v>90</v>
      </c>
      <c r="J342" s="299" t="s">
        <v>1131</v>
      </c>
      <c r="K342" s="299" t="s">
        <v>196</v>
      </c>
    </row>
    <row r="343" spans="1:11" s="326" customFormat="1" ht="12.95" customHeight="1" x14ac:dyDescent="0.25">
      <c r="A343" s="306">
        <v>31710595</v>
      </c>
      <c r="B343" s="299" t="s">
        <v>1259</v>
      </c>
      <c r="C343" s="299" t="str">
        <f>+_xlfn.XLOOKUP(A343,'ACTIVOS 2'!$B$10:$B$700,'ACTIVOS 2'!$C$10:$C$700)</f>
        <v>MORA ORDONEZ JOHANNA ANDREA</v>
      </c>
      <c r="D343" s="300">
        <v>30154</v>
      </c>
      <c r="E343" s="300">
        <v>45094</v>
      </c>
      <c r="F343" s="301">
        <v>1425000</v>
      </c>
      <c r="G343" s="299" t="s">
        <v>768</v>
      </c>
      <c r="H343" s="299" t="s">
        <v>1260</v>
      </c>
      <c r="I343" s="299" t="s">
        <v>90</v>
      </c>
      <c r="J343" s="299" t="s">
        <v>1131</v>
      </c>
      <c r="K343" s="299" t="s">
        <v>196</v>
      </c>
    </row>
    <row r="344" spans="1:11" s="326" customFormat="1" ht="12.95" customHeight="1" x14ac:dyDescent="0.25">
      <c r="A344" s="306">
        <v>1001683306</v>
      </c>
      <c r="B344" s="299" t="s">
        <v>1262</v>
      </c>
      <c r="C344" s="299" t="str">
        <f>+_xlfn.XLOOKUP(A344,'ACTIVOS 2'!$B$10:$B$700,'ACTIVOS 2'!$C$10:$C$700)</f>
        <v>MOSQUERA CHAMORRO ELIANA YISED</v>
      </c>
      <c r="D344" s="300">
        <v>34995</v>
      </c>
      <c r="E344" s="300">
        <v>44455</v>
      </c>
      <c r="F344" s="301">
        <v>1425000</v>
      </c>
      <c r="G344" s="299" t="s">
        <v>768</v>
      </c>
      <c r="H344" s="299" t="s">
        <v>1263</v>
      </c>
      <c r="I344" s="299" t="s">
        <v>90</v>
      </c>
      <c r="J344" s="299" t="s">
        <v>1131</v>
      </c>
      <c r="K344" s="299" t="s">
        <v>196</v>
      </c>
    </row>
    <row r="345" spans="1:11" s="326" customFormat="1" ht="12.95" customHeight="1" x14ac:dyDescent="0.25">
      <c r="A345" s="306">
        <v>67014549</v>
      </c>
      <c r="B345" s="299" t="s">
        <v>1264</v>
      </c>
      <c r="C345" s="299" t="str">
        <f>+_xlfn.XLOOKUP(A345,'ACTIVOS 2'!$B$10:$B$700,'ACTIVOS 2'!$C$10:$C$700)</f>
        <v>MOSQUERA RUANO  LIZETH</v>
      </c>
      <c r="D345" s="300">
        <v>28465</v>
      </c>
      <c r="E345" s="300">
        <v>45078</v>
      </c>
      <c r="F345" s="301">
        <v>1425000</v>
      </c>
      <c r="G345" s="299" t="s">
        <v>768</v>
      </c>
      <c r="H345" s="299" t="s">
        <v>1265</v>
      </c>
      <c r="I345" s="299" t="s">
        <v>90</v>
      </c>
      <c r="J345" s="299" t="s">
        <v>1131</v>
      </c>
      <c r="K345" s="299" t="s">
        <v>196</v>
      </c>
    </row>
    <row r="346" spans="1:11" s="326" customFormat="1" ht="12.95" customHeight="1" x14ac:dyDescent="0.25">
      <c r="A346" s="306">
        <v>38683149</v>
      </c>
      <c r="B346" s="299" t="s">
        <v>1269</v>
      </c>
      <c r="C346" s="299" t="str">
        <f>+_xlfn.XLOOKUP(A346,'ACTIVOS 2'!$B$10:$B$700,'ACTIVOS 2'!$C$10:$C$700)</f>
        <v>MUNOZ IRMA DELCY</v>
      </c>
      <c r="D346" s="300">
        <v>30921</v>
      </c>
      <c r="E346" s="300">
        <v>45026</v>
      </c>
      <c r="F346" s="301">
        <v>1425000</v>
      </c>
      <c r="G346" s="299" t="s">
        <v>768</v>
      </c>
      <c r="H346" s="299" t="s">
        <v>4459</v>
      </c>
      <c r="I346" s="299" t="s">
        <v>90</v>
      </c>
      <c r="J346" s="299" t="s">
        <v>1131</v>
      </c>
      <c r="K346" s="299" t="s">
        <v>196</v>
      </c>
    </row>
    <row r="347" spans="1:11" s="326" customFormat="1" ht="12.95" customHeight="1" x14ac:dyDescent="0.25">
      <c r="A347" s="306">
        <v>1143997195</v>
      </c>
      <c r="B347" s="299" t="s">
        <v>6896</v>
      </c>
      <c r="C347" s="299" t="str">
        <f>+_xlfn.XLOOKUP(A347,'ACTIVOS 2'!$B$10:$B$700,'ACTIVOS 2'!$C$10:$C$700)</f>
        <v>MUNOZ SERNA ANGELA</v>
      </c>
      <c r="D347" s="300">
        <v>36440</v>
      </c>
      <c r="E347" s="300">
        <v>45803</v>
      </c>
      <c r="F347" s="301">
        <v>1425000</v>
      </c>
      <c r="G347" s="299" t="s">
        <v>768</v>
      </c>
      <c r="H347" s="299" t="s">
        <v>268</v>
      </c>
      <c r="I347" s="299" t="s">
        <v>90</v>
      </c>
      <c r="J347" s="299" t="s">
        <v>1131</v>
      </c>
      <c r="K347" s="299" t="s">
        <v>196</v>
      </c>
    </row>
    <row r="348" spans="1:11" s="326" customFormat="1" ht="12.95" customHeight="1" x14ac:dyDescent="0.25">
      <c r="A348" s="306">
        <v>1088972885</v>
      </c>
      <c r="B348" s="299" t="s">
        <v>1270</v>
      </c>
      <c r="C348" s="299" t="str">
        <f>+_xlfn.XLOOKUP(A348,'ACTIVOS 2'!$B$10:$B$700,'ACTIVOS 2'!$C$10:$C$700)</f>
        <v>MUNOZ URBANO DORIS PATRICIA</v>
      </c>
      <c r="D348" s="300">
        <v>32950</v>
      </c>
      <c r="E348" s="300">
        <v>44470</v>
      </c>
      <c r="F348" s="301">
        <v>1425000</v>
      </c>
      <c r="G348" s="299" t="s">
        <v>768</v>
      </c>
      <c r="H348" s="299" t="s">
        <v>4460</v>
      </c>
      <c r="I348" s="299" t="s">
        <v>90</v>
      </c>
      <c r="J348" s="299" t="s">
        <v>1131</v>
      </c>
      <c r="K348" s="299" t="s">
        <v>196</v>
      </c>
    </row>
    <row r="349" spans="1:11" s="326" customFormat="1" ht="12.95" customHeight="1" x14ac:dyDescent="0.25">
      <c r="A349" s="306">
        <v>1144210152</v>
      </c>
      <c r="B349" s="299" t="s">
        <v>1271</v>
      </c>
      <c r="C349" s="299" t="str">
        <f>+_xlfn.XLOOKUP(A349,'ACTIVOS 2'!$B$10:$B$700,'ACTIVOS 2'!$C$10:$C$700)</f>
        <v>MURILLO RODRIGUEZ NATALIA</v>
      </c>
      <c r="D349" s="300">
        <v>36241</v>
      </c>
      <c r="E349" s="300">
        <v>44463</v>
      </c>
      <c r="F349" s="301">
        <v>1425000</v>
      </c>
      <c r="G349" s="299" t="s">
        <v>768</v>
      </c>
      <c r="H349" s="299" t="s">
        <v>1272</v>
      </c>
      <c r="I349" s="299" t="s">
        <v>90</v>
      </c>
      <c r="J349" s="299" t="s">
        <v>1131</v>
      </c>
      <c r="K349" s="299" t="s">
        <v>196</v>
      </c>
    </row>
    <row r="350" spans="1:11" s="326" customFormat="1" ht="12.95" customHeight="1" x14ac:dyDescent="0.25">
      <c r="A350" s="306">
        <v>1143852363</v>
      </c>
      <c r="B350" s="299" t="s">
        <v>1275</v>
      </c>
      <c r="C350" s="299" t="str">
        <f>+_xlfn.XLOOKUP(A350,'ACTIVOS 2'!$B$10:$B$700,'ACTIVOS 2'!$C$10:$C$700)</f>
        <v>NIETO LUCUMI YUDI GERALDIN</v>
      </c>
      <c r="D350" s="300">
        <v>34333</v>
      </c>
      <c r="E350" s="300">
        <v>44418</v>
      </c>
      <c r="F350" s="301">
        <v>1425000</v>
      </c>
      <c r="G350" s="299" t="s">
        <v>768</v>
      </c>
      <c r="H350" s="299" t="s">
        <v>4461</v>
      </c>
      <c r="I350" s="299" t="s">
        <v>90</v>
      </c>
      <c r="J350" s="299" t="s">
        <v>1131</v>
      </c>
      <c r="K350" s="299" t="s">
        <v>196</v>
      </c>
    </row>
    <row r="351" spans="1:11" s="326" customFormat="1" ht="12.95" customHeight="1" x14ac:dyDescent="0.25">
      <c r="A351" s="306">
        <v>1010091912</v>
      </c>
      <c r="B351" s="299" t="s">
        <v>1276</v>
      </c>
      <c r="C351" s="299" t="str">
        <f>+_xlfn.XLOOKUP(A351,'ACTIVOS 2'!$B$10:$B$700,'ACTIVOS 2'!$C$10:$C$700)</f>
        <v>NIETO PARRA STIVEN FERNANDO</v>
      </c>
      <c r="D351" s="300">
        <v>36658</v>
      </c>
      <c r="E351" s="300">
        <v>44470</v>
      </c>
      <c r="F351" s="301">
        <v>1425000</v>
      </c>
      <c r="G351" s="299" t="s">
        <v>763</v>
      </c>
      <c r="H351" s="299" t="s">
        <v>4462</v>
      </c>
      <c r="I351" s="299" t="s">
        <v>90</v>
      </c>
      <c r="J351" s="299" t="s">
        <v>1131</v>
      </c>
      <c r="K351" s="299" t="s">
        <v>196</v>
      </c>
    </row>
    <row r="352" spans="1:11" s="326" customFormat="1" ht="12.95" customHeight="1" x14ac:dyDescent="0.25">
      <c r="A352" s="306">
        <v>1144055484</v>
      </c>
      <c r="B352" s="299" t="s">
        <v>1279</v>
      </c>
      <c r="C352" s="299" t="str">
        <f>+_xlfn.XLOOKUP(A352,'ACTIVOS 2'!$B$10:$B$700,'ACTIVOS 2'!$C$10:$C$700)</f>
        <v>OJEDA MUNOZ FRANCIA JOHANA</v>
      </c>
      <c r="D352" s="300">
        <v>33877</v>
      </c>
      <c r="E352" s="300">
        <v>45146</v>
      </c>
      <c r="F352" s="301">
        <v>1425000</v>
      </c>
      <c r="G352" s="299" t="s">
        <v>768</v>
      </c>
      <c r="H352" s="299" t="s">
        <v>1280</v>
      </c>
      <c r="I352" s="299" t="s">
        <v>90</v>
      </c>
      <c r="J352" s="299" t="s">
        <v>1131</v>
      </c>
      <c r="K352" s="299" t="s">
        <v>196</v>
      </c>
    </row>
    <row r="353" spans="1:11" s="326" customFormat="1" ht="12.95" customHeight="1" x14ac:dyDescent="0.25">
      <c r="A353" s="306">
        <v>1006166230</v>
      </c>
      <c r="B353" s="299" t="s">
        <v>1283</v>
      </c>
      <c r="C353" s="299" t="str">
        <f>+_xlfn.XLOOKUP(A353,'ACTIVOS 2'!$B$10:$B$700,'ACTIVOS 2'!$C$10:$C$700)</f>
        <v>ORDONEZ CORDOBA CAROLINA</v>
      </c>
      <c r="D353" s="300">
        <v>36579</v>
      </c>
      <c r="E353" s="300">
        <v>44470</v>
      </c>
      <c r="F353" s="301">
        <v>1425000</v>
      </c>
      <c r="G353" s="299" t="s">
        <v>768</v>
      </c>
      <c r="H353" s="299" t="s">
        <v>1284</v>
      </c>
      <c r="I353" s="299" t="s">
        <v>90</v>
      </c>
      <c r="J353" s="299" t="s">
        <v>1131</v>
      </c>
      <c r="K353" s="299" t="s">
        <v>196</v>
      </c>
    </row>
    <row r="354" spans="1:11" s="326" customFormat="1" ht="12.95" customHeight="1" x14ac:dyDescent="0.25">
      <c r="A354" s="306">
        <v>1113305053</v>
      </c>
      <c r="B354" s="299" t="s">
        <v>1287</v>
      </c>
      <c r="C354" s="299" t="str">
        <f>+_xlfn.XLOOKUP(A354,'ACTIVOS 2'!$B$10:$B$700,'ACTIVOS 2'!$C$10:$C$700)</f>
        <v>ORTEGA VARGAS LINA MARIA</v>
      </c>
      <c r="D354" s="300">
        <v>32447</v>
      </c>
      <c r="E354" s="300">
        <v>44418</v>
      </c>
      <c r="F354" s="301">
        <v>1425000</v>
      </c>
      <c r="G354" s="299" t="s">
        <v>768</v>
      </c>
      <c r="H354" s="299" t="s">
        <v>4465</v>
      </c>
      <c r="I354" s="299" t="s">
        <v>90</v>
      </c>
      <c r="J354" s="299" t="s">
        <v>1131</v>
      </c>
      <c r="K354" s="299" t="s">
        <v>196</v>
      </c>
    </row>
    <row r="355" spans="1:11" s="326" customFormat="1" ht="12.95" customHeight="1" x14ac:dyDescent="0.25">
      <c r="A355" s="306">
        <v>1107509047</v>
      </c>
      <c r="B355" s="299" t="s">
        <v>1288</v>
      </c>
      <c r="C355" s="299" t="str">
        <f>+_xlfn.XLOOKUP(A355,'ACTIVOS 2'!$B$10:$B$700,'ACTIVOS 2'!$C$10:$C$700)</f>
        <v>OSORIO DIAZ KATHERIN DAYANA</v>
      </c>
      <c r="D355" s="300">
        <v>35535</v>
      </c>
      <c r="E355" s="300">
        <v>44463</v>
      </c>
      <c r="F355" s="301">
        <v>1425000</v>
      </c>
      <c r="G355" s="299" t="s">
        <v>768</v>
      </c>
      <c r="H355" s="299" t="s">
        <v>4466</v>
      </c>
      <c r="I355" s="299" t="s">
        <v>90</v>
      </c>
      <c r="J355" s="299" t="s">
        <v>1131</v>
      </c>
      <c r="K355" s="299" t="s">
        <v>196</v>
      </c>
    </row>
    <row r="356" spans="1:11" s="326" customFormat="1" ht="12.95" customHeight="1" x14ac:dyDescent="0.25">
      <c r="A356" s="306">
        <v>1143831140</v>
      </c>
      <c r="B356" s="299" t="s">
        <v>1291</v>
      </c>
      <c r="C356" s="299" t="str">
        <f>+_xlfn.XLOOKUP(A356,'ACTIVOS 2'!$B$10:$B$700,'ACTIVOS 2'!$C$10:$C$700)</f>
        <v>PANTOJA TROCHEZ NELY DEL PILAR</v>
      </c>
      <c r="D356" s="300">
        <v>32979</v>
      </c>
      <c r="E356" s="300">
        <v>44489</v>
      </c>
      <c r="F356" s="301">
        <v>1425000</v>
      </c>
      <c r="G356" s="299" t="s">
        <v>768</v>
      </c>
      <c r="H356" s="299" t="s">
        <v>4467</v>
      </c>
      <c r="I356" s="299" t="s">
        <v>90</v>
      </c>
      <c r="J356" s="299" t="s">
        <v>1131</v>
      </c>
      <c r="K356" s="299" t="s">
        <v>196</v>
      </c>
    </row>
    <row r="357" spans="1:11" s="326" customFormat="1" ht="12.95" customHeight="1" x14ac:dyDescent="0.25">
      <c r="A357" s="306">
        <v>67018482</v>
      </c>
      <c r="B357" s="299" t="s">
        <v>1292</v>
      </c>
      <c r="C357" s="299" t="str">
        <f>+_xlfn.XLOOKUP(A357,'ACTIVOS 2'!$B$10:$B$700,'ACTIVOS 2'!$C$10:$C$700)</f>
        <v>PAREDES CORREA LORENA</v>
      </c>
      <c r="D357" s="300">
        <v>28634</v>
      </c>
      <c r="E357" s="300">
        <v>45124</v>
      </c>
      <c r="F357" s="301">
        <v>1425000</v>
      </c>
      <c r="G357" s="299" t="s">
        <v>768</v>
      </c>
      <c r="H357" s="299" t="s">
        <v>1293</v>
      </c>
      <c r="I357" s="299" t="s">
        <v>90</v>
      </c>
      <c r="J357" s="299" t="s">
        <v>1131</v>
      </c>
      <c r="K357" s="299" t="s">
        <v>196</v>
      </c>
    </row>
    <row r="358" spans="1:11" s="326" customFormat="1" ht="12.95" customHeight="1" x14ac:dyDescent="0.25">
      <c r="A358" s="306">
        <v>1089796765</v>
      </c>
      <c r="B358" s="299" t="s">
        <v>1294</v>
      </c>
      <c r="C358" s="299" t="str">
        <f>+_xlfn.XLOOKUP(A358,'ACTIVOS 2'!$B$10:$B$700,'ACTIVOS 2'!$C$10:$C$700)</f>
        <v>PAZ ESTUPINAN KAROL MICHEL</v>
      </c>
      <c r="D358" s="300">
        <v>38182</v>
      </c>
      <c r="E358" s="300">
        <v>45094</v>
      </c>
      <c r="F358" s="301">
        <v>1425000</v>
      </c>
      <c r="G358" s="299" t="s">
        <v>768</v>
      </c>
      <c r="H358" s="299" t="s">
        <v>1295</v>
      </c>
      <c r="I358" s="299" t="s">
        <v>90</v>
      </c>
      <c r="J358" s="299" t="s">
        <v>1131</v>
      </c>
      <c r="K358" s="299" t="s">
        <v>196</v>
      </c>
    </row>
    <row r="359" spans="1:11" s="326" customFormat="1" ht="12.95" customHeight="1" x14ac:dyDescent="0.25">
      <c r="A359" s="306">
        <v>1107514099</v>
      </c>
      <c r="B359" s="299" t="s">
        <v>1299</v>
      </c>
      <c r="C359" s="299" t="str">
        <f>+_xlfn.XLOOKUP(A359,'ACTIVOS 2'!$B$10:$B$700,'ACTIVOS 2'!$C$10:$C$700)</f>
        <v>PERDOMO TELLO ABIGAIL</v>
      </c>
      <c r="D359" s="300">
        <v>35769</v>
      </c>
      <c r="E359" s="300">
        <v>44463</v>
      </c>
      <c r="F359" s="301">
        <v>1425000</v>
      </c>
      <c r="G359" s="299" t="s">
        <v>768</v>
      </c>
      <c r="H359" s="299" t="s">
        <v>4469</v>
      </c>
      <c r="I359" s="299" t="s">
        <v>90</v>
      </c>
      <c r="J359" s="299" t="s">
        <v>1131</v>
      </c>
      <c r="K359" s="299" t="s">
        <v>196</v>
      </c>
    </row>
    <row r="360" spans="1:11" s="326" customFormat="1" ht="12.95" customHeight="1" x14ac:dyDescent="0.25">
      <c r="A360" s="306">
        <v>67021156</v>
      </c>
      <c r="B360" s="299" t="s">
        <v>1302</v>
      </c>
      <c r="C360" s="299" t="str">
        <f>+_xlfn.XLOOKUP(A360,'ACTIVOS 2'!$B$10:$B$700,'ACTIVOS 2'!$C$10:$C$700)</f>
        <v>PINEDA CASTRILLON MARILUZ</v>
      </c>
      <c r="D360" s="300">
        <v>30329</v>
      </c>
      <c r="E360" s="300">
        <v>45040</v>
      </c>
      <c r="F360" s="301">
        <v>1425000</v>
      </c>
      <c r="G360" s="299" t="s">
        <v>763</v>
      </c>
      <c r="H360" s="299" t="s">
        <v>4470</v>
      </c>
      <c r="I360" s="299" t="s">
        <v>90</v>
      </c>
      <c r="J360" s="299" t="s">
        <v>1131</v>
      </c>
      <c r="K360" s="299" t="s">
        <v>196</v>
      </c>
    </row>
    <row r="361" spans="1:11" s="326" customFormat="1" ht="12.95" customHeight="1" x14ac:dyDescent="0.25">
      <c r="A361" s="306">
        <v>1144091717</v>
      </c>
      <c r="B361" s="299" t="s">
        <v>1303</v>
      </c>
      <c r="C361" s="299" t="str">
        <f>+_xlfn.XLOOKUP(A361,'ACTIVOS 2'!$B$10:$B$700,'ACTIVOS 2'!$C$10:$C$700)</f>
        <v>PINILLO OROBIO MAYERLINE</v>
      </c>
      <c r="D361" s="300">
        <v>35331</v>
      </c>
      <c r="E361" s="300">
        <v>45139</v>
      </c>
      <c r="F361" s="301">
        <v>1425000</v>
      </c>
      <c r="G361" s="299" t="s">
        <v>768</v>
      </c>
      <c r="H361" s="299" t="s">
        <v>1304</v>
      </c>
      <c r="I361" s="299" t="s">
        <v>90</v>
      </c>
      <c r="J361" s="299" t="s">
        <v>1131</v>
      </c>
      <c r="K361" s="299" t="s">
        <v>196</v>
      </c>
    </row>
    <row r="362" spans="1:11" s="326" customFormat="1" ht="12.95" customHeight="1" x14ac:dyDescent="0.25">
      <c r="A362" s="306">
        <v>1112474747</v>
      </c>
      <c r="B362" s="299" t="s">
        <v>1311</v>
      </c>
      <c r="C362" s="299" t="str">
        <f>+_xlfn.XLOOKUP(A362,'ACTIVOS 2'!$B$10:$B$700,'ACTIVOS 2'!$C$10:$C$700)</f>
        <v>PULIDO JARAMILLO CAROLINA</v>
      </c>
      <c r="D362" s="300">
        <v>33571</v>
      </c>
      <c r="E362" s="300">
        <v>41591</v>
      </c>
      <c r="F362" s="301">
        <v>1425000</v>
      </c>
      <c r="G362" s="299" t="s">
        <v>768</v>
      </c>
      <c r="H362" s="299" t="s">
        <v>1312</v>
      </c>
      <c r="I362" s="299" t="s">
        <v>90</v>
      </c>
      <c r="J362" s="299" t="s">
        <v>1131</v>
      </c>
      <c r="K362" s="299" t="s">
        <v>196</v>
      </c>
    </row>
    <row r="363" spans="1:11" s="326" customFormat="1" ht="12.95" customHeight="1" x14ac:dyDescent="0.25">
      <c r="A363" s="306">
        <v>1143995827</v>
      </c>
      <c r="B363" s="299" t="s">
        <v>1313</v>
      </c>
      <c r="C363" s="299" t="str">
        <f>+_xlfn.XLOOKUP(A363,'ACTIVOS 2'!$B$10:$B$700,'ACTIVOS 2'!$C$10:$C$700)</f>
        <v>QUINONES LEON LAURA VANESSA</v>
      </c>
      <c r="D363" s="300">
        <v>36240</v>
      </c>
      <c r="E363" s="300">
        <v>44186</v>
      </c>
      <c r="F363" s="301">
        <v>1425000</v>
      </c>
      <c r="G363" s="299" t="s">
        <v>768</v>
      </c>
      <c r="H363" s="299" t="s">
        <v>1314</v>
      </c>
      <c r="I363" s="299" t="s">
        <v>90</v>
      </c>
      <c r="J363" s="299" t="s">
        <v>1131</v>
      </c>
      <c r="K363" s="299" t="s">
        <v>196</v>
      </c>
    </row>
    <row r="364" spans="1:11" s="326" customFormat="1" ht="12.95" customHeight="1" x14ac:dyDescent="0.25">
      <c r="A364" s="306">
        <v>1107072858</v>
      </c>
      <c r="B364" s="299" t="s">
        <v>5744</v>
      </c>
      <c r="C364" s="299" t="str">
        <f>+_xlfn.XLOOKUP(A364,'ACTIVOS 2'!$B$10:$B$700,'ACTIVOS 2'!$C$10:$C$700)</f>
        <v>RAMIREZ RENTERIA SIRLEY SIRLEY</v>
      </c>
      <c r="D364" s="300">
        <v>33892</v>
      </c>
      <c r="E364" s="300">
        <v>45086</v>
      </c>
      <c r="F364" s="301">
        <v>1425000</v>
      </c>
      <c r="G364" s="299" t="s">
        <v>768</v>
      </c>
      <c r="H364" s="299" t="s">
        <v>1316</v>
      </c>
      <c r="I364" s="299" t="s">
        <v>90</v>
      </c>
      <c r="J364" s="299" t="s">
        <v>1131</v>
      </c>
      <c r="K364" s="299" t="s">
        <v>196</v>
      </c>
    </row>
    <row r="365" spans="1:11" s="326" customFormat="1" ht="12.95" customHeight="1" x14ac:dyDescent="0.25">
      <c r="A365" s="306">
        <v>34611975</v>
      </c>
      <c r="B365" s="299" t="s">
        <v>1319</v>
      </c>
      <c r="C365" s="299" t="str">
        <f>+_xlfn.XLOOKUP(A365,'ACTIVOS 2'!$B$10:$B$700,'ACTIVOS 2'!$C$10:$C$700)</f>
        <v>REYES VELASCO ELIZABETH</v>
      </c>
      <c r="D365" s="300">
        <v>29960</v>
      </c>
      <c r="E365" s="300">
        <v>44418</v>
      </c>
      <c r="F365" s="301">
        <v>1425000</v>
      </c>
      <c r="G365" s="299" t="s">
        <v>768</v>
      </c>
      <c r="H365" s="299" t="s">
        <v>1320</v>
      </c>
      <c r="I365" s="299" t="s">
        <v>90</v>
      </c>
      <c r="J365" s="299" t="s">
        <v>1131</v>
      </c>
      <c r="K365" s="299" t="s">
        <v>196</v>
      </c>
    </row>
    <row r="366" spans="1:11" s="326" customFormat="1" ht="12.95" customHeight="1" x14ac:dyDescent="0.25">
      <c r="A366" s="306">
        <v>66989157</v>
      </c>
      <c r="B366" s="299" t="s">
        <v>1321</v>
      </c>
      <c r="C366" s="299" t="str">
        <f>+_xlfn.XLOOKUP(A366,'ACTIVOS 2'!$B$10:$B$700,'ACTIVOS 2'!$C$10:$C$700)</f>
        <v>RIASCOS MANCILLA ALBA JANETH</v>
      </c>
      <c r="D366" s="300">
        <v>28070</v>
      </c>
      <c r="E366" s="300">
        <v>44670</v>
      </c>
      <c r="F366" s="301">
        <v>1425000</v>
      </c>
      <c r="G366" s="299" t="s">
        <v>768</v>
      </c>
      <c r="H366" s="299" t="s">
        <v>4473</v>
      </c>
      <c r="I366" s="299" t="s">
        <v>90</v>
      </c>
      <c r="J366" s="299" t="s">
        <v>1131</v>
      </c>
      <c r="K366" s="299" t="s">
        <v>196</v>
      </c>
    </row>
    <row r="367" spans="1:11" s="326" customFormat="1" ht="12.95" customHeight="1" x14ac:dyDescent="0.25">
      <c r="A367" s="306">
        <v>38603157</v>
      </c>
      <c r="B367" s="299" t="s">
        <v>1322</v>
      </c>
      <c r="C367" s="299" t="str">
        <f>+_xlfn.XLOOKUP(A367,'ACTIVOS 2'!$B$10:$B$700,'ACTIVOS 2'!$C$10:$C$700)</f>
        <v>RIASCOS MARTINEZ MARILIN</v>
      </c>
      <c r="D367" s="300">
        <v>30334</v>
      </c>
      <c r="E367" s="300">
        <v>45146</v>
      </c>
      <c r="F367" s="301">
        <v>1425000</v>
      </c>
      <c r="G367" s="299" t="s">
        <v>768</v>
      </c>
      <c r="H367" s="299" t="s">
        <v>1323</v>
      </c>
      <c r="I367" s="299" t="s">
        <v>90</v>
      </c>
      <c r="J367" s="299" t="s">
        <v>1131</v>
      </c>
      <c r="K367" s="299" t="s">
        <v>196</v>
      </c>
    </row>
    <row r="368" spans="1:11" s="326" customFormat="1" ht="12.95" customHeight="1" x14ac:dyDescent="0.25">
      <c r="A368" s="306">
        <v>1087121437</v>
      </c>
      <c r="B368" s="299" t="s">
        <v>1325</v>
      </c>
      <c r="C368" s="299" t="str">
        <f>+_xlfn.XLOOKUP(A368,'ACTIVOS 2'!$B$10:$B$700,'ACTIVOS 2'!$C$10:$C$700)</f>
        <v>RINCON ANGULO CLAUDIA MARCELA</v>
      </c>
      <c r="D368" s="300">
        <v>34849</v>
      </c>
      <c r="E368" s="300">
        <v>45139</v>
      </c>
      <c r="F368" s="301">
        <v>1425000</v>
      </c>
      <c r="G368" s="299" t="s">
        <v>768</v>
      </c>
      <c r="H368" s="299" t="s">
        <v>1326</v>
      </c>
      <c r="I368" s="299" t="s">
        <v>90</v>
      </c>
      <c r="J368" s="299" t="s">
        <v>1131</v>
      </c>
      <c r="K368" s="299" t="s">
        <v>196</v>
      </c>
    </row>
    <row r="369" spans="1:11" s="326" customFormat="1" ht="12.95" customHeight="1" x14ac:dyDescent="0.25">
      <c r="A369" s="306">
        <v>31994586</v>
      </c>
      <c r="B369" s="299" t="s">
        <v>1327</v>
      </c>
      <c r="C369" s="299" t="str">
        <f>+_xlfn.XLOOKUP(A369,'ACTIVOS 2'!$B$10:$B$700,'ACTIVOS 2'!$C$10:$C$700)</f>
        <v>RODRIGUEZ CRUZ LUZ PATRICIA</v>
      </c>
      <c r="D369" s="300">
        <v>25138</v>
      </c>
      <c r="E369" s="300">
        <v>41597</v>
      </c>
      <c r="F369" s="301">
        <v>1425000</v>
      </c>
      <c r="G369" s="299" t="s">
        <v>768</v>
      </c>
      <c r="H369" s="299" t="s">
        <v>1328</v>
      </c>
      <c r="I369" s="299" t="s">
        <v>90</v>
      </c>
      <c r="J369" s="299" t="s">
        <v>1131</v>
      </c>
      <c r="K369" s="299" t="s">
        <v>196</v>
      </c>
    </row>
    <row r="370" spans="1:11" s="326" customFormat="1" ht="12.95" customHeight="1" x14ac:dyDescent="0.25">
      <c r="A370" s="306">
        <v>1107043332</v>
      </c>
      <c r="B370" s="299" t="s">
        <v>1329</v>
      </c>
      <c r="C370" s="299" t="str">
        <f>+_xlfn.XLOOKUP(A370,'ACTIVOS 2'!$B$10:$B$700,'ACTIVOS 2'!$C$10:$C$700)</f>
        <v>RODRIGUEZ MARIN MARIA ISLENY</v>
      </c>
      <c r="D370" s="300">
        <v>31324</v>
      </c>
      <c r="E370" s="300">
        <v>44418</v>
      </c>
      <c r="F370" s="301">
        <v>1425000</v>
      </c>
      <c r="G370" s="299" t="s">
        <v>768</v>
      </c>
      <c r="H370" s="299" t="s">
        <v>4475</v>
      </c>
      <c r="I370" s="299" t="s">
        <v>90</v>
      </c>
      <c r="J370" s="299" t="s">
        <v>1131</v>
      </c>
      <c r="K370" s="299" t="s">
        <v>196</v>
      </c>
    </row>
    <row r="371" spans="1:11" s="326" customFormat="1" ht="12.95" customHeight="1" x14ac:dyDescent="0.25">
      <c r="A371" s="306">
        <v>29508429</v>
      </c>
      <c r="B371" s="299" t="s">
        <v>1330</v>
      </c>
      <c r="C371" s="299" t="str">
        <f>+_xlfn.XLOOKUP(A371,'ACTIVOS 2'!$B$10:$B$700,'ACTIVOS 2'!$C$10:$C$700)</f>
        <v>RODRIGUEZ MONICA</v>
      </c>
      <c r="D371" s="300">
        <v>30046</v>
      </c>
      <c r="E371" s="300">
        <v>44418</v>
      </c>
      <c r="F371" s="301">
        <v>1425000</v>
      </c>
      <c r="G371" s="299" t="s">
        <v>768</v>
      </c>
      <c r="H371" s="299" t="s">
        <v>1331</v>
      </c>
      <c r="I371" s="299" t="s">
        <v>90</v>
      </c>
      <c r="J371" s="299" t="s">
        <v>1131</v>
      </c>
      <c r="K371" s="299" t="s">
        <v>196</v>
      </c>
    </row>
    <row r="372" spans="1:11" s="326" customFormat="1" ht="12.95" customHeight="1" x14ac:dyDescent="0.25">
      <c r="A372" s="306">
        <v>1144028162</v>
      </c>
      <c r="B372" s="299" t="s">
        <v>1333</v>
      </c>
      <c r="C372" s="299" t="str">
        <f>+_xlfn.XLOOKUP(A372,'ACTIVOS 2'!$B$10:$B$700,'ACTIVOS 2'!$C$10:$C$700)</f>
        <v>RODRIGUEZ PIZO SANDRA CAROLINA</v>
      </c>
      <c r="D372" s="300">
        <v>32499</v>
      </c>
      <c r="E372" s="300">
        <v>44420</v>
      </c>
      <c r="F372" s="301">
        <v>1425000</v>
      </c>
      <c r="G372" s="299" t="s">
        <v>768</v>
      </c>
      <c r="H372" s="299" t="s">
        <v>4477</v>
      </c>
      <c r="I372" s="299" t="s">
        <v>90</v>
      </c>
      <c r="J372" s="299" t="s">
        <v>1131</v>
      </c>
      <c r="K372" s="299" t="s">
        <v>196</v>
      </c>
    </row>
    <row r="373" spans="1:11" s="326" customFormat="1" ht="12.95" customHeight="1" x14ac:dyDescent="0.25">
      <c r="A373" s="306">
        <v>1143846891</v>
      </c>
      <c r="B373" s="299" t="s">
        <v>1336</v>
      </c>
      <c r="C373" s="299" t="str">
        <f>+_xlfn.XLOOKUP(A373,'ACTIVOS 2'!$B$10:$B$700,'ACTIVOS 2'!$C$10:$C$700)</f>
        <v>ROJAS ESPINOSA CLAUDIA MIREYA</v>
      </c>
      <c r="D373" s="300">
        <v>33961</v>
      </c>
      <c r="E373" s="300">
        <v>44509</v>
      </c>
      <c r="F373" s="301">
        <v>1425000</v>
      </c>
      <c r="G373" s="299" t="s">
        <v>768</v>
      </c>
      <c r="H373" s="299" t="s">
        <v>4478</v>
      </c>
      <c r="I373" s="299" t="s">
        <v>90</v>
      </c>
      <c r="J373" s="299" t="s">
        <v>1131</v>
      </c>
      <c r="K373" s="299" t="s">
        <v>196</v>
      </c>
    </row>
    <row r="374" spans="1:11" s="326" customFormat="1" ht="12.95" customHeight="1" x14ac:dyDescent="0.25">
      <c r="A374" s="306">
        <v>38565325</v>
      </c>
      <c r="B374" s="299" t="s">
        <v>1337</v>
      </c>
      <c r="C374" s="299" t="str">
        <f>+_xlfn.XLOOKUP(A374,'ACTIVOS 2'!$B$10:$B$700,'ACTIVOS 2'!$C$10:$C$700)</f>
        <v>ROJAS GARZON LUISA FERNANDA</v>
      </c>
      <c r="D374" s="300">
        <v>30000</v>
      </c>
      <c r="E374" s="300">
        <v>44509</v>
      </c>
      <c r="F374" s="301">
        <v>1425000</v>
      </c>
      <c r="G374" s="299" t="s">
        <v>768</v>
      </c>
      <c r="H374" s="299" t="s">
        <v>4479</v>
      </c>
      <c r="I374" s="299" t="s">
        <v>90</v>
      </c>
      <c r="J374" s="299" t="s">
        <v>1131</v>
      </c>
      <c r="K374" s="299" t="s">
        <v>196</v>
      </c>
    </row>
    <row r="375" spans="1:11" s="326" customFormat="1" ht="12.95" customHeight="1" x14ac:dyDescent="0.25">
      <c r="A375" s="306">
        <v>1120868235</v>
      </c>
      <c r="B375" s="299" t="s">
        <v>1340</v>
      </c>
      <c r="C375" s="299" t="str">
        <f>+_xlfn.XLOOKUP(A375,'ACTIVOS 2'!$B$10:$B$700,'ACTIVOS 2'!$C$10:$C$700)</f>
        <v>ROJAS PINEDA YULI MARCELA</v>
      </c>
      <c r="D375" s="300">
        <v>33373</v>
      </c>
      <c r="E375" s="300">
        <v>44456</v>
      </c>
      <c r="F375" s="301">
        <v>1425000</v>
      </c>
      <c r="G375" s="299" t="s">
        <v>768</v>
      </c>
      <c r="H375" s="299" t="s">
        <v>1341</v>
      </c>
      <c r="I375" s="299" t="s">
        <v>90</v>
      </c>
      <c r="J375" s="299" t="s">
        <v>1131</v>
      </c>
      <c r="K375" s="299" t="s">
        <v>196</v>
      </c>
    </row>
    <row r="376" spans="1:11" s="326" customFormat="1" ht="12.95" customHeight="1" x14ac:dyDescent="0.25">
      <c r="A376" s="306">
        <v>1085934464</v>
      </c>
      <c r="B376" s="299" t="s">
        <v>1342</v>
      </c>
      <c r="C376" s="299" t="str">
        <f>+_xlfn.XLOOKUP(A376,'ACTIVOS 2'!$B$10:$B$700,'ACTIVOS 2'!$C$10:$C$700)</f>
        <v>ROSALES CORTES YURANI DALID</v>
      </c>
      <c r="D376" s="300">
        <v>34272</v>
      </c>
      <c r="E376" s="300">
        <v>44418</v>
      </c>
      <c r="F376" s="301">
        <v>1425000</v>
      </c>
      <c r="G376" s="299" t="s">
        <v>768</v>
      </c>
      <c r="H376" s="299" t="s">
        <v>4480</v>
      </c>
      <c r="I376" s="299" t="s">
        <v>90</v>
      </c>
      <c r="J376" s="299" t="s">
        <v>1131</v>
      </c>
      <c r="K376" s="299" t="s">
        <v>196</v>
      </c>
    </row>
    <row r="377" spans="1:11" s="326" customFormat="1" ht="12.95" customHeight="1" x14ac:dyDescent="0.25">
      <c r="A377" s="306">
        <v>1130586142</v>
      </c>
      <c r="B377" s="299" t="s">
        <v>1343</v>
      </c>
      <c r="C377" s="299" t="str">
        <f>+_xlfn.XLOOKUP(A377,'ACTIVOS 2'!$B$10:$B$700,'ACTIVOS 2'!$C$10:$C$700)</f>
        <v>ROSERO MORENO ZULMA YADIRA</v>
      </c>
      <c r="D377" s="300">
        <v>31528</v>
      </c>
      <c r="E377" s="300">
        <v>45124</v>
      </c>
      <c r="F377" s="301">
        <v>1425000</v>
      </c>
      <c r="G377" s="299" t="s">
        <v>768</v>
      </c>
      <c r="H377" s="299" t="s">
        <v>4481</v>
      </c>
      <c r="I377" s="299" t="s">
        <v>90</v>
      </c>
      <c r="J377" s="299" t="s">
        <v>1131</v>
      </c>
      <c r="K377" s="299" t="s">
        <v>196</v>
      </c>
    </row>
    <row r="378" spans="1:11" s="326" customFormat="1" ht="12.95" customHeight="1" x14ac:dyDescent="0.25">
      <c r="A378" s="306">
        <v>1144027294</v>
      </c>
      <c r="B378" s="299" t="s">
        <v>6897</v>
      </c>
      <c r="C378" s="299" t="str">
        <f>+_xlfn.XLOOKUP(A378,'ACTIVOS 2'!$B$10:$B$700,'ACTIVOS 2'!$C$10:$C$700)</f>
        <v>SABOGAL AGUILON MONICA</v>
      </c>
      <c r="D378" s="300">
        <v>32716</v>
      </c>
      <c r="E378" s="300">
        <v>45811</v>
      </c>
      <c r="F378" s="301">
        <v>1425000</v>
      </c>
      <c r="G378" s="299" t="s">
        <v>768</v>
      </c>
      <c r="H378" s="299" t="s">
        <v>6898</v>
      </c>
      <c r="I378" s="299" t="s">
        <v>90</v>
      </c>
      <c r="J378" s="299" t="s">
        <v>1131</v>
      </c>
      <c r="K378" s="299" t="s">
        <v>196</v>
      </c>
    </row>
    <row r="379" spans="1:11" s="326" customFormat="1" ht="12.95" customHeight="1" x14ac:dyDescent="0.25">
      <c r="A379" s="306">
        <v>1085918354</v>
      </c>
      <c r="B379" s="299" t="s">
        <v>1347</v>
      </c>
      <c r="C379" s="299" t="str">
        <f>+_xlfn.XLOOKUP(A379,'ACTIVOS 2'!$B$10:$B$700,'ACTIVOS 2'!$C$10:$C$700)</f>
        <v>SALAZAR BASTIDAS SANDRA PAOLA</v>
      </c>
      <c r="D379" s="300">
        <v>32991</v>
      </c>
      <c r="E379" s="300">
        <v>41736</v>
      </c>
      <c r="F379" s="301">
        <v>1425000</v>
      </c>
      <c r="G379" s="299" t="s">
        <v>768</v>
      </c>
      <c r="H379" s="299" t="s">
        <v>1348</v>
      </c>
      <c r="I379" s="299" t="s">
        <v>90</v>
      </c>
      <c r="J379" s="299" t="s">
        <v>1131</v>
      </c>
      <c r="K379" s="299" t="s">
        <v>196</v>
      </c>
    </row>
    <row r="380" spans="1:11" s="326" customFormat="1" ht="12.95" customHeight="1" x14ac:dyDescent="0.25">
      <c r="A380" s="306">
        <v>1144060800</v>
      </c>
      <c r="B380" s="299" t="s">
        <v>6899</v>
      </c>
      <c r="C380" s="299" t="str">
        <f>+_xlfn.XLOOKUP(A380,'ACTIVOS 2'!$B$10:$B$700,'ACTIVOS 2'!$C$10:$C$700)</f>
        <v>SALAZAR MURILLO KATERINE</v>
      </c>
      <c r="D380" s="300">
        <v>33865</v>
      </c>
      <c r="E380" s="300">
        <v>45803</v>
      </c>
      <c r="F380" s="301">
        <v>1425000</v>
      </c>
      <c r="G380" s="299" t="s">
        <v>768</v>
      </c>
      <c r="H380" s="299" t="s">
        <v>6900</v>
      </c>
      <c r="I380" s="299" t="s">
        <v>90</v>
      </c>
      <c r="J380" s="299" t="s">
        <v>1131</v>
      </c>
      <c r="K380" s="299" t="s">
        <v>196</v>
      </c>
    </row>
    <row r="381" spans="1:11" s="326" customFormat="1" ht="12.95" customHeight="1" x14ac:dyDescent="0.25">
      <c r="A381" s="306">
        <v>66997168</v>
      </c>
      <c r="B381" s="299" t="s">
        <v>1349</v>
      </c>
      <c r="C381" s="299" t="str">
        <f>+_xlfn.XLOOKUP(A381,'ACTIVOS 2'!$B$10:$B$700,'ACTIVOS 2'!$C$10:$C$700)</f>
        <v>SANCHEZ ESCUE SANDRA MILENA</v>
      </c>
      <c r="D381" s="300">
        <v>28312</v>
      </c>
      <c r="E381" s="300">
        <v>44427</v>
      </c>
      <c r="F381" s="301">
        <v>1425000</v>
      </c>
      <c r="G381" s="299" t="s">
        <v>768</v>
      </c>
      <c r="H381" s="299" t="s">
        <v>4483</v>
      </c>
      <c r="I381" s="299" t="s">
        <v>90</v>
      </c>
      <c r="J381" s="299" t="s">
        <v>1131</v>
      </c>
      <c r="K381" s="299" t="s">
        <v>196</v>
      </c>
    </row>
    <row r="382" spans="1:11" s="326" customFormat="1" ht="12.95" customHeight="1" x14ac:dyDescent="0.25">
      <c r="A382" s="306">
        <v>1007734786</v>
      </c>
      <c r="B382" s="299" t="s">
        <v>1351</v>
      </c>
      <c r="C382" s="299" t="str">
        <f>+_xlfn.XLOOKUP(A382,'ACTIVOS 2'!$B$10:$B$700,'ACTIVOS 2'!$C$10:$C$700)</f>
        <v>SANDOVAL BARRETO TATIANA MARCELA</v>
      </c>
      <c r="D382" s="300">
        <v>36938</v>
      </c>
      <c r="E382" s="300">
        <v>44977</v>
      </c>
      <c r="F382" s="301">
        <v>1425000</v>
      </c>
      <c r="G382" s="299" t="s">
        <v>768</v>
      </c>
      <c r="H382" s="299" t="s">
        <v>4485</v>
      </c>
      <c r="I382" s="299" t="s">
        <v>90</v>
      </c>
      <c r="J382" s="299" t="s">
        <v>1131</v>
      </c>
      <c r="K382" s="299" t="s">
        <v>196</v>
      </c>
    </row>
    <row r="383" spans="1:11" s="326" customFormat="1" ht="12.95" customHeight="1" x14ac:dyDescent="0.25">
      <c r="A383" s="306">
        <v>29113706</v>
      </c>
      <c r="B383" s="299" t="s">
        <v>1355</v>
      </c>
      <c r="C383" s="299" t="str">
        <f>+_xlfn.XLOOKUP(A383,'ACTIVOS 2'!$B$10:$B$700,'ACTIVOS 2'!$C$10:$C$700)</f>
        <v>SERNA CORDOBA MARIA ASUNCION</v>
      </c>
      <c r="D383" s="300">
        <v>28364</v>
      </c>
      <c r="E383" s="300">
        <v>44419</v>
      </c>
      <c r="F383" s="301">
        <v>1425000</v>
      </c>
      <c r="G383" s="299" t="s">
        <v>768</v>
      </c>
      <c r="H383" s="299" t="s">
        <v>4487</v>
      </c>
      <c r="I383" s="299" t="s">
        <v>90</v>
      </c>
      <c r="J383" s="299" t="s">
        <v>1131</v>
      </c>
      <c r="K383" s="299" t="s">
        <v>196</v>
      </c>
    </row>
    <row r="384" spans="1:11" s="326" customFormat="1" ht="12.95" customHeight="1" x14ac:dyDescent="0.25">
      <c r="A384" s="306">
        <v>1143842083</v>
      </c>
      <c r="B384" s="299" t="s">
        <v>1356</v>
      </c>
      <c r="C384" s="299" t="str">
        <f>+_xlfn.XLOOKUP(A384,'ACTIVOS 2'!$B$10:$B$700,'ACTIVOS 2'!$C$10:$C$700)</f>
        <v>SUAREZ CANOVAS KATTHERIN JOHANNA</v>
      </c>
      <c r="D384" s="300">
        <v>33681</v>
      </c>
      <c r="E384" s="300">
        <v>45100</v>
      </c>
      <c r="F384" s="301">
        <v>1425000</v>
      </c>
      <c r="G384" s="299" t="s">
        <v>768</v>
      </c>
      <c r="H384" s="299" t="s">
        <v>1357</v>
      </c>
      <c r="I384" s="299" t="s">
        <v>90</v>
      </c>
      <c r="J384" s="299" t="s">
        <v>1131</v>
      </c>
      <c r="K384" s="299" t="s">
        <v>196</v>
      </c>
    </row>
    <row r="385" spans="1:11" s="326" customFormat="1" ht="12.95" customHeight="1" x14ac:dyDescent="0.25">
      <c r="A385" s="306">
        <v>1006053489</v>
      </c>
      <c r="B385" s="299" t="s">
        <v>1358</v>
      </c>
      <c r="C385" s="299" t="str">
        <f>+_xlfn.XLOOKUP(A385,'ACTIVOS 2'!$B$10:$B$700,'ACTIVOS 2'!$C$10:$C$700)</f>
        <v>TABORDA DIOSA DANNA VALENTINA</v>
      </c>
      <c r="D385" s="300">
        <v>36940</v>
      </c>
      <c r="E385" s="300">
        <v>45086</v>
      </c>
      <c r="F385" s="301">
        <v>1425000</v>
      </c>
      <c r="G385" s="299" t="s">
        <v>768</v>
      </c>
      <c r="H385" s="299" t="s">
        <v>1359</v>
      </c>
      <c r="I385" s="299" t="s">
        <v>90</v>
      </c>
      <c r="J385" s="299" t="s">
        <v>1131</v>
      </c>
      <c r="K385" s="299" t="s">
        <v>196</v>
      </c>
    </row>
    <row r="386" spans="1:11" s="326" customFormat="1" ht="12.95" customHeight="1" x14ac:dyDescent="0.25">
      <c r="A386" s="306">
        <v>1144211767</v>
      </c>
      <c r="B386" s="299" t="s">
        <v>1360</v>
      </c>
      <c r="C386" s="299" t="str">
        <f>+_xlfn.XLOOKUP(A386,'ACTIVOS 2'!$B$10:$B$700,'ACTIVOS 2'!$C$10:$C$700)</f>
        <v>TAMAYO MARTINEZ PAOLA ANDREA</v>
      </c>
      <c r="D386" s="300">
        <v>36380</v>
      </c>
      <c r="E386" s="300">
        <v>45062</v>
      </c>
      <c r="F386" s="301">
        <v>1425000</v>
      </c>
      <c r="G386" s="299" t="s">
        <v>768</v>
      </c>
      <c r="H386" s="299" t="s">
        <v>1361</v>
      </c>
      <c r="I386" s="299" t="s">
        <v>90</v>
      </c>
      <c r="J386" s="299" t="s">
        <v>1131</v>
      </c>
      <c r="K386" s="299" t="s">
        <v>196</v>
      </c>
    </row>
    <row r="387" spans="1:11" s="326" customFormat="1" ht="12.95" customHeight="1" x14ac:dyDescent="0.25">
      <c r="A387" s="306">
        <v>1063809116</v>
      </c>
      <c r="B387" s="299" t="s">
        <v>1362</v>
      </c>
      <c r="C387" s="299" t="str">
        <f>+_xlfn.XLOOKUP(A387,'ACTIVOS 2'!$B$10:$B$700,'ACTIVOS 2'!$C$10:$C$700)</f>
        <v>TAQUEZ POLINDARA ELCY JOJHANA</v>
      </c>
      <c r="D387" s="300">
        <v>32587</v>
      </c>
      <c r="E387" s="300">
        <v>44418</v>
      </c>
      <c r="F387" s="301">
        <v>1425000</v>
      </c>
      <c r="G387" s="299" t="s">
        <v>768</v>
      </c>
      <c r="H387" s="299" t="s">
        <v>4488</v>
      </c>
      <c r="I387" s="299" t="s">
        <v>90</v>
      </c>
      <c r="J387" s="299" t="s">
        <v>1131</v>
      </c>
      <c r="K387" s="299" t="s">
        <v>196</v>
      </c>
    </row>
    <row r="388" spans="1:11" s="326" customFormat="1" ht="12.95" customHeight="1" x14ac:dyDescent="0.25">
      <c r="A388" s="306">
        <v>66861299</v>
      </c>
      <c r="B388" s="299" t="s">
        <v>1365</v>
      </c>
      <c r="C388" s="299" t="str">
        <f>+_xlfn.XLOOKUP(A388,'ACTIVOS 2'!$B$10:$B$700,'ACTIVOS 2'!$C$10:$C$700)</f>
        <v>TERRANOVA LUZ DARI JACIBY</v>
      </c>
      <c r="D388" s="300">
        <v>26835</v>
      </c>
      <c r="E388" s="300">
        <v>44673</v>
      </c>
      <c r="F388" s="301">
        <v>1425000</v>
      </c>
      <c r="G388" s="299" t="s">
        <v>768</v>
      </c>
      <c r="H388" s="299" t="s">
        <v>4489</v>
      </c>
      <c r="I388" s="299" t="s">
        <v>90</v>
      </c>
      <c r="J388" s="299" t="s">
        <v>1131</v>
      </c>
      <c r="K388" s="299" t="s">
        <v>196</v>
      </c>
    </row>
    <row r="389" spans="1:11" s="326" customFormat="1" ht="12.95" customHeight="1" x14ac:dyDescent="0.25">
      <c r="A389" s="306">
        <v>1107515584</v>
      </c>
      <c r="B389" s="299" t="s">
        <v>1366</v>
      </c>
      <c r="C389" s="299" t="str">
        <f>+_xlfn.XLOOKUP(A389,'ACTIVOS 2'!$B$10:$B$700,'ACTIVOS 2'!$C$10:$C$700)</f>
        <v>TORRES ABONIA ESTEFANNI</v>
      </c>
      <c r="D389" s="300">
        <v>35756</v>
      </c>
      <c r="E389" s="300">
        <v>45086</v>
      </c>
      <c r="F389" s="301">
        <v>1425000</v>
      </c>
      <c r="G389" s="299" t="s">
        <v>768</v>
      </c>
      <c r="H389" s="299" t="s">
        <v>1367</v>
      </c>
      <c r="I389" s="299" t="s">
        <v>90</v>
      </c>
      <c r="J389" s="299" t="s">
        <v>1131</v>
      </c>
      <c r="K389" s="299" t="s">
        <v>196</v>
      </c>
    </row>
    <row r="390" spans="1:11" s="326" customFormat="1" ht="12.95" customHeight="1" x14ac:dyDescent="0.25">
      <c r="A390" s="306">
        <v>1111777493</v>
      </c>
      <c r="B390" s="299" t="s">
        <v>1370</v>
      </c>
      <c r="C390" s="299" t="str">
        <f>+_xlfn.XLOOKUP(A390,'ACTIVOS 2'!$B$10:$B$700,'ACTIVOS 2'!$C$10:$C$700)</f>
        <v>TORRES GUERRERO MARIBEL</v>
      </c>
      <c r="D390" s="300">
        <v>33133</v>
      </c>
      <c r="E390" s="300">
        <v>45026</v>
      </c>
      <c r="F390" s="301">
        <v>1425000</v>
      </c>
      <c r="G390" s="299" t="s">
        <v>768</v>
      </c>
      <c r="H390" s="299" t="s">
        <v>4490</v>
      </c>
      <c r="I390" s="299" t="s">
        <v>90</v>
      </c>
      <c r="J390" s="299" t="s">
        <v>1131</v>
      </c>
      <c r="K390" s="299" t="s">
        <v>196</v>
      </c>
    </row>
    <row r="391" spans="1:11" s="326" customFormat="1" ht="12.95" customHeight="1" x14ac:dyDescent="0.25">
      <c r="A391" s="306">
        <v>1113694926</v>
      </c>
      <c r="B391" s="299" t="s">
        <v>1373</v>
      </c>
      <c r="C391" s="299" t="str">
        <f>+_xlfn.XLOOKUP(A391,'ACTIVOS 2'!$B$10:$B$700,'ACTIVOS 2'!$C$10:$C$700)</f>
        <v>TRIVINO RIVERA INGRID ALEJANDRA</v>
      </c>
      <c r="D391" s="300">
        <v>36167</v>
      </c>
      <c r="E391" s="300">
        <v>44420</v>
      </c>
      <c r="F391" s="301">
        <v>1425000</v>
      </c>
      <c r="G391" s="299" t="s">
        <v>768</v>
      </c>
      <c r="H391" s="299" t="s">
        <v>4491</v>
      </c>
      <c r="I391" s="299" t="s">
        <v>90</v>
      </c>
      <c r="J391" s="299" t="s">
        <v>1131</v>
      </c>
      <c r="K391" s="299" t="s">
        <v>196</v>
      </c>
    </row>
    <row r="392" spans="1:11" s="326" customFormat="1" ht="12.95" customHeight="1" x14ac:dyDescent="0.25">
      <c r="A392" s="306">
        <v>1144037959</v>
      </c>
      <c r="B392" s="299" t="s">
        <v>1374</v>
      </c>
      <c r="C392" s="299" t="str">
        <f>+_xlfn.XLOOKUP(A392,'ACTIVOS 2'!$B$10:$B$700,'ACTIVOS 2'!$C$10:$C$700)</f>
        <v>URUENA HERNANDEZ LAURA MILENA</v>
      </c>
      <c r="D392" s="300">
        <v>32883</v>
      </c>
      <c r="E392" s="300">
        <v>45062</v>
      </c>
      <c r="F392" s="301">
        <v>1425000</v>
      </c>
      <c r="G392" s="299" t="s">
        <v>768</v>
      </c>
      <c r="H392" s="299" t="s">
        <v>1375</v>
      </c>
      <c r="I392" s="299" t="s">
        <v>90</v>
      </c>
      <c r="J392" s="299" t="s">
        <v>1131</v>
      </c>
      <c r="K392" s="299" t="s">
        <v>196</v>
      </c>
    </row>
    <row r="393" spans="1:11" s="326" customFormat="1" ht="12.95" customHeight="1" x14ac:dyDescent="0.25">
      <c r="A393" s="306">
        <v>1055837747</v>
      </c>
      <c r="B393" s="299" t="s">
        <v>1381</v>
      </c>
      <c r="C393" s="299" t="str">
        <f>+_xlfn.XLOOKUP(A393,'ACTIVOS 2'!$B$10:$B$700,'ACTIVOS 2'!$C$10:$C$700)</f>
        <v>VALENCIA LONDONO LEIDY CAROLINA</v>
      </c>
      <c r="D393" s="300">
        <v>35829</v>
      </c>
      <c r="E393" s="300">
        <v>44463</v>
      </c>
      <c r="F393" s="301">
        <v>1425000</v>
      </c>
      <c r="G393" s="299" t="s">
        <v>768</v>
      </c>
      <c r="H393" s="299" t="s">
        <v>4493</v>
      </c>
      <c r="I393" s="299" t="s">
        <v>90</v>
      </c>
      <c r="J393" s="299" t="s">
        <v>1131</v>
      </c>
      <c r="K393" s="299" t="s">
        <v>196</v>
      </c>
    </row>
    <row r="394" spans="1:11" s="326" customFormat="1" ht="12.95" customHeight="1" x14ac:dyDescent="0.25">
      <c r="A394" s="306">
        <v>1130638012</v>
      </c>
      <c r="B394" s="299" t="s">
        <v>1382</v>
      </c>
      <c r="C394" s="299" t="str">
        <f>+_xlfn.XLOOKUP(A394,'ACTIVOS 2'!$B$10:$B$700,'ACTIVOS 2'!$C$10:$C$700)</f>
        <v>VALENCIANO GARCIA SARA LUCIA</v>
      </c>
      <c r="D394" s="300">
        <v>32257</v>
      </c>
      <c r="E394" s="300">
        <v>44418</v>
      </c>
      <c r="F394" s="301">
        <v>1425000</v>
      </c>
      <c r="G394" s="299" t="s">
        <v>768</v>
      </c>
      <c r="H394" s="299" t="s">
        <v>4494</v>
      </c>
      <c r="I394" s="299" t="s">
        <v>90</v>
      </c>
      <c r="J394" s="299" t="s">
        <v>1131</v>
      </c>
      <c r="K394" s="299" t="s">
        <v>196</v>
      </c>
    </row>
    <row r="395" spans="1:11" s="326" customFormat="1" ht="12.95" customHeight="1" x14ac:dyDescent="0.25">
      <c r="A395" s="306">
        <v>1006009128</v>
      </c>
      <c r="B395" s="299" t="s">
        <v>6901</v>
      </c>
      <c r="C395" s="299" t="str">
        <f>+_xlfn.XLOOKUP(A395,'ACTIVOS 2'!$B$10:$B$700,'ACTIVOS 2'!$C$10:$C$700)</f>
        <v>VARELA MUNOZ STEPHANIA</v>
      </c>
      <c r="D395" s="300">
        <v>37190</v>
      </c>
      <c r="E395" s="300">
        <v>45817</v>
      </c>
      <c r="F395" s="301">
        <v>1425000</v>
      </c>
      <c r="G395" s="299" t="s">
        <v>768</v>
      </c>
      <c r="H395" s="299" t="s">
        <v>6902</v>
      </c>
      <c r="I395" s="299" t="s">
        <v>90</v>
      </c>
      <c r="J395" s="299" t="s">
        <v>1131</v>
      </c>
      <c r="K395" s="299" t="s">
        <v>196</v>
      </c>
    </row>
    <row r="396" spans="1:11" s="326" customFormat="1" ht="12.95" customHeight="1" x14ac:dyDescent="0.25">
      <c r="A396" s="306">
        <v>1114728623</v>
      </c>
      <c r="B396" s="299" t="s">
        <v>1383</v>
      </c>
      <c r="C396" s="299" t="str">
        <f>+_xlfn.XLOOKUP(A396,'ACTIVOS 2'!$B$10:$B$700,'ACTIVOS 2'!$C$10:$C$700)</f>
        <v>VARGAS QUINTERO ADRIANA LORENA</v>
      </c>
      <c r="D396" s="300">
        <v>32469</v>
      </c>
      <c r="E396" s="300">
        <v>44470</v>
      </c>
      <c r="F396" s="301">
        <v>1425000</v>
      </c>
      <c r="G396" s="299" t="s">
        <v>768</v>
      </c>
      <c r="H396" s="299" t="s">
        <v>4495</v>
      </c>
      <c r="I396" s="299" t="s">
        <v>90</v>
      </c>
      <c r="J396" s="299" t="s">
        <v>1131</v>
      </c>
      <c r="K396" s="299" t="s">
        <v>196</v>
      </c>
    </row>
    <row r="397" spans="1:11" s="326" customFormat="1" ht="12.95" customHeight="1" x14ac:dyDescent="0.25">
      <c r="A397" s="306">
        <v>38461931</v>
      </c>
      <c r="B397" s="299" t="s">
        <v>1384</v>
      </c>
      <c r="C397" s="299" t="str">
        <f>+_xlfn.XLOOKUP(A397,'ACTIVOS 2'!$B$10:$B$700,'ACTIVOS 2'!$C$10:$C$700)</f>
        <v>VASQUEZ TAFUR BLANCA AMPARO</v>
      </c>
      <c r="D397" s="300">
        <v>29821</v>
      </c>
      <c r="E397" s="300">
        <v>44509</v>
      </c>
      <c r="F397" s="301">
        <v>1425000</v>
      </c>
      <c r="G397" s="299" t="s">
        <v>768</v>
      </c>
      <c r="H397" s="299" t="s">
        <v>4496</v>
      </c>
      <c r="I397" s="299" t="s">
        <v>90</v>
      </c>
      <c r="J397" s="299" t="s">
        <v>1131</v>
      </c>
      <c r="K397" s="299" t="s">
        <v>196</v>
      </c>
    </row>
    <row r="398" spans="1:11" s="326" customFormat="1" ht="12.95" customHeight="1" x14ac:dyDescent="0.25">
      <c r="A398" s="306">
        <v>1143936460</v>
      </c>
      <c r="B398" s="299" t="s">
        <v>1387</v>
      </c>
      <c r="C398" s="299" t="str">
        <f>+_xlfn.XLOOKUP(A398,'ACTIVOS 2'!$B$10:$B$700,'ACTIVOS 2'!$C$10:$C$700)</f>
        <v>VELEZ DELGADO ANA MARIA</v>
      </c>
      <c r="D398" s="300">
        <v>33064</v>
      </c>
      <c r="E398" s="300">
        <v>45154</v>
      </c>
      <c r="F398" s="301">
        <v>1425000</v>
      </c>
      <c r="G398" s="299" t="s">
        <v>768</v>
      </c>
      <c r="H398" s="299" t="s">
        <v>1388</v>
      </c>
      <c r="I398" s="299" t="s">
        <v>90</v>
      </c>
      <c r="J398" s="299" t="s">
        <v>1131</v>
      </c>
      <c r="K398" s="299" t="s">
        <v>196</v>
      </c>
    </row>
    <row r="399" spans="1:11" s="326" customFormat="1" ht="12.95" customHeight="1" x14ac:dyDescent="0.25">
      <c r="A399" s="306">
        <v>1144206938</v>
      </c>
      <c r="B399" s="299" t="s">
        <v>1389</v>
      </c>
      <c r="C399" s="299" t="str">
        <f>+_xlfn.XLOOKUP(A399,'ACTIVOS 2'!$B$10:$B$700,'ACTIVOS 2'!$C$10:$C$700)</f>
        <v>VIDAL ARIAS ANGIE VALENTINA</v>
      </c>
      <c r="D399" s="300">
        <v>35992</v>
      </c>
      <c r="E399" s="300">
        <v>45124</v>
      </c>
      <c r="F399" s="301">
        <v>1425000</v>
      </c>
      <c r="G399" s="299" t="s">
        <v>768</v>
      </c>
      <c r="H399" s="299" t="s">
        <v>1390</v>
      </c>
      <c r="I399" s="299" t="s">
        <v>90</v>
      </c>
      <c r="J399" s="299" t="s">
        <v>1131</v>
      </c>
      <c r="K399" s="299" t="s">
        <v>196</v>
      </c>
    </row>
    <row r="400" spans="1:11" s="326" customFormat="1" ht="12.95" customHeight="1" x14ac:dyDescent="0.25">
      <c r="A400" s="306">
        <v>66976305</v>
      </c>
      <c r="B400" s="299" t="s">
        <v>1392</v>
      </c>
      <c r="C400" s="299" t="str">
        <f>+_xlfn.XLOOKUP(A400,'ACTIVOS 2'!$B$10:$B$700,'ACTIVOS 2'!$C$10:$C$700)</f>
        <v>ZUNIGA GALINDO MIRLEY</v>
      </c>
      <c r="D400" s="300">
        <v>27973</v>
      </c>
      <c r="E400" s="300">
        <v>44455</v>
      </c>
      <c r="F400" s="301">
        <v>1425000</v>
      </c>
      <c r="G400" s="299" t="s">
        <v>768</v>
      </c>
      <c r="H400" s="299" t="s">
        <v>1393</v>
      </c>
      <c r="I400" s="299" t="s">
        <v>90</v>
      </c>
      <c r="J400" s="299" t="s">
        <v>1131</v>
      </c>
      <c r="K400" s="299" t="s">
        <v>196</v>
      </c>
    </row>
    <row r="401" spans="1:11" s="326" customFormat="1" ht="12.95" customHeight="1" x14ac:dyDescent="0.25">
      <c r="A401" s="306">
        <v>1089798363</v>
      </c>
      <c r="B401" s="299" t="s">
        <v>1394</v>
      </c>
      <c r="C401" s="299" t="str">
        <f>+_xlfn.XLOOKUP(A401,'ACTIVOS 2'!$B$10:$B$700,'ACTIVOS 2'!$C$10:$C$700)</f>
        <v>ZUNIGA MAYORGA JOHANA</v>
      </c>
      <c r="D401" s="300">
        <v>32222</v>
      </c>
      <c r="E401" s="300">
        <v>44509</v>
      </c>
      <c r="F401" s="301">
        <v>1425000</v>
      </c>
      <c r="G401" s="299" t="s">
        <v>768</v>
      </c>
      <c r="H401" s="299" t="s">
        <v>4498</v>
      </c>
      <c r="I401" s="299" t="s">
        <v>90</v>
      </c>
      <c r="J401" s="299" t="s">
        <v>1131</v>
      </c>
      <c r="K401" s="299" t="s">
        <v>196</v>
      </c>
    </row>
    <row r="402" spans="1:11" s="326" customFormat="1" ht="12.95" customHeight="1" x14ac:dyDescent="0.25">
      <c r="A402" s="306">
        <v>1005944692</v>
      </c>
      <c r="B402" s="299" t="s">
        <v>6650</v>
      </c>
      <c r="C402" s="299" t="str">
        <f>+_xlfn.XLOOKUP(A402,'ACTIVOS 2'!$B$10:$B$700,'ACTIVOS 2'!$C$10:$C$700)</f>
        <v>ARANDA VARELA ROSSANA</v>
      </c>
      <c r="D402" s="300">
        <v>36262</v>
      </c>
      <c r="E402" s="300">
        <v>45712</v>
      </c>
      <c r="F402" s="301">
        <v>1639000</v>
      </c>
      <c r="G402" s="299" t="s">
        <v>768</v>
      </c>
      <c r="H402" s="299" t="s">
        <v>6651</v>
      </c>
      <c r="I402" s="299" t="s">
        <v>90</v>
      </c>
      <c r="J402" s="299" t="s">
        <v>1397</v>
      </c>
      <c r="K402" s="299" t="s">
        <v>92</v>
      </c>
    </row>
    <row r="403" spans="1:11" s="326" customFormat="1" ht="12.95" customHeight="1" x14ac:dyDescent="0.25">
      <c r="A403" s="306">
        <v>1143987434</v>
      </c>
      <c r="B403" s="299" t="s">
        <v>1395</v>
      </c>
      <c r="C403" s="299" t="str">
        <f>+_xlfn.XLOOKUP(A403,'ACTIVOS 2'!$B$10:$B$700,'ACTIVOS 2'!$C$10:$C$700)</f>
        <v>BELLO LOZANO DELFY PATRICIA</v>
      </c>
      <c r="D403" s="300">
        <v>35478</v>
      </c>
      <c r="E403" s="300">
        <v>45544</v>
      </c>
      <c r="F403" s="301">
        <v>1639000</v>
      </c>
      <c r="G403" s="299" t="s">
        <v>768</v>
      </c>
      <c r="H403" s="299" t="s">
        <v>1396</v>
      </c>
      <c r="I403" s="299" t="s">
        <v>90</v>
      </c>
      <c r="J403" s="299" t="s">
        <v>1397</v>
      </c>
      <c r="K403" s="299" t="s">
        <v>92</v>
      </c>
    </row>
    <row r="404" spans="1:11" s="326" customFormat="1" ht="12.95" customHeight="1" x14ac:dyDescent="0.25">
      <c r="A404" s="306">
        <v>1144138033</v>
      </c>
      <c r="B404" s="299" t="s">
        <v>6778</v>
      </c>
      <c r="C404" s="299" t="str">
        <f>+_xlfn.XLOOKUP(A404,'ACTIVOS 2'!$B$10:$B$700,'ACTIVOS 2'!$C$10:$C$700)</f>
        <v>CARVAJAL PATINOá DAISURY KATHERINE</v>
      </c>
      <c r="D404" s="300">
        <v>32990</v>
      </c>
      <c r="E404" s="300">
        <v>45673</v>
      </c>
      <c r="F404" s="301">
        <v>1639000</v>
      </c>
      <c r="G404" s="299" t="s">
        <v>768</v>
      </c>
      <c r="H404" s="299" t="s">
        <v>5869</v>
      </c>
      <c r="I404" s="299" t="s">
        <v>90</v>
      </c>
      <c r="J404" s="299" t="s">
        <v>1397</v>
      </c>
      <c r="K404" s="299" t="s">
        <v>92</v>
      </c>
    </row>
    <row r="405" spans="1:11" s="326" customFormat="1" ht="12.95" customHeight="1" x14ac:dyDescent="0.25">
      <c r="A405" s="306">
        <v>1005832634</v>
      </c>
      <c r="B405" s="299" t="s">
        <v>1398</v>
      </c>
      <c r="C405" s="299" t="str">
        <f>+_xlfn.XLOOKUP(A405,'ACTIVOS 2'!$B$10:$B$700,'ACTIVOS 2'!$C$10:$C$700)</f>
        <v>CHASQUI GOMEZ WENDY YULIANA</v>
      </c>
      <c r="D405" s="300">
        <v>37189</v>
      </c>
      <c r="E405" s="300">
        <v>45398</v>
      </c>
      <c r="F405" s="301">
        <v>1639000</v>
      </c>
      <c r="G405" s="299" t="s">
        <v>768</v>
      </c>
      <c r="H405" s="299" t="s">
        <v>4499</v>
      </c>
      <c r="I405" s="299" t="s">
        <v>90</v>
      </c>
      <c r="J405" s="299" t="s">
        <v>1397</v>
      </c>
      <c r="K405" s="299" t="s">
        <v>92</v>
      </c>
    </row>
    <row r="406" spans="1:11" s="326" customFormat="1" ht="12.95" customHeight="1" x14ac:dyDescent="0.25">
      <c r="A406" s="306">
        <v>1006207578</v>
      </c>
      <c r="B406" s="299" t="s">
        <v>1399</v>
      </c>
      <c r="C406" s="299" t="str">
        <f>+_xlfn.XLOOKUP(A406,'ACTIVOS 2'!$B$10:$B$700,'ACTIVOS 2'!$C$10:$C$700)</f>
        <v>FRANCO NARVAEZ LAURA VALERIA</v>
      </c>
      <c r="D406" s="300">
        <v>37418</v>
      </c>
      <c r="E406" s="300">
        <v>45524</v>
      </c>
      <c r="F406" s="301">
        <v>1639000</v>
      </c>
      <c r="G406" s="299" t="s">
        <v>768</v>
      </c>
      <c r="H406" s="299" t="s">
        <v>1400</v>
      </c>
      <c r="I406" s="299" t="s">
        <v>90</v>
      </c>
      <c r="J406" s="299" t="s">
        <v>1397</v>
      </c>
      <c r="K406" s="299" t="s">
        <v>92</v>
      </c>
    </row>
    <row r="407" spans="1:11" s="326" customFormat="1" ht="12.95" customHeight="1" x14ac:dyDescent="0.25">
      <c r="A407" s="306">
        <v>1144128380</v>
      </c>
      <c r="B407" s="299" t="s">
        <v>1404</v>
      </c>
      <c r="C407" s="299" t="str">
        <f>+_xlfn.XLOOKUP(A407,'ACTIVOS 2'!$B$10:$B$700,'ACTIVOS 2'!$C$10:$C$700)</f>
        <v>URREA POMEO  ALVARO JAVIER</v>
      </c>
      <c r="D407" s="300">
        <v>32723</v>
      </c>
      <c r="E407" s="300">
        <v>45516</v>
      </c>
      <c r="F407" s="301">
        <v>1639000</v>
      </c>
      <c r="G407" s="299" t="s">
        <v>763</v>
      </c>
      <c r="H407" s="299" t="s">
        <v>1405</v>
      </c>
      <c r="I407" s="299" t="s">
        <v>90</v>
      </c>
      <c r="J407" s="299" t="s">
        <v>1397</v>
      </c>
      <c r="K407" s="299" t="s">
        <v>92</v>
      </c>
    </row>
    <row r="408" spans="1:11" s="326" customFormat="1" ht="12.95" customHeight="1" x14ac:dyDescent="0.25">
      <c r="A408" s="306">
        <v>1081512229</v>
      </c>
      <c r="B408" s="299" t="s">
        <v>5882</v>
      </c>
      <c r="C408" s="299" t="str">
        <f>+_xlfn.XLOOKUP(A408,'ACTIVOS 2'!$B$10:$B$700,'ACTIVOS 2'!$C$10:$C$700)</f>
        <v>VARON SUAREZ JUANA VALENTINA</v>
      </c>
      <c r="D408" s="300">
        <v>38085</v>
      </c>
      <c r="E408" s="300">
        <v>45691</v>
      </c>
      <c r="F408" s="301">
        <v>1639000</v>
      </c>
      <c r="G408" s="299" t="s">
        <v>768</v>
      </c>
      <c r="H408" s="299" t="s">
        <v>5883</v>
      </c>
      <c r="I408" s="299" t="s">
        <v>90</v>
      </c>
      <c r="J408" s="299" t="s">
        <v>1397</v>
      </c>
      <c r="K408" s="299" t="s">
        <v>92</v>
      </c>
    </row>
    <row r="409" spans="1:11" s="326" customFormat="1" ht="12.95" customHeight="1" x14ac:dyDescent="0.25">
      <c r="A409" s="306">
        <v>1143989622</v>
      </c>
      <c r="B409" s="299" t="s">
        <v>6730</v>
      </c>
      <c r="C409" s="299" t="str">
        <f>+_xlfn.XLOOKUP(A409,'ACTIVOS 2'!$B$10:$B$700,'ACTIVOS 2'!$C$10:$C$700)</f>
        <v>VELEZ FORERO MANUELA</v>
      </c>
      <c r="D409" s="300">
        <v>35682</v>
      </c>
      <c r="E409" s="300">
        <v>45754</v>
      </c>
      <c r="F409" s="301">
        <v>1639000</v>
      </c>
      <c r="G409" s="299" t="s">
        <v>768</v>
      </c>
      <c r="H409" s="299" t="s">
        <v>6731</v>
      </c>
      <c r="I409" s="299" t="s">
        <v>90</v>
      </c>
      <c r="J409" s="299" t="s">
        <v>1397</v>
      </c>
      <c r="K409" s="299" t="s">
        <v>92</v>
      </c>
    </row>
    <row r="410" spans="1:11" s="326" customFormat="1" ht="12.95" customHeight="1" x14ac:dyDescent="0.25">
      <c r="A410" s="306">
        <v>1143973950</v>
      </c>
      <c r="B410" s="299" t="s">
        <v>1406</v>
      </c>
      <c r="C410" s="299" t="str">
        <f>+_xlfn.XLOOKUP(A410,'ACTIVOS 2'!$B$10:$B$700,'ACTIVOS 2'!$C$10:$C$700)</f>
        <v>MEJIA BELTRAN MAIRA ALEJANDRA</v>
      </c>
      <c r="D410" s="300">
        <v>34870</v>
      </c>
      <c r="E410" s="300">
        <v>44698</v>
      </c>
      <c r="F410" s="301">
        <v>1606000</v>
      </c>
      <c r="G410" s="299" t="s">
        <v>768</v>
      </c>
      <c r="H410" s="299" t="s">
        <v>1407</v>
      </c>
      <c r="I410" s="299" t="s">
        <v>90</v>
      </c>
      <c r="J410" s="299" t="s">
        <v>1408</v>
      </c>
      <c r="K410" s="299" t="s">
        <v>159</v>
      </c>
    </row>
    <row r="411" spans="1:11" s="326" customFormat="1" ht="12.95" customHeight="1" x14ac:dyDescent="0.25">
      <c r="A411" s="306">
        <v>31565054</v>
      </c>
      <c r="B411" s="299" t="s">
        <v>1409</v>
      </c>
      <c r="C411" s="299" t="str">
        <f>+_xlfn.XLOOKUP(A411,'ACTIVOS 2'!$B$10:$B$700,'ACTIVOS 2'!$C$10:$C$700)</f>
        <v>CIFUENTES SUAREZ ANGELA MARIA</v>
      </c>
      <c r="D411" s="300">
        <v>29391</v>
      </c>
      <c r="E411" s="300">
        <v>38869</v>
      </c>
      <c r="F411" s="301">
        <v>2550000</v>
      </c>
      <c r="G411" s="299" t="s">
        <v>768</v>
      </c>
      <c r="H411" s="299" t="s">
        <v>4500</v>
      </c>
      <c r="I411" s="299" t="s">
        <v>90</v>
      </c>
      <c r="J411" s="299" t="s">
        <v>1410</v>
      </c>
      <c r="K411" s="299" t="s">
        <v>196</v>
      </c>
    </row>
    <row r="412" spans="1:11" s="326" customFormat="1" ht="12.95" customHeight="1" x14ac:dyDescent="0.25">
      <c r="A412" s="306">
        <v>1107527956</v>
      </c>
      <c r="B412" s="299" t="s">
        <v>1411</v>
      </c>
      <c r="C412" s="299" t="str">
        <f>+_xlfn.XLOOKUP(A412,'ACTIVOS 2'!$B$10:$B$700,'ACTIVOS 2'!$C$10:$C$700)</f>
        <v>GUTIERREZ GARCIA YESICA ALEJANDRA</v>
      </c>
      <c r="D412" s="300">
        <v>36403</v>
      </c>
      <c r="E412" s="300">
        <v>44463</v>
      </c>
      <c r="F412" s="301">
        <v>2550000</v>
      </c>
      <c r="G412" s="299" t="s">
        <v>768</v>
      </c>
      <c r="H412" s="299" t="s">
        <v>4501</v>
      </c>
      <c r="I412" s="299" t="s">
        <v>90</v>
      </c>
      <c r="J412" s="299" t="s">
        <v>1410</v>
      </c>
      <c r="K412" s="299" t="s">
        <v>196</v>
      </c>
    </row>
    <row r="413" spans="1:11" s="326" customFormat="1" ht="12.95" customHeight="1" x14ac:dyDescent="0.25">
      <c r="A413" s="306">
        <v>16746699</v>
      </c>
      <c r="B413" s="299" t="s">
        <v>192</v>
      </c>
      <c r="C413" s="299" t="str">
        <f>+_xlfn.XLOOKUP(A413,'ACTIVOS 2'!$B$10:$B$700,'ACTIVOS 2'!$C$10:$C$700)</f>
        <v>ROMERO MORENO WALTER</v>
      </c>
      <c r="D413" s="300">
        <v>24812</v>
      </c>
      <c r="E413" s="300">
        <v>40959</v>
      </c>
      <c r="F413" s="301">
        <v>4191000</v>
      </c>
      <c r="G413" s="299" t="s">
        <v>763</v>
      </c>
      <c r="H413" s="299" t="s">
        <v>4502</v>
      </c>
      <c r="I413" s="299" t="s">
        <v>90</v>
      </c>
      <c r="J413" s="299" t="s">
        <v>193</v>
      </c>
      <c r="K413" s="299" t="s">
        <v>159</v>
      </c>
    </row>
    <row r="414" spans="1:11" s="326" customFormat="1" ht="12.95" customHeight="1" x14ac:dyDescent="0.25">
      <c r="A414" s="306">
        <v>1143924317</v>
      </c>
      <c r="B414" s="299" t="s">
        <v>194</v>
      </c>
      <c r="C414" s="299" t="str">
        <f>+_xlfn.XLOOKUP(A414,'ACTIVOS 2'!$B$10:$B$700,'ACTIVOS 2'!$C$10:$C$700)</f>
        <v>DUQUE AGUDELO INGRID VANNESA</v>
      </c>
      <c r="D414" s="300">
        <v>32593</v>
      </c>
      <c r="E414" s="300">
        <v>40976</v>
      </c>
      <c r="F414" s="301">
        <v>4191000</v>
      </c>
      <c r="G414" s="299" t="s">
        <v>768</v>
      </c>
      <c r="H414" s="299" t="s">
        <v>4503</v>
      </c>
      <c r="I414" s="299" t="s">
        <v>90</v>
      </c>
      <c r="J414" s="299" t="s">
        <v>195</v>
      </c>
      <c r="K414" s="299" t="s">
        <v>196</v>
      </c>
    </row>
    <row r="415" spans="1:11" s="326" customFormat="1" ht="12.95" customHeight="1" x14ac:dyDescent="0.25">
      <c r="A415" s="306">
        <v>38460273</v>
      </c>
      <c r="B415" s="299" t="s">
        <v>198</v>
      </c>
      <c r="C415" s="299" t="str">
        <f>+_xlfn.XLOOKUP(A415,'ACTIVOS 2'!$B$10:$B$700,'ACTIVOS 2'!$C$10:$C$700)</f>
        <v>RONCANCIO SUAREZ CAROLINA</v>
      </c>
      <c r="D415" s="300">
        <v>29737</v>
      </c>
      <c r="E415" s="300">
        <v>42362</v>
      </c>
      <c r="F415" s="301">
        <v>4191000</v>
      </c>
      <c r="G415" s="299" t="s">
        <v>768</v>
      </c>
      <c r="H415" s="299" t="s">
        <v>4505</v>
      </c>
      <c r="I415" s="299" t="s">
        <v>90</v>
      </c>
      <c r="J415" s="299" t="s">
        <v>195</v>
      </c>
      <c r="K415" s="299" t="s">
        <v>196</v>
      </c>
    </row>
    <row r="416" spans="1:11" s="326" customFormat="1" ht="12.95" customHeight="1" x14ac:dyDescent="0.25">
      <c r="A416" s="306">
        <v>1144047840</v>
      </c>
      <c r="B416" s="299" t="s">
        <v>1412</v>
      </c>
      <c r="C416" s="299" t="str">
        <f>+_xlfn.XLOOKUP(A416,'ACTIVOS 2'!$B$10:$B$700,'ACTIVOS 2'!$C$10:$C$700)</f>
        <v>RODRIGUEZ GARCES MONICA</v>
      </c>
      <c r="D416" s="300">
        <v>33455</v>
      </c>
      <c r="E416" s="300">
        <v>42117</v>
      </c>
      <c r="F416" s="301">
        <v>4191000</v>
      </c>
      <c r="G416" s="299" t="s">
        <v>768</v>
      </c>
      <c r="H416" s="299" t="s">
        <v>1413</v>
      </c>
      <c r="I416" s="299" t="s">
        <v>90</v>
      </c>
      <c r="J416" s="299" t="s">
        <v>1414</v>
      </c>
      <c r="K416" s="299" t="s">
        <v>159</v>
      </c>
    </row>
    <row r="417" spans="1:11" s="326" customFormat="1" ht="12.95" customHeight="1" x14ac:dyDescent="0.25">
      <c r="A417" s="306">
        <v>16929993</v>
      </c>
      <c r="B417" s="299" t="s">
        <v>199</v>
      </c>
      <c r="C417" s="299" t="str">
        <f>+_xlfn.XLOOKUP(A417,'ACTIVOS 2'!$B$10:$B$700,'ACTIVOS 2'!$C$10:$C$700)</f>
        <v>URUENA ROSEMBERG</v>
      </c>
      <c r="D417" s="300">
        <v>29712</v>
      </c>
      <c r="E417" s="300">
        <v>45404</v>
      </c>
      <c r="F417" s="301">
        <v>6970000</v>
      </c>
      <c r="G417" s="299" t="s">
        <v>763</v>
      </c>
      <c r="H417" s="299" t="s">
        <v>200</v>
      </c>
      <c r="I417" s="299" t="s">
        <v>90</v>
      </c>
      <c r="J417" s="299" t="s">
        <v>201</v>
      </c>
      <c r="K417" s="299" t="s">
        <v>196</v>
      </c>
    </row>
    <row r="418" spans="1:11" s="326" customFormat="1" ht="12.95" customHeight="1" x14ac:dyDescent="0.25">
      <c r="A418" s="306">
        <v>29119266</v>
      </c>
      <c r="B418" s="299" t="s">
        <v>1415</v>
      </c>
      <c r="C418" s="299" t="str">
        <f>+_xlfn.XLOOKUP(A418,'ACTIVOS 2'!$B$10:$B$700,'ACTIVOS 2'!$C$10:$C$700)</f>
        <v>GUERRERO PALOMINO ADRIANA PATRICIA</v>
      </c>
      <c r="D418" s="300">
        <v>29053</v>
      </c>
      <c r="E418" s="300">
        <v>45404</v>
      </c>
      <c r="F418" s="301">
        <v>6129000</v>
      </c>
      <c r="G418" s="299" t="s">
        <v>768</v>
      </c>
      <c r="H418" s="299" t="s">
        <v>1416</v>
      </c>
      <c r="I418" s="299" t="s">
        <v>90</v>
      </c>
      <c r="J418" s="299" t="s">
        <v>1417</v>
      </c>
      <c r="K418" s="299" t="s">
        <v>159</v>
      </c>
    </row>
    <row r="419" spans="1:11" s="326" customFormat="1" ht="12.95" customHeight="1" x14ac:dyDescent="0.25">
      <c r="A419" s="306">
        <v>1144177689</v>
      </c>
      <c r="B419" s="299" t="s">
        <v>1418</v>
      </c>
      <c r="C419" s="299" t="str">
        <f>+_xlfn.XLOOKUP(A419,'ACTIVOS 2'!$B$10:$B$700,'ACTIVOS 2'!$C$10:$C$700)</f>
        <v>LASPRILLA GAVIRIA DANIELA</v>
      </c>
      <c r="D419" s="300">
        <v>34464</v>
      </c>
      <c r="E419" s="300">
        <v>43096</v>
      </c>
      <c r="F419" s="301">
        <v>2550000</v>
      </c>
      <c r="G419" s="299" t="s">
        <v>768</v>
      </c>
      <c r="H419" s="299" t="s">
        <v>1419</v>
      </c>
      <c r="I419" s="299" t="s">
        <v>90</v>
      </c>
      <c r="J419" s="299" t="s">
        <v>1420</v>
      </c>
      <c r="K419" s="299" t="s">
        <v>159</v>
      </c>
    </row>
    <row r="420" spans="1:11" s="326" customFormat="1" ht="12.95" customHeight="1" x14ac:dyDescent="0.25">
      <c r="A420" s="306">
        <v>1144142590</v>
      </c>
      <c r="B420" s="299" t="s">
        <v>1421</v>
      </c>
      <c r="C420" s="299" t="str">
        <f>+_xlfn.XLOOKUP(A420,'ACTIVOS 2'!$B$10:$B$700,'ACTIVOS 2'!$C$10:$C$700)</f>
        <v>RAMIREZ HENAO JESSICA</v>
      </c>
      <c r="D420" s="300">
        <v>33121</v>
      </c>
      <c r="E420" s="300">
        <v>44566</v>
      </c>
      <c r="F420" s="301">
        <v>1770000</v>
      </c>
      <c r="G420" s="299" t="s">
        <v>768</v>
      </c>
      <c r="H420" s="299" t="s">
        <v>1422</v>
      </c>
      <c r="I420" s="299" t="s">
        <v>90</v>
      </c>
      <c r="J420" s="299" t="s">
        <v>1423</v>
      </c>
      <c r="K420" s="299" t="s">
        <v>159</v>
      </c>
    </row>
    <row r="421" spans="1:11" s="326" customFormat="1" ht="12.95" customHeight="1" x14ac:dyDescent="0.25">
      <c r="A421" s="306">
        <v>1144205180</v>
      </c>
      <c r="B421" s="299" t="s">
        <v>1424</v>
      </c>
      <c r="C421" s="299" t="str">
        <f>+_xlfn.XLOOKUP(A421,'ACTIVOS 2'!$B$10:$B$700,'ACTIVOS 2'!$C$10:$C$700)</f>
        <v>TRIANA VARGAS KAREN VERONICA</v>
      </c>
      <c r="D421" s="300">
        <v>35850</v>
      </c>
      <c r="E421" s="300">
        <v>43525</v>
      </c>
      <c r="F421" s="301">
        <v>1770000</v>
      </c>
      <c r="G421" s="299" t="s">
        <v>768</v>
      </c>
      <c r="H421" s="299" t="s">
        <v>4506</v>
      </c>
      <c r="I421" s="299" t="s">
        <v>90</v>
      </c>
      <c r="J421" s="299" t="s">
        <v>1423</v>
      </c>
      <c r="K421" s="299" t="s">
        <v>159</v>
      </c>
    </row>
    <row r="422" spans="1:11" s="326" customFormat="1" ht="12.95" customHeight="1" x14ac:dyDescent="0.25">
      <c r="A422" s="306">
        <v>16375393</v>
      </c>
      <c r="B422" s="299" t="s">
        <v>202</v>
      </c>
      <c r="C422" s="299" t="str">
        <f>+_xlfn.XLOOKUP(A422,'ACTIVOS 2'!$B$10:$B$700,'ACTIVOS 2'!$C$10:$C$700)</f>
        <v>BERMUDEZ GALLEGO RAMIRO</v>
      </c>
      <c r="D422" s="300">
        <v>30784</v>
      </c>
      <c r="E422" s="300">
        <v>45383</v>
      </c>
      <c r="F422" s="301">
        <v>18512000</v>
      </c>
      <c r="G422" s="299" t="s">
        <v>763</v>
      </c>
      <c r="H422" s="299" t="s">
        <v>203</v>
      </c>
      <c r="I422" s="299" t="s">
        <v>90</v>
      </c>
      <c r="J422" s="299" t="s">
        <v>204</v>
      </c>
      <c r="K422" s="299" t="s">
        <v>196</v>
      </c>
    </row>
    <row r="423" spans="1:11" s="326" customFormat="1" ht="12.95" customHeight="1" x14ac:dyDescent="0.25">
      <c r="A423" s="306">
        <v>1144144875</v>
      </c>
      <c r="B423" s="299" t="s">
        <v>1427</v>
      </c>
      <c r="C423" s="299" t="str">
        <f>+_xlfn.XLOOKUP(A423,'ACTIVOS 2'!$B$10:$B$700,'ACTIVOS 2'!$C$10:$C$700)</f>
        <v>MEJIA AGREDO MACKYNG MACKENDRID</v>
      </c>
      <c r="D423" s="300">
        <v>33210</v>
      </c>
      <c r="E423" s="300">
        <v>43440</v>
      </c>
      <c r="F423" s="301">
        <v>3267000</v>
      </c>
      <c r="G423" s="299" t="s">
        <v>763</v>
      </c>
      <c r="H423" s="299" t="s">
        <v>1428</v>
      </c>
      <c r="I423" s="299" t="s">
        <v>90</v>
      </c>
      <c r="J423" s="299" t="s">
        <v>1429</v>
      </c>
      <c r="K423" s="299" t="s">
        <v>159</v>
      </c>
    </row>
    <row r="424" spans="1:11" s="326" customFormat="1" ht="12.95" customHeight="1" x14ac:dyDescent="0.25">
      <c r="A424" s="306">
        <v>1007544618</v>
      </c>
      <c r="B424" s="299" t="s">
        <v>205</v>
      </c>
      <c r="C424" s="299" t="str">
        <f>+_xlfn.XLOOKUP(A424,'ACTIVOS 2'!$B$10:$B$700,'ACTIVOS 2'!$C$10:$C$700)</f>
        <v>ALVARADO DIAZ SEBASTIAN</v>
      </c>
      <c r="D424" s="300">
        <v>37128</v>
      </c>
      <c r="E424" s="300">
        <v>44702</v>
      </c>
      <c r="F424" s="301">
        <v>2550000</v>
      </c>
      <c r="G424" s="299" t="s">
        <v>763</v>
      </c>
      <c r="H424" s="299" t="s">
        <v>206</v>
      </c>
      <c r="I424" s="299" t="s">
        <v>90</v>
      </c>
      <c r="J424" s="299" t="s">
        <v>207</v>
      </c>
      <c r="K424" s="299" t="s">
        <v>159</v>
      </c>
    </row>
    <row r="425" spans="1:11" s="326" customFormat="1" ht="12.95" customHeight="1" x14ac:dyDescent="0.25">
      <c r="A425" s="306">
        <v>1111547929</v>
      </c>
      <c r="B425" s="299" t="s">
        <v>1430</v>
      </c>
      <c r="C425" s="299" t="str">
        <f>+_xlfn.XLOOKUP(A425,'ACTIVOS 2'!$B$10:$B$700,'ACTIVOS 2'!$C$10:$C$700)</f>
        <v>ARANGO VELASQUEZ KEVIN GABRIEL</v>
      </c>
      <c r="D425" s="300">
        <v>39724</v>
      </c>
      <c r="E425" s="300">
        <v>45537</v>
      </c>
      <c r="F425" s="301">
        <v>1069000</v>
      </c>
      <c r="G425" s="299" t="s">
        <v>763</v>
      </c>
      <c r="H425" s="299" t="s">
        <v>5934</v>
      </c>
      <c r="I425" s="299" t="s">
        <v>90</v>
      </c>
      <c r="J425" s="299" t="s">
        <v>859</v>
      </c>
      <c r="K425" s="299" t="s">
        <v>159</v>
      </c>
    </row>
    <row r="426" spans="1:11" s="326" customFormat="1" ht="12.95" customHeight="1" x14ac:dyDescent="0.25">
      <c r="A426" s="306">
        <v>1092525345</v>
      </c>
      <c r="B426" s="299" t="s">
        <v>5937</v>
      </c>
      <c r="C426" s="299" t="str">
        <f>+_xlfn.XLOOKUP(A426,'ACTIVOS 2'!$B$10:$B$700,'ACTIVOS 2'!$C$10:$C$700)</f>
        <v>CONTRERAS ORTIZ HEILEN KATHIUSCA</v>
      </c>
      <c r="D426" s="300">
        <v>38119</v>
      </c>
      <c r="E426" s="300">
        <v>45677</v>
      </c>
      <c r="F426" s="301">
        <v>1069000</v>
      </c>
      <c r="G426" s="299" t="s">
        <v>768</v>
      </c>
      <c r="H426" s="299" t="s">
        <v>5938</v>
      </c>
      <c r="I426" s="299" t="s">
        <v>90</v>
      </c>
      <c r="J426" s="299" t="s">
        <v>859</v>
      </c>
      <c r="K426" s="299" t="s">
        <v>159</v>
      </c>
    </row>
    <row r="427" spans="1:11" s="326" customFormat="1" ht="12.95" customHeight="1" x14ac:dyDescent="0.25">
      <c r="A427" s="306">
        <v>1110296132</v>
      </c>
      <c r="B427" s="299" t="s">
        <v>1432</v>
      </c>
      <c r="C427" s="299" t="str">
        <f>+_xlfn.XLOOKUP(A427,'ACTIVOS 2'!$B$10:$B$700,'ACTIVOS 2'!$C$10:$C$700)</f>
        <v>DELGADO ACEVEDO JESSICA</v>
      </c>
      <c r="D427" s="300">
        <v>39554</v>
      </c>
      <c r="E427" s="300">
        <v>45629</v>
      </c>
      <c r="F427" s="301">
        <v>1069000</v>
      </c>
      <c r="G427" s="299" t="s">
        <v>768</v>
      </c>
      <c r="H427" s="299" t="s">
        <v>4507</v>
      </c>
      <c r="I427" s="299" t="s">
        <v>90</v>
      </c>
      <c r="J427" s="299" t="s">
        <v>859</v>
      </c>
      <c r="K427" s="299" t="s">
        <v>159</v>
      </c>
    </row>
    <row r="428" spans="1:11" s="326" customFormat="1" ht="12.95" customHeight="1" x14ac:dyDescent="0.25">
      <c r="A428" s="306">
        <v>1104820421</v>
      </c>
      <c r="B428" s="299" t="s">
        <v>1433</v>
      </c>
      <c r="C428" s="299" t="str">
        <f>+_xlfn.XLOOKUP(A428,'ACTIVOS 2'!$B$10:$B$700,'ACTIVOS 2'!$C$10:$C$700)</f>
        <v>DELGADO LARENAS ISABELLA</v>
      </c>
      <c r="D428" s="300">
        <v>39731</v>
      </c>
      <c r="E428" s="300">
        <v>45629</v>
      </c>
      <c r="F428" s="301">
        <v>1069000</v>
      </c>
      <c r="G428" s="299" t="s">
        <v>768</v>
      </c>
      <c r="H428" s="299" t="s">
        <v>4508</v>
      </c>
      <c r="I428" s="299" t="s">
        <v>90</v>
      </c>
      <c r="J428" s="299" t="s">
        <v>859</v>
      </c>
      <c r="K428" s="299" t="s">
        <v>196</v>
      </c>
    </row>
    <row r="429" spans="1:11" s="326" customFormat="1" ht="12.95" customHeight="1" x14ac:dyDescent="0.25">
      <c r="A429" s="306">
        <v>1059840437</v>
      </c>
      <c r="B429" s="299" t="s">
        <v>1436</v>
      </c>
      <c r="C429" s="299" t="str">
        <f>+_xlfn.XLOOKUP(A429,'ACTIVOS 2'!$B$10:$B$700,'ACTIVOS 2'!$C$10:$C$700)</f>
        <v>FRANKLY RIVERA KENER DANIEL</v>
      </c>
      <c r="D429" s="300">
        <v>38144</v>
      </c>
      <c r="E429" s="300">
        <v>45588</v>
      </c>
      <c r="F429" s="301">
        <v>1425000</v>
      </c>
      <c r="G429" s="299" t="s">
        <v>763</v>
      </c>
      <c r="H429" s="299" t="s">
        <v>6903</v>
      </c>
      <c r="I429" s="299" t="s">
        <v>90</v>
      </c>
      <c r="J429" s="299" t="s">
        <v>859</v>
      </c>
      <c r="K429" s="299" t="s">
        <v>6724</v>
      </c>
    </row>
    <row r="430" spans="1:11" s="326" customFormat="1" ht="12.95" customHeight="1" x14ac:dyDescent="0.25">
      <c r="A430" s="306">
        <v>1111666737</v>
      </c>
      <c r="B430" s="299" t="s">
        <v>6722</v>
      </c>
      <c r="C430" s="299" t="str">
        <f>+_xlfn.XLOOKUP(A430,'ACTIVOS 2'!$B$10:$B$700,'ACTIVOS 2'!$C$10:$C$700)</f>
        <v>HERRERA TUZARMA ALEJANDRA</v>
      </c>
      <c r="D430" s="300">
        <v>38790</v>
      </c>
      <c r="E430" s="300">
        <v>45748</v>
      </c>
      <c r="F430" s="301">
        <v>1069000</v>
      </c>
      <c r="G430" s="299" t="s">
        <v>768</v>
      </c>
      <c r="H430" s="299" t="s">
        <v>6723</v>
      </c>
      <c r="I430" s="299" t="s">
        <v>90</v>
      </c>
      <c r="J430" s="299" t="s">
        <v>859</v>
      </c>
      <c r="K430" s="299" t="s">
        <v>196</v>
      </c>
    </row>
    <row r="431" spans="1:11" s="326" customFormat="1" ht="12.95" customHeight="1" x14ac:dyDescent="0.25">
      <c r="A431" s="306">
        <v>7159169</v>
      </c>
      <c r="B431" s="299" t="s">
        <v>1444</v>
      </c>
      <c r="C431" s="299" t="str">
        <f>+_xlfn.XLOOKUP(A431,'ACTIVOS 2'!$B$10:$B$700,'ACTIVOS 2'!$C$10:$C$700)</f>
        <v>LOPEZ BRICENO EMILIO ANTONIO</v>
      </c>
      <c r="D431" s="300">
        <v>39470</v>
      </c>
      <c r="E431" s="300">
        <v>45601</v>
      </c>
      <c r="F431" s="301">
        <v>1069000</v>
      </c>
      <c r="G431" s="299" t="s">
        <v>763</v>
      </c>
      <c r="H431" s="299" t="s">
        <v>4510</v>
      </c>
      <c r="I431" s="299" t="s">
        <v>90</v>
      </c>
      <c r="J431" s="299" t="s">
        <v>859</v>
      </c>
      <c r="K431" s="299" t="s">
        <v>159</v>
      </c>
    </row>
    <row r="432" spans="1:11" s="326" customFormat="1" ht="12.95" customHeight="1" x14ac:dyDescent="0.25">
      <c r="A432" s="306">
        <v>1109187542</v>
      </c>
      <c r="B432" s="299" t="s">
        <v>1449</v>
      </c>
      <c r="C432" s="299" t="str">
        <f>+_xlfn.XLOOKUP(A432,'ACTIVOS 2'!$B$10:$B$700,'ACTIVOS 2'!$C$10:$C$700)</f>
        <v>MINA CORDOBA MARIA CAMILA</v>
      </c>
      <c r="D432" s="300">
        <v>38980</v>
      </c>
      <c r="E432" s="300">
        <v>45551</v>
      </c>
      <c r="F432" s="301">
        <v>1069000</v>
      </c>
      <c r="G432" s="299" t="s">
        <v>768</v>
      </c>
      <c r="H432" s="299" t="s">
        <v>5957</v>
      </c>
      <c r="I432" s="299" t="s">
        <v>90</v>
      </c>
      <c r="J432" s="299" t="s">
        <v>859</v>
      </c>
      <c r="K432" s="299" t="s">
        <v>159</v>
      </c>
    </row>
    <row r="433" spans="1:11" s="326" customFormat="1" ht="12.95" customHeight="1" x14ac:dyDescent="0.25">
      <c r="A433" s="306">
        <v>1144105721</v>
      </c>
      <c r="B433" s="299" t="s">
        <v>1452</v>
      </c>
      <c r="C433" s="299" t="str">
        <f>+_xlfn.XLOOKUP(A433,'ACTIVOS 2'!$B$10:$B$700,'ACTIVOS 2'!$C$10:$C$700)</f>
        <v>MONTENEGRO TRUQUE CAROLINA</v>
      </c>
      <c r="D433" s="300">
        <v>36149</v>
      </c>
      <c r="E433" s="300">
        <v>45516</v>
      </c>
      <c r="F433" s="301">
        <v>1425000</v>
      </c>
      <c r="G433" s="299" t="s">
        <v>768</v>
      </c>
      <c r="H433" s="299" t="s">
        <v>1453</v>
      </c>
      <c r="I433" s="299" t="s">
        <v>90</v>
      </c>
      <c r="J433" s="299" t="s">
        <v>859</v>
      </c>
      <c r="K433" s="299" t="s">
        <v>159</v>
      </c>
    </row>
    <row r="434" spans="1:11" s="326" customFormat="1" ht="12.95" customHeight="1" x14ac:dyDescent="0.25">
      <c r="A434" s="306">
        <v>1006180254</v>
      </c>
      <c r="B434" s="299" t="s">
        <v>6654</v>
      </c>
      <c r="C434" s="299" t="str">
        <f>+_xlfn.XLOOKUP(A434,'ACTIVOS 2'!$B$10:$B$700,'ACTIVOS 2'!$C$10:$C$700)</f>
        <v>OLAVE CORTES OWEN GAEL</v>
      </c>
      <c r="D434" s="300">
        <v>37857</v>
      </c>
      <c r="E434" s="300">
        <v>45712</v>
      </c>
      <c r="F434" s="301">
        <v>1069000</v>
      </c>
      <c r="G434" s="299" t="s">
        <v>763</v>
      </c>
      <c r="H434" s="299" t="s">
        <v>6655</v>
      </c>
      <c r="I434" s="299" t="s">
        <v>90</v>
      </c>
      <c r="J434" s="299" t="s">
        <v>859</v>
      </c>
      <c r="K434" s="299" t="s">
        <v>85</v>
      </c>
    </row>
    <row r="435" spans="1:11" s="326" customFormat="1" ht="12.95" customHeight="1" x14ac:dyDescent="0.25">
      <c r="A435" s="306">
        <v>1111773931</v>
      </c>
      <c r="B435" s="299" t="s">
        <v>6656</v>
      </c>
      <c r="C435" s="299" t="str">
        <f>+_xlfn.XLOOKUP(A435,'ACTIVOS 2'!$B$10:$B$700,'ACTIVOS 2'!$C$10:$C$700)</f>
        <v>PANAMENO RAMOS MABEL TATIANA</v>
      </c>
      <c r="D435" s="300">
        <v>38904</v>
      </c>
      <c r="E435" s="300">
        <v>45720</v>
      </c>
      <c r="F435" s="301">
        <v>1069000</v>
      </c>
      <c r="G435" s="299" t="s">
        <v>768</v>
      </c>
      <c r="H435" s="299" t="s">
        <v>6657</v>
      </c>
      <c r="I435" s="299" t="s">
        <v>90</v>
      </c>
      <c r="J435" s="299" t="s">
        <v>859</v>
      </c>
      <c r="K435" s="299" t="s">
        <v>196</v>
      </c>
    </row>
    <row r="436" spans="1:11" s="326" customFormat="1" ht="12.95" customHeight="1" x14ac:dyDescent="0.25">
      <c r="A436" s="306">
        <v>1110364294</v>
      </c>
      <c r="B436" s="299" t="s">
        <v>6779</v>
      </c>
      <c r="C436" s="299" t="str">
        <f>+_xlfn.XLOOKUP(A436,'ACTIVOS 2'!$B$10:$B$700,'ACTIVOS 2'!$C$10:$C$700)</f>
        <v>RIASCOS SARRIA YANINETH SOFIA</v>
      </c>
      <c r="D436" s="300">
        <v>38320</v>
      </c>
      <c r="E436" s="300">
        <v>45782</v>
      </c>
      <c r="F436" s="301">
        <v>1069000</v>
      </c>
      <c r="G436" s="299" t="s">
        <v>768</v>
      </c>
      <c r="H436" s="299" t="s">
        <v>6780</v>
      </c>
      <c r="I436" s="299" t="s">
        <v>90</v>
      </c>
      <c r="J436" s="299" t="s">
        <v>859</v>
      </c>
      <c r="K436" s="299" t="s">
        <v>1441</v>
      </c>
    </row>
    <row r="437" spans="1:11" s="326" customFormat="1" ht="12.95" customHeight="1" x14ac:dyDescent="0.25">
      <c r="A437" s="306">
        <v>1143997192</v>
      </c>
      <c r="B437" s="299" t="s">
        <v>6658</v>
      </c>
      <c r="C437" s="299" t="str">
        <f>+_xlfn.XLOOKUP(A437,'ACTIVOS 2'!$B$10:$B$700,'ACTIVOS 2'!$C$10:$C$700)</f>
        <v>RINCON BATALLA JOEL DAVID</v>
      </c>
      <c r="D437" s="300">
        <v>36335</v>
      </c>
      <c r="E437" s="300">
        <v>45726</v>
      </c>
      <c r="F437" s="301">
        <v>1069000</v>
      </c>
      <c r="G437" s="299" t="s">
        <v>763</v>
      </c>
      <c r="H437" s="299" t="s">
        <v>6659</v>
      </c>
      <c r="I437" s="299" t="s">
        <v>90</v>
      </c>
      <c r="J437" s="299" t="s">
        <v>859</v>
      </c>
      <c r="K437" s="299" t="s">
        <v>159</v>
      </c>
    </row>
    <row r="438" spans="1:11" s="326" customFormat="1" ht="12.95" customHeight="1" x14ac:dyDescent="0.25">
      <c r="A438" s="306">
        <v>1108644972</v>
      </c>
      <c r="B438" s="299" t="s">
        <v>1456</v>
      </c>
      <c r="C438" s="299" t="str">
        <f>+_xlfn.XLOOKUP(A438,'ACTIVOS 2'!$B$10:$B$700,'ACTIVOS 2'!$C$10:$C$700)</f>
        <v>ROJAS SAAVEDRA NATALIA</v>
      </c>
      <c r="D438" s="300">
        <v>39934</v>
      </c>
      <c r="E438" s="300">
        <v>45551</v>
      </c>
      <c r="F438" s="301">
        <v>1069000</v>
      </c>
      <c r="G438" s="299" t="s">
        <v>768</v>
      </c>
      <c r="H438" s="299" t="s">
        <v>1457</v>
      </c>
      <c r="I438" s="299" t="s">
        <v>90</v>
      </c>
      <c r="J438" s="299" t="s">
        <v>859</v>
      </c>
      <c r="K438" s="299" t="s">
        <v>159</v>
      </c>
    </row>
    <row r="439" spans="1:11" s="326" customFormat="1" ht="12.95" customHeight="1" x14ac:dyDescent="0.25">
      <c r="A439" s="306">
        <v>1110045753</v>
      </c>
      <c r="B439" s="299" t="s">
        <v>1458</v>
      </c>
      <c r="C439" s="299" t="str">
        <f>+_xlfn.XLOOKUP(A439,'ACTIVOS 2'!$B$10:$B$700,'ACTIVOS 2'!$C$10:$C$700)</f>
        <v>VARGAS RUBIO SOFIA</v>
      </c>
      <c r="D439" s="300">
        <v>39650</v>
      </c>
      <c r="E439" s="300">
        <v>45601</v>
      </c>
      <c r="F439" s="301">
        <v>1069000</v>
      </c>
      <c r="G439" s="299" t="s">
        <v>768</v>
      </c>
      <c r="H439" s="299" t="s">
        <v>1459</v>
      </c>
      <c r="I439" s="299" t="s">
        <v>90</v>
      </c>
      <c r="J439" s="299" t="s">
        <v>859</v>
      </c>
      <c r="K439" s="299" t="s">
        <v>159</v>
      </c>
    </row>
    <row r="440" spans="1:11" s="326" customFormat="1" ht="12.95" customHeight="1" x14ac:dyDescent="0.25">
      <c r="A440" s="306">
        <v>1109671237</v>
      </c>
      <c r="B440" s="299" t="s">
        <v>1460</v>
      </c>
      <c r="C440" s="299" t="str">
        <f>+_xlfn.XLOOKUP(A440,'ACTIVOS 2'!$B$10:$B$700,'ACTIVOS 2'!$C$10:$C$700)</f>
        <v>ZORNOSA GALLO SAMANTHA</v>
      </c>
      <c r="D440" s="300">
        <v>39815</v>
      </c>
      <c r="E440" s="300">
        <v>45544</v>
      </c>
      <c r="F440" s="301">
        <v>1069000</v>
      </c>
      <c r="G440" s="299" t="s">
        <v>768</v>
      </c>
      <c r="H440" s="299" t="s">
        <v>1461</v>
      </c>
      <c r="I440" s="299" t="s">
        <v>90</v>
      </c>
      <c r="J440" s="299" t="s">
        <v>859</v>
      </c>
      <c r="K440" s="299" t="s">
        <v>159</v>
      </c>
    </row>
    <row r="441" spans="1:11" s="326" customFormat="1" ht="12.95" customHeight="1" x14ac:dyDescent="0.25">
      <c r="A441" s="306">
        <v>16915103</v>
      </c>
      <c r="B441" s="299" t="s">
        <v>1462</v>
      </c>
      <c r="C441" s="299" t="str">
        <f>+_xlfn.XLOOKUP(A441,'ACTIVOS 2'!$B$10:$B$700,'ACTIVOS 2'!$C$10:$C$700)</f>
        <v>VELASCO EVER DAVID</v>
      </c>
      <c r="D441" s="300">
        <v>29520</v>
      </c>
      <c r="E441" s="300">
        <v>45447</v>
      </c>
      <c r="F441" s="301">
        <v>4191000</v>
      </c>
      <c r="G441" s="299" t="s">
        <v>763</v>
      </c>
      <c r="H441" s="299" t="s">
        <v>1463</v>
      </c>
      <c r="I441" s="299" t="s">
        <v>90</v>
      </c>
      <c r="J441" s="299" t="s">
        <v>1464</v>
      </c>
      <c r="K441" s="299" t="s">
        <v>6724</v>
      </c>
    </row>
    <row r="442" spans="1:11" s="326" customFormat="1" ht="12.95" customHeight="1" x14ac:dyDescent="0.25">
      <c r="A442" s="306">
        <v>1144158458</v>
      </c>
      <c r="B442" s="299" t="s">
        <v>208</v>
      </c>
      <c r="C442" s="299" t="str">
        <f>+_xlfn.XLOOKUP(A442,'ACTIVOS 2'!$B$10:$B$700,'ACTIVOS 2'!$C$10:$C$700)</f>
        <v>FAJARDO ZULUAGA CESAR AUGUSTO</v>
      </c>
      <c r="D442" s="300">
        <v>33758</v>
      </c>
      <c r="E442" s="300">
        <v>44599</v>
      </c>
      <c r="F442" s="301">
        <v>4191000</v>
      </c>
      <c r="G442" s="299" t="s">
        <v>763</v>
      </c>
      <c r="H442" s="299" t="s">
        <v>209</v>
      </c>
      <c r="I442" s="299" t="s">
        <v>90</v>
      </c>
      <c r="J442" s="299" t="s">
        <v>210</v>
      </c>
      <c r="K442" s="299" t="s">
        <v>159</v>
      </c>
    </row>
    <row r="443" spans="1:11" s="326" customFormat="1" ht="12.95" customHeight="1" x14ac:dyDescent="0.25">
      <c r="A443" s="306">
        <v>1130623009</v>
      </c>
      <c r="B443" s="299" t="s">
        <v>6904</v>
      </c>
      <c r="C443" s="299" t="str">
        <f>+_xlfn.XLOOKUP(A443,'ACTIVOS 2'!$B$10:$B$700,'ACTIVOS 2'!$C$10:$C$700)</f>
        <v>CABEZAS MOSQUERA MARIA DEL PILAR</v>
      </c>
      <c r="D443" s="300">
        <v>32540</v>
      </c>
      <c r="E443" s="300">
        <v>45811</v>
      </c>
      <c r="F443" s="301">
        <v>1425000</v>
      </c>
      <c r="G443" s="299" t="s">
        <v>768</v>
      </c>
      <c r="H443" s="299" t="s">
        <v>6905</v>
      </c>
      <c r="I443" s="299" t="s">
        <v>90</v>
      </c>
      <c r="J443" s="299" t="s">
        <v>1467</v>
      </c>
      <c r="K443" s="299" t="s">
        <v>196</v>
      </c>
    </row>
    <row r="444" spans="1:11" s="326" customFormat="1" ht="12.95" customHeight="1" x14ac:dyDescent="0.25">
      <c r="A444" s="306">
        <v>1005896014</v>
      </c>
      <c r="B444" s="299" t="s">
        <v>1468</v>
      </c>
      <c r="C444" s="299" t="str">
        <f>+_xlfn.XLOOKUP(A444,'ACTIVOS 2'!$B$10:$B$700,'ACTIVOS 2'!$C$10:$C$700)</f>
        <v>CORTES CARABALI GINA LISETH</v>
      </c>
      <c r="D444" s="300">
        <v>37146</v>
      </c>
      <c r="E444" s="300">
        <v>45069</v>
      </c>
      <c r="F444" s="301">
        <v>1425000</v>
      </c>
      <c r="G444" s="299" t="s">
        <v>768</v>
      </c>
      <c r="H444" s="299" t="s">
        <v>4511</v>
      </c>
      <c r="I444" s="299" t="s">
        <v>90</v>
      </c>
      <c r="J444" s="299" t="s">
        <v>1467</v>
      </c>
      <c r="K444" s="299" t="s">
        <v>196</v>
      </c>
    </row>
    <row r="445" spans="1:11" s="326" customFormat="1" ht="12.95" customHeight="1" x14ac:dyDescent="0.25">
      <c r="A445" s="306">
        <v>1076822774</v>
      </c>
      <c r="B445" s="299" t="s">
        <v>6732</v>
      </c>
      <c r="C445" s="299" t="str">
        <f>+_xlfn.XLOOKUP(A445,'ACTIVOS 2'!$B$10:$B$700,'ACTIVOS 2'!$C$10:$C$700)</f>
        <v>IBARGUEN RAMIREZ EVERNIS</v>
      </c>
      <c r="D445" s="300">
        <v>34458</v>
      </c>
      <c r="E445" s="300">
        <v>45733</v>
      </c>
      <c r="F445" s="301">
        <v>1425000</v>
      </c>
      <c r="G445" s="299" t="s">
        <v>768</v>
      </c>
      <c r="H445" s="299" t="s">
        <v>6733</v>
      </c>
      <c r="I445" s="299" t="s">
        <v>90</v>
      </c>
      <c r="J445" s="299" t="s">
        <v>1467</v>
      </c>
      <c r="K445" s="299" t="s">
        <v>196</v>
      </c>
    </row>
    <row r="446" spans="1:11" s="326" customFormat="1" ht="12.95" customHeight="1" x14ac:dyDescent="0.25">
      <c r="A446" s="306">
        <v>1192784570</v>
      </c>
      <c r="B446" s="299" t="s">
        <v>6906</v>
      </c>
      <c r="C446" s="299" t="str">
        <f>+_xlfn.XLOOKUP(A446,'ACTIVOS 2'!$B$10:$B$700,'ACTIVOS 2'!$C$10:$C$700)</f>
        <v>OSPINA CADAVID CLARA ISABEL</v>
      </c>
      <c r="D446" s="300">
        <v>36889</v>
      </c>
      <c r="E446" s="300">
        <v>45811</v>
      </c>
      <c r="F446" s="301">
        <v>1425000</v>
      </c>
      <c r="G446" s="299" t="s">
        <v>768</v>
      </c>
      <c r="H446" s="299" t="s">
        <v>6907</v>
      </c>
      <c r="I446" s="299" t="s">
        <v>90</v>
      </c>
      <c r="J446" s="299" t="s">
        <v>1467</v>
      </c>
      <c r="K446" s="299" t="s">
        <v>196</v>
      </c>
    </row>
    <row r="447" spans="1:11" s="326" customFormat="1" ht="12.95" customHeight="1" x14ac:dyDescent="0.25">
      <c r="A447" s="306">
        <v>55061811</v>
      </c>
      <c r="B447" s="299" t="s">
        <v>1474</v>
      </c>
      <c r="C447" s="299" t="str">
        <f>+_xlfn.XLOOKUP(A447,'ACTIVOS 2'!$B$10:$B$700,'ACTIVOS 2'!$C$10:$C$700)</f>
        <v>CASTILLO FIERRO LUZ DARY</v>
      </c>
      <c r="D447" s="300">
        <v>26376</v>
      </c>
      <c r="E447" s="300">
        <v>39995</v>
      </c>
      <c r="F447" s="301">
        <v>1606000</v>
      </c>
      <c r="G447" s="299" t="s">
        <v>768</v>
      </c>
      <c r="H447" s="299" t="s">
        <v>4512</v>
      </c>
      <c r="I447" s="299" t="s">
        <v>90</v>
      </c>
      <c r="J447" s="299" t="s">
        <v>1473</v>
      </c>
      <c r="K447" s="299" t="s">
        <v>159</v>
      </c>
    </row>
    <row r="448" spans="1:11" s="326" customFormat="1" ht="12.95" customHeight="1" x14ac:dyDescent="0.25">
      <c r="A448" s="306">
        <v>1006185400</v>
      </c>
      <c r="B448" s="299" t="s">
        <v>1476</v>
      </c>
      <c r="C448" s="299" t="str">
        <f>+_xlfn.XLOOKUP(A448,'ACTIVOS 2'!$B$10:$B$700,'ACTIVOS 2'!$C$10:$C$700)</f>
        <v>GIRALDO BENAVIDES KAREN</v>
      </c>
      <c r="D448" s="300">
        <v>37684</v>
      </c>
      <c r="E448" s="300">
        <v>45155</v>
      </c>
      <c r="F448" s="301">
        <v>1606000</v>
      </c>
      <c r="G448" s="299" t="s">
        <v>768</v>
      </c>
      <c r="H448" s="299" t="s">
        <v>1477</v>
      </c>
      <c r="I448" s="299" t="s">
        <v>90</v>
      </c>
      <c r="J448" s="299" t="s">
        <v>1473</v>
      </c>
      <c r="K448" s="299" t="s">
        <v>159</v>
      </c>
    </row>
    <row r="449" spans="1:11" s="326" customFormat="1" ht="12.95" customHeight="1" x14ac:dyDescent="0.25">
      <c r="A449" s="306">
        <v>1144152738</v>
      </c>
      <c r="B449" s="299" t="s">
        <v>1478</v>
      </c>
      <c r="C449" s="299" t="str">
        <f>+_xlfn.XLOOKUP(A449,'ACTIVOS 2'!$B$10:$B$700,'ACTIVOS 2'!$C$10:$C$700)</f>
        <v>GUTIERREZ VELASCO  JOSE MANUEL</v>
      </c>
      <c r="D449" s="300">
        <v>33497</v>
      </c>
      <c r="E449" s="300">
        <v>45026</v>
      </c>
      <c r="F449" s="301">
        <v>1606000</v>
      </c>
      <c r="G449" s="299" t="s">
        <v>763</v>
      </c>
      <c r="H449" s="299" t="s">
        <v>4513</v>
      </c>
      <c r="I449" s="299" t="s">
        <v>90</v>
      </c>
      <c r="J449" s="299" t="s">
        <v>1473</v>
      </c>
      <c r="K449" s="299" t="s">
        <v>159</v>
      </c>
    </row>
    <row r="450" spans="1:11" s="326" customFormat="1" ht="12.95" customHeight="1" x14ac:dyDescent="0.25">
      <c r="A450" s="306">
        <v>1144166353</v>
      </c>
      <c r="B450" s="299" t="s">
        <v>6662</v>
      </c>
      <c r="C450" s="299" t="str">
        <f>+_xlfn.XLOOKUP(A450,'ACTIVOS 2'!$B$10:$B$700,'ACTIVOS 2'!$C$10:$C$700)</f>
        <v>HERRERA OSORNO JENIFER</v>
      </c>
      <c r="D450" s="300">
        <v>34005</v>
      </c>
      <c r="E450" s="300">
        <v>45712</v>
      </c>
      <c r="F450" s="301">
        <v>1606000</v>
      </c>
      <c r="G450" s="299" t="s">
        <v>768</v>
      </c>
      <c r="H450" s="299" t="s">
        <v>6663</v>
      </c>
      <c r="I450" s="299" t="s">
        <v>90</v>
      </c>
      <c r="J450" s="299" t="s">
        <v>1473</v>
      </c>
      <c r="K450" s="299" t="s">
        <v>159</v>
      </c>
    </row>
    <row r="451" spans="1:11" s="326" customFormat="1" ht="12.95" customHeight="1" x14ac:dyDescent="0.25">
      <c r="A451" s="306">
        <v>1014222275</v>
      </c>
      <c r="B451" s="299" t="s">
        <v>1479</v>
      </c>
      <c r="C451" s="299" t="str">
        <f>+_xlfn.XLOOKUP(A451,'ACTIVOS 2'!$B$10:$B$700,'ACTIVOS 2'!$C$10:$C$700)</f>
        <v>LASSO LOPEZ JENNY ANDREA</v>
      </c>
      <c r="D451" s="300">
        <v>33371</v>
      </c>
      <c r="E451" s="300">
        <v>45139</v>
      </c>
      <c r="F451" s="301">
        <v>1606000</v>
      </c>
      <c r="G451" s="299" t="s">
        <v>768</v>
      </c>
      <c r="H451" s="299" t="s">
        <v>1480</v>
      </c>
      <c r="I451" s="299" t="s">
        <v>90</v>
      </c>
      <c r="J451" s="299" t="s">
        <v>1473</v>
      </c>
      <c r="K451" s="299" t="s">
        <v>159</v>
      </c>
    </row>
    <row r="452" spans="1:11" s="326" customFormat="1" ht="12.95" customHeight="1" x14ac:dyDescent="0.25">
      <c r="A452" s="306">
        <v>1143959206</v>
      </c>
      <c r="B452" s="299" t="s">
        <v>1445</v>
      </c>
      <c r="C452" s="299" t="str">
        <f>+_xlfn.XLOOKUP(A452,'ACTIVOS 2'!$B$10:$B$700,'ACTIVOS 2'!$C$10:$C$700)</f>
        <v>LOPEZ GARCIA MICHAEL STEVEN</v>
      </c>
      <c r="D452" s="300">
        <v>34223</v>
      </c>
      <c r="E452" s="300">
        <v>45811</v>
      </c>
      <c r="F452" s="301">
        <v>1606000</v>
      </c>
      <c r="G452" s="299" t="s">
        <v>763</v>
      </c>
      <c r="H452" s="299" t="s">
        <v>1446</v>
      </c>
      <c r="I452" s="299" t="s">
        <v>90</v>
      </c>
      <c r="J452" s="299" t="s">
        <v>1473</v>
      </c>
      <c r="K452" s="299" t="s">
        <v>159</v>
      </c>
    </row>
    <row r="453" spans="1:11" s="326" customFormat="1" ht="12.95" customHeight="1" x14ac:dyDescent="0.25">
      <c r="A453" s="306">
        <v>38885203</v>
      </c>
      <c r="B453" s="299" t="s">
        <v>1481</v>
      </c>
      <c r="C453" s="299" t="str">
        <f>+_xlfn.XLOOKUP(A453,'ACTIVOS 2'!$B$10:$B$700,'ACTIVOS 2'!$C$10:$C$700)</f>
        <v>LOZANO IBARRA MARIA FERNANDA</v>
      </c>
      <c r="D453" s="300">
        <v>29235</v>
      </c>
      <c r="E453" s="300">
        <v>43088</v>
      </c>
      <c r="F453" s="301">
        <v>1606000</v>
      </c>
      <c r="G453" s="299" t="s">
        <v>768</v>
      </c>
      <c r="H453" s="299" t="s">
        <v>1482</v>
      </c>
      <c r="I453" s="299" t="s">
        <v>90</v>
      </c>
      <c r="J453" s="299" t="s">
        <v>1473</v>
      </c>
      <c r="K453" s="299" t="s">
        <v>159</v>
      </c>
    </row>
    <row r="454" spans="1:11" s="326" customFormat="1" ht="12.95" customHeight="1" x14ac:dyDescent="0.25">
      <c r="A454" s="306">
        <v>1140417064</v>
      </c>
      <c r="B454" s="299" t="s">
        <v>1483</v>
      </c>
      <c r="C454" s="299" t="str">
        <f>+_xlfn.XLOOKUP(A454,'ACTIVOS 2'!$B$10:$B$700,'ACTIVOS 2'!$C$10:$C$700)</f>
        <v>MARTINEZ ARIAS ADRIANA PAOLA</v>
      </c>
      <c r="D454" s="300">
        <v>33929</v>
      </c>
      <c r="E454" s="300">
        <v>45237</v>
      </c>
      <c r="F454" s="301">
        <v>1606000</v>
      </c>
      <c r="G454" s="299" t="s">
        <v>768</v>
      </c>
      <c r="H454" s="299" t="s">
        <v>1484</v>
      </c>
      <c r="I454" s="299" t="s">
        <v>90</v>
      </c>
      <c r="J454" s="299" t="s">
        <v>1473</v>
      </c>
      <c r="K454" s="299" t="s">
        <v>159</v>
      </c>
    </row>
    <row r="455" spans="1:11" s="326" customFormat="1" ht="12.95" customHeight="1" x14ac:dyDescent="0.25">
      <c r="A455" s="306">
        <v>1109665116</v>
      </c>
      <c r="B455" s="299" t="s">
        <v>1485</v>
      </c>
      <c r="C455" s="299" t="str">
        <f>+_xlfn.XLOOKUP(A455,'ACTIVOS 2'!$B$10:$B$700,'ACTIVOS 2'!$C$10:$C$700)</f>
        <v>MARTINEZ BARRERA JULIANA</v>
      </c>
      <c r="D455" s="300">
        <v>38840</v>
      </c>
      <c r="E455" s="300">
        <v>45237</v>
      </c>
      <c r="F455" s="301">
        <v>1606000</v>
      </c>
      <c r="G455" s="299" t="s">
        <v>768</v>
      </c>
      <c r="H455" s="299" t="s">
        <v>1486</v>
      </c>
      <c r="I455" s="299" t="s">
        <v>90</v>
      </c>
      <c r="J455" s="299" t="s">
        <v>1473</v>
      </c>
      <c r="K455" s="299" t="s">
        <v>159</v>
      </c>
    </row>
    <row r="456" spans="1:11" s="326" customFormat="1" ht="12.95" customHeight="1" x14ac:dyDescent="0.25">
      <c r="A456" s="306">
        <v>1151952757</v>
      </c>
      <c r="B456" s="299" t="s">
        <v>6664</v>
      </c>
      <c r="C456" s="299" t="str">
        <f>+_xlfn.XLOOKUP(A456,'ACTIVOS 2'!$B$10:$B$700,'ACTIVOS 2'!$C$10:$C$700)</f>
        <v>PINEROS CARRERO MARIA MILENA</v>
      </c>
      <c r="D456" s="300">
        <v>34402</v>
      </c>
      <c r="E456" s="300">
        <v>45712</v>
      </c>
      <c r="F456" s="301">
        <v>1606000</v>
      </c>
      <c r="G456" s="299" t="s">
        <v>768</v>
      </c>
      <c r="H456" s="299" t="s">
        <v>6665</v>
      </c>
      <c r="I456" s="299" t="s">
        <v>90</v>
      </c>
      <c r="J456" s="299" t="s">
        <v>1473</v>
      </c>
      <c r="K456" s="299" t="s">
        <v>159</v>
      </c>
    </row>
    <row r="457" spans="1:11" s="326" customFormat="1" ht="12.95" customHeight="1" x14ac:dyDescent="0.25">
      <c r="A457" s="306">
        <v>38551801</v>
      </c>
      <c r="B457" s="299" t="s">
        <v>1490</v>
      </c>
      <c r="C457" s="299" t="str">
        <f>+_xlfn.XLOOKUP(A457,'ACTIVOS 2'!$B$10:$B$700,'ACTIVOS 2'!$C$10:$C$700)</f>
        <v>RENDON MUNOZ  EYLES YOJHANA</v>
      </c>
      <c r="D457" s="300">
        <v>29847</v>
      </c>
      <c r="E457" s="300">
        <v>45026</v>
      </c>
      <c r="F457" s="301">
        <v>1606000</v>
      </c>
      <c r="G457" s="299" t="s">
        <v>768</v>
      </c>
      <c r="H457" s="299" t="s">
        <v>1491</v>
      </c>
      <c r="I457" s="299" t="s">
        <v>90</v>
      </c>
      <c r="J457" s="299" t="s">
        <v>1473</v>
      </c>
      <c r="K457" s="299" t="s">
        <v>159</v>
      </c>
    </row>
    <row r="458" spans="1:11" s="326" customFormat="1" ht="12.95" customHeight="1" x14ac:dyDescent="0.25">
      <c r="A458" s="306">
        <v>1105361672</v>
      </c>
      <c r="B458" s="299" t="s">
        <v>1492</v>
      </c>
      <c r="C458" s="299" t="str">
        <f>+_xlfn.XLOOKUP(A458,'ACTIVOS 2'!$B$10:$B$700,'ACTIVOS 2'!$C$10:$C$700)</f>
        <v>TRONCOSO PATINO ALEXANDER</v>
      </c>
      <c r="D458" s="300">
        <v>38231</v>
      </c>
      <c r="E458" s="300">
        <v>45629</v>
      </c>
      <c r="F458" s="301">
        <v>1606000</v>
      </c>
      <c r="G458" s="299" t="s">
        <v>763</v>
      </c>
      <c r="H458" s="299" t="s">
        <v>4515</v>
      </c>
      <c r="I458" s="299" t="s">
        <v>90</v>
      </c>
      <c r="J458" s="299" t="s">
        <v>1473</v>
      </c>
      <c r="K458" s="299" t="s">
        <v>159</v>
      </c>
    </row>
    <row r="459" spans="1:11" s="326" customFormat="1" ht="12.95" customHeight="1" x14ac:dyDescent="0.25">
      <c r="A459" s="306">
        <v>1112225496</v>
      </c>
      <c r="B459" s="299" t="s">
        <v>1493</v>
      </c>
      <c r="C459" s="299" t="str">
        <f>+_xlfn.XLOOKUP(A459,'ACTIVOS 2'!$B$10:$B$700,'ACTIVOS 2'!$C$10:$C$700)</f>
        <v>VANEGAS ERAZO SANDRA PATRICIA</v>
      </c>
      <c r="D459" s="300">
        <v>33567</v>
      </c>
      <c r="E459" s="300">
        <v>45208</v>
      </c>
      <c r="F459" s="301">
        <v>1606000</v>
      </c>
      <c r="G459" s="299" t="s">
        <v>768</v>
      </c>
      <c r="H459" s="299" t="s">
        <v>1494</v>
      </c>
      <c r="I459" s="299" t="s">
        <v>90</v>
      </c>
      <c r="J459" s="299" t="s">
        <v>1473</v>
      </c>
      <c r="K459" s="299" t="s">
        <v>159</v>
      </c>
    </row>
    <row r="460" spans="1:11" s="326" customFormat="1" ht="12.95" customHeight="1" x14ac:dyDescent="0.25">
      <c r="A460" s="306">
        <v>1110289507</v>
      </c>
      <c r="B460" s="299" t="s">
        <v>1495</v>
      </c>
      <c r="C460" s="299" t="str">
        <f>+_xlfn.XLOOKUP(A460,'ACTIVOS 2'!$B$10:$B$700,'ACTIVOS 2'!$C$10:$C$700)</f>
        <v>VARGAS SANCHEZ DIANA MARCELA</v>
      </c>
      <c r="D460" s="300">
        <v>38417</v>
      </c>
      <c r="E460" s="300">
        <v>45642</v>
      </c>
      <c r="F460" s="301">
        <v>1606000</v>
      </c>
      <c r="G460" s="299" t="s">
        <v>768</v>
      </c>
      <c r="H460" s="299" t="s">
        <v>1496</v>
      </c>
      <c r="I460" s="299" t="s">
        <v>90</v>
      </c>
      <c r="J460" s="299" t="s">
        <v>1473</v>
      </c>
      <c r="K460" s="299" t="s">
        <v>159</v>
      </c>
    </row>
    <row r="461" spans="1:11" s="326" customFormat="1" ht="12.95" customHeight="1" x14ac:dyDescent="0.25">
      <c r="A461" s="306">
        <v>16848697</v>
      </c>
      <c r="B461" s="299" t="s">
        <v>6781</v>
      </c>
      <c r="C461" s="299" t="str">
        <f>+_xlfn.XLOOKUP(A461,'ACTIVOS 2'!$B$10:$B$700,'ACTIVOS 2'!$C$10:$C$700)</f>
        <v>VELEZ ALVAREZ LUIS EDUARDO</v>
      </c>
      <c r="D461" s="300">
        <v>30805</v>
      </c>
      <c r="E461" s="300">
        <v>45768</v>
      </c>
      <c r="F461" s="301">
        <v>1606000</v>
      </c>
      <c r="G461" s="299" t="s">
        <v>763</v>
      </c>
      <c r="H461" s="299" t="s">
        <v>6782</v>
      </c>
      <c r="I461" s="299" t="s">
        <v>90</v>
      </c>
      <c r="J461" s="299" t="s">
        <v>1473</v>
      </c>
      <c r="K461" s="299" t="s">
        <v>159</v>
      </c>
    </row>
    <row r="462" spans="1:11" s="326" customFormat="1" ht="12.95" customHeight="1" x14ac:dyDescent="0.25">
      <c r="A462" s="306">
        <v>1014279657</v>
      </c>
      <c r="B462" s="299" t="s">
        <v>1500</v>
      </c>
      <c r="C462" s="299" t="str">
        <f>+_xlfn.XLOOKUP(A462,'ACTIVOS 2'!$B$10:$B$700,'ACTIVOS 2'!$C$10:$C$700)</f>
        <v>CAMPO TORRES BRAYAN CAMILO</v>
      </c>
      <c r="D462" s="300">
        <v>35282</v>
      </c>
      <c r="E462" s="300">
        <v>44229</v>
      </c>
      <c r="F462" s="301">
        <v>3091000</v>
      </c>
      <c r="G462" s="299" t="s">
        <v>763</v>
      </c>
      <c r="H462" s="299" t="s">
        <v>1501</v>
      </c>
      <c r="I462" s="299" t="s">
        <v>90</v>
      </c>
      <c r="J462" s="299" t="s">
        <v>1499</v>
      </c>
      <c r="K462" s="299" t="s">
        <v>6724</v>
      </c>
    </row>
    <row r="463" spans="1:11" s="326" customFormat="1" ht="12.95" customHeight="1" x14ac:dyDescent="0.25">
      <c r="A463" s="306">
        <v>1144203934</v>
      </c>
      <c r="B463" s="299" t="s">
        <v>6666</v>
      </c>
      <c r="C463" s="299" t="str">
        <f>+_xlfn.XLOOKUP(A463,'ACTIVOS 2'!$B$10:$B$700,'ACTIVOS 2'!$C$10:$C$700)</f>
        <v>MORALES GONZALEZ MICHELLE</v>
      </c>
      <c r="D463" s="300">
        <v>35667</v>
      </c>
      <c r="E463" s="300">
        <v>45720</v>
      </c>
      <c r="F463" s="301">
        <v>2774000</v>
      </c>
      <c r="G463" s="299" t="s">
        <v>768</v>
      </c>
      <c r="H463" s="299" t="s">
        <v>6667</v>
      </c>
      <c r="I463" s="299" t="s">
        <v>90</v>
      </c>
      <c r="J463" s="299" t="s">
        <v>1499</v>
      </c>
      <c r="K463" s="299" t="s">
        <v>6724</v>
      </c>
    </row>
    <row r="464" spans="1:11" s="326" customFormat="1" ht="12.95" customHeight="1" x14ac:dyDescent="0.25">
      <c r="A464" s="306">
        <v>1144105055</v>
      </c>
      <c r="B464" s="299" t="s">
        <v>1503</v>
      </c>
      <c r="C464" s="299" t="str">
        <f>+_xlfn.XLOOKUP(A464,'ACTIVOS 2'!$B$10:$B$700,'ACTIVOS 2'!$C$10:$C$700)</f>
        <v>OROZCO MERA CARLOS FELIPE</v>
      </c>
      <c r="D464" s="300">
        <v>36122</v>
      </c>
      <c r="E464" s="300">
        <v>44600</v>
      </c>
      <c r="F464" s="301">
        <v>3091000</v>
      </c>
      <c r="G464" s="299" t="s">
        <v>763</v>
      </c>
      <c r="H464" s="299" t="s">
        <v>1504</v>
      </c>
      <c r="I464" s="299" t="s">
        <v>90</v>
      </c>
      <c r="J464" s="299" t="s">
        <v>1499</v>
      </c>
      <c r="K464" s="299" t="s">
        <v>6724</v>
      </c>
    </row>
    <row r="465" spans="1:11" s="326" customFormat="1" ht="12.95" customHeight="1" x14ac:dyDescent="0.25">
      <c r="A465" s="306">
        <v>1151967532</v>
      </c>
      <c r="B465" s="299" t="s">
        <v>6908</v>
      </c>
      <c r="C465" s="299" t="str">
        <f>+_xlfn.XLOOKUP(A465,'ACTIVOS 2'!$B$10:$B$700,'ACTIVOS 2'!$C$10:$C$700)</f>
        <v>VASQUEZ GARCIA BRAYAN ESTEBAN</v>
      </c>
      <c r="D465" s="300">
        <v>36128</v>
      </c>
      <c r="E465" s="300">
        <v>45817</v>
      </c>
      <c r="F465" s="301">
        <v>2550000</v>
      </c>
      <c r="G465" s="299" t="s">
        <v>763</v>
      </c>
      <c r="H465" s="299" t="s">
        <v>6909</v>
      </c>
      <c r="I465" s="299" t="s">
        <v>90</v>
      </c>
      <c r="J465" s="299" t="s">
        <v>1499</v>
      </c>
      <c r="K465" s="299" t="s">
        <v>6724</v>
      </c>
    </row>
    <row r="466" spans="1:11" s="326" customFormat="1" ht="12.95" customHeight="1" x14ac:dyDescent="0.25">
      <c r="A466" s="306">
        <v>71185148</v>
      </c>
      <c r="B466" s="299" t="s">
        <v>1505</v>
      </c>
      <c r="C466" s="299" t="str">
        <f>+_xlfn.XLOOKUP(A466,'ACTIVOS 2'!$B$10:$B$700,'ACTIVOS 2'!$C$10:$C$700)</f>
        <v>AGUIAR MERDARDO ALCIDES</v>
      </c>
      <c r="D466" s="300">
        <v>24353</v>
      </c>
      <c r="E466" s="300">
        <v>39470</v>
      </c>
      <c r="F466" s="301">
        <v>2029000</v>
      </c>
      <c r="G466" s="299" t="s">
        <v>763</v>
      </c>
      <c r="H466" s="299" t="s">
        <v>4517</v>
      </c>
      <c r="I466" s="299" t="s">
        <v>90</v>
      </c>
      <c r="J466" s="299" t="s">
        <v>211</v>
      </c>
      <c r="K466" s="299" t="s">
        <v>196</v>
      </c>
    </row>
    <row r="467" spans="1:11" s="326" customFormat="1" ht="12.95" customHeight="1" x14ac:dyDescent="0.25">
      <c r="A467" s="306">
        <v>1017123679</v>
      </c>
      <c r="B467" s="299" t="s">
        <v>6910</v>
      </c>
      <c r="C467" s="299" t="str">
        <f>+_xlfn.XLOOKUP(A467,'ACTIVOS 2'!$B$10:$B$700,'ACTIVOS 2'!$C$10:$C$700)</f>
        <v>AGUIRRE OSPINA JULIETH TATIANA</v>
      </c>
      <c r="D467" s="300">
        <v>31446</v>
      </c>
      <c r="E467" s="300">
        <v>45811</v>
      </c>
      <c r="F467" s="301">
        <v>1959000</v>
      </c>
      <c r="G467" s="299" t="s">
        <v>768</v>
      </c>
      <c r="H467" s="299" t="s">
        <v>6911</v>
      </c>
      <c r="I467" s="299" t="s">
        <v>90</v>
      </c>
      <c r="J467" s="299" t="s">
        <v>211</v>
      </c>
      <c r="K467" s="299" t="s">
        <v>196</v>
      </c>
    </row>
    <row r="468" spans="1:11" s="326" customFormat="1" ht="12.95" customHeight="1" x14ac:dyDescent="0.25">
      <c r="A468" s="306">
        <v>1130589418</v>
      </c>
      <c r="B468" s="299" t="s">
        <v>1507</v>
      </c>
      <c r="C468" s="299" t="str">
        <f>+_xlfn.XLOOKUP(A468,'ACTIVOS 2'!$B$10:$B$700,'ACTIVOS 2'!$C$10:$C$700)</f>
        <v>ALVAREZ LARREA JONATHAN ALBEIRO</v>
      </c>
      <c r="D468" s="300">
        <v>31740</v>
      </c>
      <c r="E468" s="300">
        <v>45642</v>
      </c>
      <c r="F468" s="301">
        <v>2243000</v>
      </c>
      <c r="G468" s="299" t="s">
        <v>763</v>
      </c>
      <c r="H468" s="299" t="s">
        <v>1508</v>
      </c>
      <c r="I468" s="299" t="s">
        <v>90</v>
      </c>
      <c r="J468" s="299" t="s">
        <v>211</v>
      </c>
      <c r="K468" s="299" t="s">
        <v>196</v>
      </c>
    </row>
    <row r="469" spans="1:11" s="326" customFormat="1" ht="12.95" customHeight="1" x14ac:dyDescent="0.25">
      <c r="A469" s="306">
        <v>1144031259</v>
      </c>
      <c r="B469" s="299" t="s">
        <v>214</v>
      </c>
      <c r="C469" s="299" t="str">
        <f>+_xlfn.XLOOKUP(A469,'ACTIVOS 2'!$B$10:$B$700,'ACTIVOS 2'!$C$10:$C$700)</f>
        <v>ANAYA TROYANO YUDI VANESSA</v>
      </c>
      <c r="D469" s="300">
        <v>32631</v>
      </c>
      <c r="E469" s="300">
        <v>45293</v>
      </c>
      <c r="F469" s="301">
        <v>1959000</v>
      </c>
      <c r="G469" s="299" t="s">
        <v>768</v>
      </c>
      <c r="H469" s="299" t="s">
        <v>215</v>
      </c>
      <c r="I469" s="299" t="s">
        <v>90</v>
      </c>
      <c r="J469" s="299" t="s">
        <v>211</v>
      </c>
      <c r="K469" s="299" t="s">
        <v>196</v>
      </c>
    </row>
    <row r="470" spans="1:11" s="326" customFormat="1" ht="12.95" customHeight="1" x14ac:dyDescent="0.25">
      <c r="A470" s="306">
        <v>1130597607</v>
      </c>
      <c r="B470" s="299" t="s">
        <v>216</v>
      </c>
      <c r="C470" s="299" t="str">
        <f>+_xlfn.XLOOKUP(A470,'ACTIVOS 2'!$B$10:$B$700,'ACTIVOS 2'!$C$10:$C$700)</f>
        <v>ANGULO URRUTIA MARISEL</v>
      </c>
      <c r="D470" s="300">
        <v>32117</v>
      </c>
      <c r="E470" s="300">
        <v>45100</v>
      </c>
      <c r="F470" s="301">
        <v>1959000</v>
      </c>
      <c r="G470" s="299" t="s">
        <v>768</v>
      </c>
      <c r="H470" s="299" t="s">
        <v>217</v>
      </c>
      <c r="I470" s="299" t="s">
        <v>90</v>
      </c>
      <c r="J470" s="299" t="s">
        <v>211</v>
      </c>
      <c r="K470" s="299" t="s">
        <v>196</v>
      </c>
    </row>
    <row r="471" spans="1:11" s="326" customFormat="1" ht="12.95" customHeight="1" x14ac:dyDescent="0.25">
      <c r="A471" s="306">
        <v>94505360</v>
      </c>
      <c r="B471" s="299" t="s">
        <v>218</v>
      </c>
      <c r="C471" s="299" t="str">
        <f>+_xlfn.XLOOKUP(A471,'ACTIVOS 2'!$B$10:$B$700,'ACTIVOS 2'!$C$10:$C$700)</f>
        <v>ASTUDILLO CASAMACHIN BORIS BRANDON</v>
      </c>
      <c r="D471" s="300">
        <v>27893</v>
      </c>
      <c r="E471" s="300">
        <v>45173</v>
      </c>
      <c r="F471" s="301">
        <v>2243000</v>
      </c>
      <c r="G471" s="299" t="s">
        <v>763</v>
      </c>
      <c r="H471" s="299" t="s">
        <v>219</v>
      </c>
      <c r="I471" s="299" t="s">
        <v>90</v>
      </c>
      <c r="J471" s="299" t="s">
        <v>211</v>
      </c>
      <c r="K471" s="299" t="s">
        <v>196</v>
      </c>
    </row>
    <row r="472" spans="1:11" s="326" customFormat="1" ht="12.95" customHeight="1" x14ac:dyDescent="0.25">
      <c r="A472" s="306">
        <v>1107083703</v>
      </c>
      <c r="B472" s="299" t="s">
        <v>222</v>
      </c>
      <c r="C472" s="299" t="str">
        <f>+_xlfn.XLOOKUP(A472,'ACTIVOS 2'!$B$10:$B$700,'ACTIVOS 2'!$C$10:$C$700)</f>
        <v>BARRERA MONTENEGRO BRIYID</v>
      </c>
      <c r="D472" s="300">
        <v>34554</v>
      </c>
      <c r="E472" s="300">
        <v>45187</v>
      </c>
      <c r="F472" s="301">
        <v>1959000</v>
      </c>
      <c r="G472" s="299" t="s">
        <v>768</v>
      </c>
      <c r="H472" s="299" t="s">
        <v>223</v>
      </c>
      <c r="I472" s="299" t="s">
        <v>90</v>
      </c>
      <c r="J472" s="299" t="s">
        <v>211</v>
      </c>
      <c r="K472" s="299" t="s">
        <v>196</v>
      </c>
    </row>
    <row r="473" spans="1:11" s="326" customFormat="1" ht="12.95" customHeight="1" x14ac:dyDescent="0.25">
      <c r="A473" s="306">
        <v>31954628</v>
      </c>
      <c r="B473" s="299" t="s">
        <v>224</v>
      </c>
      <c r="C473" s="299" t="str">
        <f>+_xlfn.XLOOKUP(A473,'ACTIVOS 2'!$B$10:$B$700,'ACTIVOS 2'!$C$10:$C$700)</f>
        <v>BARRERA VARGAS LIGIA</v>
      </c>
      <c r="D473" s="300">
        <v>24410</v>
      </c>
      <c r="E473" s="300">
        <v>39220</v>
      </c>
      <c r="F473" s="301">
        <v>2029000</v>
      </c>
      <c r="G473" s="299" t="s">
        <v>768</v>
      </c>
      <c r="H473" s="299" t="s">
        <v>4518</v>
      </c>
      <c r="I473" s="299" t="s">
        <v>90</v>
      </c>
      <c r="J473" s="299" t="s">
        <v>211</v>
      </c>
      <c r="K473" s="299" t="s">
        <v>196</v>
      </c>
    </row>
    <row r="474" spans="1:11" s="326" customFormat="1" ht="12.95" customHeight="1" x14ac:dyDescent="0.25">
      <c r="A474" s="306">
        <v>1113537106</v>
      </c>
      <c r="B474" s="299" t="s">
        <v>225</v>
      </c>
      <c r="C474" s="299" t="str">
        <f>+_xlfn.XLOOKUP(A474,'ACTIVOS 2'!$B$10:$B$700,'ACTIVOS 2'!$C$10:$C$700)</f>
        <v>BECERRA HURTADO INGRID YURLEITH</v>
      </c>
      <c r="D474" s="300">
        <v>35590</v>
      </c>
      <c r="E474" s="300">
        <v>45566</v>
      </c>
      <c r="F474" s="301">
        <v>2526000</v>
      </c>
      <c r="G474" s="299" t="s">
        <v>768</v>
      </c>
      <c r="H474" s="299" t="s">
        <v>4519</v>
      </c>
      <c r="I474" s="299" t="s">
        <v>90</v>
      </c>
      <c r="J474" s="299" t="s">
        <v>211</v>
      </c>
      <c r="K474" s="299" t="s">
        <v>196</v>
      </c>
    </row>
    <row r="475" spans="1:11" s="326" customFormat="1" ht="12.95" customHeight="1" x14ac:dyDescent="0.25">
      <c r="A475" s="306">
        <v>1151934729</v>
      </c>
      <c r="B475" s="299" t="s">
        <v>227</v>
      </c>
      <c r="C475" s="299" t="str">
        <f>+_xlfn.XLOOKUP(A475,'ACTIVOS 2'!$B$10:$B$700,'ACTIVOS 2'!$C$10:$C$700)</f>
        <v>BOTELLO OCAMPO JOSE STIVEN</v>
      </c>
      <c r="D475" s="300">
        <v>32972</v>
      </c>
      <c r="E475" s="300">
        <v>45537</v>
      </c>
      <c r="F475" s="301">
        <v>2526000</v>
      </c>
      <c r="G475" s="299" t="s">
        <v>763</v>
      </c>
      <c r="H475" s="299" t="s">
        <v>228</v>
      </c>
      <c r="I475" s="299" t="s">
        <v>90</v>
      </c>
      <c r="J475" s="299" t="s">
        <v>211</v>
      </c>
      <c r="K475" s="299" t="s">
        <v>196</v>
      </c>
    </row>
    <row r="476" spans="1:11" s="326" customFormat="1" ht="12.95" customHeight="1" x14ac:dyDescent="0.25">
      <c r="A476" s="306">
        <v>1107085834</v>
      </c>
      <c r="B476" s="299" t="s">
        <v>6783</v>
      </c>
      <c r="C476" s="299" t="str">
        <f>+_xlfn.XLOOKUP(A476,'ACTIVOS 2'!$B$10:$B$700,'ACTIVOS 2'!$C$10:$C$700)</f>
        <v>CARABALI MENA KENNY JOHANY</v>
      </c>
      <c r="D476" s="300">
        <v>34625</v>
      </c>
      <c r="E476" s="300">
        <v>45768</v>
      </c>
      <c r="F476" s="301">
        <v>1959000</v>
      </c>
      <c r="G476" s="299" t="s">
        <v>763</v>
      </c>
      <c r="H476" s="299" t="s">
        <v>6784</v>
      </c>
      <c r="I476" s="299" t="s">
        <v>90</v>
      </c>
      <c r="J476" s="299" t="s">
        <v>211</v>
      </c>
      <c r="K476" s="299" t="s">
        <v>196</v>
      </c>
    </row>
    <row r="477" spans="1:11" s="326" customFormat="1" ht="12.95" customHeight="1" x14ac:dyDescent="0.25">
      <c r="A477" s="306">
        <v>67021671</v>
      </c>
      <c r="B477" s="299" t="s">
        <v>233</v>
      </c>
      <c r="C477" s="299" t="str">
        <f>+_xlfn.XLOOKUP(A477,'ACTIVOS 2'!$B$10:$B$700,'ACTIVOS 2'!$C$10:$C$700)</f>
        <v>CASTILLO ORTIZ ISABEL CRISTINA</v>
      </c>
      <c r="D477" s="300">
        <v>30744</v>
      </c>
      <c r="E477" s="300">
        <v>44419</v>
      </c>
      <c r="F477" s="301">
        <v>1959000</v>
      </c>
      <c r="G477" s="299" t="s">
        <v>768</v>
      </c>
      <c r="H477" s="299" t="s">
        <v>4520</v>
      </c>
      <c r="I477" s="299" t="s">
        <v>90</v>
      </c>
      <c r="J477" s="299" t="s">
        <v>211</v>
      </c>
      <c r="K477" s="299" t="s">
        <v>196</v>
      </c>
    </row>
    <row r="478" spans="1:11" s="326" customFormat="1" ht="12.95" customHeight="1" x14ac:dyDescent="0.25">
      <c r="A478" s="306">
        <v>1193082218</v>
      </c>
      <c r="B478" s="299" t="s">
        <v>6060</v>
      </c>
      <c r="C478" s="299" t="str">
        <f>+_xlfn.XLOOKUP(A478,'ACTIVOS 2'!$B$10:$B$700,'ACTIVOS 2'!$C$10:$C$700)</f>
        <v>CATANO JARAMILLO ESTIVEN ANDREY</v>
      </c>
      <c r="D478" s="300">
        <v>37452</v>
      </c>
      <c r="E478" s="300">
        <v>45677</v>
      </c>
      <c r="F478" s="301">
        <v>1959000</v>
      </c>
      <c r="G478" s="299" t="s">
        <v>763</v>
      </c>
      <c r="H478" s="299" t="s">
        <v>6061</v>
      </c>
      <c r="I478" s="299" t="s">
        <v>90</v>
      </c>
      <c r="J478" s="299" t="s">
        <v>211</v>
      </c>
      <c r="K478" s="299" t="s">
        <v>196</v>
      </c>
    </row>
    <row r="479" spans="1:11" s="326" customFormat="1" ht="12.95" customHeight="1" x14ac:dyDescent="0.25">
      <c r="A479" s="306">
        <v>1118297799</v>
      </c>
      <c r="B479" s="299" t="s">
        <v>6668</v>
      </c>
      <c r="C479" s="299" t="str">
        <f>+_xlfn.XLOOKUP(A479,'ACTIVOS 2'!$B$10:$B$700,'ACTIVOS 2'!$C$10:$C$700)</f>
        <v>CELIS SERNA JHON ALEXANDER</v>
      </c>
      <c r="D479" s="300">
        <v>33684</v>
      </c>
      <c r="E479" s="300">
        <v>45705</v>
      </c>
      <c r="F479" s="301">
        <v>1959000</v>
      </c>
      <c r="G479" s="299" t="s">
        <v>763</v>
      </c>
      <c r="H479" s="299" t="s">
        <v>6669</v>
      </c>
      <c r="I479" s="299" t="s">
        <v>90</v>
      </c>
      <c r="J479" s="299" t="s">
        <v>211</v>
      </c>
      <c r="K479" s="299" t="s">
        <v>196</v>
      </c>
    </row>
    <row r="480" spans="1:11" s="326" customFormat="1" ht="12.95" customHeight="1" x14ac:dyDescent="0.25">
      <c r="A480" s="306">
        <v>1143974471</v>
      </c>
      <c r="B480" s="299" t="s">
        <v>6737</v>
      </c>
      <c r="C480" s="299" t="str">
        <f>+_xlfn.XLOOKUP(A480,'ACTIVOS 2'!$B$10:$B$700,'ACTIVOS 2'!$C$10:$C$700)</f>
        <v>CIFUENTES  CARMONA YESSICA  DURLEY</v>
      </c>
      <c r="D480" s="300">
        <v>34896</v>
      </c>
      <c r="E480" s="300">
        <v>45162</v>
      </c>
      <c r="F480" s="301">
        <v>2526000</v>
      </c>
      <c r="G480" s="299" t="s">
        <v>768</v>
      </c>
      <c r="H480" s="299" t="s">
        <v>235</v>
      </c>
      <c r="I480" s="299" t="s">
        <v>90</v>
      </c>
      <c r="J480" s="299" t="s">
        <v>211</v>
      </c>
      <c r="K480" s="299" t="s">
        <v>196</v>
      </c>
    </row>
    <row r="481" spans="1:11" s="326" customFormat="1" ht="12.95" customHeight="1" x14ac:dyDescent="0.25">
      <c r="A481" s="306">
        <v>1144162912</v>
      </c>
      <c r="B481" s="299" t="s">
        <v>6075</v>
      </c>
      <c r="C481" s="299" t="str">
        <f>+_xlfn.XLOOKUP(A481,'ACTIVOS 2'!$B$10:$B$700,'ACTIVOS 2'!$C$10:$C$700)</f>
        <v>ESCOBAR ESCOBAR LUIS ALBERTO</v>
      </c>
      <c r="D481" s="300">
        <v>33890</v>
      </c>
      <c r="E481" s="300">
        <v>45664</v>
      </c>
      <c r="F481" s="301">
        <v>2243000</v>
      </c>
      <c r="G481" s="299" t="s">
        <v>763</v>
      </c>
      <c r="H481" s="299" t="s">
        <v>6076</v>
      </c>
      <c r="I481" s="299" t="s">
        <v>90</v>
      </c>
      <c r="J481" s="299" t="s">
        <v>211</v>
      </c>
      <c r="K481" s="299" t="s">
        <v>196</v>
      </c>
    </row>
    <row r="482" spans="1:11" s="326" customFormat="1" ht="12.95" customHeight="1" x14ac:dyDescent="0.25">
      <c r="A482" s="306">
        <v>1144029621</v>
      </c>
      <c r="B482" s="299" t="s">
        <v>6912</v>
      </c>
      <c r="C482" s="299" t="str">
        <f>+_xlfn.XLOOKUP(A482,'ACTIVOS 2'!$B$10:$B$700,'ACTIVOS 2'!$C$10:$C$700)</f>
        <v>FAJARDO ARAGON HECTOR FABIO</v>
      </c>
      <c r="D482" s="300">
        <v>32771</v>
      </c>
      <c r="E482" s="300">
        <v>45796</v>
      </c>
      <c r="F482" s="301">
        <v>1959000</v>
      </c>
      <c r="G482" s="299" t="s">
        <v>763</v>
      </c>
      <c r="H482" s="299" t="s">
        <v>6913</v>
      </c>
      <c r="I482" s="299" t="s">
        <v>90</v>
      </c>
      <c r="J482" s="299" t="s">
        <v>211</v>
      </c>
      <c r="K482" s="299" t="s">
        <v>196</v>
      </c>
    </row>
    <row r="483" spans="1:11" s="326" customFormat="1" ht="12.95" customHeight="1" x14ac:dyDescent="0.25">
      <c r="A483" s="306">
        <v>1130681044</v>
      </c>
      <c r="B483" s="299" t="s">
        <v>240</v>
      </c>
      <c r="C483" s="299" t="str">
        <f>+_xlfn.XLOOKUP(A483,'ACTIVOS 2'!$B$10:$B$700,'ACTIVOS 2'!$C$10:$C$700)</f>
        <v>FIGUEROA YULIE</v>
      </c>
      <c r="D483" s="300">
        <v>32554</v>
      </c>
      <c r="E483" s="300">
        <v>45155</v>
      </c>
      <c r="F483" s="301">
        <v>2526000</v>
      </c>
      <c r="G483" s="299" t="s">
        <v>768</v>
      </c>
      <c r="H483" s="299" t="s">
        <v>241</v>
      </c>
      <c r="I483" s="299" t="s">
        <v>90</v>
      </c>
      <c r="J483" s="299" t="s">
        <v>211</v>
      </c>
      <c r="K483" s="299" t="s">
        <v>196</v>
      </c>
    </row>
    <row r="484" spans="1:11" s="326" customFormat="1" ht="12.95" customHeight="1" x14ac:dyDescent="0.25">
      <c r="A484" s="306">
        <v>1107103572</v>
      </c>
      <c r="B484" s="299" t="s">
        <v>242</v>
      </c>
      <c r="C484" s="299" t="str">
        <f>+_xlfn.XLOOKUP(A484,'ACTIVOS 2'!$B$10:$B$700,'ACTIVOS 2'!$C$10:$C$700)</f>
        <v>FRANCO RENTERIA KEVIN FABRICIO</v>
      </c>
      <c r="D484" s="300">
        <v>35370</v>
      </c>
      <c r="E484" s="300">
        <v>45621</v>
      </c>
      <c r="F484" s="301">
        <v>1959000</v>
      </c>
      <c r="G484" s="299" t="s">
        <v>768</v>
      </c>
      <c r="H484" s="299" t="s">
        <v>243</v>
      </c>
      <c r="I484" s="299" t="s">
        <v>90</v>
      </c>
      <c r="J484" s="299" t="s">
        <v>211</v>
      </c>
      <c r="K484" s="299" t="s">
        <v>196</v>
      </c>
    </row>
    <row r="485" spans="1:11" s="326" customFormat="1" ht="12.95" customHeight="1" x14ac:dyDescent="0.25">
      <c r="A485" s="306">
        <v>1130621344</v>
      </c>
      <c r="B485" s="299" t="s">
        <v>244</v>
      </c>
      <c r="C485" s="299" t="str">
        <f>+_xlfn.XLOOKUP(A485,'ACTIVOS 2'!$B$10:$B$700,'ACTIVOS 2'!$C$10:$C$700)</f>
        <v>GIL GONZALEZ KATHERINE</v>
      </c>
      <c r="D485" s="300">
        <v>32442</v>
      </c>
      <c r="E485" s="300">
        <v>45418</v>
      </c>
      <c r="F485" s="301">
        <v>2526000</v>
      </c>
      <c r="G485" s="299" t="s">
        <v>768</v>
      </c>
      <c r="H485" s="299" t="s">
        <v>245</v>
      </c>
      <c r="I485" s="299" t="s">
        <v>90</v>
      </c>
      <c r="J485" s="299" t="s">
        <v>211</v>
      </c>
      <c r="K485" s="299" t="s">
        <v>196</v>
      </c>
    </row>
    <row r="486" spans="1:11" s="326" customFormat="1" ht="12.95" customHeight="1" x14ac:dyDescent="0.25">
      <c r="A486" s="306">
        <v>1144147005</v>
      </c>
      <c r="B486" s="299" t="s">
        <v>246</v>
      </c>
      <c r="C486" s="299" t="str">
        <f>+_xlfn.XLOOKUP(A486,'ACTIVOS 2'!$B$10:$B$700,'ACTIVOS 2'!$C$10:$C$700)</f>
        <v>GIRALDO ERAZO YUDI ALEXANDRA</v>
      </c>
      <c r="D486" s="300">
        <v>33243</v>
      </c>
      <c r="E486" s="300">
        <v>45162</v>
      </c>
      <c r="F486" s="301">
        <v>1959000</v>
      </c>
      <c r="G486" s="299" t="s">
        <v>768</v>
      </c>
      <c r="H486" s="299" t="s">
        <v>247</v>
      </c>
      <c r="I486" s="299" t="s">
        <v>90</v>
      </c>
      <c r="J486" s="299" t="s">
        <v>211</v>
      </c>
      <c r="K486" s="299" t="s">
        <v>196</v>
      </c>
    </row>
    <row r="487" spans="1:11" s="326" customFormat="1" ht="12.95" customHeight="1" x14ac:dyDescent="0.25">
      <c r="A487" s="306">
        <v>1143855263</v>
      </c>
      <c r="B487" s="299" t="s">
        <v>174</v>
      </c>
      <c r="C487" s="299" t="str">
        <f>+_xlfn.XLOOKUP(A487,'ACTIVOS 2'!$B$10:$B$700,'ACTIVOS 2'!$C$10:$C$700)</f>
        <v>GUERRERO GUTIERREZ EDIER ORLANDO</v>
      </c>
      <c r="D487" s="300">
        <v>34515</v>
      </c>
      <c r="E487" s="300">
        <v>44470</v>
      </c>
      <c r="F487" s="301">
        <v>2029000</v>
      </c>
      <c r="G487" s="299" t="s">
        <v>763</v>
      </c>
      <c r="H487" s="299" t="s">
        <v>4389</v>
      </c>
      <c r="I487" s="299" t="s">
        <v>90</v>
      </c>
      <c r="J487" s="299" t="s">
        <v>211</v>
      </c>
      <c r="K487" s="299" t="s">
        <v>196</v>
      </c>
    </row>
    <row r="488" spans="1:11" s="326" customFormat="1" ht="12.95" customHeight="1" x14ac:dyDescent="0.25">
      <c r="A488" s="306">
        <v>1144042392</v>
      </c>
      <c r="B488" s="299" t="s">
        <v>248</v>
      </c>
      <c r="C488" s="299" t="str">
        <f>+_xlfn.XLOOKUP(A488,'ACTIVOS 2'!$B$10:$B$700,'ACTIVOS 2'!$C$10:$C$700)</f>
        <v>HERNANDEZ RAMOS EVERT ALEXIS</v>
      </c>
      <c r="D488" s="300">
        <v>33298</v>
      </c>
      <c r="E488" s="300">
        <v>45062</v>
      </c>
      <c r="F488" s="301">
        <v>2243000</v>
      </c>
      <c r="G488" s="299" t="s">
        <v>763</v>
      </c>
      <c r="H488" s="299" t="s">
        <v>249</v>
      </c>
      <c r="I488" s="299" t="s">
        <v>90</v>
      </c>
      <c r="J488" s="299" t="s">
        <v>211</v>
      </c>
      <c r="K488" s="299" t="s">
        <v>196</v>
      </c>
    </row>
    <row r="489" spans="1:11" s="326" customFormat="1" ht="12.95" customHeight="1" x14ac:dyDescent="0.25">
      <c r="A489" s="306">
        <v>1144161163</v>
      </c>
      <c r="B489" s="299" t="s">
        <v>250</v>
      </c>
      <c r="C489" s="299" t="str">
        <f>+_xlfn.XLOOKUP(A489,'ACTIVOS 2'!$B$10:$B$700,'ACTIVOS 2'!$C$10:$C$700)</f>
        <v>HERRERA CAMARGO CARLOS ANDRES</v>
      </c>
      <c r="D489" s="300">
        <v>33772</v>
      </c>
      <c r="E489" s="300">
        <v>45601</v>
      </c>
      <c r="F489" s="301">
        <v>2526000</v>
      </c>
      <c r="G489" s="299" t="s">
        <v>763</v>
      </c>
      <c r="H489" s="299" t="s">
        <v>6094</v>
      </c>
      <c r="I489" s="299" t="s">
        <v>90</v>
      </c>
      <c r="J489" s="299" t="s">
        <v>211</v>
      </c>
      <c r="K489" s="299" t="s">
        <v>196</v>
      </c>
    </row>
    <row r="490" spans="1:11" s="326" customFormat="1" ht="12.95" customHeight="1" x14ac:dyDescent="0.25">
      <c r="A490" s="306">
        <v>25026430</v>
      </c>
      <c r="B490" s="299" t="s">
        <v>251</v>
      </c>
      <c r="C490" s="299" t="str">
        <f>+_xlfn.XLOOKUP(A490,'ACTIVOS 2'!$B$10:$B$700,'ACTIVOS 2'!$C$10:$C$700)</f>
        <v>JARAMILLO OCAMPO MARIA YEIMI</v>
      </c>
      <c r="D490" s="300">
        <v>30767</v>
      </c>
      <c r="E490" s="300">
        <v>44714</v>
      </c>
      <c r="F490" s="301">
        <v>2243000</v>
      </c>
      <c r="G490" s="299" t="s">
        <v>768</v>
      </c>
      <c r="H490" s="299" t="s">
        <v>4521</v>
      </c>
      <c r="I490" s="299" t="s">
        <v>90</v>
      </c>
      <c r="J490" s="299" t="s">
        <v>211</v>
      </c>
      <c r="K490" s="299" t="s">
        <v>196</v>
      </c>
    </row>
    <row r="491" spans="1:11" s="326" customFormat="1" ht="12.95" customHeight="1" x14ac:dyDescent="0.25">
      <c r="A491" s="306">
        <v>1005829062</v>
      </c>
      <c r="B491" s="299" t="s">
        <v>252</v>
      </c>
      <c r="C491" s="299" t="str">
        <f>+_xlfn.XLOOKUP(A491,'ACTIVOS 2'!$B$10:$B$700,'ACTIVOS 2'!$C$10:$C$700)</f>
        <v>JIMENEZ FLOREZ JOHAN FERNANDO</v>
      </c>
      <c r="D491" s="300">
        <v>33934</v>
      </c>
      <c r="E491" s="300">
        <v>45124</v>
      </c>
      <c r="F491" s="301">
        <v>1959000</v>
      </c>
      <c r="G491" s="299" t="s">
        <v>763</v>
      </c>
      <c r="H491" s="299" t="s">
        <v>4522</v>
      </c>
      <c r="I491" s="299" t="s">
        <v>90</v>
      </c>
      <c r="J491" s="299" t="s">
        <v>211</v>
      </c>
      <c r="K491" s="299" t="s">
        <v>196</v>
      </c>
    </row>
    <row r="492" spans="1:11" s="326" customFormat="1" ht="12.95" customHeight="1" x14ac:dyDescent="0.25">
      <c r="A492" s="306">
        <v>76316683</v>
      </c>
      <c r="B492" s="299" t="s">
        <v>253</v>
      </c>
      <c r="C492" s="299" t="str">
        <f>+_xlfn.XLOOKUP(A492,'ACTIVOS 2'!$B$10:$B$700,'ACTIVOS 2'!$C$10:$C$700)</f>
        <v>JIMENEZ LARMAT HEINERTH GONZALO</v>
      </c>
      <c r="D492" s="300">
        <v>26655</v>
      </c>
      <c r="E492" s="300">
        <v>42403</v>
      </c>
      <c r="F492" s="301">
        <v>2029000</v>
      </c>
      <c r="G492" s="299" t="s">
        <v>763</v>
      </c>
      <c r="H492" s="299" t="s">
        <v>254</v>
      </c>
      <c r="I492" s="299" t="s">
        <v>90</v>
      </c>
      <c r="J492" s="299" t="s">
        <v>211</v>
      </c>
      <c r="K492" s="299" t="s">
        <v>196</v>
      </c>
    </row>
    <row r="493" spans="1:11" s="326" customFormat="1" ht="12.95" customHeight="1" x14ac:dyDescent="0.25">
      <c r="A493" s="306">
        <v>1143950685</v>
      </c>
      <c r="B493" s="299" t="s">
        <v>255</v>
      </c>
      <c r="C493" s="299" t="str">
        <f>+_xlfn.XLOOKUP(A493,'ACTIVOS 2'!$B$10:$B$700,'ACTIVOS 2'!$C$10:$C$700)</f>
        <v>LONDONO GARCIA INGRID YOHANNA</v>
      </c>
      <c r="D493" s="300">
        <v>33823</v>
      </c>
      <c r="E493" s="300">
        <v>44760</v>
      </c>
      <c r="F493" s="301">
        <v>1959000</v>
      </c>
      <c r="G493" s="299" t="s">
        <v>768</v>
      </c>
      <c r="H493" s="299" t="s">
        <v>256</v>
      </c>
      <c r="I493" s="299" t="s">
        <v>90</v>
      </c>
      <c r="J493" s="299" t="s">
        <v>211</v>
      </c>
      <c r="K493" s="299" t="s">
        <v>196</v>
      </c>
    </row>
    <row r="494" spans="1:11" s="326" customFormat="1" ht="12.95" customHeight="1" x14ac:dyDescent="0.25">
      <c r="A494" s="306">
        <v>1107524295</v>
      </c>
      <c r="B494" s="299" t="s">
        <v>6113</v>
      </c>
      <c r="C494" s="299" t="str">
        <f>+_xlfn.XLOOKUP(A494,'ACTIVOS 2'!$B$10:$B$700,'ACTIVOS 2'!$C$10:$C$700)</f>
        <v>LOPERA TORRES GABRIELA</v>
      </c>
      <c r="D494" s="300">
        <v>36233</v>
      </c>
      <c r="E494" s="300">
        <v>45673</v>
      </c>
      <c r="F494" s="301">
        <v>1959000</v>
      </c>
      <c r="G494" s="299" t="s">
        <v>768</v>
      </c>
      <c r="H494" s="299" t="s">
        <v>6114</v>
      </c>
      <c r="I494" s="299" t="s">
        <v>90</v>
      </c>
      <c r="J494" s="299" t="s">
        <v>211</v>
      </c>
      <c r="K494" s="299" t="s">
        <v>196</v>
      </c>
    </row>
    <row r="495" spans="1:11" s="326" customFormat="1" ht="12.95" customHeight="1" x14ac:dyDescent="0.25">
      <c r="A495" s="306">
        <v>1107069942</v>
      </c>
      <c r="B495" s="299" t="s">
        <v>1509</v>
      </c>
      <c r="C495" s="299" t="str">
        <f>+_xlfn.XLOOKUP(A495,'ACTIVOS 2'!$B$10:$B$700,'ACTIVOS 2'!$C$10:$C$700)</f>
        <v>LOPEZ QUIJANO ALEJANDRO</v>
      </c>
      <c r="D495" s="300">
        <v>33652</v>
      </c>
      <c r="E495" s="300">
        <v>45649</v>
      </c>
      <c r="F495" s="301">
        <v>1959000</v>
      </c>
      <c r="G495" s="299" t="s">
        <v>763</v>
      </c>
      <c r="H495" s="299" t="s">
        <v>1510</v>
      </c>
      <c r="I495" s="299" t="s">
        <v>90</v>
      </c>
      <c r="J495" s="299" t="s">
        <v>211</v>
      </c>
      <c r="K495" s="299" t="s">
        <v>196</v>
      </c>
    </row>
    <row r="496" spans="1:11" s="326" customFormat="1" ht="12.95" customHeight="1" x14ac:dyDescent="0.25">
      <c r="A496" s="306">
        <v>1144086451</v>
      </c>
      <c r="B496" s="299" t="s">
        <v>257</v>
      </c>
      <c r="C496" s="299" t="str">
        <f>+_xlfn.XLOOKUP(A496,'ACTIVOS 2'!$B$10:$B$700,'ACTIVOS 2'!$C$10:$C$700)</f>
        <v>LUCUMI IPIA YULI MIREYA</v>
      </c>
      <c r="D496" s="300">
        <v>35100</v>
      </c>
      <c r="E496" s="300">
        <v>45601</v>
      </c>
      <c r="F496" s="301">
        <v>1959000</v>
      </c>
      <c r="G496" s="299" t="s">
        <v>768</v>
      </c>
      <c r="H496" s="299" t="s">
        <v>6119</v>
      </c>
      <c r="I496" s="299" t="s">
        <v>90</v>
      </c>
      <c r="J496" s="299" t="s">
        <v>211</v>
      </c>
      <c r="K496" s="299" t="s">
        <v>196</v>
      </c>
    </row>
    <row r="497" spans="1:11" s="326" customFormat="1" ht="12.95" customHeight="1" x14ac:dyDescent="0.25">
      <c r="A497" s="306">
        <v>1143964924</v>
      </c>
      <c r="B497" s="299" t="s">
        <v>6123</v>
      </c>
      <c r="C497" s="299" t="str">
        <f>+_xlfn.XLOOKUP(A497,'ACTIVOS 2'!$B$10:$B$700,'ACTIVOS 2'!$C$10:$C$700)</f>
        <v>MATEUS MUNOZ MICHEL FERNANDO</v>
      </c>
      <c r="D497" s="300">
        <v>34467</v>
      </c>
      <c r="E497" s="300">
        <v>45691</v>
      </c>
      <c r="F497" s="301">
        <v>2243000</v>
      </c>
      <c r="G497" s="299" t="s">
        <v>763</v>
      </c>
      <c r="H497" s="299" t="s">
        <v>6124</v>
      </c>
      <c r="I497" s="299" t="s">
        <v>90</v>
      </c>
      <c r="J497" s="299" t="s">
        <v>211</v>
      </c>
      <c r="K497" s="299" t="s">
        <v>196</v>
      </c>
    </row>
    <row r="498" spans="1:11" s="326" customFormat="1" ht="12.95" customHeight="1" x14ac:dyDescent="0.25">
      <c r="A498" s="306">
        <v>1143865399</v>
      </c>
      <c r="B498" s="299" t="s">
        <v>258</v>
      </c>
      <c r="C498" s="299" t="str">
        <f>+_xlfn.XLOOKUP(A498,'ACTIVOS 2'!$B$10:$B$700,'ACTIVOS 2'!$C$10:$C$700)</f>
        <v>MENDEZ MAIRA ALEJANDRA</v>
      </c>
      <c r="D498" s="300">
        <v>35106</v>
      </c>
      <c r="E498" s="300">
        <v>45418</v>
      </c>
      <c r="F498" s="301">
        <v>2243000</v>
      </c>
      <c r="G498" s="299" t="s">
        <v>768</v>
      </c>
      <c r="H498" s="299" t="s">
        <v>259</v>
      </c>
      <c r="I498" s="299" t="s">
        <v>90</v>
      </c>
      <c r="J498" s="299" t="s">
        <v>211</v>
      </c>
      <c r="K498" s="299" t="s">
        <v>196</v>
      </c>
    </row>
    <row r="499" spans="1:11" s="326" customFormat="1" ht="12.95" customHeight="1" x14ac:dyDescent="0.25">
      <c r="A499" s="306">
        <v>1086133772</v>
      </c>
      <c r="B499" s="299" t="s">
        <v>6672</v>
      </c>
      <c r="C499" s="299" t="str">
        <f>+_xlfn.XLOOKUP(A499,'ACTIVOS 2'!$B$10:$B$700,'ACTIVOS 2'!$C$10:$C$700)</f>
        <v>EDISSON MENESES BETANCOURTH</v>
      </c>
      <c r="D499" s="300">
        <v>32228</v>
      </c>
      <c r="E499" s="300">
        <v>45155</v>
      </c>
      <c r="F499" s="301">
        <v>2243000</v>
      </c>
      <c r="G499" s="299" t="s">
        <v>763</v>
      </c>
      <c r="H499" s="299" t="s">
        <v>237</v>
      </c>
      <c r="I499" s="299" t="s">
        <v>90</v>
      </c>
      <c r="J499" s="299" t="s">
        <v>211</v>
      </c>
      <c r="K499" s="299" t="s">
        <v>196</v>
      </c>
    </row>
    <row r="500" spans="1:11" s="326" customFormat="1" ht="12.95" customHeight="1" x14ac:dyDescent="0.25">
      <c r="A500" s="306">
        <v>1130604175</v>
      </c>
      <c r="B500" s="299" t="s">
        <v>262</v>
      </c>
      <c r="C500" s="299" t="str">
        <f>+_xlfn.XLOOKUP(A500,'ACTIVOS 2'!$B$10:$B$700,'ACTIVOS 2'!$C$10:$C$700)</f>
        <v>MOLINA FLOYD LISA JANNETTE</v>
      </c>
      <c r="D500" s="300">
        <v>31084</v>
      </c>
      <c r="E500" s="300">
        <v>45231</v>
      </c>
      <c r="F500" s="301">
        <v>2243000</v>
      </c>
      <c r="G500" s="299" t="s">
        <v>768</v>
      </c>
      <c r="H500" s="299" t="s">
        <v>263</v>
      </c>
      <c r="I500" s="299" t="s">
        <v>90</v>
      </c>
      <c r="J500" s="299" t="s">
        <v>211</v>
      </c>
      <c r="K500" s="299" t="s">
        <v>196</v>
      </c>
    </row>
    <row r="501" spans="1:11" s="326" customFormat="1" ht="12.95" customHeight="1" x14ac:dyDescent="0.25">
      <c r="A501" s="306">
        <v>4799562</v>
      </c>
      <c r="B501" s="299" t="s">
        <v>265</v>
      </c>
      <c r="C501" s="299" t="str">
        <f>+_xlfn.XLOOKUP(A501,'ACTIVOS 2'!$B$10:$B$700,'ACTIVOS 2'!$C$10:$C$700)</f>
        <v>MOSQUERA PALACIOS GEILER</v>
      </c>
      <c r="D501" s="300">
        <v>30240</v>
      </c>
      <c r="E501" s="300">
        <v>45131</v>
      </c>
      <c r="F501" s="301">
        <v>2526000</v>
      </c>
      <c r="G501" s="299" t="s">
        <v>763</v>
      </c>
      <c r="H501" s="299" t="s">
        <v>266</v>
      </c>
      <c r="I501" s="299" t="s">
        <v>90</v>
      </c>
      <c r="J501" s="299" t="s">
        <v>211</v>
      </c>
      <c r="K501" s="299" t="s">
        <v>196</v>
      </c>
    </row>
    <row r="502" spans="1:11" s="326" customFormat="1" ht="12.95" customHeight="1" x14ac:dyDescent="0.25">
      <c r="A502" s="306">
        <v>1112491875</v>
      </c>
      <c r="B502" s="299" t="s">
        <v>6785</v>
      </c>
      <c r="C502" s="299" t="str">
        <f>+_xlfn.XLOOKUP(A502,'ACTIVOS 2'!$B$10:$B$700,'ACTIVOS 2'!$C$10:$C$700)</f>
        <v>MUÐOZ PINZON ANGIE TATIANA</v>
      </c>
      <c r="D502" s="300">
        <v>35660</v>
      </c>
      <c r="E502" s="300">
        <v>45428</v>
      </c>
      <c r="F502" s="301">
        <v>2243000</v>
      </c>
      <c r="G502" s="299" t="s">
        <v>768</v>
      </c>
      <c r="H502" s="299" t="s">
        <v>268</v>
      </c>
      <c r="I502" s="299" t="s">
        <v>90</v>
      </c>
      <c r="J502" s="299" t="s">
        <v>211</v>
      </c>
      <c r="K502" s="299" t="s">
        <v>196</v>
      </c>
    </row>
    <row r="503" spans="1:11" s="326" customFormat="1" ht="12.95" customHeight="1" x14ac:dyDescent="0.25">
      <c r="A503" s="306">
        <v>1151937796</v>
      </c>
      <c r="B503" s="299" t="s">
        <v>6786</v>
      </c>
      <c r="C503" s="299" t="str">
        <f>+_xlfn.XLOOKUP(A503,'ACTIVOS 2'!$B$10:$B$700,'ACTIVOS 2'!$C$10:$C$700)</f>
        <v>NARANJO MUNOZ  BRYAN STIVEN</v>
      </c>
      <c r="D503" s="300">
        <v>33198</v>
      </c>
      <c r="E503" s="300">
        <v>44977</v>
      </c>
      <c r="F503" s="301">
        <v>2526000</v>
      </c>
      <c r="G503" s="299" t="s">
        <v>763</v>
      </c>
      <c r="H503" s="299" t="s">
        <v>270</v>
      </c>
      <c r="I503" s="299" t="s">
        <v>90</v>
      </c>
      <c r="J503" s="299" t="s">
        <v>211</v>
      </c>
      <c r="K503" s="299" t="s">
        <v>196</v>
      </c>
    </row>
    <row r="504" spans="1:11" s="326" customFormat="1" ht="12.95" customHeight="1" x14ac:dyDescent="0.25">
      <c r="A504" s="306">
        <v>1112771028</v>
      </c>
      <c r="B504" s="299" t="s">
        <v>271</v>
      </c>
      <c r="C504" s="299" t="str">
        <f>+_xlfn.XLOOKUP(A504,'ACTIVOS 2'!$B$10:$B$700,'ACTIVOS 2'!$C$10:$C$700)</f>
        <v>NARVAEZ MORENO SILVANA</v>
      </c>
      <c r="D504" s="300">
        <v>33036</v>
      </c>
      <c r="E504" s="300">
        <v>44459</v>
      </c>
      <c r="F504" s="301">
        <v>1959000</v>
      </c>
      <c r="G504" s="299" t="s">
        <v>768</v>
      </c>
      <c r="H504" s="299" t="s">
        <v>4523</v>
      </c>
      <c r="I504" s="299" t="s">
        <v>90</v>
      </c>
      <c r="J504" s="299" t="s">
        <v>211</v>
      </c>
      <c r="K504" s="299" t="s">
        <v>196</v>
      </c>
    </row>
    <row r="505" spans="1:11" s="326" customFormat="1" ht="12.95" customHeight="1" x14ac:dyDescent="0.25">
      <c r="A505" s="306">
        <v>6199511</v>
      </c>
      <c r="B505" s="299" t="s">
        <v>272</v>
      </c>
      <c r="C505" s="299" t="str">
        <f>+_xlfn.XLOOKUP(A505,'ACTIVOS 2'!$B$10:$B$700,'ACTIVOS 2'!$C$10:$C$700)</f>
        <v>ORTIZ HECTOR FABIO</v>
      </c>
      <c r="D505" s="300">
        <v>28899</v>
      </c>
      <c r="E505" s="300">
        <v>41929</v>
      </c>
      <c r="F505" s="301">
        <v>2029000</v>
      </c>
      <c r="G505" s="299" t="s">
        <v>763</v>
      </c>
      <c r="H505" s="299" t="s">
        <v>4524</v>
      </c>
      <c r="I505" s="299" t="s">
        <v>90</v>
      </c>
      <c r="J505" s="299" t="s">
        <v>211</v>
      </c>
      <c r="K505" s="299" t="s">
        <v>196</v>
      </c>
    </row>
    <row r="506" spans="1:11" s="326" customFormat="1" ht="12.95" customHeight="1" x14ac:dyDescent="0.25">
      <c r="A506" s="306">
        <v>1000117096</v>
      </c>
      <c r="B506" s="299" t="s">
        <v>273</v>
      </c>
      <c r="C506" s="299" t="str">
        <f>+_xlfn.XLOOKUP(A506,'ACTIVOS 2'!$B$10:$B$700,'ACTIVOS 2'!$C$10:$C$700)</f>
        <v>OSPINO ROMERO KATHERIN ISABEL</v>
      </c>
      <c r="D506" s="300">
        <v>36838</v>
      </c>
      <c r="E506" s="300">
        <v>45572</v>
      </c>
      <c r="F506" s="301">
        <v>1959000</v>
      </c>
      <c r="G506" s="299" t="s">
        <v>768</v>
      </c>
      <c r="H506" s="299" t="s">
        <v>274</v>
      </c>
      <c r="I506" s="299" t="s">
        <v>90</v>
      </c>
      <c r="J506" s="299" t="s">
        <v>211</v>
      </c>
      <c r="K506" s="299" t="s">
        <v>196</v>
      </c>
    </row>
    <row r="507" spans="1:11" s="326" customFormat="1" ht="12.95" customHeight="1" x14ac:dyDescent="0.25">
      <c r="A507" s="306">
        <v>6550150</v>
      </c>
      <c r="B507" s="299" t="s">
        <v>275</v>
      </c>
      <c r="C507" s="299" t="str">
        <f>+_xlfn.XLOOKUP(A507,'ACTIVOS 2'!$B$10:$B$700,'ACTIVOS 2'!$C$10:$C$700)</f>
        <v>PALACIOS ASPRILLA ERVIN</v>
      </c>
      <c r="D507" s="300">
        <v>31187</v>
      </c>
      <c r="E507" s="300">
        <v>41157</v>
      </c>
      <c r="F507" s="301">
        <v>2029000</v>
      </c>
      <c r="G507" s="299" t="s">
        <v>763</v>
      </c>
      <c r="H507" s="299" t="s">
        <v>4525</v>
      </c>
      <c r="I507" s="299" t="s">
        <v>90</v>
      </c>
      <c r="J507" s="299" t="s">
        <v>211</v>
      </c>
      <c r="K507" s="299" t="s">
        <v>196</v>
      </c>
    </row>
    <row r="508" spans="1:11" s="326" customFormat="1" ht="12.95" customHeight="1" x14ac:dyDescent="0.25">
      <c r="A508" s="306">
        <v>1193235703</v>
      </c>
      <c r="B508" s="299" t="s">
        <v>6787</v>
      </c>
      <c r="C508" s="299" t="str">
        <f>+_xlfn.XLOOKUP(A508,'ACTIVOS 2'!$B$10:$B$700,'ACTIVOS 2'!$C$10:$C$700)</f>
        <v>QUIÐONES TENORIO  DIANNY LIZETT</v>
      </c>
      <c r="D508" s="300">
        <v>36824</v>
      </c>
      <c r="E508" s="300">
        <v>45516</v>
      </c>
      <c r="F508" s="301">
        <v>2526000</v>
      </c>
      <c r="G508" s="299" t="s">
        <v>768</v>
      </c>
      <c r="H508" s="299" t="s">
        <v>277</v>
      </c>
      <c r="I508" s="299" t="s">
        <v>90</v>
      </c>
      <c r="J508" s="299" t="s">
        <v>211</v>
      </c>
      <c r="K508" s="299" t="s">
        <v>196</v>
      </c>
    </row>
    <row r="509" spans="1:11" s="326" customFormat="1" ht="12.95" customHeight="1" x14ac:dyDescent="0.25">
      <c r="A509" s="306">
        <v>66975019</v>
      </c>
      <c r="B509" s="299" t="s">
        <v>280</v>
      </c>
      <c r="C509" s="299" t="str">
        <f>+_xlfn.XLOOKUP(A509,'ACTIVOS 2'!$B$10:$B$700,'ACTIVOS 2'!$C$10:$C$700)</f>
        <v>RESTREPO SALAZAR MARTHA LUCIA</v>
      </c>
      <c r="D509" s="300">
        <v>27896</v>
      </c>
      <c r="E509" s="300">
        <v>44420</v>
      </c>
      <c r="F509" s="301">
        <v>1959000</v>
      </c>
      <c r="G509" s="299" t="s">
        <v>768</v>
      </c>
      <c r="H509" s="299" t="s">
        <v>4526</v>
      </c>
      <c r="I509" s="299" t="s">
        <v>90</v>
      </c>
      <c r="J509" s="299" t="s">
        <v>211</v>
      </c>
      <c r="K509" s="299" t="s">
        <v>196</v>
      </c>
    </row>
    <row r="510" spans="1:11" s="326" customFormat="1" ht="12.95" customHeight="1" x14ac:dyDescent="0.25">
      <c r="A510" s="306">
        <v>1144186756</v>
      </c>
      <c r="B510" s="299" t="s">
        <v>6742</v>
      </c>
      <c r="C510" s="299" t="str">
        <f>+_xlfn.XLOOKUP(A510,'ACTIVOS 2'!$B$10:$B$700,'ACTIVOS 2'!$C$10:$C$700)</f>
        <v>RIASCO CAMPO DIEGO ARMANDO</v>
      </c>
      <c r="D510" s="300">
        <v>34866</v>
      </c>
      <c r="E510" s="300">
        <v>45754</v>
      </c>
      <c r="F510" s="301">
        <v>1959000</v>
      </c>
      <c r="G510" s="299" t="s">
        <v>763</v>
      </c>
      <c r="H510" s="299" t="s">
        <v>6743</v>
      </c>
      <c r="I510" s="299" t="s">
        <v>90</v>
      </c>
      <c r="J510" s="299" t="s">
        <v>211</v>
      </c>
      <c r="K510" s="299" t="s">
        <v>196</v>
      </c>
    </row>
    <row r="511" spans="1:11" s="326" customFormat="1" ht="12.95" customHeight="1" x14ac:dyDescent="0.25">
      <c r="A511" s="306">
        <v>1143861082</v>
      </c>
      <c r="B511" s="299" t="s">
        <v>6744</v>
      </c>
      <c r="C511" s="299" t="str">
        <f>+_xlfn.XLOOKUP(A511,'ACTIVOS 2'!$B$10:$B$700,'ACTIVOS 2'!$C$10:$C$700)</f>
        <v>RODRIGUEZ RENGIFO BLEIMER ADOLFO</v>
      </c>
      <c r="D511" s="300">
        <v>34828</v>
      </c>
      <c r="E511" s="300">
        <v>45748</v>
      </c>
      <c r="F511" s="301">
        <v>1959000</v>
      </c>
      <c r="G511" s="299" t="s">
        <v>763</v>
      </c>
      <c r="H511" s="299" t="s">
        <v>6745</v>
      </c>
      <c r="I511" s="299" t="s">
        <v>90</v>
      </c>
      <c r="J511" s="299" t="s">
        <v>211</v>
      </c>
      <c r="K511" s="299" t="s">
        <v>196</v>
      </c>
    </row>
    <row r="512" spans="1:11" s="326" customFormat="1" ht="12.95" customHeight="1" x14ac:dyDescent="0.25">
      <c r="A512" s="306">
        <v>1234194356</v>
      </c>
      <c r="B512" s="299" t="s">
        <v>6914</v>
      </c>
      <c r="C512" s="299" t="str">
        <f>+_xlfn.XLOOKUP(A512,'ACTIVOS 2'!$B$10:$B$700,'ACTIVOS 2'!$C$10:$C$700)</f>
        <v>ROJAS LAVERDE SANTIAGO</v>
      </c>
      <c r="D512" s="300">
        <v>36136</v>
      </c>
      <c r="E512" s="300">
        <v>45796</v>
      </c>
      <c r="F512" s="301">
        <v>1959000</v>
      </c>
      <c r="G512" s="299" t="s">
        <v>763</v>
      </c>
      <c r="H512" s="299" t="s">
        <v>6915</v>
      </c>
      <c r="I512" s="299" t="s">
        <v>90</v>
      </c>
      <c r="J512" s="299" t="s">
        <v>211</v>
      </c>
      <c r="K512" s="299" t="s">
        <v>196</v>
      </c>
    </row>
    <row r="513" spans="1:11" s="326" customFormat="1" ht="12.95" customHeight="1" x14ac:dyDescent="0.25">
      <c r="A513" s="306">
        <v>94064978</v>
      </c>
      <c r="B513" s="299" t="s">
        <v>6673</v>
      </c>
      <c r="C513" s="299" t="str">
        <f>+_xlfn.XLOOKUP(A513,'ACTIVOS 2'!$B$10:$B$700,'ACTIVOS 2'!$C$10:$C$700)</f>
        <v>RUANO BRAVO NICK ROGER</v>
      </c>
      <c r="D513" s="300">
        <v>30564</v>
      </c>
      <c r="E513" s="300">
        <v>45720</v>
      </c>
      <c r="F513" s="301">
        <v>2243000</v>
      </c>
      <c r="G513" s="299" t="s">
        <v>763</v>
      </c>
      <c r="H513" s="299" t="s">
        <v>6916</v>
      </c>
      <c r="I513" s="299" t="s">
        <v>90</v>
      </c>
      <c r="J513" s="299" t="s">
        <v>211</v>
      </c>
      <c r="K513" s="299" t="s">
        <v>196</v>
      </c>
    </row>
    <row r="514" spans="1:11" s="326" customFormat="1" ht="12.95" customHeight="1" x14ac:dyDescent="0.25">
      <c r="A514" s="306">
        <v>1107069415</v>
      </c>
      <c r="B514" s="299" t="s">
        <v>281</v>
      </c>
      <c r="C514" s="299" t="str">
        <f>+_xlfn.XLOOKUP(A514,'ACTIVOS 2'!$B$10:$B$700,'ACTIVOS 2'!$C$10:$C$700)</f>
        <v>RUIZ ERAZO ANA MARIA</v>
      </c>
      <c r="D514" s="300">
        <v>33617</v>
      </c>
      <c r="E514" s="300">
        <v>45428</v>
      </c>
      <c r="F514" s="301">
        <v>1959000</v>
      </c>
      <c r="G514" s="299" t="s">
        <v>768</v>
      </c>
      <c r="H514" s="299" t="s">
        <v>282</v>
      </c>
      <c r="I514" s="299" t="s">
        <v>90</v>
      </c>
      <c r="J514" s="299" t="s">
        <v>211</v>
      </c>
      <c r="K514" s="299" t="s">
        <v>196</v>
      </c>
    </row>
    <row r="515" spans="1:11" s="326" customFormat="1" ht="12.95" customHeight="1" x14ac:dyDescent="0.25">
      <c r="A515" s="306">
        <v>1116251756</v>
      </c>
      <c r="B515" s="299" t="s">
        <v>284</v>
      </c>
      <c r="C515" s="299" t="str">
        <f>+_xlfn.XLOOKUP(A515,'ACTIVOS 2'!$B$10:$B$700,'ACTIVOS 2'!$C$10:$C$700)</f>
        <v>SANCHEZ CHIQUITO TANIA LORENA</v>
      </c>
      <c r="D515" s="300">
        <v>33473</v>
      </c>
      <c r="E515" s="300">
        <v>43224</v>
      </c>
      <c r="F515" s="301">
        <v>1959000</v>
      </c>
      <c r="G515" s="299" t="s">
        <v>768</v>
      </c>
      <c r="H515" s="299" t="s">
        <v>285</v>
      </c>
      <c r="I515" s="299" t="s">
        <v>90</v>
      </c>
      <c r="J515" s="299" t="s">
        <v>211</v>
      </c>
      <c r="K515" s="299" t="s">
        <v>196</v>
      </c>
    </row>
    <row r="516" spans="1:11" s="326" customFormat="1" ht="12.95" customHeight="1" x14ac:dyDescent="0.25">
      <c r="A516" s="306">
        <v>1144208033</v>
      </c>
      <c r="B516" s="299" t="s">
        <v>286</v>
      </c>
      <c r="C516" s="299" t="str">
        <f>+_xlfn.XLOOKUP(A516,'ACTIVOS 2'!$B$10:$B$700,'ACTIVOS 2'!$C$10:$C$700)</f>
        <v>SANCHEZ GAVIRIA LAURA ISABELLA</v>
      </c>
      <c r="D516" s="300">
        <v>35922</v>
      </c>
      <c r="E516" s="300">
        <v>45173</v>
      </c>
      <c r="F516" s="301">
        <v>1959000</v>
      </c>
      <c r="G516" s="299" t="s">
        <v>768</v>
      </c>
      <c r="H516" s="299" t="s">
        <v>287</v>
      </c>
      <c r="I516" s="299" t="s">
        <v>90</v>
      </c>
      <c r="J516" s="299" t="s">
        <v>211</v>
      </c>
      <c r="K516" s="299" t="s">
        <v>196</v>
      </c>
    </row>
    <row r="517" spans="1:11" s="326" customFormat="1" ht="12.95" customHeight="1" x14ac:dyDescent="0.25">
      <c r="A517" s="306">
        <v>66879673</v>
      </c>
      <c r="B517" s="299" t="s">
        <v>288</v>
      </c>
      <c r="C517" s="299" t="str">
        <f>+_xlfn.XLOOKUP(A517,'ACTIVOS 2'!$B$10:$B$700,'ACTIVOS 2'!$C$10:$C$700)</f>
        <v>SANCHEZ ORJUELA NORMA CONSTANZA</v>
      </c>
      <c r="D517" s="300">
        <v>28451</v>
      </c>
      <c r="E517" s="300">
        <v>45173</v>
      </c>
      <c r="F517" s="301">
        <v>2526000</v>
      </c>
      <c r="G517" s="299" t="s">
        <v>768</v>
      </c>
      <c r="H517" s="299" t="s">
        <v>289</v>
      </c>
      <c r="I517" s="299" t="s">
        <v>90</v>
      </c>
      <c r="J517" s="299" t="s">
        <v>211</v>
      </c>
      <c r="K517" s="299" t="s">
        <v>196</v>
      </c>
    </row>
    <row r="518" spans="1:11" s="326" customFormat="1" ht="12.95" customHeight="1" x14ac:dyDescent="0.25">
      <c r="A518" s="306">
        <v>6550126</v>
      </c>
      <c r="B518" s="299" t="s">
        <v>290</v>
      </c>
      <c r="C518" s="299" t="str">
        <f>+_xlfn.XLOOKUP(A518,'ACTIVOS 2'!$B$10:$B$700,'ACTIVOS 2'!$C$10:$C$700)</f>
        <v>SARRIA ZULUAGA ROBIN ANDRES</v>
      </c>
      <c r="D518" s="300">
        <v>31173</v>
      </c>
      <c r="E518" s="300">
        <v>45155</v>
      </c>
      <c r="F518" s="301">
        <v>2243000</v>
      </c>
      <c r="G518" s="299" t="s">
        <v>763</v>
      </c>
      <c r="H518" s="299" t="s">
        <v>291</v>
      </c>
      <c r="I518" s="299" t="s">
        <v>90</v>
      </c>
      <c r="J518" s="299" t="s">
        <v>211</v>
      </c>
      <c r="K518" s="299" t="s">
        <v>196</v>
      </c>
    </row>
    <row r="519" spans="1:11" s="326" customFormat="1" ht="12.95" customHeight="1" x14ac:dyDescent="0.25">
      <c r="A519" s="306">
        <v>1002193116</v>
      </c>
      <c r="B519" s="299" t="s">
        <v>1511</v>
      </c>
      <c r="C519" s="299" t="str">
        <f>+_xlfn.XLOOKUP(A519,'ACTIVOS 2'!$B$10:$B$700,'ACTIVOS 2'!$C$10:$C$700)</f>
        <v>SEKAYIMA PALACIOS JESUS DAVID</v>
      </c>
      <c r="D519" s="300">
        <v>36848</v>
      </c>
      <c r="E519" s="300">
        <v>45649</v>
      </c>
      <c r="F519" s="301">
        <v>2243000</v>
      </c>
      <c r="G519" s="299" t="s">
        <v>763</v>
      </c>
      <c r="H519" s="299" t="s">
        <v>1512</v>
      </c>
      <c r="I519" s="299" t="s">
        <v>90</v>
      </c>
      <c r="J519" s="299" t="s">
        <v>211</v>
      </c>
      <c r="K519" s="299" t="s">
        <v>196</v>
      </c>
    </row>
    <row r="520" spans="1:11" s="326" customFormat="1" ht="12.95" customHeight="1" x14ac:dyDescent="0.25">
      <c r="A520" s="306">
        <v>1116724831</v>
      </c>
      <c r="B520" s="299" t="s">
        <v>6788</v>
      </c>
      <c r="C520" s="299" t="str">
        <f>+_xlfn.XLOOKUP(A520,'ACTIVOS 2'!$B$10:$B$700,'ACTIVOS 2'!$C$10:$C$700)</f>
        <v>SERNA SANCHEZ AYCARDO ANDRES</v>
      </c>
      <c r="D520" s="300">
        <v>33574</v>
      </c>
      <c r="E520" s="300">
        <v>45789</v>
      </c>
      <c r="F520" s="301">
        <v>1959000</v>
      </c>
      <c r="G520" s="299" t="s">
        <v>763</v>
      </c>
      <c r="H520" s="299" t="s">
        <v>6789</v>
      </c>
      <c r="I520" s="299" t="s">
        <v>90</v>
      </c>
      <c r="J520" s="299" t="s">
        <v>211</v>
      </c>
      <c r="K520" s="299" t="s">
        <v>196</v>
      </c>
    </row>
    <row r="521" spans="1:11" s="326" customFormat="1" ht="12.95" customHeight="1" x14ac:dyDescent="0.25">
      <c r="A521" s="306">
        <v>1004607684</v>
      </c>
      <c r="B521" s="299" t="s">
        <v>292</v>
      </c>
      <c r="C521" s="299" t="str">
        <f>+_xlfn.XLOOKUP(A521,'ACTIVOS 2'!$B$10:$B$700,'ACTIVOS 2'!$C$10:$C$700)</f>
        <v>SINISTERRA CORTES MARIA ALEJANDRA</v>
      </c>
      <c r="D521" s="300">
        <v>35344</v>
      </c>
      <c r="E521" s="300">
        <v>45516</v>
      </c>
      <c r="F521" s="301">
        <v>2526000</v>
      </c>
      <c r="G521" s="299" t="s">
        <v>768</v>
      </c>
      <c r="H521" s="299" t="s">
        <v>293</v>
      </c>
      <c r="I521" s="299" t="s">
        <v>90</v>
      </c>
      <c r="J521" s="299" t="s">
        <v>211</v>
      </c>
      <c r="K521" s="299" t="s">
        <v>196</v>
      </c>
    </row>
    <row r="522" spans="1:11" s="326" customFormat="1" ht="12.95" customHeight="1" x14ac:dyDescent="0.25">
      <c r="A522" s="306">
        <v>16771703</v>
      </c>
      <c r="B522" s="299" t="s">
        <v>294</v>
      </c>
      <c r="C522" s="299" t="str">
        <f>+_xlfn.XLOOKUP(A522,'ACTIVOS 2'!$B$10:$B$700,'ACTIVOS 2'!$C$10:$C$700)</f>
        <v>TORRES SALAZAR HARVINS HERNAN</v>
      </c>
      <c r="D522" s="300">
        <v>25482</v>
      </c>
      <c r="E522" s="300">
        <v>43318</v>
      </c>
      <c r="F522" s="301">
        <v>2526000</v>
      </c>
      <c r="G522" s="299" t="s">
        <v>763</v>
      </c>
      <c r="H522" s="299" t="s">
        <v>295</v>
      </c>
      <c r="I522" s="299" t="s">
        <v>90</v>
      </c>
      <c r="J522" s="299" t="s">
        <v>211</v>
      </c>
      <c r="K522" s="299" t="s">
        <v>196</v>
      </c>
    </row>
    <row r="523" spans="1:11" s="326" customFormat="1" ht="12.95" customHeight="1" x14ac:dyDescent="0.25">
      <c r="A523" s="306">
        <v>94515492</v>
      </c>
      <c r="B523" s="299" t="s">
        <v>296</v>
      </c>
      <c r="C523" s="299" t="str">
        <f>+_xlfn.XLOOKUP(A523,'ACTIVOS 2'!$B$10:$B$700,'ACTIVOS 2'!$C$10:$C$700)</f>
        <v>URREA BONILLA YIMY ORLANDO</v>
      </c>
      <c r="D523" s="300">
        <v>28489</v>
      </c>
      <c r="E523" s="300">
        <v>41688</v>
      </c>
      <c r="F523" s="301">
        <v>2029000</v>
      </c>
      <c r="G523" s="299" t="s">
        <v>763</v>
      </c>
      <c r="H523" s="299" t="s">
        <v>297</v>
      </c>
      <c r="I523" s="299" t="s">
        <v>90</v>
      </c>
      <c r="J523" s="299" t="s">
        <v>211</v>
      </c>
      <c r="K523" s="299" t="s">
        <v>196</v>
      </c>
    </row>
    <row r="524" spans="1:11" s="326" customFormat="1" ht="12.95" customHeight="1" x14ac:dyDescent="0.25">
      <c r="A524" s="306">
        <v>1143947010</v>
      </c>
      <c r="B524" s="299" t="s">
        <v>298</v>
      </c>
      <c r="C524" s="299" t="str">
        <f>+_xlfn.XLOOKUP(A524,'ACTIVOS 2'!$B$10:$B$700,'ACTIVOS 2'!$C$10:$C$700)</f>
        <v>VALENCIA GOMEZ LAURA ESTHER</v>
      </c>
      <c r="D524" s="300">
        <v>33730</v>
      </c>
      <c r="E524" s="300">
        <v>45302</v>
      </c>
      <c r="F524" s="301">
        <v>1959000</v>
      </c>
      <c r="G524" s="299" t="s">
        <v>768</v>
      </c>
      <c r="H524" s="299" t="s">
        <v>299</v>
      </c>
      <c r="I524" s="299" t="s">
        <v>90</v>
      </c>
      <c r="J524" s="299" t="s">
        <v>211</v>
      </c>
      <c r="K524" s="299" t="s">
        <v>196</v>
      </c>
    </row>
    <row r="525" spans="1:11" s="326" customFormat="1" ht="12.95" customHeight="1" x14ac:dyDescent="0.25">
      <c r="A525" s="306">
        <v>1004537667</v>
      </c>
      <c r="B525" s="299" t="s">
        <v>300</v>
      </c>
      <c r="C525" s="299" t="str">
        <f>+_xlfn.XLOOKUP(A525,'ACTIVOS 2'!$B$10:$B$700,'ACTIVOS 2'!$C$10:$C$700)</f>
        <v>VALLECILLA SEVILLANO KIMVERLIS</v>
      </c>
      <c r="D525" s="300">
        <v>34135</v>
      </c>
      <c r="E525" s="300">
        <v>44418</v>
      </c>
      <c r="F525" s="301">
        <v>2029000</v>
      </c>
      <c r="G525" s="299" t="s">
        <v>768</v>
      </c>
      <c r="H525" s="299" t="s">
        <v>301</v>
      </c>
      <c r="I525" s="299" t="s">
        <v>90</v>
      </c>
      <c r="J525" s="299" t="s">
        <v>211</v>
      </c>
      <c r="K525" s="299" t="s">
        <v>196</v>
      </c>
    </row>
    <row r="526" spans="1:11" s="326" customFormat="1" ht="12.95" customHeight="1" x14ac:dyDescent="0.25">
      <c r="A526" s="306">
        <v>1112482561</v>
      </c>
      <c r="B526" s="299" t="s">
        <v>302</v>
      </c>
      <c r="C526" s="299" t="str">
        <f>+_xlfn.XLOOKUP(A526,'ACTIVOS 2'!$B$10:$B$700,'ACTIVOS 2'!$C$10:$C$700)</f>
        <v>VILLOTA CAMARGO CAMILO</v>
      </c>
      <c r="D526" s="300">
        <v>34582</v>
      </c>
      <c r="E526" s="300">
        <v>45509</v>
      </c>
      <c r="F526" s="301">
        <v>2526000</v>
      </c>
      <c r="G526" s="299" t="s">
        <v>763</v>
      </c>
      <c r="H526" s="299" t="s">
        <v>303</v>
      </c>
      <c r="I526" s="299" t="s">
        <v>90</v>
      </c>
      <c r="J526" s="299" t="s">
        <v>211</v>
      </c>
      <c r="K526" s="299" t="s">
        <v>196</v>
      </c>
    </row>
    <row r="527" spans="1:11" s="326" customFormat="1" ht="12.95" customHeight="1" x14ac:dyDescent="0.25">
      <c r="A527" s="306">
        <v>1130640699</v>
      </c>
      <c r="B527" s="299" t="s">
        <v>306</v>
      </c>
      <c r="C527" s="299" t="str">
        <f>+_xlfn.XLOOKUP(A527,'ACTIVOS 2'!$B$10:$B$700,'ACTIVOS 2'!$C$10:$C$700)</f>
        <v>ZAPATA CALDERON SERGIO STEVEN</v>
      </c>
      <c r="D527" s="300">
        <v>32385</v>
      </c>
      <c r="E527" s="300">
        <v>45406</v>
      </c>
      <c r="F527" s="301">
        <v>2526000</v>
      </c>
      <c r="G527" s="299" t="s">
        <v>763</v>
      </c>
      <c r="H527" s="299" t="s">
        <v>4528</v>
      </c>
      <c r="I527" s="299" t="s">
        <v>90</v>
      </c>
      <c r="J527" s="299" t="s">
        <v>211</v>
      </c>
      <c r="K527" s="299" t="s">
        <v>196</v>
      </c>
    </row>
    <row r="528" spans="1:11" s="326" customFormat="1" ht="12.95" customHeight="1" x14ac:dyDescent="0.25">
      <c r="A528" s="306">
        <v>1143939500</v>
      </c>
      <c r="B528" s="299" t="s">
        <v>310</v>
      </c>
      <c r="C528" s="299" t="str">
        <f>+_xlfn.XLOOKUP(A528,'ACTIVOS 2'!$B$10:$B$700,'ACTIVOS 2'!$C$10:$C$700)</f>
        <v>GARCIA GAVIRIA EDWAR ANDRES</v>
      </c>
      <c r="D528" s="300">
        <v>33245</v>
      </c>
      <c r="E528" s="300">
        <v>45155</v>
      </c>
      <c r="F528" s="301">
        <v>2029000</v>
      </c>
      <c r="G528" s="299" t="s">
        <v>768</v>
      </c>
      <c r="H528" s="299" t="s">
        <v>311</v>
      </c>
      <c r="I528" s="299" t="s">
        <v>90</v>
      </c>
      <c r="J528" s="299" t="s">
        <v>309</v>
      </c>
      <c r="K528" s="299" t="s">
        <v>196</v>
      </c>
    </row>
    <row r="529" spans="1:11" s="326" customFormat="1" ht="12.95" customHeight="1" x14ac:dyDescent="0.25">
      <c r="A529" s="306">
        <v>1192891007</v>
      </c>
      <c r="B529" s="299" t="s">
        <v>312</v>
      </c>
      <c r="C529" s="299" t="str">
        <f>+_xlfn.XLOOKUP(A529,'ACTIVOS 2'!$B$10:$B$700,'ACTIVOS 2'!$C$10:$C$700)</f>
        <v>RODRIGUEZ ORTEGA JUAN CAMILO</v>
      </c>
      <c r="D529" s="300">
        <v>36700</v>
      </c>
      <c r="E529" s="300">
        <v>45201</v>
      </c>
      <c r="F529" s="301">
        <v>2029000</v>
      </c>
      <c r="G529" s="299" t="s">
        <v>763</v>
      </c>
      <c r="H529" s="299" t="s">
        <v>313</v>
      </c>
      <c r="I529" s="299" t="s">
        <v>90</v>
      </c>
      <c r="J529" s="299" t="s">
        <v>309</v>
      </c>
      <c r="K529" s="299" t="s">
        <v>196</v>
      </c>
    </row>
    <row r="530" spans="1:11" s="326" customFormat="1" ht="12.95" customHeight="1" x14ac:dyDescent="0.25">
      <c r="A530" s="306">
        <v>1107089947</v>
      </c>
      <c r="B530" s="299" t="s">
        <v>1513</v>
      </c>
      <c r="C530" s="299" t="str">
        <f>+_xlfn.XLOOKUP(A530,'ACTIVOS 2'!$B$10:$B$700,'ACTIVOS 2'!$C$10:$C$700)</f>
        <v>TORO PARRA CARLOS ARTURO</v>
      </c>
      <c r="D530" s="300">
        <v>34927</v>
      </c>
      <c r="E530" s="300">
        <v>45649</v>
      </c>
      <c r="F530" s="301">
        <v>1879000</v>
      </c>
      <c r="G530" s="299" t="s">
        <v>763</v>
      </c>
      <c r="H530" s="299" t="s">
        <v>1514</v>
      </c>
      <c r="I530" s="299" t="s">
        <v>90</v>
      </c>
      <c r="J530" s="299" t="s">
        <v>309</v>
      </c>
      <c r="K530" s="299" t="s">
        <v>196</v>
      </c>
    </row>
    <row r="531" spans="1:11" s="326" customFormat="1" ht="12.95" customHeight="1" x14ac:dyDescent="0.25">
      <c r="A531" s="306">
        <v>1151953038</v>
      </c>
      <c r="B531" s="299" t="s">
        <v>1515</v>
      </c>
      <c r="C531" s="299" t="str">
        <f>+_xlfn.XLOOKUP(A531,'ACTIVOS 2'!$B$10:$B$700,'ACTIVOS 2'!$C$10:$C$700)</f>
        <v>VILLOTA MAYOR EDWARD ESTEBAN</v>
      </c>
      <c r="D531" s="300">
        <v>34435</v>
      </c>
      <c r="E531" s="300">
        <v>45505</v>
      </c>
      <c r="F531" s="301">
        <v>3091000</v>
      </c>
      <c r="G531" s="299" t="s">
        <v>763</v>
      </c>
      <c r="H531" s="299" t="s">
        <v>1516</v>
      </c>
      <c r="I531" s="299" t="s">
        <v>90</v>
      </c>
      <c r="J531" s="299" t="s">
        <v>1517</v>
      </c>
      <c r="K531" s="299" t="s">
        <v>6724</v>
      </c>
    </row>
    <row r="532" spans="1:11" s="326" customFormat="1" ht="12.95" customHeight="1" x14ac:dyDescent="0.25">
      <c r="A532" s="306">
        <v>1144126097</v>
      </c>
      <c r="B532" s="299" t="s">
        <v>314</v>
      </c>
      <c r="C532" s="299" t="str">
        <f>+_xlfn.XLOOKUP(A532,'ACTIVOS 2'!$B$10:$B$700,'ACTIVOS 2'!$C$10:$C$700)</f>
        <v>ARANZALEZ LASSO ESTIVEN</v>
      </c>
      <c r="D532" s="300">
        <v>32668</v>
      </c>
      <c r="E532" s="300">
        <v>38914</v>
      </c>
      <c r="F532" s="301">
        <v>3091000</v>
      </c>
      <c r="G532" s="299" t="s">
        <v>763</v>
      </c>
      <c r="H532" s="299" t="s">
        <v>315</v>
      </c>
      <c r="I532" s="299" t="s">
        <v>90</v>
      </c>
      <c r="J532" s="299" t="s">
        <v>316</v>
      </c>
      <c r="K532" s="299" t="s">
        <v>196</v>
      </c>
    </row>
    <row r="533" spans="1:11" s="326" customFormat="1" ht="12.95" customHeight="1" x14ac:dyDescent="0.25">
      <c r="A533" s="306">
        <v>94521193</v>
      </c>
      <c r="B533" s="299" t="s">
        <v>317</v>
      </c>
      <c r="C533" s="299" t="str">
        <f>+_xlfn.XLOOKUP(A533,'ACTIVOS 2'!$B$10:$B$700,'ACTIVOS 2'!$C$10:$C$700)</f>
        <v>BOLANOS NINO JOAQUIN GIOVANNY</v>
      </c>
      <c r="D533" s="300">
        <v>28380</v>
      </c>
      <c r="E533" s="300">
        <v>38875</v>
      </c>
      <c r="F533" s="301">
        <v>3091000</v>
      </c>
      <c r="G533" s="299" t="s">
        <v>763</v>
      </c>
      <c r="H533" s="299" t="s">
        <v>4529</v>
      </c>
      <c r="I533" s="299" t="s">
        <v>90</v>
      </c>
      <c r="J533" s="299" t="s">
        <v>316</v>
      </c>
      <c r="K533" s="299" t="s">
        <v>196</v>
      </c>
    </row>
    <row r="534" spans="1:11" s="326" customFormat="1" ht="12.95" customHeight="1" x14ac:dyDescent="0.25">
      <c r="A534" s="306">
        <v>16846653</v>
      </c>
      <c r="B534" s="299" t="s">
        <v>318</v>
      </c>
      <c r="C534" s="299" t="str">
        <f>+_xlfn.XLOOKUP(A534,'ACTIVOS 2'!$B$10:$B$700,'ACTIVOS 2'!$C$10:$C$700)</f>
        <v>DUQUE ARCE CARLOS ANDRES</v>
      </c>
      <c r="D534" s="300">
        <v>30456</v>
      </c>
      <c r="E534" s="300">
        <v>38899</v>
      </c>
      <c r="F534" s="301">
        <v>3614000</v>
      </c>
      <c r="G534" s="299" t="s">
        <v>763</v>
      </c>
      <c r="H534" s="299" t="s">
        <v>4530</v>
      </c>
      <c r="I534" s="299" t="s">
        <v>90</v>
      </c>
      <c r="J534" s="299" t="s">
        <v>316</v>
      </c>
      <c r="K534" s="299" t="s">
        <v>196</v>
      </c>
    </row>
    <row r="535" spans="1:11" s="326" customFormat="1" ht="12.95" customHeight="1" x14ac:dyDescent="0.25">
      <c r="A535" s="306">
        <v>16718411</v>
      </c>
      <c r="B535" s="299" t="s">
        <v>319</v>
      </c>
      <c r="C535" s="299" t="str">
        <f>+_xlfn.XLOOKUP(A535,'ACTIVOS 2'!$B$10:$B$700,'ACTIVOS 2'!$C$10:$C$700)</f>
        <v>GAVIRIA HURTADO HAROLD</v>
      </c>
      <c r="D535" s="300">
        <v>24003</v>
      </c>
      <c r="E535" s="300">
        <v>38869</v>
      </c>
      <c r="F535" s="301">
        <v>3091000</v>
      </c>
      <c r="G535" s="299" t="s">
        <v>763</v>
      </c>
      <c r="H535" s="299" t="s">
        <v>4531</v>
      </c>
      <c r="I535" s="299" t="s">
        <v>90</v>
      </c>
      <c r="J535" s="299" t="s">
        <v>316</v>
      </c>
      <c r="K535" s="299" t="s">
        <v>196</v>
      </c>
    </row>
    <row r="536" spans="1:11" s="326" customFormat="1" ht="12.95" customHeight="1" x14ac:dyDescent="0.25">
      <c r="A536" s="306">
        <v>1115182029</v>
      </c>
      <c r="B536" s="299" t="s">
        <v>321</v>
      </c>
      <c r="C536" s="299" t="str">
        <f>+_xlfn.XLOOKUP(A536,'ACTIVOS 2'!$B$10:$B$700,'ACTIVOS 2'!$C$10:$C$700)</f>
        <v>MEJIA ACEVEDO MAURICIO</v>
      </c>
      <c r="D536" s="300">
        <v>31463</v>
      </c>
      <c r="E536" s="300">
        <v>43091</v>
      </c>
      <c r="F536" s="301">
        <v>3091000</v>
      </c>
      <c r="G536" s="299" t="s">
        <v>763</v>
      </c>
      <c r="H536" s="299" t="s">
        <v>322</v>
      </c>
      <c r="I536" s="299" t="s">
        <v>90</v>
      </c>
      <c r="J536" s="299" t="s">
        <v>316</v>
      </c>
      <c r="K536" s="299" t="s">
        <v>196</v>
      </c>
    </row>
    <row r="537" spans="1:11" s="326" customFormat="1" ht="12.95" customHeight="1" x14ac:dyDescent="0.25">
      <c r="A537" s="306">
        <v>94426858</v>
      </c>
      <c r="B537" s="299" t="s">
        <v>323</v>
      </c>
      <c r="C537" s="299" t="str">
        <f>+_xlfn.XLOOKUP(A537,'ACTIVOS 2'!$B$10:$B$700,'ACTIVOS 2'!$C$10:$C$700)</f>
        <v>NAVARRETE MORAN ALVARO</v>
      </c>
      <c r="D537" s="300">
        <v>26799</v>
      </c>
      <c r="E537" s="300">
        <v>39800</v>
      </c>
      <c r="F537" s="301">
        <v>3336000</v>
      </c>
      <c r="G537" s="299" t="s">
        <v>763</v>
      </c>
      <c r="H537" s="299" t="s">
        <v>4532</v>
      </c>
      <c r="I537" s="299" t="s">
        <v>90</v>
      </c>
      <c r="J537" s="299" t="s">
        <v>316</v>
      </c>
      <c r="K537" s="299" t="s">
        <v>196</v>
      </c>
    </row>
    <row r="538" spans="1:11" s="326" customFormat="1" ht="12.95" customHeight="1" x14ac:dyDescent="0.25">
      <c r="A538" s="306">
        <v>94063288</v>
      </c>
      <c r="B538" s="299" t="s">
        <v>324</v>
      </c>
      <c r="C538" s="299" t="str">
        <f>+_xlfn.XLOOKUP(A538,'ACTIVOS 2'!$B$10:$B$700,'ACTIVOS 2'!$C$10:$C$700)</f>
        <v>OCHOA RAMIREZ CARLOS EDUARDO</v>
      </c>
      <c r="D538" s="300">
        <v>30501</v>
      </c>
      <c r="E538" s="300">
        <v>43427</v>
      </c>
      <c r="F538" s="301">
        <v>3336000</v>
      </c>
      <c r="G538" s="299" t="s">
        <v>763</v>
      </c>
      <c r="H538" s="299" t="s">
        <v>325</v>
      </c>
      <c r="I538" s="299" t="s">
        <v>90</v>
      </c>
      <c r="J538" s="299" t="s">
        <v>316</v>
      </c>
      <c r="K538" s="299" t="s">
        <v>196</v>
      </c>
    </row>
    <row r="539" spans="1:11" s="326" customFormat="1" ht="12.95" customHeight="1" x14ac:dyDescent="0.25">
      <c r="A539" s="306">
        <v>94450432</v>
      </c>
      <c r="B539" s="299" t="s">
        <v>326</v>
      </c>
      <c r="C539" s="299" t="str">
        <f>+_xlfn.XLOOKUP(A539,'ACTIVOS 2'!$B$10:$B$700,'ACTIVOS 2'!$C$10:$C$700)</f>
        <v>PAZ PEREZ DORLAY</v>
      </c>
      <c r="D539" s="300">
        <v>27715</v>
      </c>
      <c r="E539" s="300">
        <v>39701</v>
      </c>
      <c r="F539" s="301">
        <v>3614000</v>
      </c>
      <c r="G539" s="299" t="s">
        <v>763</v>
      </c>
      <c r="H539" s="299" t="s">
        <v>4533</v>
      </c>
      <c r="I539" s="299" t="s">
        <v>90</v>
      </c>
      <c r="J539" s="299" t="s">
        <v>316</v>
      </c>
      <c r="K539" s="299" t="s">
        <v>196</v>
      </c>
    </row>
    <row r="540" spans="1:11" s="326" customFormat="1" ht="12.95" customHeight="1" x14ac:dyDescent="0.25">
      <c r="A540" s="306">
        <v>14590974</v>
      </c>
      <c r="B540" s="299" t="s">
        <v>327</v>
      </c>
      <c r="C540" s="299" t="str">
        <f>+_xlfn.XLOOKUP(A540,'ACTIVOS 2'!$B$10:$B$700,'ACTIVOS 2'!$C$10:$C$700)</f>
        <v>PINEDA VIRGEN ANDRES</v>
      </c>
      <c r="D540" s="300">
        <v>29654</v>
      </c>
      <c r="E540" s="300">
        <v>42893</v>
      </c>
      <c r="F540" s="301">
        <v>3336000</v>
      </c>
      <c r="G540" s="299" t="s">
        <v>763</v>
      </c>
      <c r="H540" s="299" t="s">
        <v>328</v>
      </c>
      <c r="I540" s="299" t="s">
        <v>90</v>
      </c>
      <c r="J540" s="299" t="s">
        <v>316</v>
      </c>
      <c r="K540" s="299" t="s">
        <v>196</v>
      </c>
    </row>
    <row r="541" spans="1:11" s="326" customFormat="1" ht="12.95" customHeight="1" x14ac:dyDescent="0.25">
      <c r="A541" s="306">
        <v>1061545079</v>
      </c>
      <c r="B541" s="299" t="s">
        <v>1520</v>
      </c>
      <c r="C541" s="299" t="str">
        <f>+_xlfn.XLOOKUP(A541,'ACTIVOS 2'!$B$10:$B$700,'ACTIVOS 2'!$C$10:$C$700)</f>
        <v>AGREDO MUELAS GINA MARCELA</v>
      </c>
      <c r="D541" s="300">
        <v>36357</v>
      </c>
      <c r="E541" s="300">
        <v>45162</v>
      </c>
      <c r="F541" s="301">
        <v>2526000</v>
      </c>
      <c r="G541" s="299" t="s">
        <v>768</v>
      </c>
      <c r="H541" s="299" t="s">
        <v>1521</v>
      </c>
      <c r="I541" s="299" t="s">
        <v>90</v>
      </c>
      <c r="J541" s="299" t="s">
        <v>1522</v>
      </c>
      <c r="K541" s="299" t="s">
        <v>159</v>
      </c>
    </row>
    <row r="542" spans="1:11" s="326" customFormat="1" ht="12.95" customHeight="1" x14ac:dyDescent="0.25">
      <c r="A542" s="306">
        <v>63486554</v>
      </c>
      <c r="B542" s="299" t="s">
        <v>1523</v>
      </c>
      <c r="C542" s="299" t="str">
        <f>+_xlfn.XLOOKUP(A542,'ACTIVOS 2'!$B$10:$B$700,'ACTIVOS 2'!$C$10:$C$700)</f>
        <v>FLOREZ IDARRAGA LILIANA</v>
      </c>
      <c r="D542" s="300">
        <v>26774</v>
      </c>
      <c r="E542" s="300">
        <v>44743</v>
      </c>
      <c r="F542" s="301">
        <v>2243000</v>
      </c>
      <c r="G542" s="299" t="s">
        <v>768</v>
      </c>
      <c r="H542" s="299" t="s">
        <v>4534</v>
      </c>
      <c r="I542" s="299" t="s">
        <v>90</v>
      </c>
      <c r="J542" s="299" t="s">
        <v>1522</v>
      </c>
      <c r="K542" s="299" t="s">
        <v>159</v>
      </c>
    </row>
    <row r="543" spans="1:11" s="326" customFormat="1" ht="12.95" customHeight="1" x14ac:dyDescent="0.25">
      <c r="A543" s="306">
        <v>1010071113</v>
      </c>
      <c r="B543" s="299" t="s">
        <v>1425</v>
      </c>
      <c r="C543" s="299" t="str">
        <f>+_xlfn.XLOOKUP(A543,'ACTIVOS 2'!$B$10:$B$700,'ACTIVOS 2'!$C$10:$C$700)</f>
        <v>MOSQUERA SEGOVIA KEVIN ANDRES</v>
      </c>
      <c r="D543" s="300">
        <v>36477</v>
      </c>
      <c r="E543" s="300">
        <v>45094</v>
      </c>
      <c r="F543" s="301">
        <v>2526000</v>
      </c>
      <c r="G543" s="299" t="s">
        <v>763</v>
      </c>
      <c r="H543" s="299" t="s">
        <v>1426</v>
      </c>
      <c r="I543" s="299" t="s">
        <v>90</v>
      </c>
      <c r="J543" s="299" t="s">
        <v>1522</v>
      </c>
      <c r="K543" s="299" t="s">
        <v>159</v>
      </c>
    </row>
    <row r="544" spans="1:11" s="326" customFormat="1" ht="12.95" customHeight="1" x14ac:dyDescent="0.25">
      <c r="A544" s="306">
        <v>1143879692</v>
      </c>
      <c r="B544" s="299" t="s">
        <v>1524</v>
      </c>
      <c r="C544" s="299" t="str">
        <f>+_xlfn.XLOOKUP(A544,'ACTIVOS 2'!$B$10:$B$700,'ACTIVOS 2'!$C$10:$C$700)</f>
        <v>PAZ YELA JOHAN ALEJANDRO</v>
      </c>
      <c r="D544" s="300">
        <v>36418</v>
      </c>
      <c r="E544" s="300">
        <v>45078</v>
      </c>
      <c r="F544" s="301">
        <v>2526000</v>
      </c>
      <c r="G544" s="299" t="s">
        <v>763</v>
      </c>
      <c r="H544" s="299" t="s">
        <v>1525</v>
      </c>
      <c r="I544" s="299" t="s">
        <v>90</v>
      </c>
      <c r="J544" s="299" t="s">
        <v>1522</v>
      </c>
      <c r="K544" s="299" t="s">
        <v>159</v>
      </c>
    </row>
    <row r="545" spans="1:11" s="326" customFormat="1" ht="12.95" customHeight="1" x14ac:dyDescent="0.25">
      <c r="A545" s="306">
        <v>26719330</v>
      </c>
      <c r="B545" s="299" t="s">
        <v>1526</v>
      </c>
      <c r="C545" s="299" t="str">
        <f>+_xlfn.XLOOKUP(A545,'ACTIVOS 2'!$B$10:$B$700,'ACTIVOS 2'!$C$10:$C$700)</f>
        <v>RESTREPO TORO LIBIA EUCARIS</v>
      </c>
      <c r="D545" s="300">
        <v>24451</v>
      </c>
      <c r="E545" s="300">
        <v>38749</v>
      </c>
      <c r="F545" s="301">
        <v>2243000</v>
      </c>
      <c r="G545" s="299" t="s">
        <v>768</v>
      </c>
      <c r="H545" s="299" t="s">
        <v>4535</v>
      </c>
      <c r="I545" s="299" t="s">
        <v>90</v>
      </c>
      <c r="J545" s="299" t="s">
        <v>1522</v>
      </c>
      <c r="K545" s="299" t="s">
        <v>159</v>
      </c>
    </row>
    <row r="546" spans="1:11" s="326" customFormat="1" ht="12.95" customHeight="1" x14ac:dyDescent="0.25">
      <c r="A546" s="306">
        <v>1144211385</v>
      </c>
      <c r="B546" s="299" t="s">
        <v>1004</v>
      </c>
      <c r="C546" s="299" t="str">
        <f>+_xlfn.XLOOKUP(A546,'ACTIVOS 2'!$B$10:$B$700,'ACTIVOS 2'!$C$10:$C$700)</f>
        <v>USUGA MUNOZ DANIELA</v>
      </c>
      <c r="D546" s="300">
        <v>36357</v>
      </c>
      <c r="E546" s="300">
        <v>44697</v>
      </c>
      <c r="F546" s="301">
        <v>3727000</v>
      </c>
      <c r="G546" s="299" t="s">
        <v>768</v>
      </c>
      <c r="H546" s="299" t="s">
        <v>1005</v>
      </c>
      <c r="I546" s="299" t="s">
        <v>90</v>
      </c>
      <c r="J546" s="299" t="s">
        <v>6266</v>
      </c>
      <c r="K546" s="299" t="s">
        <v>6724</v>
      </c>
    </row>
    <row r="547" spans="1:11" s="326" customFormat="1" ht="12.95" customHeight="1" x14ac:dyDescent="0.25">
      <c r="A547" s="306">
        <v>1144095481</v>
      </c>
      <c r="B547" s="299" t="s">
        <v>329</v>
      </c>
      <c r="C547" s="299" t="str">
        <f>+_xlfn.XLOOKUP(A547,'ACTIVOS 2'!$B$10:$B$700,'ACTIVOS 2'!$C$10:$C$700)</f>
        <v>FILIGRANA CHAUSTRE TANIA</v>
      </c>
      <c r="D547" s="300">
        <v>35531</v>
      </c>
      <c r="E547" s="300">
        <v>43755</v>
      </c>
      <c r="F547" s="301">
        <v>2029000</v>
      </c>
      <c r="G547" s="299" t="s">
        <v>768</v>
      </c>
      <c r="H547" s="299" t="s">
        <v>330</v>
      </c>
      <c r="I547" s="299" t="s">
        <v>90</v>
      </c>
      <c r="J547" s="299" t="s">
        <v>331</v>
      </c>
      <c r="K547" s="299" t="s">
        <v>92</v>
      </c>
    </row>
    <row r="548" spans="1:11" s="326" customFormat="1" ht="12.95" customHeight="1" x14ac:dyDescent="0.25">
      <c r="A548" s="306">
        <v>1130634495</v>
      </c>
      <c r="B548" s="299" t="s">
        <v>332</v>
      </c>
      <c r="C548" s="299" t="str">
        <f>+_xlfn.XLOOKUP(A548,'ACTIVOS 2'!$B$10:$B$700,'ACTIVOS 2'!$C$10:$C$700)</f>
        <v>GOMEZ HERNANDEZ SULAY GEOVANA</v>
      </c>
      <c r="D548" s="300">
        <v>31999</v>
      </c>
      <c r="E548" s="300">
        <v>43504</v>
      </c>
      <c r="F548" s="301">
        <v>2029000</v>
      </c>
      <c r="G548" s="299" t="s">
        <v>768</v>
      </c>
      <c r="H548" s="299" t="s">
        <v>4536</v>
      </c>
      <c r="I548" s="299" t="s">
        <v>90</v>
      </c>
      <c r="J548" s="299" t="s">
        <v>331</v>
      </c>
      <c r="K548" s="299" t="s">
        <v>92</v>
      </c>
    </row>
    <row r="549" spans="1:11" s="326" customFormat="1" ht="12.95" customHeight="1" x14ac:dyDescent="0.25">
      <c r="A549" s="306">
        <v>1130627977</v>
      </c>
      <c r="B549" s="299" t="s">
        <v>333</v>
      </c>
      <c r="C549" s="299" t="str">
        <f>+_xlfn.XLOOKUP(A549,'ACTIVOS 2'!$B$10:$B$700,'ACTIVOS 2'!$C$10:$C$700)</f>
        <v>GUTIERREZ GOMEZ JOSE FERNANDO</v>
      </c>
      <c r="D549" s="300">
        <v>31636</v>
      </c>
      <c r="E549" s="300">
        <v>43906</v>
      </c>
      <c r="F549" s="301">
        <v>2029000</v>
      </c>
      <c r="G549" s="299" t="s">
        <v>763</v>
      </c>
      <c r="H549" s="299" t="s">
        <v>4537</v>
      </c>
      <c r="I549" s="299" t="s">
        <v>90</v>
      </c>
      <c r="J549" s="299" t="s">
        <v>331</v>
      </c>
      <c r="K549" s="299" t="s">
        <v>92</v>
      </c>
    </row>
    <row r="550" spans="1:11" s="326" customFormat="1" ht="12.95" customHeight="1" x14ac:dyDescent="0.25">
      <c r="A550" s="306">
        <v>1085687299</v>
      </c>
      <c r="B550" s="299" t="s">
        <v>334</v>
      </c>
      <c r="C550" s="299" t="str">
        <f>+_xlfn.XLOOKUP(A550,'ACTIVOS 2'!$B$10:$B$700,'ACTIVOS 2'!$C$10:$C$700)</f>
        <v>HINESTROZA TORRES BENYI CRISTINA</v>
      </c>
      <c r="D550" s="300">
        <v>32314</v>
      </c>
      <c r="E550" s="300">
        <v>43172</v>
      </c>
      <c r="F550" s="301">
        <v>2029000</v>
      </c>
      <c r="G550" s="299" t="s">
        <v>768</v>
      </c>
      <c r="H550" s="299" t="s">
        <v>335</v>
      </c>
      <c r="I550" s="299" t="s">
        <v>90</v>
      </c>
      <c r="J550" s="299" t="s">
        <v>331</v>
      </c>
      <c r="K550" s="299" t="s">
        <v>92</v>
      </c>
    </row>
    <row r="551" spans="1:11" s="326" customFormat="1" ht="12.95" customHeight="1" x14ac:dyDescent="0.25">
      <c r="A551" s="306">
        <v>1113641054</v>
      </c>
      <c r="B551" s="299" t="s">
        <v>336</v>
      </c>
      <c r="C551" s="299" t="str">
        <f>+_xlfn.XLOOKUP(A551,'ACTIVOS 2'!$B$10:$B$700,'ACTIVOS 2'!$C$10:$C$700)</f>
        <v>MAZO SALAS LINA MARCELA</v>
      </c>
      <c r="D551" s="300">
        <v>32710</v>
      </c>
      <c r="E551" s="300">
        <v>43370</v>
      </c>
      <c r="F551" s="301">
        <v>2029000</v>
      </c>
      <c r="G551" s="299" t="s">
        <v>768</v>
      </c>
      <c r="H551" s="299" t="s">
        <v>4538</v>
      </c>
      <c r="I551" s="299" t="s">
        <v>90</v>
      </c>
      <c r="J551" s="299" t="s">
        <v>331</v>
      </c>
      <c r="K551" s="299" t="s">
        <v>92</v>
      </c>
    </row>
    <row r="552" spans="1:11" s="326" customFormat="1" ht="12.95" customHeight="1" x14ac:dyDescent="0.25">
      <c r="A552" s="306">
        <v>1130638562</v>
      </c>
      <c r="B552" s="299" t="s">
        <v>337</v>
      </c>
      <c r="C552" s="299" t="str">
        <f>+_xlfn.XLOOKUP(A552,'ACTIVOS 2'!$B$10:$B$700,'ACTIVOS 2'!$C$10:$C$700)</f>
        <v>QUINTERO SOLARTE DIANA CAROLINA</v>
      </c>
      <c r="D552" s="300">
        <v>32284</v>
      </c>
      <c r="E552" s="300">
        <v>43504</v>
      </c>
      <c r="F552" s="301">
        <v>2029000</v>
      </c>
      <c r="G552" s="299" t="s">
        <v>768</v>
      </c>
      <c r="H552" s="299" t="s">
        <v>4539</v>
      </c>
      <c r="I552" s="299" t="s">
        <v>90</v>
      </c>
      <c r="J552" s="299" t="s">
        <v>331</v>
      </c>
      <c r="K552" s="299" t="s">
        <v>92</v>
      </c>
    </row>
    <row r="553" spans="1:11" s="326" customFormat="1" ht="12.95" customHeight="1" x14ac:dyDescent="0.25">
      <c r="A553" s="306">
        <v>79849153</v>
      </c>
      <c r="B553" s="299" t="s">
        <v>338</v>
      </c>
      <c r="C553" s="299" t="str">
        <f>+_xlfn.XLOOKUP(A553,'ACTIVOS 2'!$B$10:$B$700,'ACTIVOS 2'!$C$10:$C$700)</f>
        <v>RODRIGUEZ VELASQUEZ JOHN MANUEL</v>
      </c>
      <c r="D553" s="300">
        <v>27724</v>
      </c>
      <c r="E553" s="300">
        <v>40371</v>
      </c>
      <c r="F553" s="301">
        <v>2029000</v>
      </c>
      <c r="G553" s="299" t="s">
        <v>763</v>
      </c>
      <c r="H553" s="299" t="s">
        <v>4540</v>
      </c>
      <c r="I553" s="299" t="s">
        <v>90</v>
      </c>
      <c r="J553" s="299" t="s">
        <v>331</v>
      </c>
      <c r="K553" s="299" t="s">
        <v>92</v>
      </c>
    </row>
    <row r="554" spans="1:11" s="326" customFormat="1" ht="12.95" customHeight="1" x14ac:dyDescent="0.25">
      <c r="A554" s="306">
        <v>1144070871</v>
      </c>
      <c r="B554" s="299" t="s">
        <v>339</v>
      </c>
      <c r="C554" s="299" t="str">
        <f>+_xlfn.XLOOKUP(A554,'ACTIVOS 2'!$B$10:$B$700,'ACTIVOS 2'!$C$10:$C$700)</f>
        <v>ROMAN OCAMPO MILDREY</v>
      </c>
      <c r="D554" s="300">
        <v>34486</v>
      </c>
      <c r="E554" s="300">
        <v>42888</v>
      </c>
      <c r="F554" s="301">
        <v>2029000</v>
      </c>
      <c r="G554" s="299" t="s">
        <v>768</v>
      </c>
      <c r="H554" s="299" t="s">
        <v>340</v>
      </c>
      <c r="I554" s="299" t="s">
        <v>90</v>
      </c>
      <c r="J554" s="299" t="s">
        <v>331</v>
      </c>
      <c r="K554" s="299" t="s">
        <v>92</v>
      </c>
    </row>
    <row r="555" spans="1:11" s="326" customFormat="1" ht="12.95" customHeight="1" x14ac:dyDescent="0.25">
      <c r="A555" s="306">
        <v>67038967</v>
      </c>
      <c r="B555" s="299" t="s">
        <v>341</v>
      </c>
      <c r="C555" s="299" t="str">
        <f>+_xlfn.XLOOKUP(A555,'ACTIVOS 2'!$B$10:$B$700,'ACTIVOS 2'!$C$10:$C$700)</f>
        <v>SANCHEZ GUTIERREZ ANGEL</v>
      </c>
      <c r="D555" s="300">
        <v>31309</v>
      </c>
      <c r="E555" s="300">
        <v>41535</v>
      </c>
      <c r="F555" s="301">
        <v>2029000</v>
      </c>
      <c r="G555" s="299" t="s">
        <v>763</v>
      </c>
      <c r="H555" s="299" t="s">
        <v>342</v>
      </c>
      <c r="I555" s="299" t="s">
        <v>90</v>
      </c>
      <c r="J555" s="299" t="s">
        <v>331</v>
      </c>
      <c r="K555" s="299" t="s">
        <v>92</v>
      </c>
    </row>
    <row r="556" spans="1:11" s="326" customFormat="1" ht="12.95" customHeight="1" x14ac:dyDescent="0.25">
      <c r="A556" s="306">
        <v>1130622846</v>
      </c>
      <c r="B556" s="299" t="s">
        <v>6792</v>
      </c>
      <c r="C556" s="299" t="str">
        <f>+_xlfn.XLOOKUP(A556,'ACTIVOS 2'!$B$10:$B$700,'ACTIVOS 2'!$C$10:$C$700)</f>
        <v>VALENCIA ARROYAVE FRANK ROBEIROT</v>
      </c>
      <c r="D556" s="300">
        <v>32503</v>
      </c>
      <c r="E556" s="300">
        <v>45768</v>
      </c>
      <c r="F556" s="301">
        <v>3267000</v>
      </c>
      <c r="G556" s="299" t="s">
        <v>763</v>
      </c>
      <c r="H556" s="299" t="s">
        <v>6793</v>
      </c>
      <c r="I556" s="299" t="s">
        <v>90</v>
      </c>
      <c r="J556" s="299" t="s">
        <v>345</v>
      </c>
      <c r="K556" s="299" t="s">
        <v>92</v>
      </c>
    </row>
    <row r="557" spans="1:11" s="326" customFormat="1" ht="12.95" customHeight="1" x14ac:dyDescent="0.25">
      <c r="A557" s="306">
        <v>1143868161</v>
      </c>
      <c r="B557" s="299" t="s">
        <v>346</v>
      </c>
      <c r="C557" s="299" t="str">
        <f>+_xlfn.XLOOKUP(A557,'ACTIVOS 2'!$B$10:$B$700,'ACTIVOS 2'!$C$10:$C$700)</f>
        <v>HURTADO SANTACRUZ JHON JAIRO</v>
      </c>
      <c r="D557" s="300">
        <v>35329</v>
      </c>
      <c r="E557" s="300">
        <v>43622</v>
      </c>
      <c r="F557" s="301">
        <v>4191000</v>
      </c>
      <c r="G557" s="299" t="s">
        <v>763</v>
      </c>
      <c r="H557" s="299" t="s">
        <v>347</v>
      </c>
      <c r="I557" s="299" t="s">
        <v>90</v>
      </c>
      <c r="J557" s="299" t="s">
        <v>348</v>
      </c>
      <c r="K557" s="299" t="s">
        <v>92</v>
      </c>
    </row>
    <row r="558" spans="1:11" s="326" customFormat="1" ht="12.95" customHeight="1" x14ac:dyDescent="0.25">
      <c r="A558" s="306">
        <v>1130658285</v>
      </c>
      <c r="B558" s="299" t="s">
        <v>6746</v>
      </c>
      <c r="C558" s="299" t="str">
        <f>+_xlfn.XLOOKUP(A558,'ACTIVOS 2'!$B$10:$B$700,'ACTIVOS 2'!$C$10:$C$700)</f>
        <v>FIGUEROA DELGADO RODOLFO</v>
      </c>
      <c r="D558" s="300">
        <v>32115</v>
      </c>
      <c r="E558" s="300">
        <v>45748</v>
      </c>
      <c r="F558" s="301">
        <v>1879000</v>
      </c>
      <c r="G558" s="299" t="s">
        <v>763</v>
      </c>
      <c r="H558" s="299" t="s">
        <v>6747</v>
      </c>
      <c r="I558" s="299" t="s">
        <v>90</v>
      </c>
      <c r="J558" s="299" t="s">
        <v>351</v>
      </c>
      <c r="K558" s="299" t="s">
        <v>92</v>
      </c>
    </row>
    <row r="559" spans="1:11" s="326" customFormat="1" ht="12.95" customHeight="1" x14ac:dyDescent="0.25">
      <c r="A559" s="306">
        <v>5825247</v>
      </c>
      <c r="B559" s="299" t="s">
        <v>6794</v>
      </c>
      <c r="C559" s="299" t="str">
        <f>+_xlfn.XLOOKUP(A559,'ACTIVOS 2'!$B$10:$B$700,'ACTIVOS 2'!$C$10:$C$700)</f>
        <v>PEREZ SERGIO ANDRES</v>
      </c>
      <c r="D559" s="300">
        <v>29578</v>
      </c>
      <c r="E559" s="300">
        <v>45768</v>
      </c>
      <c r="F559" s="301">
        <v>1770000</v>
      </c>
      <c r="G559" s="299" t="s">
        <v>763</v>
      </c>
      <c r="H559" s="299" t="s">
        <v>6795</v>
      </c>
      <c r="I559" s="299" t="s">
        <v>90</v>
      </c>
      <c r="J559" s="299" t="s">
        <v>351</v>
      </c>
      <c r="K559" s="299" t="s">
        <v>92</v>
      </c>
    </row>
    <row r="560" spans="1:11" s="326" customFormat="1" ht="12.95" customHeight="1" x14ac:dyDescent="0.25">
      <c r="A560" s="306">
        <v>1130590251</v>
      </c>
      <c r="B560" s="299" t="s">
        <v>354</v>
      </c>
      <c r="C560" s="299" t="str">
        <f>+_xlfn.XLOOKUP(A560,'ACTIVOS 2'!$B$10:$B$700,'ACTIVOS 2'!$C$10:$C$700)</f>
        <v>PRADA VILLA EDGAR HERNAN</v>
      </c>
      <c r="D560" s="300">
        <v>31704</v>
      </c>
      <c r="E560" s="300">
        <v>45614</v>
      </c>
      <c r="F560" s="301">
        <v>2029000</v>
      </c>
      <c r="G560" s="299" t="s">
        <v>763</v>
      </c>
      <c r="H560" s="299" t="s">
        <v>355</v>
      </c>
      <c r="I560" s="299" t="s">
        <v>90</v>
      </c>
      <c r="J560" s="299" t="s">
        <v>351</v>
      </c>
      <c r="K560" s="299" t="s">
        <v>92</v>
      </c>
    </row>
    <row r="561" spans="1:11" s="326" customFormat="1" ht="12.95" customHeight="1" x14ac:dyDescent="0.25">
      <c r="A561" s="306">
        <v>1151940386</v>
      </c>
      <c r="B561" s="299" t="s">
        <v>356</v>
      </c>
      <c r="C561" s="299" t="str">
        <f>+_xlfn.XLOOKUP(A561,'ACTIVOS 2'!$B$10:$B$700,'ACTIVOS 2'!$C$10:$C$700)</f>
        <v>VANEGAS SANTOFINIO HAWER STEVEN</v>
      </c>
      <c r="D561" s="300">
        <v>33397</v>
      </c>
      <c r="E561" s="300">
        <v>43350</v>
      </c>
      <c r="F561" s="301">
        <v>4191000</v>
      </c>
      <c r="G561" s="299" t="s">
        <v>763</v>
      </c>
      <c r="H561" s="299" t="s">
        <v>4541</v>
      </c>
      <c r="I561" s="299" t="s">
        <v>90</v>
      </c>
      <c r="J561" s="299" t="s">
        <v>357</v>
      </c>
      <c r="K561" s="299" t="s">
        <v>92</v>
      </c>
    </row>
    <row r="562" spans="1:11" s="326" customFormat="1" ht="12.95" customHeight="1" x14ac:dyDescent="0.25">
      <c r="A562" s="306">
        <v>1005968424</v>
      </c>
      <c r="B562" s="299" t="s">
        <v>363</v>
      </c>
      <c r="C562" s="299" t="str">
        <f>+_xlfn.XLOOKUP(A562,'ACTIVOS 2'!$B$10:$B$700,'ACTIVOS 2'!$C$10:$C$700)</f>
        <v>SOLIS AYALA JUAN SEBASTIAN</v>
      </c>
      <c r="D562" s="300">
        <v>37890</v>
      </c>
      <c r="E562" s="300">
        <v>44713</v>
      </c>
      <c r="F562" s="301">
        <v>2029000</v>
      </c>
      <c r="G562" s="299" t="s">
        <v>763</v>
      </c>
      <c r="H562" s="299" t="s">
        <v>4542</v>
      </c>
      <c r="I562" s="299" t="s">
        <v>90</v>
      </c>
      <c r="J562" s="299" t="s">
        <v>360</v>
      </c>
      <c r="K562" s="299" t="s">
        <v>196</v>
      </c>
    </row>
    <row r="563" spans="1:11" s="326" customFormat="1" ht="12.95" customHeight="1" x14ac:dyDescent="0.25">
      <c r="A563" s="306">
        <v>1143956959</v>
      </c>
      <c r="B563" s="299" t="s">
        <v>364</v>
      </c>
      <c r="C563" s="299" t="str">
        <f>+_xlfn.XLOOKUP(A563,'ACTIVOS 2'!$B$10:$B$700,'ACTIVOS 2'!$C$10:$C$700)</f>
        <v>POPO MINA JOSE JEFFERSON</v>
      </c>
      <c r="D563" s="300">
        <v>34137</v>
      </c>
      <c r="E563" s="300">
        <v>43353</v>
      </c>
      <c r="F563" s="301">
        <v>3091000</v>
      </c>
      <c r="G563" s="299" t="s">
        <v>763</v>
      </c>
      <c r="H563" s="299" t="s">
        <v>4543</v>
      </c>
      <c r="I563" s="299" t="s">
        <v>90</v>
      </c>
      <c r="J563" s="299" t="s">
        <v>365</v>
      </c>
      <c r="K563" s="299" t="s">
        <v>92</v>
      </c>
    </row>
    <row r="564" spans="1:11" s="326" customFormat="1" ht="12.95" customHeight="1" x14ac:dyDescent="0.25">
      <c r="A564" s="306">
        <v>1130678000</v>
      </c>
      <c r="B564" s="299" t="s">
        <v>349</v>
      </c>
      <c r="C564" s="299" t="str">
        <f>+_xlfn.XLOOKUP(A564,'ACTIVOS 2'!$B$10:$B$700,'ACTIVOS 2'!$C$10:$C$700)</f>
        <v>COBOS VASQUEZ ALVARO ANDRES</v>
      </c>
      <c r="D564" s="300">
        <v>32338</v>
      </c>
      <c r="E564" s="300">
        <v>45162</v>
      </c>
      <c r="F564" s="301">
        <v>2243000</v>
      </c>
      <c r="G564" s="299" t="s">
        <v>763</v>
      </c>
      <c r="H564" s="299" t="s">
        <v>350</v>
      </c>
      <c r="I564" s="299" t="s">
        <v>90</v>
      </c>
      <c r="J564" s="299" t="s">
        <v>6675</v>
      </c>
      <c r="K564" s="299" t="s">
        <v>6724</v>
      </c>
    </row>
    <row r="565" spans="1:11" s="326" customFormat="1" ht="12.95" customHeight="1" x14ac:dyDescent="0.25">
      <c r="A565" s="306">
        <v>1151963482</v>
      </c>
      <c r="B565" s="299" t="s">
        <v>1528</v>
      </c>
      <c r="C565" s="299" t="str">
        <f>+_xlfn.XLOOKUP(A565,'ACTIVOS 2'!$B$10:$B$700,'ACTIVOS 2'!$C$10:$C$700)</f>
        <v>ORTIZ CAMPOS ROBERTO CARLOS</v>
      </c>
      <c r="D565" s="300">
        <v>35727</v>
      </c>
      <c r="E565" s="300">
        <v>45362</v>
      </c>
      <c r="F565" s="301">
        <v>4191000</v>
      </c>
      <c r="G565" s="299" t="s">
        <v>763</v>
      </c>
      <c r="H565" s="299" t="s">
        <v>1529</v>
      </c>
      <c r="I565" s="299" t="s">
        <v>90</v>
      </c>
      <c r="J565" s="299" t="s">
        <v>1530</v>
      </c>
      <c r="K565" s="299" t="s">
        <v>196</v>
      </c>
    </row>
    <row r="566" spans="1:11" s="326" customFormat="1" ht="12.95" customHeight="1" x14ac:dyDescent="0.25">
      <c r="A566" s="306">
        <v>14636006</v>
      </c>
      <c r="B566" s="299" t="s">
        <v>231</v>
      </c>
      <c r="C566" s="299" t="str">
        <f>+_xlfn.XLOOKUP(A566,'ACTIVOS 2'!$B$10:$B$700,'ACTIVOS 2'!$C$10:$C$700)</f>
        <v>CASTIBLANCO MARQUEZ HARRY</v>
      </c>
      <c r="D566" s="300">
        <v>30654</v>
      </c>
      <c r="E566" s="300">
        <v>45475</v>
      </c>
      <c r="F566" s="301">
        <v>3727000</v>
      </c>
      <c r="G566" s="299" t="s">
        <v>763</v>
      </c>
      <c r="H566" s="299" t="s">
        <v>232</v>
      </c>
      <c r="I566" s="299" t="s">
        <v>90</v>
      </c>
      <c r="J566" s="299" t="s">
        <v>6312</v>
      </c>
      <c r="K566" s="299" t="s">
        <v>196</v>
      </c>
    </row>
    <row r="567" spans="1:11" s="326" customFormat="1" ht="12.95" customHeight="1" x14ac:dyDescent="0.25">
      <c r="A567" s="306">
        <v>1113635537</v>
      </c>
      <c r="B567" s="299" t="s">
        <v>1531</v>
      </c>
      <c r="C567" s="299" t="str">
        <f>+_xlfn.XLOOKUP(A567,'ACTIVOS 2'!$B$10:$B$700,'ACTIVOS 2'!$C$10:$C$700)</f>
        <v>ORTIZ ROSERO LUZ ADRIANA</v>
      </c>
      <c r="D567" s="300">
        <v>32307</v>
      </c>
      <c r="E567" s="300">
        <v>39744</v>
      </c>
      <c r="F567" s="301">
        <v>2550000</v>
      </c>
      <c r="G567" s="299" t="s">
        <v>768</v>
      </c>
      <c r="H567" s="299" t="s">
        <v>4544</v>
      </c>
      <c r="I567" s="299" t="s">
        <v>366</v>
      </c>
      <c r="J567" s="299" t="s">
        <v>1532</v>
      </c>
      <c r="K567" s="299" t="s">
        <v>368</v>
      </c>
    </row>
    <row r="568" spans="1:11" s="326" customFormat="1" ht="12.95" customHeight="1" x14ac:dyDescent="0.25">
      <c r="A568" s="306">
        <v>14678592</v>
      </c>
      <c r="B568" s="299" t="s">
        <v>1577</v>
      </c>
      <c r="C568" s="299" t="str">
        <f>+_xlfn.XLOOKUP(A568,'ACTIVOS 2'!$B$10:$B$700,'ACTIVOS 2'!$C$10:$C$700)</f>
        <v>MONTANO MURILLO LUIS CARLOS</v>
      </c>
      <c r="D568" s="300">
        <v>31041</v>
      </c>
      <c r="E568" s="300">
        <v>45062</v>
      </c>
      <c r="F568" s="301">
        <v>2550000</v>
      </c>
      <c r="G568" s="299" t="s">
        <v>763</v>
      </c>
      <c r="H568" s="299" t="s">
        <v>1578</v>
      </c>
      <c r="I568" s="299" t="s">
        <v>366</v>
      </c>
      <c r="J568" s="299" t="s">
        <v>6748</v>
      </c>
      <c r="K568" s="299" t="s">
        <v>1541</v>
      </c>
    </row>
    <row r="569" spans="1:11" s="326" customFormat="1" ht="12.95" customHeight="1" x14ac:dyDescent="0.25">
      <c r="A569" s="306">
        <v>1143932028</v>
      </c>
      <c r="B569" s="299" t="s">
        <v>1579</v>
      </c>
      <c r="C569" s="299" t="str">
        <f>+_xlfn.XLOOKUP(A569,'ACTIVOS 2'!$B$10:$B$700,'ACTIVOS 2'!$C$10:$C$700)</f>
        <v>MORALES RODRIGUEZ KATERINE</v>
      </c>
      <c r="D569" s="300">
        <v>32966</v>
      </c>
      <c r="E569" s="300">
        <v>45216</v>
      </c>
      <c r="F569" s="301">
        <v>3091000</v>
      </c>
      <c r="G569" s="299" t="s">
        <v>768</v>
      </c>
      <c r="H569" s="299" t="s">
        <v>1580</v>
      </c>
      <c r="I569" s="299" t="s">
        <v>366</v>
      </c>
      <c r="J569" s="299" t="s">
        <v>6748</v>
      </c>
      <c r="K569" s="299" t="s">
        <v>1541</v>
      </c>
    </row>
    <row r="570" spans="1:11" s="326" customFormat="1" ht="12.95" customHeight="1" x14ac:dyDescent="0.25">
      <c r="A570" s="306">
        <v>1130655961</v>
      </c>
      <c r="B570" s="299" t="s">
        <v>1533</v>
      </c>
      <c r="C570" s="299" t="str">
        <f>+_xlfn.XLOOKUP(A570,'ACTIVOS 2'!$B$10:$B$700,'ACTIVOS 2'!$C$10:$C$700)</f>
        <v>SEGURA SALAZAR SERGIO ALEXANDER</v>
      </c>
      <c r="D570" s="300">
        <v>32133</v>
      </c>
      <c r="E570" s="300">
        <v>41913</v>
      </c>
      <c r="F570" s="301">
        <v>3267000</v>
      </c>
      <c r="G570" s="299" t="s">
        <v>763</v>
      </c>
      <c r="H570" s="299" t="s">
        <v>1534</v>
      </c>
      <c r="I570" s="299" t="s">
        <v>366</v>
      </c>
      <c r="J570" s="299" t="s">
        <v>1535</v>
      </c>
      <c r="K570" s="299" t="s">
        <v>368</v>
      </c>
    </row>
    <row r="571" spans="1:11" s="326" customFormat="1" ht="12.95" customHeight="1" x14ac:dyDescent="0.25">
      <c r="A571" s="306">
        <v>94527076</v>
      </c>
      <c r="B571" s="299" t="s">
        <v>1536</v>
      </c>
      <c r="C571" s="299" t="str">
        <f>+_xlfn.XLOOKUP(A571,'ACTIVOS 2'!$B$10:$B$700,'ACTIVOS 2'!$C$10:$C$700)</f>
        <v>MORALES CHACON LUIS MIGUEL</v>
      </c>
      <c r="D571" s="300">
        <v>28859</v>
      </c>
      <c r="E571" s="300">
        <v>41674</v>
      </c>
      <c r="F571" s="301">
        <v>6970000</v>
      </c>
      <c r="G571" s="299" t="s">
        <v>763</v>
      </c>
      <c r="H571" s="299" t="s">
        <v>1537</v>
      </c>
      <c r="I571" s="299" t="s">
        <v>366</v>
      </c>
      <c r="J571" s="299" t="s">
        <v>1538</v>
      </c>
      <c r="K571" s="299" t="s">
        <v>368</v>
      </c>
    </row>
    <row r="572" spans="1:11" s="326" customFormat="1" ht="12.95" customHeight="1" x14ac:dyDescent="0.25">
      <c r="A572" s="306">
        <v>14695140</v>
      </c>
      <c r="B572" s="299" t="s">
        <v>1539</v>
      </c>
      <c r="C572" s="299" t="str">
        <f>+_xlfn.XLOOKUP(A572,'ACTIVOS 2'!$B$10:$B$700,'ACTIVOS 2'!$C$10:$C$700)</f>
        <v>QUINTERO BORRERO REINER</v>
      </c>
      <c r="D572" s="300">
        <v>30096</v>
      </c>
      <c r="E572" s="300">
        <v>39995</v>
      </c>
      <c r="F572" s="301">
        <v>6970000</v>
      </c>
      <c r="G572" s="299" t="s">
        <v>763</v>
      </c>
      <c r="H572" s="299" t="s">
        <v>4545</v>
      </c>
      <c r="I572" s="299" t="s">
        <v>366</v>
      </c>
      <c r="J572" s="299" t="s">
        <v>1540</v>
      </c>
      <c r="K572" s="299" t="s">
        <v>1541</v>
      </c>
    </row>
    <row r="573" spans="1:11" s="326" customFormat="1" ht="12.95" customHeight="1" x14ac:dyDescent="0.25">
      <c r="A573" s="306">
        <v>16789493</v>
      </c>
      <c r="B573" s="299" t="s">
        <v>1542</v>
      </c>
      <c r="C573" s="299" t="str">
        <f>+_xlfn.XLOOKUP(A573,'ACTIVOS 2'!$B$10:$B$700,'ACTIVOS 2'!$C$10:$C$700)</f>
        <v>MUNOZ CALDERON MAURICIO</v>
      </c>
      <c r="D573" s="300">
        <v>25906</v>
      </c>
      <c r="E573" s="300">
        <v>44858</v>
      </c>
      <c r="F573" s="301">
        <v>18512000</v>
      </c>
      <c r="G573" s="299" t="s">
        <v>763</v>
      </c>
      <c r="H573" s="299" t="s">
        <v>4546</v>
      </c>
      <c r="I573" s="299" t="s">
        <v>366</v>
      </c>
      <c r="J573" s="299" t="s">
        <v>1543</v>
      </c>
      <c r="K573" s="299" t="s">
        <v>366</v>
      </c>
    </row>
    <row r="574" spans="1:11" s="326" customFormat="1" ht="12.95" customHeight="1" x14ac:dyDescent="0.25">
      <c r="A574" s="306">
        <v>16722977</v>
      </c>
      <c r="B574" s="299" t="s">
        <v>1544</v>
      </c>
      <c r="C574" s="299" t="str">
        <f>+_xlfn.XLOOKUP(A574,'ACTIVOS 2'!$B$10:$B$700,'ACTIVOS 2'!$C$10:$C$700)</f>
        <v>AGUDELO SALAZAR JOHN FERNANDO</v>
      </c>
      <c r="D574" s="300">
        <v>23966</v>
      </c>
      <c r="E574" s="300">
        <v>38874</v>
      </c>
      <c r="F574" s="301">
        <v>2181000</v>
      </c>
      <c r="G574" s="299" t="s">
        <v>763</v>
      </c>
      <c r="H574" s="299" t="s">
        <v>4547</v>
      </c>
      <c r="I574" s="299" t="s">
        <v>366</v>
      </c>
      <c r="J574" s="299" t="s">
        <v>367</v>
      </c>
      <c r="K574" s="299" t="s">
        <v>368</v>
      </c>
    </row>
    <row r="575" spans="1:11" s="326" customFormat="1" ht="12.95" customHeight="1" x14ac:dyDescent="0.25">
      <c r="A575" s="306">
        <v>14839847</v>
      </c>
      <c r="B575" s="299" t="s">
        <v>369</v>
      </c>
      <c r="C575" s="299" t="str">
        <f>+_xlfn.XLOOKUP(A575,'ACTIVOS 2'!$B$10:$B$700,'ACTIVOS 2'!$C$10:$C$700)</f>
        <v>ASPRILLA LUIS ALFONSO</v>
      </c>
      <c r="D575" s="300">
        <v>29299</v>
      </c>
      <c r="E575" s="300">
        <v>45509</v>
      </c>
      <c r="F575" s="301">
        <v>2181000</v>
      </c>
      <c r="G575" s="299" t="s">
        <v>763</v>
      </c>
      <c r="H575" s="299" t="s">
        <v>4548</v>
      </c>
      <c r="I575" s="299" t="s">
        <v>366</v>
      </c>
      <c r="J575" s="299" t="s">
        <v>367</v>
      </c>
      <c r="K575" s="299" t="s">
        <v>368</v>
      </c>
    </row>
    <row r="576" spans="1:11" s="326" customFormat="1" ht="12.95" customHeight="1" x14ac:dyDescent="0.25">
      <c r="A576" s="306">
        <v>4816989</v>
      </c>
      <c r="B576" s="299" t="s">
        <v>370</v>
      </c>
      <c r="C576" s="299" t="str">
        <f>+_xlfn.XLOOKUP(A576,'ACTIVOS 2'!$B$10:$B$700,'ACTIVOS 2'!$C$10:$C$700)</f>
        <v>CAICEDO BARCO PEDRO ANTONIO</v>
      </c>
      <c r="D576" s="300">
        <v>28180</v>
      </c>
      <c r="E576" s="300">
        <v>41397</v>
      </c>
      <c r="F576" s="301">
        <v>2181000</v>
      </c>
      <c r="G576" s="299" t="s">
        <v>763</v>
      </c>
      <c r="H576" s="299" t="s">
        <v>371</v>
      </c>
      <c r="I576" s="299" t="s">
        <v>366</v>
      </c>
      <c r="J576" s="299" t="s">
        <v>367</v>
      </c>
      <c r="K576" s="299" t="s">
        <v>368</v>
      </c>
    </row>
    <row r="577" spans="1:11" s="326" customFormat="1" ht="12.95" customHeight="1" x14ac:dyDescent="0.25">
      <c r="A577" s="306">
        <v>1112461608</v>
      </c>
      <c r="B577" s="299" t="s">
        <v>6796</v>
      </c>
      <c r="C577" s="299" t="str">
        <f>+_xlfn.XLOOKUP(A577,'ACTIVOS 2'!$B$10:$B$700,'ACTIVOS 2'!$C$10:$C$700)</f>
        <v>CARDENAS DAVILA OSCAR EDUARDO</v>
      </c>
      <c r="D577" s="300">
        <v>31764</v>
      </c>
      <c r="E577" s="300">
        <v>45782</v>
      </c>
      <c r="F577" s="301">
        <v>1770000</v>
      </c>
      <c r="G577" s="299" t="s">
        <v>763</v>
      </c>
      <c r="H577" s="299" t="s">
        <v>6797</v>
      </c>
      <c r="I577" s="299" t="s">
        <v>366</v>
      </c>
      <c r="J577" s="299" t="s">
        <v>367</v>
      </c>
      <c r="K577" s="299" t="s">
        <v>368</v>
      </c>
    </row>
    <row r="578" spans="1:11" s="326" customFormat="1" ht="12.95" customHeight="1" x14ac:dyDescent="0.25">
      <c r="A578" s="306">
        <v>1107099179</v>
      </c>
      <c r="B578" s="299" t="s">
        <v>374</v>
      </c>
      <c r="C578" s="299" t="str">
        <f>+_xlfn.XLOOKUP(A578,'ACTIVOS 2'!$B$10:$B$700,'ACTIVOS 2'!$C$10:$C$700)</f>
        <v>CARVAJAL GALLEGO ANTHONY</v>
      </c>
      <c r="D578" s="300">
        <v>35222</v>
      </c>
      <c r="E578" s="300">
        <v>44677</v>
      </c>
      <c r="F578" s="301">
        <v>2181000</v>
      </c>
      <c r="G578" s="299" t="s">
        <v>763</v>
      </c>
      <c r="H578" s="299" t="s">
        <v>375</v>
      </c>
      <c r="I578" s="299" t="s">
        <v>366</v>
      </c>
      <c r="J578" s="299" t="s">
        <v>367</v>
      </c>
      <c r="K578" s="299" t="s">
        <v>368</v>
      </c>
    </row>
    <row r="579" spans="1:11" s="326" customFormat="1" ht="12.95" customHeight="1" x14ac:dyDescent="0.25">
      <c r="A579" s="306">
        <v>1004614499</v>
      </c>
      <c r="B579" s="299" t="s">
        <v>376</v>
      </c>
      <c r="C579" s="299" t="str">
        <f>+_xlfn.XLOOKUP(A579,'ACTIVOS 2'!$B$10:$B$700,'ACTIVOS 2'!$C$10:$C$700)</f>
        <v>CUERO PALERMO MIGUEL</v>
      </c>
      <c r="D579" s="300">
        <v>34268</v>
      </c>
      <c r="E579" s="300">
        <v>44914</v>
      </c>
      <c r="F579" s="301">
        <v>2181000</v>
      </c>
      <c r="G579" s="299" t="s">
        <v>763</v>
      </c>
      <c r="H579" s="299" t="s">
        <v>377</v>
      </c>
      <c r="I579" s="299" t="s">
        <v>366</v>
      </c>
      <c r="J579" s="299" t="s">
        <v>367</v>
      </c>
      <c r="K579" s="299" t="s">
        <v>368</v>
      </c>
    </row>
    <row r="580" spans="1:11" s="326" customFormat="1" ht="12.95" customHeight="1" x14ac:dyDescent="0.25">
      <c r="A580" s="306">
        <v>94521586</v>
      </c>
      <c r="B580" s="299" t="s">
        <v>378</v>
      </c>
      <c r="C580" s="299" t="str">
        <f>+_xlfn.XLOOKUP(A580,'ACTIVOS 2'!$B$10:$B$700,'ACTIVOS 2'!$C$10:$C$700)</f>
        <v>GONZALEZ LOPEZ WILLIAM JAVIER</v>
      </c>
      <c r="D580" s="300">
        <v>28720</v>
      </c>
      <c r="E580" s="300">
        <v>45447</v>
      </c>
      <c r="F580" s="301">
        <v>2181000</v>
      </c>
      <c r="G580" s="299" t="s">
        <v>763</v>
      </c>
      <c r="H580" s="299" t="s">
        <v>379</v>
      </c>
      <c r="I580" s="299" t="s">
        <v>366</v>
      </c>
      <c r="J580" s="299" t="s">
        <v>367</v>
      </c>
      <c r="K580" s="299" t="s">
        <v>368</v>
      </c>
    </row>
    <row r="581" spans="1:11" s="326" customFormat="1" ht="12.95" customHeight="1" x14ac:dyDescent="0.25">
      <c r="A581" s="306">
        <v>1144043243</v>
      </c>
      <c r="B581" s="299" t="s">
        <v>380</v>
      </c>
      <c r="C581" s="299" t="str">
        <f>+_xlfn.XLOOKUP(A581,'ACTIVOS 2'!$B$10:$B$700,'ACTIVOS 2'!$C$10:$C$700)</f>
        <v>GRIJALBA NANEZ LUIS DAVID</v>
      </c>
      <c r="D581" s="300">
        <v>33117</v>
      </c>
      <c r="E581" s="300">
        <v>42290</v>
      </c>
      <c r="F581" s="301">
        <v>2181000</v>
      </c>
      <c r="G581" s="299" t="s">
        <v>763</v>
      </c>
      <c r="H581" s="299" t="s">
        <v>381</v>
      </c>
      <c r="I581" s="299" t="s">
        <v>366</v>
      </c>
      <c r="J581" s="299" t="s">
        <v>367</v>
      </c>
      <c r="K581" s="299" t="s">
        <v>368</v>
      </c>
    </row>
    <row r="582" spans="1:11" s="326" customFormat="1" ht="12.95" customHeight="1" x14ac:dyDescent="0.25">
      <c r="A582" s="306">
        <v>1130629024</v>
      </c>
      <c r="B582" s="299" t="s">
        <v>382</v>
      </c>
      <c r="C582" s="299" t="str">
        <f>+_xlfn.XLOOKUP(A582,'ACTIVOS 2'!$B$10:$B$700,'ACTIVOS 2'!$C$10:$C$700)</f>
        <v>GUERRERO MUNOZ EDGAR MAURICIO</v>
      </c>
      <c r="D582" s="300">
        <v>31686</v>
      </c>
      <c r="E582" s="300">
        <v>42563</v>
      </c>
      <c r="F582" s="301">
        <v>2181000</v>
      </c>
      <c r="G582" s="299" t="s">
        <v>763</v>
      </c>
      <c r="H582" s="299" t="s">
        <v>383</v>
      </c>
      <c r="I582" s="299" t="s">
        <v>366</v>
      </c>
      <c r="J582" s="299" t="s">
        <v>367</v>
      </c>
      <c r="K582" s="299" t="s">
        <v>368</v>
      </c>
    </row>
    <row r="583" spans="1:11" s="326" customFormat="1" ht="12.95" customHeight="1" x14ac:dyDescent="0.25">
      <c r="A583" s="306">
        <v>31714907</v>
      </c>
      <c r="B583" s="299" t="s">
        <v>384</v>
      </c>
      <c r="C583" s="299" t="str">
        <f>+_xlfn.XLOOKUP(A583,'ACTIVOS 2'!$B$10:$B$700,'ACTIVOS 2'!$C$10:$C$700)</f>
        <v>HERRERA SANCHEZ JULIE PATRICIA</v>
      </c>
      <c r="D583" s="300">
        <v>30579</v>
      </c>
      <c r="E583" s="300">
        <v>41786</v>
      </c>
      <c r="F583" s="301">
        <v>2181000</v>
      </c>
      <c r="G583" s="299" t="s">
        <v>768</v>
      </c>
      <c r="H583" s="299" t="s">
        <v>4549</v>
      </c>
      <c r="I583" s="299" t="s">
        <v>366</v>
      </c>
      <c r="J583" s="299" t="s">
        <v>367</v>
      </c>
      <c r="K583" s="299" t="s">
        <v>368</v>
      </c>
    </row>
    <row r="584" spans="1:11" s="326" customFormat="1" ht="12.95" customHeight="1" x14ac:dyDescent="0.25">
      <c r="A584" s="306">
        <v>1107038744</v>
      </c>
      <c r="B584" s="299" t="s">
        <v>385</v>
      </c>
      <c r="C584" s="299" t="str">
        <f>+_xlfn.XLOOKUP(A584,'ACTIVOS 2'!$B$10:$B$700,'ACTIVOS 2'!$C$10:$C$700)</f>
        <v>HOYOS CHAVACO KEVIN ALEJANDRO</v>
      </c>
      <c r="D584" s="300">
        <v>37093</v>
      </c>
      <c r="E584" s="300">
        <v>45390</v>
      </c>
      <c r="F584" s="301">
        <v>2181000</v>
      </c>
      <c r="G584" s="299" t="s">
        <v>763</v>
      </c>
      <c r="H584" s="299" t="s">
        <v>386</v>
      </c>
      <c r="I584" s="299" t="s">
        <v>366</v>
      </c>
      <c r="J584" s="299" t="s">
        <v>367</v>
      </c>
      <c r="K584" s="299" t="s">
        <v>368</v>
      </c>
    </row>
    <row r="585" spans="1:11" s="326" customFormat="1" ht="12.95" customHeight="1" x14ac:dyDescent="0.25">
      <c r="A585" s="306">
        <v>1113527582</v>
      </c>
      <c r="B585" s="299" t="s">
        <v>387</v>
      </c>
      <c r="C585" s="299" t="str">
        <f>+_xlfn.XLOOKUP(A585,'ACTIVOS 2'!$B$10:$B$700,'ACTIVOS 2'!$C$10:$C$700)</f>
        <v>LASSO BEJARANO CRISTIAN</v>
      </c>
      <c r="D585" s="300">
        <v>34036</v>
      </c>
      <c r="E585" s="300">
        <v>42830</v>
      </c>
      <c r="F585" s="301">
        <v>2181000</v>
      </c>
      <c r="G585" s="299" t="s">
        <v>763</v>
      </c>
      <c r="H585" s="299" t="s">
        <v>4550</v>
      </c>
      <c r="I585" s="299" t="s">
        <v>366</v>
      </c>
      <c r="J585" s="299" t="s">
        <v>367</v>
      </c>
      <c r="K585" s="299" t="s">
        <v>368</v>
      </c>
    </row>
    <row r="586" spans="1:11" s="326" customFormat="1" ht="12.95" customHeight="1" x14ac:dyDescent="0.25">
      <c r="A586" s="306">
        <v>1107530898</v>
      </c>
      <c r="B586" s="299" t="s">
        <v>390</v>
      </c>
      <c r="C586" s="299" t="str">
        <f>+_xlfn.XLOOKUP(A586,'ACTIVOS 2'!$B$10:$B$700,'ACTIVOS 2'!$C$10:$C$700)</f>
        <v>MEDINA VELASCO MARCELA</v>
      </c>
      <c r="D586" s="300">
        <v>36482</v>
      </c>
      <c r="E586" s="300">
        <v>43410</v>
      </c>
      <c r="F586" s="301">
        <v>2181000</v>
      </c>
      <c r="G586" s="299" t="s">
        <v>768</v>
      </c>
      <c r="H586" s="299" t="s">
        <v>391</v>
      </c>
      <c r="I586" s="299" t="s">
        <v>366</v>
      </c>
      <c r="J586" s="299" t="s">
        <v>367</v>
      </c>
      <c r="K586" s="299" t="s">
        <v>368</v>
      </c>
    </row>
    <row r="587" spans="1:11" s="326" customFormat="1" ht="12.95" customHeight="1" x14ac:dyDescent="0.25">
      <c r="A587" s="306">
        <v>94071329</v>
      </c>
      <c r="B587" s="299" t="s">
        <v>392</v>
      </c>
      <c r="C587" s="299" t="str">
        <f>+_xlfn.XLOOKUP(A587,'ACTIVOS 2'!$B$10:$B$700,'ACTIVOS 2'!$C$10:$C$700)</f>
        <v>MONTANO JORGE ARMANDO</v>
      </c>
      <c r="D587" s="300">
        <v>30345</v>
      </c>
      <c r="E587" s="300">
        <v>41932</v>
      </c>
      <c r="F587" s="301">
        <v>2181000</v>
      </c>
      <c r="G587" s="299" t="s">
        <v>763</v>
      </c>
      <c r="H587" s="299" t="s">
        <v>393</v>
      </c>
      <c r="I587" s="299" t="s">
        <v>366</v>
      </c>
      <c r="J587" s="299" t="s">
        <v>367</v>
      </c>
      <c r="K587" s="299" t="s">
        <v>368</v>
      </c>
    </row>
    <row r="588" spans="1:11" s="326" customFormat="1" ht="12.95" customHeight="1" x14ac:dyDescent="0.25">
      <c r="A588" s="306">
        <v>1003851191</v>
      </c>
      <c r="B588" s="299" t="s">
        <v>394</v>
      </c>
      <c r="C588" s="299" t="str">
        <f>+_xlfn.XLOOKUP(A588,'ACTIVOS 2'!$B$10:$B$700,'ACTIVOS 2'!$C$10:$C$700)</f>
        <v>MORENO VALENCIA JAYDER</v>
      </c>
      <c r="D588" s="300">
        <v>36127</v>
      </c>
      <c r="E588" s="300">
        <v>44858</v>
      </c>
      <c r="F588" s="301">
        <v>2181000</v>
      </c>
      <c r="G588" s="299" t="s">
        <v>763</v>
      </c>
      <c r="H588" s="299" t="s">
        <v>4551</v>
      </c>
      <c r="I588" s="299" t="s">
        <v>366</v>
      </c>
      <c r="J588" s="299" t="s">
        <v>367</v>
      </c>
      <c r="K588" s="299" t="s">
        <v>368</v>
      </c>
    </row>
    <row r="589" spans="1:11" s="326" customFormat="1" ht="12.95" customHeight="1" x14ac:dyDescent="0.25">
      <c r="A589" s="306">
        <v>1107101083</v>
      </c>
      <c r="B589" s="299" t="s">
        <v>395</v>
      </c>
      <c r="C589" s="299" t="str">
        <f>+_xlfn.XLOOKUP(A589,'ACTIVOS 2'!$B$10:$B$700,'ACTIVOS 2'!$C$10:$C$700)</f>
        <v>MOSQUERA GONZALEZ SEBASTIAN</v>
      </c>
      <c r="D589" s="300">
        <v>35285</v>
      </c>
      <c r="E589" s="300">
        <v>44587</v>
      </c>
      <c r="F589" s="301">
        <v>2181000</v>
      </c>
      <c r="G589" s="299" t="s">
        <v>763</v>
      </c>
      <c r="H589" s="299" t="s">
        <v>396</v>
      </c>
      <c r="I589" s="299" t="s">
        <v>366</v>
      </c>
      <c r="J589" s="299" t="s">
        <v>367</v>
      </c>
      <c r="K589" s="299" t="s">
        <v>368</v>
      </c>
    </row>
    <row r="590" spans="1:11" s="326" customFormat="1" ht="12.95" customHeight="1" x14ac:dyDescent="0.25">
      <c r="A590" s="306">
        <v>1087648122</v>
      </c>
      <c r="B590" s="299" t="s">
        <v>397</v>
      </c>
      <c r="C590" s="299" t="str">
        <f>+_xlfn.XLOOKUP(A590,'ACTIVOS 2'!$B$10:$B$700,'ACTIVOS 2'!$C$10:$C$700)</f>
        <v>ORDONEZ GOMEZ ALEX FERNANDO</v>
      </c>
      <c r="D590" s="300">
        <v>36172</v>
      </c>
      <c r="E590" s="300">
        <v>44474</v>
      </c>
      <c r="F590" s="301">
        <v>2181000</v>
      </c>
      <c r="G590" s="299" t="s">
        <v>763</v>
      </c>
      <c r="H590" s="299" t="s">
        <v>4552</v>
      </c>
      <c r="I590" s="299" t="s">
        <v>366</v>
      </c>
      <c r="J590" s="299" t="s">
        <v>367</v>
      </c>
      <c r="K590" s="299" t="s">
        <v>368</v>
      </c>
    </row>
    <row r="591" spans="1:11" s="326" customFormat="1" ht="12.95" customHeight="1" x14ac:dyDescent="0.25">
      <c r="A591" s="306">
        <v>1130594235</v>
      </c>
      <c r="B591" s="299" t="s">
        <v>398</v>
      </c>
      <c r="C591" s="299" t="str">
        <f>+_xlfn.XLOOKUP(A591,'ACTIVOS 2'!$B$10:$B$700,'ACTIVOS 2'!$C$10:$C$700)</f>
        <v>OSORIO MARTINEZ JEFFERSON STIVE</v>
      </c>
      <c r="D591" s="300">
        <v>31963</v>
      </c>
      <c r="E591" s="300">
        <v>42023</v>
      </c>
      <c r="F591" s="301">
        <v>2181000</v>
      </c>
      <c r="G591" s="299" t="s">
        <v>763</v>
      </c>
      <c r="H591" s="299" t="s">
        <v>4553</v>
      </c>
      <c r="I591" s="299" t="s">
        <v>366</v>
      </c>
      <c r="J591" s="299" t="s">
        <v>367</v>
      </c>
      <c r="K591" s="299" t="s">
        <v>368</v>
      </c>
    </row>
    <row r="592" spans="1:11" s="326" customFormat="1" ht="12.95" customHeight="1" x14ac:dyDescent="0.25">
      <c r="A592" s="306">
        <v>1144130147</v>
      </c>
      <c r="B592" s="299" t="s">
        <v>6917</v>
      </c>
      <c r="C592" s="299" t="str">
        <f>+_xlfn.XLOOKUP(A592,'ACTIVOS 2'!$B$10:$B$700,'ACTIVOS 2'!$C$10:$C$700)</f>
        <v>OSORIO PRIETO EDGAR</v>
      </c>
      <c r="D592" s="300">
        <v>32774</v>
      </c>
      <c r="E592" s="300">
        <v>45796</v>
      </c>
      <c r="F592" s="301">
        <v>1770000</v>
      </c>
      <c r="G592" s="299" t="s">
        <v>763</v>
      </c>
      <c r="H592" s="299" t="s">
        <v>6918</v>
      </c>
      <c r="I592" s="299" t="s">
        <v>366</v>
      </c>
      <c r="J592" s="299" t="s">
        <v>367</v>
      </c>
      <c r="K592" s="299" t="s">
        <v>368</v>
      </c>
    </row>
    <row r="593" spans="1:11" s="326" customFormat="1" ht="12.95" customHeight="1" x14ac:dyDescent="0.25">
      <c r="A593" s="306">
        <v>1006072724</v>
      </c>
      <c r="B593" s="299" t="s">
        <v>401</v>
      </c>
      <c r="C593" s="299" t="str">
        <f>+_xlfn.XLOOKUP(A593,'ACTIVOS 2'!$B$10:$B$700,'ACTIVOS 2'!$C$10:$C$700)</f>
        <v>PIAMBA GUZMAN CAMILO ANDRES</v>
      </c>
      <c r="D593" s="300">
        <v>37591</v>
      </c>
      <c r="E593" s="300">
        <v>44754</v>
      </c>
      <c r="F593" s="301">
        <v>2181000</v>
      </c>
      <c r="G593" s="299" t="s">
        <v>763</v>
      </c>
      <c r="H593" s="299" t="s">
        <v>402</v>
      </c>
      <c r="I593" s="299" t="s">
        <v>366</v>
      </c>
      <c r="J593" s="299" t="s">
        <v>367</v>
      </c>
      <c r="K593" s="299" t="s">
        <v>368</v>
      </c>
    </row>
    <row r="594" spans="1:11" s="326" customFormat="1" ht="12.95" customHeight="1" x14ac:dyDescent="0.25">
      <c r="A594" s="306">
        <v>1130639946</v>
      </c>
      <c r="B594" s="299" t="s">
        <v>403</v>
      </c>
      <c r="C594" s="299" t="str">
        <f>+_xlfn.XLOOKUP(A594,'ACTIVOS 2'!$B$10:$B$700,'ACTIVOS 2'!$C$10:$C$700)</f>
        <v>QUINTERO CARABALI CAROLINA</v>
      </c>
      <c r="D594" s="300">
        <v>32125</v>
      </c>
      <c r="E594" s="300">
        <v>45495</v>
      </c>
      <c r="F594" s="301">
        <v>2181000</v>
      </c>
      <c r="G594" s="299" t="s">
        <v>768</v>
      </c>
      <c r="H594" s="299" t="s">
        <v>404</v>
      </c>
      <c r="I594" s="299" t="s">
        <v>366</v>
      </c>
      <c r="J594" s="299" t="s">
        <v>367</v>
      </c>
      <c r="K594" s="299" t="s">
        <v>368</v>
      </c>
    </row>
    <row r="595" spans="1:11" s="326" customFormat="1" ht="12.95" customHeight="1" x14ac:dyDescent="0.25">
      <c r="A595" s="306">
        <v>1144205002</v>
      </c>
      <c r="B595" s="299" t="s">
        <v>405</v>
      </c>
      <c r="C595" s="299" t="str">
        <f>+_xlfn.XLOOKUP(A595,'ACTIVOS 2'!$B$10:$B$700,'ACTIVOS 2'!$C$10:$C$700)</f>
        <v>ROMAN BUSTAMANTE DUVAN FELIPE</v>
      </c>
      <c r="D595" s="300">
        <v>35731</v>
      </c>
      <c r="E595" s="300">
        <v>45124</v>
      </c>
      <c r="F595" s="301">
        <v>2181000</v>
      </c>
      <c r="G595" s="299" t="s">
        <v>763</v>
      </c>
      <c r="H595" s="299" t="s">
        <v>4554</v>
      </c>
      <c r="I595" s="299" t="s">
        <v>366</v>
      </c>
      <c r="J595" s="299" t="s">
        <v>367</v>
      </c>
      <c r="K595" s="299" t="s">
        <v>368</v>
      </c>
    </row>
    <row r="596" spans="1:11" s="326" customFormat="1" ht="12.95" customHeight="1" x14ac:dyDescent="0.25">
      <c r="A596" s="306">
        <v>1143981059</v>
      </c>
      <c r="B596" s="299" t="s">
        <v>406</v>
      </c>
      <c r="C596" s="299" t="str">
        <f>+_xlfn.XLOOKUP(A596,'ACTIVOS 2'!$B$10:$B$700,'ACTIVOS 2'!$C$10:$C$700)</f>
        <v>SABOGAL CARVAJAL SANDRO ESTEBAN</v>
      </c>
      <c r="D596" s="300">
        <v>35207</v>
      </c>
      <c r="E596" s="300">
        <v>44760</v>
      </c>
      <c r="F596" s="301">
        <v>2181000</v>
      </c>
      <c r="G596" s="299" t="s">
        <v>763</v>
      </c>
      <c r="H596" s="299" t="s">
        <v>4555</v>
      </c>
      <c r="I596" s="299" t="s">
        <v>366</v>
      </c>
      <c r="J596" s="299" t="s">
        <v>367</v>
      </c>
      <c r="K596" s="299" t="s">
        <v>368</v>
      </c>
    </row>
    <row r="597" spans="1:11" s="326" customFormat="1" ht="12.95" customHeight="1" x14ac:dyDescent="0.25">
      <c r="A597" s="306">
        <v>1130584623</v>
      </c>
      <c r="B597" s="299" t="s">
        <v>407</v>
      </c>
      <c r="C597" s="299" t="str">
        <f>+_xlfn.XLOOKUP(A597,'ACTIVOS 2'!$B$10:$B$700,'ACTIVOS 2'!$C$10:$C$700)</f>
        <v>TABARES SANCHEZ CRISTIAN DAVID</v>
      </c>
      <c r="D597" s="300">
        <v>31707</v>
      </c>
      <c r="E597" s="300">
        <v>45489</v>
      </c>
      <c r="F597" s="301">
        <v>2181000</v>
      </c>
      <c r="G597" s="299" t="s">
        <v>763</v>
      </c>
      <c r="H597" s="299" t="s">
        <v>408</v>
      </c>
      <c r="I597" s="299" t="s">
        <v>366</v>
      </c>
      <c r="J597" s="299" t="s">
        <v>367</v>
      </c>
      <c r="K597" s="299" t="s">
        <v>368</v>
      </c>
    </row>
    <row r="598" spans="1:11" s="326" customFormat="1" ht="12.95" customHeight="1" x14ac:dyDescent="0.25">
      <c r="A598" s="306">
        <v>16928261</v>
      </c>
      <c r="B598" s="299" t="s">
        <v>409</v>
      </c>
      <c r="C598" s="299" t="str">
        <f>+_xlfn.XLOOKUP(A598,'ACTIVOS 2'!$B$10:$B$700,'ACTIVOS 2'!$C$10:$C$700)</f>
        <v>NARVAEZ SARRIA DIEGO ALEJANDRO</v>
      </c>
      <c r="D598" s="300">
        <v>29740</v>
      </c>
      <c r="E598" s="300">
        <v>38749</v>
      </c>
      <c r="F598" s="301">
        <v>1658000</v>
      </c>
      <c r="G598" s="299" t="s">
        <v>763</v>
      </c>
      <c r="H598" s="299" t="s">
        <v>4556</v>
      </c>
      <c r="I598" s="299" t="s">
        <v>366</v>
      </c>
      <c r="J598" s="299" t="s">
        <v>410</v>
      </c>
      <c r="K598" s="299" t="s">
        <v>368</v>
      </c>
    </row>
    <row r="599" spans="1:11" s="326" customFormat="1" ht="12.95" customHeight="1" x14ac:dyDescent="0.25">
      <c r="A599" s="306">
        <v>1151947446</v>
      </c>
      <c r="B599" s="299" t="s">
        <v>411</v>
      </c>
      <c r="C599" s="299" t="str">
        <f>+_xlfn.XLOOKUP(A599,'ACTIVOS 2'!$B$10:$B$700,'ACTIVOS 2'!$C$10:$C$700)</f>
        <v>RIVAS RAMIREZ WUILLIAM ENRIQUE</v>
      </c>
      <c r="D599" s="300">
        <v>33954</v>
      </c>
      <c r="E599" s="300">
        <v>44105</v>
      </c>
      <c r="F599" s="301">
        <v>1449000</v>
      </c>
      <c r="G599" s="299" t="s">
        <v>763</v>
      </c>
      <c r="H599" s="299" t="s">
        <v>4557</v>
      </c>
      <c r="I599" s="299" t="s">
        <v>366</v>
      </c>
      <c r="J599" s="299" t="s">
        <v>410</v>
      </c>
      <c r="K599" s="299" t="s">
        <v>368</v>
      </c>
    </row>
    <row r="600" spans="1:11" s="326" customFormat="1" ht="12.95" customHeight="1" x14ac:dyDescent="0.25">
      <c r="A600" s="306">
        <v>1007828774</v>
      </c>
      <c r="B600" s="299" t="s">
        <v>412</v>
      </c>
      <c r="C600" s="299" t="str">
        <f>+_xlfn.XLOOKUP(A600,'ACTIVOS 2'!$B$10:$B$700,'ACTIVOS 2'!$C$10:$C$700)</f>
        <v>SOLANO ESTRADA EDWARD ALEXANDER</v>
      </c>
      <c r="D600" s="300">
        <v>33293</v>
      </c>
      <c r="E600" s="300">
        <v>44844</v>
      </c>
      <c r="F600" s="301">
        <v>1449000</v>
      </c>
      <c r="G600" s="299" t="s">
        <v>763</v>
      </c>
      <c r="H600" s="299" t="s">
        <v>413</v>
      </c>
      <c r="I600" s="299" t="s">
        <v>366</v>
      </c>
      <c r="J600" s="299" t="s">
        <v>410</v>
      </c>
      <c r="K600" s="299" t="s">
        <v>368</v>
      </c>
    </row>
    <row r="601" spans="1:11" s="326" customFormat="1" ht="12.95" customHeight="1" x14ac:dyDescent="0.25">
      <c r="A601" s="306">
        <v>1143951509</v>
      </c>
      <c r="B601" s="299" t="s">
        <v>372</v>
      </c>
      <c r="C601" s="299" t="str">
        <f>+_xlfn.XLOOKUP(A601,'ACTIVOS 2'!$B$10:$B$700,'ACTIVOS 2'!$C$10:$C$700)</f>
        <v>CARACAS FILIGRANA BRAYAN ESTIVEN</v>
      </c>
      <c r="D601" s="300">
        <v>33857</v>
      </c>
      <c r="E601" s="300">
        <v>45524</v>
      </c>
      <c r="F601" s="301">
        <v>2181000</v>
      </c>
      <c r="G601" s="299" t="s">
        <v>763</v>
      </c>
      <c r="H601" s="299" t="s">
        <v>373</v>
      </c>
      <c r="I601" s="299" t="s">
        <v>366</v>
      </c>
      <c r="J601" s="299" t="s">
        <v>416</v>
      </c>
      <c r="K601" s="299" t="s">
        <v>368</v>
      </c>
    </row>
    <row r="602" spans="1:11" s="326" customFormat="1" ht="12.95" customHeight="1" x14ac:dyDescent="0.25">
      <c r="A602" s="306">
        <v>1151956688</v>
      </c>
      <c r="B602" s="299" t="s">
        <v>414</v>
      </c>
      <c r="C602" s="299" t="str">
        <f>+_xlfn.XLOOKUP(A602,'ACTIVOS 2'!$B$10:$B$700,'ACTIVOS 2'!$C$10:$C$700)</f>
        <v>HENAO GOMEZ JUAN DAVID</v>
      </c>
      <c r="D602" s="300">
        <v>34708</v>
      </c>
      <c r="E602" s="300">
        <v>45505</v>
      </c>
      <c r="F602" s="301">
        <v>2181000</v>
      </c>
      <c r="G602" s="299" t="s">
        <v>763</v>
      </c>
      <c r="H602" s="299" t="s">
        <v>415</v>
      </c>
      <c r="I602" s="299" t="s">
        <v>366</v>
      </c>
      <c r="J602" s="299" t="s">
        <v>416</v>
      </c>
      <c r="K602" s="299" t="s">
        <v>368</v>
      </c>
    </row>
    <row r="603" spans="1:11" s="326" customFormat="1" ht="12.95" customHeight="1" x14ac:dyDescent="0.25">
      <c r="A603" s="306">
        <v>1144036869</v>
      </c>
      <c r="B603" s="299" t="s">
        <v>419</v>
      </c>
      <c r="C603" s="299" t="str">
        <f>+_xlfn.XLOOKUP(A603,'ACTIVOS 2'!$B$10:$B$700,'ACTIVOS 2'!$C$10:$C$700)</f>
        <v>MOSQUERA AGUIRRE JHON EDINSON</v>
      </c>
      <c r="D603" s="300">
        <v>33069</v>
      </c>
      <c r="E603" s="300">
        <v>43682</v>
      </c>
      <c r="F603" s="301">
        <v>2615000</v>
      </c>
      <c r="G603" s="299" t="s">
        <v>763</v>
      </c>
      <c r="H603" s="299" t="s">
        <v>420</v>
      </c>
      <c r="I603" s="299" t="s">
        <v>366</v>
      </c>
      <c r="J603" s="299" t="s">
        <v>416</v>
      </c>
      <c r="K603" s="299" t="s">
        <v>368</v>
      </c>
    </row>
    <row r="604" spans="1:11" s="326" customFormat="1" ht="12.95" customHeight="1" x14ac:dyDescent="0.25">
      <c r="A604" s="306">
        <v>1006181201</v>
      </c>
      <c r="B604" s="299" t="s">
        <v>421</v>
      </c>
      <c r="C604" s="299" t="str">
        <f>+_xlfn.XLOOKUP(A604,'ACTIVOS 2'!$B$10:$B$700,'ACTIVOS 2'!$C$10:$C$700)</f>
        <v>OCHOA BURGOS JEAN PAUL</v>
      </c>
      <c r="D604" s="300">
        <v>36716</v>
      </c>
      <c r="E604" s="300">
        <v>44698</v>
      </c>
      <c r="F604" s="301">
        <v>2615000</v>
      </c>
      <c r="G604" s="299" t="s">
        <v>763</v>
      </c>
      <c r="H604" s="299" t="s">
        <v>422</v>
      </c>
      <c r="I604" s="299" t="s">
        <v>366</v>
      </c>
      <c r="J604" s="299" t="s">
        <v>416</v>
      </c>
      <c r="K604" s="299" t="s">
        <v>368</v>
      </c>
    </row>
    <row r="605" spans="1:11" s="326" customFormat="1" ht="12.95" customHeight="1" x14ac:dyDescent="0.25">
      <c r="A605" s="306">
        <v>1144027635</v>
      </c>
      <c r="B605" s="299" t="s">
        <v>423</v>
      </c>
      <c r="C605" s="299" t="str">
        <f>+_xlfn.XLOOKUP(A605,'ACTIVOS 2'!$B$10:$B$700,'ACTIVOS 2'!$C$10:$C$700)</f>
        <v>SALAZAR TORRES DANIEL ALBERTO</v>
      </c>
      <c r="D605" s="300">
        <v>32580</v>
      </c>
      <c r="E605" s="300">
        <v>43040</v>
      </c>
      <c r="F605" s="301">
        <v>2615000</v>
      </c>
      <c r="G605" s="299" t="s">
        <v>763</v>
      </c>
      <c r="H605" s="299" t="s">
        <v>424</v>
      </c>
      <c r="I605" s="299" t="s">
        <v>366</v>
      </c>
      <c r="J605" s="299" t="s">
        <v>416</v>
      </c>
      <c r="K605" s="299" t="s">
        <v>368</v>
      </c>
    </row>
    <row r="606" spans="1:11" s="326" customFormat="1" ht="12.95" customHeight="1" x14ac:dyDescent="0.25">
      <c r="A606" s="306">
        <v>1006033735</v>
      </c>
      <c r="B606" s="299" t="s">
        <v>1545</v>
      </c>
      <c r="C606" s="299" t="str">
        <f>+_xlfn.XLOOKUP(A606,'ACTIVOS 2'!$B$10:$B$700,'ACTIVOS 2'!$C$10:$C$700)</f>
        <v>BLANDON MONDRAGON ANDRES FELIPE</v>
      </c>
      <c r="D606" s="300">
        <v>36827</v>
      </c>
      <c r="E606" s="300">
        <v>44840</v>
      </c>
      <c r="F606" s="301">
        <v>2550000</v>
      </c>
      <c r="G606" s="299" t="s">
        <v>763</v>
      </c>
      <c r="H606" s="299" t="s">
        <v>4558</v>
      </c>
      <c r="I606" s="299" t="s">
        <v>366</v>
      </c>
      <c r="J606" s="299" t="s">
        <v>1546</v>
      </c>
      <c r="K606" s="299" t="s">
        <v>1541</v>
      </c>
    </row>
    <row r="607" spans="1:11" s="326" customFormat="1" ht="12.95" customHeight="1" x14ac:dyDescent="0.25">
      <c r="A607" s="306">
        <v>1005872140</v>
      </c>
      <c r="B607" s="299" t="s">
        <v>1547</v>
      </c>
      <c r="C607" s="299" t="str">
        <f>+_xlfn.XLOOKUP(A607,'ACTIVOS 2'!$B$10:$B$700,'ACTIVOS 2'!$C$10:$C$700)</f>
        <v>IPIA CAPOTE JULIAN</v>
      </c>
      <c r="D607" s="300">
        <v>36807</v>
      </c>
      <c r="E607" s="300">
        <v>44659</v>
      </c>
      <c r="F607" s="301">
        <v>3091000</v>
      </c>
      <c r="G607" s="299" t="s">
        <v>763</v>
      </c>
      <c r="H607" s="299" t="s">
        <v>1548</v>
      </c>
      <c r="I607" s="299" t="s">
        <v>366</v>
      </c>
      <c r="J607" s="299" t="s">
        <v>1546</v>
      </c>
      <c r="K607" s="299" t="s">
        <v>1541</v>
      </c>
    </row>
    <row r="608" spans="1:11" s="326" customFormat="1" ht="12.95" customHeight="1" x14ac:dyDescent="0.25">
      <c r="A608" s="306">
        <v>1192794580</v>
      </c>
      <c r="B608" s="299" t="s">
        <v>1549</v>
      </c>
      <c r="C608" s="299" t="str">
        <f>+_xlfn.XLOOKUP(A608,'ACTIVOS 2'!$B$10:$B$700,'ACTIVOS 2'!$C$10:$C$700)</f>
        <v>LONDONO FIERRO JOAN STEVEN</v>
      </c>
      <c r="D608" s="300">
        <v>36922</v>
      </c>
      <c r="E608" s="300">
        <v>45216</v>
      </c>
      <c r="F608" s="301">
        <v>2550000</v>
      </c>
      <c r="G608" s="299" t="s">
        <v>763</v>
      </c>
      <c r="H608" s="299" t="s">
        <v>1550</v>
      </c>
      <c r="I608" s="299" t="s">
        <v>366</v>
      </c>
      <c r="J608" s="299" t="s">
        <v>1546</v>
      </c>
      <c r="K608" s="299" t="s">
        <v>1541</v>
      </c>
    </row>
    <row r="609" spans="1:11" s="326" customFormat="1" ht="12.95" customHeight="1" x14ac:dyDescent="0.25">
      <c r="A609" s="306">
        <v>1010127678</v>
      </c>
      <c r="B609" s="299" t="s">
        <v>1551</v>
      </c>
      <c r="C609" s="299" t="str">
        <f>+_xlfn.XLOOKUP(A609,'ACTIVOS 2'!$B$10:$B$700,'ACTIVOS 2'!$C$10:$C$700)</f>
        <v>QUINTANA VARGAS KELLY VIVIANA</v>
      </c>
      <c r="D609" s="300">
        <v>37184</v>
      </c>
      <c r="E609" s="300">
        <v>45078</v>
      </c>
      <c r="F609" s="301">
        <v>2550000</v>
      </c>
      <c r="G609" s="299" t="s">
        <v>768</v>
      </c>
      <c r="H609" s="299" t="s">
        <v>1552</v>
      </c>
      <c r="I609" s="299" t="s">
        <v>366</v>
      </c>
      <c r="J609" s="299" t="s">
        <v>1546</v>
      </c>
      <c r="K609" s="299" t="s">
        <v>1541</v>
      </c>
    </row>
    <row r="610" spans="1:11" s="326" customFormat="1" ht="12.95" customHeight="1" x14ac:dyDescent="0.25">
      <c r="A610" s="306">
        <v>1105362359</v>
      </c>
      <c r="B610" s="299" t="s">
        <v>1553</v>
      </c>
      <c r="C610" s="299" t="str">
        <f>+_xlfn.XLOOKUP(A610,'ACTIVOS 2'!$B$10:$B$700,'ACTIVOS 2'!$C$10:$C$700)</f>
        <v>VARGAS GOMEZ JUAN DAVID</v>
      </c>
      <c r="D610" s="300">
        <v>38295</v>
      </c>
      <c r="E610" s="300">
        <v>45581</v>
      </c>
      <c r="F610" s="301">
        <v>2550000</v>
      </c>
      <c r="G610" s="299" t="s">
        <v>763</v>
      </c>
      <c r="H610" s="299" t="s">
        <v>1554</v>
      </c>
      <c r="I610" s="299" t="s">
        <v>366</v>
      </c>
      <c r="J610" s="299" t="s">
        <v>1546</v>
      </c>
      <c r="K610" s="299" t="s">
        <v>1541</v>
      </c>
    </row>
    <row r="611" spans="1:11" s="326" customFormat="1" ht="12.95" customHeight="1" x14ac:dyDescent="0.25">
      <c r="A611" s="306">
        <v>1006100506</v>
      </c>
      <c r="B611" s="299" t="s">
        <v>6919</v>
      </c>
      <c r="C611" s="299" t="str">
        <f>+_xlfn.XLOOKUP(A611,'ACTIVOS 2'!$B$10:$B$700,'ACTIVOS 2'!$C$10:$C$700)</f>
        <v>BUITRAGO MOSQUERA MOISES</v>
      </c>
      <c r="D611" s="300">
        <v>37488</v>
      </c>
      <c r="E611" s="300">
        <v>45803</v>
      </c>
      <c r="F611" s="301">
        <v>1425000</v>
      </c>
      <c r="G611" s="299" t="s">
        <v>763</v>
      </c>
      <c r="H611" s="299" t="s">
        <v>6920</v>
      </c>
      <c r="I611" s="299" t="s">
        <v>366</v>
      </c>
      <c r="J611" s="299" t="s">
        <v>859</v>
      </c>
      <c r="K611" s="299" t="s">
        <v>1541</v>
      </c>
    </row>
    <row r="612" spans="1:11" s="326" customFormat="1" ht="12.95" customHeight="1" x14ac:dyDescent="0.25">
      <c r="A612" s="306">
        <v>1006101211</v>
      </c>
      <c r="B612" s="299" t="s">
        <v>6749</v>
      </c>
      <c r="C612" s="299" t="str">
        <f>+_xlfn.XLOOKUP(A612,'ACTIVOS 2'!$B$10:$B$700,'ACTIVOS 2'!$C$10:$C$700)</f>
        <v>CORDOBA ECHANDIA JESUS FELIPE</v>
      </c>
      <c r="D612" s="300">
        <v>37189</v>
      </c>
      <c r="E612" s="300">
        <v>45754</v>
      </c>
      <c r="F612" s="301">
        <v>1425000</v>
      </c>
      <c r="G612" s="299" t="s">
        <v>763</v>
      </c>
      <c r="H612" s="299" t="s">
        <v>6750</v>
      </c>
      <c r="I612" s="299" t="s">
        <v>366</v>
      </c>
      <c r="J612" s="299" t="s">
        <v>859</v>
      </c>
      <c r="K612" s="299" t="s">
        <v>368</v>
      </c>
    </row>
    <row r="613" spans="1:11" s="326" customFormat="1" ht="12.95" customHeight="1" x14ac:dyDescent="0.25">
      <c r="A613" s="306">
        <v>1005894903</v>
      </c>
      <c r="B613" s="299" t="s">
        <v>6751</v>
      </c>
      <c r="C613" s="299" t="str">
        <f>+_xlfn.XLOOKUP(A613,'ACTIVOS 2'!$B$10:$B$700,'ACTIVOS 2'!$C$10:$C$700)</f>
        <v>GOMEZ PEREZ DAVID STEVEN</v>
      </c>
      <c r="D613" s="300">
        <v>37669</v>
      </c>
      <c r="E613" s="300">
        <v>45748</v>
      </c>
      <c r="F613" s="301">
        <v>1425000</v>
      </c>
      <c r="G613" s="299" t="s">
        <v>763</v>
      </c>
      <c r="H613" s="299" t="s">
        <v>6752</v>
      </c>
      <c r="I613" s="299" t="s">
        <v>366</v>
      </c>
      <c r="J613" s="299" t="s">
        <v>859</v>
      </c>
      <c r="K613" s="299" t="s">
        <v>366</v>
      </c>
    </row>
    <row r="614" spans="1:11" s="326" customFormat="1" ht="12.95" customHeight="1" x14ac:dyDescent="0.25">
      <c r="A614" s="306">
        <v>71747861</v>
      </c>
      <c r="B614" s="299" t="s">
        <v>1557</v>
      </c>
      <c r="C614" s="299" t="str">
        <f>+_xlfn.XLOOKUP(A614,'ACTIVOS 2'!$B$10:$B$700,'ACTIVOS 2'!$C$10:$C$700)</f>
        <v>HERRERA BUCHELI EDWIN GIOVANNY</v>
      </c>
      <c r="D614" s="300">
        <v>27280</v>
      </c>
      <c r="E614" s="300">
        <v>45649</v>
      </c>
      <c r="F614" s="301">
        <v>1425000</v>
      </c>
      <c r="G614" s="299" t="s">
        <v>763</v>
      </c>
      <c r="H614" s="299" t="s">
        <v>6921</v>
      </c>
      <c r="I614" s="299" t="s">
        <v>366</v>
      </c>
      <c r="J614" s="299" t="s">
        <v>859</v>
      </c>
      <c r="K614" s="299" t="s">
        <v>1541</v>
      </c>
    </row>
    <row r="615" spans="1:11" s="326" customFormat="1" ht="12.95" customHeight="1" x14ac:dyDescent="0.25">
      <c r="A615" s="306">
        <v>1014658607</v>
      </c>
      <c r="B615" s="299" t="s">
        <v>6676</v>
      </c>
      <c r="C615" s="299" t="str">
        <f>+_xlfn.XLOOKUP(A615,'ACTIVOS 2'!$B$10:$B$700,'ACTIVOS 2'!$C$10:$C$700)</f>
        <v>HOYOS SALAZAR CHRISTIAN</v>
      </c>
      <c r="D615" s="300">
        <v>38239</v>
      </c>
      <c r="E615" s="300">
        <v>45720</v>
      </c>
      <c r="F615" s="301">
        <v>1069000</v>
      </c>
      <c r="G615" s="299" t="s">
        <v>763</v>
      </c>
      <c r="H615" s="299" t="s">
        <v>6677</v>
      </c>
      <c r="I615" s="299" t="s">
        <v>366</v>
      </c>
      <c r="J615" s="299" t="s">
        <v>859</v>
      </c>
      <c r="K615" s="299" t="s">
        <v>368</v>
      </c>
    </row>
    <row r="616" spans="1:11" s="326" customFormat="1" ht="12.95" customHeight="1" x14ac:dyDescent="0.25">
      <c r="A616" s="306">
        <v>1001456521</v>
      </c>
      <c r="B616" s="299" t="s">
        <v>6678</v>
      </c>
      <c r="C616" s="299" t="str">
        <f>+_xlfn.XLOOKUP(A616,'ACTIVOS 2'!$B$10:$B$700,'ACTIVOS 2'!$C$10:$C$700)</f>
        <v>MARQUINEZ SEVILLANO IDER MIGUEL</v>
      </c>
      <c r="D616" s="300">
        <v>37145</v>
      </c>
      <c r="E616" s="300">
        <v>45726</v>
      </c>
      <c r="F616" s="301">
        <v>1069000</v>
      </c>
      <c r="G616" s="299" t="s">
        <v>763</v>
      </c>
      <c r="H616" s="299" t="s">
        <v>6679</v>
      </c>
      <c r="I616" s="299" t="s">
        <v>366</v>
      </c>
      <c r="J616" s="299" t="s">
        <v>859</v>
      </c>
      <c r="K616" s="299" t="s">
        <v>366</v>
      </c>
    </row>
    <row r="617" spans="1:11" s="326" customFormat="1" ht="12.95" customHeight="1" x14ac:dyDescent="0.25">
      <c r="A617" s="306">
        <v>1151967751</v>
      </c>
      <c r="B617" s="299" t="s">
        <v>6753</v>
      </c>
      <c r="C617" s="299" t="str">
        <f>+_xlfn.XLOOKUP(A617,'ACTIVOS 2'!$B$10:$B$700,'ACTIVOS 2'!$C$10:$C$700)</f>
        <v>QUINTERO CARABALI JOAQUIN EMILIO</v>
      </c>
      <c r="D617" s="300">
        <v>36146</v>
      </c>
      <c r="E617" s="300">
        <v>45733</v>
      </c>
      <c r="F617" s="301">
        <v>1069000</v>
      </c>
      <c r="G617" s="299" t="s">
        <v>763</v>
      </c>
      <c r="H617" s="299" t="s">
        <v>6754</v>
      </c>
      <c r="I617" s="299" t="s">
        <v>366</v>
      </c>
      <c r="J617" s="299" t="s">
        <v>859</v>
      </c>
      <c r="K617" s="299" t="s">
        <v>368</v>
      </c>
    </row>
    <row r="618" spans="1:11" s="326" customFormat="1" ht="12.95" customHeight="1" x14ac:dyDescent="0.25">
      <c r="A618" s="306">
        <v>1112488835</v>
      </c>
      <c r="B618" s="299" t="s">
        <v>1564</v>
      </c>
      <c r="C618" s="299" t="str">
        <f>+_xlfn.XLOOKUP(A618,'ACTIVOS 2'!$B$10:$B$700,'ACTIVOS 2'!$C$10:$C$700)</f>
        <v>HERNANDEZ MUNOZ JUAN DAVID</v>
      </c>
      <c r="D618" s="300">
        <v>35313</v>
      </c>
      <c r="E618" s="300">
        <v>44544</v>
      </c>
      <c r="F618" s="301">
        <v>3267000</v>
      </c>
      <c r="G618" s="299" t="s">
        <v>763</v>
      </c>
      <c r="H618" s="299" t="s">
        <v>4560</v>
      </c>
      <c r="I618" s="299" t="s">
        <v>366</v>
      </c>
      <c r="J618" s="299" t="s">
        <v>1565</v>
      </c>
      <c r="K618" s="299" t="s">
        <v>1541</v>
      </c>
    </row>
    <row r="619" spans="1:11" s="326" customFormat="1" ht="12.95" customHeight="1" x14ac:dyDescent="0.25">
      <c r="A619" s="306">
        <v>1144064036</v>
      </c>
      <c r="B619" s="299" t="s">
        <v>1566</v>
      </c>
      <c r="C619" s="299" t="str">
        <f>+_xlfn.XLOOKUP(A619,'ACTIVOS 2'!$B$10:$B$700,'ACTIVOS 2'!$C$10:$C$700)</f>
        <v>ARCINIEGAS QUIROGA LUIS ALFONSO</v>
      </c>
      <c r="D619" s="300">
        <v>34202</v>
      </c>
      <c r="E619" s="300">
        <v>44673</v>
      </c>
      <c r="F619" s="301">
        <v>3091000</v>
      </c>
      <c r="G619" s="299" t="s">
        <v>763</v>
      </c>
      <c r="H619" s="299" t="s">
        <v>4561</v>
      </c>
      <c r="I619" s="299" t="s">
        <v>366</v>
      </c>
      <c r="J619" s="299" t="s">
        <v>1567</v>
      </c>
      <c r="K619" s="299" t="s">
        <v>1541</v>
      </c>
    </row>
    <row r="620" spans="1:11" s="326" customFormat="1" ht="12.95" customHeight="1" x14ac:dyDescent="0.25">
      <c r="A620" s="306">
        <v>16846620</v>
      </c>
      <c r="B620" s="299" t="s">
        <v>1568</v>
      </c>
      <c r="C620" s="299" t="str">
        <f>+_xlfn.XLOOKUP(A620,'ACTIVOS 2'!$B$10:$B$700,'ACTIVOS 2'!$C$10:$C$700)</f>
        <v>CUERO MOSQUERA JEFFERSON</v>
      </c>
      <c r="D620" s="300">
        <v>30411</v>
      </c>
      <c r="E620" s="300">
        <v>43571</v>
      </c>
      <c r="F620" s="301">
        <v>3091000</v>
      </c>
      <c r="G620" s="299" t="s">
        <v>763</v>
      </c>
      <c r="H620" s="299" t="s">
        <v>4562</v>
      </c>
      <c r="I620" s="299" t="s">
        <v>366</v>
      </c>
      <c r="J620" s="299" t="s">
        <v>1567</v>
      </c>
      <c r="K620" s="299" t="s">
        <v>1541</v>
      </c>
    </row>
    <row r="621" spans="1:11" s="326" customFormat="1" ht="12.95" customHeight="1" x14ac:dyDescent="0.25">
      <c r="A621" s="306">
        <v>1143993427</v>
      </c>
      <c r="B621" s="299" t="s">
        <v>1569</v>
      </c>
      <c r="C621" s="299" t="str">
        <f>+_xlfn.XLOOKUP(A621,'ACTIVOS 2'!$B$10:$B$700,'ACTIVOS 2'!$C$10:$C$700)</f>
        <v>DURAN ORTEGA DANNA ALEJANDRA</v>
      </c>
      <c r="D621" s="300">
        <v>36037</v>
      </c>
      <c r="E621" s="300">
        <v>44034</v>
      </c>
      <c r="F621" s="301">
        <v>2550000</v>
      </c>
      <c r="G621" s="299" t="s">
        <v>768</v>
      </c>
      <c r="H621" s="299" t="s">
        <v>1570</v>
      </c>
      <c r="I621" s="299" t="s">
        <v>366</v>
      </c>
      <c r="J621" s="299" t="s">
        <v>1567</v>
      </c>
      <c r="K621" s="299" t="s">
        <v>1541</v>
      </c>
    </row>
    <row r="622" spans="1:11" s="326" customFormat="1" ht="12.95" customHeight="1" x14ac:dyDescent="0.25">
      <c r="A622" s="306">
        <v>1107510619</v>
      </c>
      <c r="B622" s="299" t="s">
        <v>1571</v>
      </c>
      <c r="C622" s="299" t="str">
        <f>+_xlfn.XLOOKUP(A622,'ACTIVOS 2'!$B$10:$B$700,'ACTIVOS 2'!$C$10:$C$700)</f>
        <v>GONZALEZ TORRES BRAYAN STEVEN</v>
      </c>
      <c r="D622" s="300">
        <v>35601</v>
      </c>
      <c r="E622" s="300">
        <v>44127</v>
      </c>
      <c r="F622" s="301">
        <v>2550000</v>
      </c>
      <c r="G622" s="299" t="s">
        <v>763</v>
      </c>
      <c r="H622" s="299" t="s">
        <v>1572</v>
      </c>
      <c r="I622" s="299" t="s">
        <v>366</v>
      </c>
      <c r="J622" s="299" t="s">
        <v>1567</v>
      </c>
      <c r="K622" s="299" t="s">
        <v>1541</v>
      </c>
    </row>
    <row r="623" spans="1:11" s="326" customFormat="1" ht="12.95" customHeight="1" x14ac:dyDescent="0.25">
      <c r="A623" s="306">
        <v>86080045</v>
      </c>
      <c r="B623" s="299" t="s">
        <v>1575</v>
      </c>
      <c r="C623" s="299" t="str">
        <f>+_xlfn.XLOOKUP(A623,'ACTIVOS 2'!$B$10:$B$700,'ACTIVOS 2'!$C$10:$C$700)</f>
        <v>JOJOA URBANO WILMER</v>
      </c>
      <c r="D623" s="300">
        <v>30714</v>
      </c>
      <c r="E623" s="300">
        <v>41352</v>
      </c>
      <c r="F623" s="301">
        <v>3091000</v>
      </c>
      <c r="G623" s="299" t="s">
        <v>763</v>
      </c>
      <c r="H623" s="299" t="s">
        <v>4564</v>
      </c>
      <c r="I623" s="299" t="s">
        <v>366</v>
      </c>
      <c r="J623" s="299" t="s">
        <v>1567</v>
      </c>
      <c r="K623" s="299" t="s">
        <v>1541</v>
      </c>
    </row>
    <row r="624" spans="1:11" s="326" customFormat="1" ht="12.95" customHeight="1" x14ac:dyDescent="0.25">
      <c r="A624" s="306">
        <v>1151950900</v>
      </c>
      <c r="B624" s="299" t="s">
        <v>1573</v>
      </c>
      <c r="C624" s="299" t="str">
        <f>+_xlfn.XLOOKUP(A624,'ACTIVOS 2'!$B$10:$B$700,'ACTIVOS 2'!$C$10:$C$700)</f>
        <v>LARGACHA PERDOMO SEBASTIAN</v>
      </c>
      <c r="D624" s="300">
        <v>34246</v>
      </c>
      <c r="E624" s="300">
        <v>44544</v>
      </c>
      <c r="F624" s="301">
        <v>2550000</v>
      </c>
      <c r="G624" s="299" t="s">
        <v>763</v>
      </c>
      <c r="H624" s="299" t="s">
        <v>4563</v>
      </c>
      <c r="I624" s="299" t="s">
        <v>366</v>
      </c>
      <c r="J624" s="299" t="s">
        <v>1574</v>
      </c>
      <c r="K624" s="299" t="s">
        <v>368</v>
      </c>
    </row>
    <row r="625" spans="1:11" s="326" customFormat="1" ht="12.95" customHeight="1" x14ac:dyDescent="0.25">
      <c r="A625" s="306">
        <v>1130663174</v>
      </c>
      <c r="B625" s="299" t="s">
        <v>1581</v>
      </c>
      <c r="C625" s="299" t="str">
        <f>+_xlfn.XLOOKUP(A625,'ACTIVOS 2'!$B$10:$B$700,'ACTIVOS 2'!$C$10:$C$700)</f>
        <v>LOAIZA PEREZ YEISON FERNANDO</v>
      </c>
      <c r="D625" s="300">
        <v>32558</v>
      </c>
      <c r="E625" s="300">
        <v>45111</v>
      </c>
      <c r="F625" s="301">
        <v>2550000</v>
      </c>
      <c r="G625" s="299" t="s">
        <v>763</v>
      </c>
      <c r="H625" s="299" t="s">
        <v>1582</v>
      </c>
      <c r="I625" s="299" t="s">
        <v>366</v>
      </c>
      <c r="J625" s="299" t="s">
        <v>1574</v>
      </c>
      <c r="K625" s="299" t="s">
        <v>368</v>
      </c>
    </row>
    <row r="626" spans="1:11" s="326" customFormat="1" ht="12.95" customHeight="1" x14ac:dyDescent="0.25">
      <c r="A626" s="306">
        <v>6343691</v>
      </c>
      <c r="B626" s="299" t="s">
        <v>1583</v>
      </c>
      <c r="C626" s="299" t="str">
        <f>+_xlfn.XLOOKUP(A626,'ACTIVOS 2'!$B$10:$B$700,'ACTIVOS 2'!$C$10:$C$700)</f>
        <v>TROCHEZ IZQUIERDO CRISTIAN DAVID</v>
      </c>
      <c r="D626" s="300">
        <v>30772</v>
      </c>
      <c r="E626" s="300">
        <v>40266</v>
      </c>
      <c r="F626" s="301">
        <v>2615000</v>
      </c>
      <c r="G626" s="299" t="s">
        <v>763</v>
      </c>
      <c r="H626" s="299" t="s">
        <v>4565</v>
      </c>
      <c r="I626" s="299" t="s">
        <v>366</v>
      </c>
      <c r="J626" s="299" t="s">
        <v>1574</v>
      </c>
      <c r="K626" s="299" t="s">
        <v>368</v>
      </c>
    </row>
    <row r="627" spans="1:11" s="326" customFormat="1" ht="12.95" customHeight="1" x14ac:dyDescent="0.25">
      <c r="A627" s="306">
        <v>1130598992</v>
      </c>
      <c r="B627" s="299" t="s">
        <v>1584</v>
      </c>
      <c r="C627" s="299" t="str">
        <f>+_xlfn.XLOOKUP(A627,'ACTIVOS 2'!$B$10:$B$700,'ACTIVOS 2'!$C$10:$C$700)</f>
        <v>CARDONA HERNANDEZ EVELIN ALEJANDRA</v>
      </c>
      <c r="D627" s="300">
        <v>32246</v>
      </c>
      <c r="E627" s="300">
        <v>43857</v>
      </c>
      <c r="F627" s="301">
        <v>4191000</v>
      </c>
      <c r="G627" s="299" t="s">
        <v>768</v>
      </c>
      <c r="H627" s="299" t="s">
        <v>4566</v>
      </c>
      <c r="I627" s="299" t="s">
        <v>366</v>
      </c>
      <c r="J627" s="299" t="s">
        <v>1585</v>
      </c>
      <c r="K627" s="299" t="s">
        <v>1541</v>
      </c>
    </row>
    <row r="628" spans="1:11" s="326" customFormat="1" ht="12.95" customHeight="1" x14ac:dyDescent="0.25">
      <c r="A628" s="306">
        <v>1144101426</v>
      </c>
      <c r="B628" s="299" t="s">
        <v>1586</v>
      </c>
      <c r="C628" s="299" t="str">
        <f>+_xlfn.XLOOKUP(A628,'ACTIVOS 2'!$B$10:$B$700,'ACTIVOS 2'!$C$10:$C$700)</f>
        <v>CHOCO POPO JHON EIDER</v>
      </c>
      <c r="D628" s="300">
        <v>35878</v>
      </c>
      <c r="E628" s="300">
        <v>44587</v>
      </c>
      <c r="F628" s="301">
        <v>2343000</v>
      </c>
      <c r="G628" s="299" t="s">
        <v>763</v>
      </c>
      <c r="H628" s="299" t="s">
        <v>1587</v>
      </c>
      <c r="I628" s="299" t="s">
        <v>366</v>
      </c>
      <c r="J628" s="299" t="s">
        <v>1588</v>
      </c>
      <c r="K628" s="299" t="s">
        <v>368</v>
      </c>
    </row>
    <row r="629" spans="1:11" s="326" customFormat="1" ht="12.95" customHeight="1" x14ac:dyDescent="0.25">
      <c r="A629" s="306">
        <v>1143926109</v>
      </c>
      <c r="B629" s="299" t="s">
        <v>1589</v>
      </c>
      <c r="C629" s="299" t="str">
        <f>+_xlfn.XLOOKUP(A629,'ACTIVOS 2'!$B$10:$B$700,'ACTIVOS 2'!$C$10:$C$700)</f>
        <v>MENA MOSQUERA  CRISTIAN MARLON</v>
      </c>
      <c r="D629" s="300">
        <v>32599</v>
      </c>
      <c r="E629" s="300">
        <v>44789</v>
      </c>
      <c r="F629" s="301">
        <v>2343000</v>
      </c>
      <c r="G629" s="299" t="s">
        <v>763</v>
      </c>
      <c r="H629" s="299" t="s">
        <v>4567</v>
      </c>
      <c r="I629" s="299" t="s">
        <v>366</v>
      </c>
      <c r="J629" s="299" t="s">
        <v>1588</v>
      </c>
      <c r="K629" s="299" t="s">
        <v>368</v>
      </c>
    </row>
    <row r="630" spans="1:11" s="326" customFormat="1" ht="12.95" customHeight="1" x14ac:dyDescent="0.25">
      <c r="A630" s="306">
        <v>1107102399</v>
      </c>
      <c r="B630" s="299" t="s">
        <v>1590</v>
      </c>
      <c r="C630" s="299" t="str">
        <f>+_xlfn.XLOOKUP(A630,'ACTIVOS 2'!$B$10:$B$700,'ACTIVOS 2'!$C$10:$C$700)</f>
        <v>ZAMBRANO MONTOYA OSCAR ANDRES</v>
      </c>
      <c r="D630" s="300">
        <v>35338</v>
      </c>
      <c r="E630" s="300">
        <v>43759</v>
      </c>
      <c r="F630" s="301">
        <v>2343000</v>
      </c>
      <c r="G630" s="299" t="s">
        <v>763</v>
      </c>
      <c r="H630" s="299" t="s">
        <v>1591</v>
      </c>
      <c r="I630" s="299" t="s">
        <v>366</v>
      </c>
      <c r="J630" s="299" t="s">
        <v>1588</v>
      </c>
      <c r="K630" s="299" t="s">
        <v>368</v>
      </c>
    </row>
    <row r="631" spans="1:11" s="326" customFormat="1" ht="12.95" customHeight="1" x14ac:dyDescent="0.25">
      <c r="A631" s="306">
        <v>1061751258</v>
      </c>
      <c r="B631" s="299" t="s">
        <v>1592</v>
      </c>
      <c r="C631" s="299" t="str">
        <f>+_xlfn.XLOOKUP(A631,'ACTIVOS 2'!$B$10:$B$700,'ACTIVOS 2'!$C$10:$C$700)</f>
        <v>FIGUEROA HOYOS GISELA STEFANIA</v>
      </c>
      <c r="D631" s="300">
        <v>33852</v>
      </c>
      <c r="E631" s="300">
        <v>44474</v>
      </c>
      <c r="F631" s="301">
        <v>4191000</v>
      </c>
      <c r="G631" s="299" t="s">
        <v>768</v>
      </c>
      <c r="H631" s="299" t="s">
        <v>4568</v>
      </c>
      <c r="I631" s="299" t="s">
        <v>366</v>
      </c>
      <c r="J631" s="299" t="s">
        <v>1593</v>
      </c>
      <c r="K631" s="299" t="s">
        <v>368</v>
      </c>
    </row>
    <row r="632" spans="1:11" s="326" customFormat="1" ht="12.95" customHeight="1" x14ac:dyDescent="0.25">
      <c r="A632" s="306">
        <v>67024627</v>
      </c>
      <c r="B632" s="299" t="s">
        <v>1594</v>
      </c>
      <c r="C632" s="299" t="str">
        <f>+_xlfn.XLOOKUP(A632,'ACTIVOS 2'!$B$10:$B$700,'ACTIVOS 2'!$C$10:$C$700)</f>
        <v>RESTREPO CASTANO LUZ VIVIANA</v>
      </c>
      <c r="D632" s="300">
        <v>31065</v>
      </c>
      <c r="E632" s="300">
        <v>40582</v>
      </c>
      <c r="F632" s="301">
        <v>7522000</v>
      </c>
      <c r="G632" s="299" t="s">
        <v>768</v>
      </c>
      <c r="H632" s="299" t="s">
        <v>4569</v>
      </c>
      <c r="I632" s="299" t="s">
        <v>427</v>
      </c>
      <c r="J632" s="299" t="s">
        <v>1595</v>
      </c>
      <c r="K632" s="299" t="s">
        <v>427</v>
      </c>
    </row>
    <row r="633" spans="1:11" s="326" customFormat="1" ht="12.95" customHeight="1" x14ac:dyDescent="0.25">
      <c r="A633" s="306">
        <v>1143868835</v>
      </c>
      <c r="B633" s="299" t="s">
        <v>425</v>
      </c>
      <c r="C633" s="299" t="str">
        <f>+_xlfn.XLOOKUP(A633,'ACTIVOS 2'!$B$10:$B$700,'ACTIVOS 2'!$C$10:$C$700)</f>
        <v>BURBANO JANSASOY JOHN EYDER</v>
      </c>
      <c r="D633" s="300">
        <v>35295</v>
      </c>
      <c r="E633" s="300">
        <v>44648</v>
      </c>
      <c r="F633" s="301">
        <v>3091000</v>
      </c>
      <c r="G633" s="299" t="s">
        <v>763</v>
      </c>
      <c r="H633" s="299" t="s">
        <v>426</v>
      </c>
      <c r="I633" s="299" t="s">
        <v>427</v>
      </c>
      <c r="J633" s="299" t="s">
        <v>428</v>
      </c>
      <c r="K633" s="299" t="s">
        <v>427</v>
      </c>
    </row>
    <row r="634" spans="1:11" s="326" customFormat="1" ht="12.95" customHeight="1" x14ac:dyDescent="0.25">
      <c r="A634" s="306">
        <v>1107522075</v>
      </c>
      <c r="B634" s="299" t="s">
        <v>1596</v>
      </c>
      <c r="C634" s="299" t="str">
        <f>+_xlfn.XLOOKUP(A634,'ACTIVOS 2'!$B$10:$B$700,'ACTIVOS 2'!$C$10:$C$700)</f>
        <v>ARENAS SOTO JESSICA</v>
      </c>
      <c r="D634" s="300">
        <v>36047</v>
      </c>
      <c r="E634" s="300">
        <v>44271</v>
      </c>
      <c r="F634" s="301">
        <v>3091000</v>
      </c>
      <c r="G634" s="299" t="s">
        <v>768</v>
      </c>
      <c r="H634" s="299" t="s">
        <v>1597</v>
      </c>
      <c r="I634" s="299" t="s">
        <v>427</v>
      </c>
      <c r="J634" s="299" t="s">
        <v>431</v>
      </c>
      <c r="K634" s="299" t="s">
        <v>427</v>
      </c>
    </row>
    <row r="635" spans="1:11" s="326" customFormat="1" ht="12.95" customHeight="1" x14ac:dyDescent="0.25">
      <c r="A635" s="306">
        <v>1113642956</v>
      </c>
      <c r="B635" s="299" t="s">
        <v>429</v>
      </c>
      <c r="C635" s="299" t="str">
        <f>+_xlfn.XLOOKUP(A635,'ACTIVOS 2'!$B$10:$B$700,'ACTIVOS 2'!$C$10:$C$700)</f>
        <v>DORRONSORO MARULANDA JUAN FERNANDO</v>
      </c>
      <c r="D635" s="300">
        <v>32854</v>
      </c>
      <c r="E635" s="300">
        <v>44158</v>
      </c>
      <c r="F635" s="301">
        <v>3091000</v>
      </c>
      <c r="G635" s="299" t="s">
        <v>763</v>
      </c>
      <c r="H635" s="299" t="s">
        <v>430</v>
      </c>
      <c r="I635" s="299" t="s">
        <v>427</v>
      </c>
      <c r="J635" s="299" t="s">
        <v>431</v>
      </c>
      <c r="K635" s="299" t="s">
        <v>427</v>
      </c>
    </row>
    <row r="636" spans="1:11" s="326" customFormat="1" ht="12.95" customHeight="1" x14ac:dyDescent="0.25">
      <c r="A636" s="306">
        <v>1144160016</v>
      </c>
      <c r="B636" s="299" t="s">
        <v>1598</v>
      </c>
      <c r="C636" s="299" t="str">
        <f>+_xlfn.XLOOKUP(A636,'ACTIVOS 2'!$B$10:$B$700,'ACTIVOS 2'!$C$10:$C$700)</f>
        <v>DUQUE ECHEVERRY LINDA TATIANA</v>
      </c>
      <c r="D636" s="300">
        <v>33804</v>
      </c>
      <c r="E636" s="300">
        <v>44014</v>
      </c>
      <c r="F636" s="301">
        <v>3091000</v>
      </c>
      <c r="G636" s="299" t="s">
        <v>768</v>
      </c>
      <c r="H636" s="299" t="s">
        <v>1599</v>
      </c>
      <c r="I636" s="299" t="s">
        <v>427</v>
      </c>
      <c r="J636" s="299" t="s">
        <v>431</v>
      </c>
      <c r="K636" s="299" t="s">
        <v>427</v>
      </c>
    </row>
    <row r="637" spans="1:11" s="326" customFormat="1" ht="12.95" customHeight="1" x14ac:dyDescent="0.25">
      <c r="A637" s="306">
        <v>1143879888</v>
      </c>
      <c r="B637" s="299" t="s">
        <v>1600</v>
      </c>
      <c r="C637" s="299" t="str">
        <f>+_xlfn.XLOOKUP(A637,'ACTIVOS 2'!$B$10:$B$700,'ACTIVOS 2'!$C$10:$C$700)</f>
        <v>MELO MARTINEZ ELKIN MAURICIO</v>
      </c>
      <c r="D637" s="300">
        <v>36406</v>
      </c>
      <c r="E637" s="300">
        <v>44637</v>
      </c>
      <c r="F637" s="301">
        <v>3091000</v>
      </c>
      <c r="G637" s="299" t="s">
        <v>763</v>
      </c>
      <c r="H637" s="299" t="s">
        <v>1601</v>
      </c>
      <c r="I637" s="299" t="s">
        <v>427</v>
      </c>
      <c r="J637" s="299" t="s">
        <v>431</v>
      </c>
      <c r="K637" s="299" t="s">
        <v>427</v>
      </c>
    </row>
    <row r="638" spans="1:11" s="326" customFormat="1" ht="12.95" customHeight="1" x14ac:dyDescent="0.25">
      <c r="A638" s="306">
        <v>1144150164</v>
      </c>
      <c r="B638" s="299" t="s">
        <v>432</v>
      </c>
      <c r="C638" s="299" t="str">
        <f>+_xlfn.XLOOKUP(A638,'ACTIVOS 2'!$B$10:$B$700,'ACTIVOS 2'!$C$10:$C$700)</f>
        <v>PAPAMIJA ANACONA  JOHN MARIO</v>
      </c>
      <c r="D638" s="300">
        <v>33207</v>
      </c>
      <c r="E638" s="300">
        <v>45155</v>
      </c>
      <c r="F638" s="301">
        <v>2414000</v>
      </c>
      <c r="G638" s="299" t="s">
        <v>763</v>
      </c>
      <c r="H638" s="299" t="s">
        <v>433</v>
      </c>
      <c r="I638" s="299" t="s">
        <v>427</v>
      </c>
      <c r="J638" s="299" t="s">
        <v>434</v>
      </c>
      <c r="K638" s="299" t="s">
        <v>427</v>
      </c>
    </row>
    <row r="639" spans="1:11" s="326" customFormat="1" ht="12.95" customHeight="1" x14ac:dyDescent="0.25">
      <c r="A639" s="306">
        <v>1112779368</v>
      </c>
      <c r="B639" s="299" t="s">
        <v>1604</v>
      </c>
      <c r="C639" s="299" t="str">
        <f>+_xlfn.XLOOKUP(A639,'ACTIVOS 2'!$B$10:$B$700,'ACTIVOS 2'!$C$10:$C$700)</f>
        <v>SANTIBAÐEZ ALZATE DIEGO ALEJANDRO</v>
      </c>
      <c r="D639" s="300">
        <v>34095</v>
      </c>
      <c r="E639" s="300">
        <v>45428</v>
      </c>
      <c r="F639" s="301">
        <v>2414000</v>
      </c>
      <c r="G639" s="299" t="s">
        <v>763</v>
      </c>
      <c r="H639" s="299" t="s">
        <v>1605</v>
      </c>
      <c r="I639" s="299" t="s">
        <v>427</v>
      </c>
      <c r="J639" s="299" t="s">
        <v>434</v>
      </c>
      <c r="K639" s="299" t="s">
        <v>427</v>
      </c>
    </row>
    <row r="640" spans="1:11" s="326" customFormat="1" ht="12.95" customHeight="1" x14ac:dyDescent="0.25">
      <c r="A640" s="306">
        <v>16379439</v>
      </c>
      <c r="B640" s="299" t="s">
        <v>1606</v>
      </c>
      <c r="C640" s="299" t="str">
        <f>+_xlfn.XLOOKUP(A640,'ACTIVOS 2'!$B$10:$B$700,'ACTIVOS 2'!$C$10:$C$700)</f>
        <v>PASQUEL RIVAS VICTOR HUGO</v>
      </c>
      <c r="D640" s="300">
        <v>31168</v>
      </c>
      <c r="E640" s="300">
        <v>45505</v>
      </c>
      <c r="F640" s="301">
        <v>3091000</v>
      </c>
      <c r="G640" s="299" t="s">
        <v>763</v>
      </c>
      <c r="H640" s="299" t="s">
        <v>1607</v>
      </c>
      <c r="I640" s="299" t="s">
        <v>427</v>
      </c>
      <c r="J640" s="299" t="s">
        <v>1608</v>
      </c>
      <c r="K640" s="299" t="s">
        <v>427</v>
      </c>
    </row>
    <row r="641" spans="1:11" s="326" customFormat="1" ht="12.95" customHeight="1" x14ac:dyDescent="0.25">
      <c r="A641" s="306">
        <v>1130681174</v>
      </c>
      <c r="B641" s="299" t="s">
        <v>1609</v>
      </c>
      <c r="C641" s="299" t="str">
        <f>+_xlfn.XLOOKUP(A641,'ACTIVOS 2'!$B$10:$B$700,'ACTIVOS 2'!$C$10:$C$700)</f>
        <v>IMBACHI GALLARDO MIYER ALEXANDER</v>
      </c>
      <c r="D641" s="300">
        <v>32356</v>
      </c>
      <c r="E641" s="300">
        <v>41207</v>
      </c>
      <c r="F641" s="301">
        <v>6970000</v>
      </c>
      <c r="G641" s="299" t="s">
        <v>763</v>
      </c>
      <c r="H641" s="299" t="s">
        <v>4570</v>
      </c>
      <c r="I641" s="299" t="s">
        <v>427</v>
      </c>
      <c r="J641" s="299" t="s">
        <v>1610</v>
      </c>
      <c r="K641" s="299" t="s">
        <v>427</v>
      </c>
    </row>
    <row r="642" spans="1:11" s="326" customFormat="1" ht="12.95" customHeight="1" x14ac:dyDescent="0.25">
      <c r="A642" s="306">
        <v>94504545</v>
      </c>
      <c r="B642" s="299" t="s">
        <v>1611</v>
      </c>
      <c r="C642" s="299" t="str">
        <f>+_xlfn.XLOOKUP(A642,'ACTIVOS 2'!$B$10:$B$700,'ACTIVOS 2'!$C$10:$C$700)</f>
        <v>ARBOLEDA BERMUDEZ EDWIN NELSON</v>
      </c>
      <c r="D642" s="300">
        <v>28245</v>
      </c>
      <c r="E642" s="300">
        <v>45566</v>
      </c>
      <c r="F642" s="301">
        <v>4191000</v>
      </c>
      <c r="G642" s="299" t="s">
        <v>763</v>
      </c>
      <c r="H642" s="299" t="s">
        <v>4571</v>
      </c>
      <c r="I642" s="299" t="s">
        <v>427</v>
      </c>
      <c r="J642" s="299" t="s">
        <v>1612</v>
      </c>
      <c r="K642" s="299" t="s">
        <v>427</v>
      </c>
    </row>
    <row r="643" spans="1:11" s="326" customFormat="1" ht="12.95" customHeight="1" x14ac:dyDescent="0.25">
      <c r="A643" s="306">
        <v>1094943468</v>
      </c>
      <c r="B643" s="299" t="s">
        <v>1613</v>
      </c>
      <c r="C643" s="299" t="str">
        <f>+_xlfn.XLOOKUP(A643,'ACTIVOS 2'!$B$10:$B$700,'ACTIVOS 2'!$C$10:$C$700)</f>
        <v>GONZALEZ ARICAPA CRISTIAN ADRIAN</v>
      </c>
      <c r="D643" s="300">
        <v>34541</v>
      </c>
      <c r="E643" s="300">
        <v>43892</v>
      </c>
      <c r="F643" s="301">
        <v>4191000</v>
      </c>
      <c r="G643" s="299" t="s">
        <v>763</v>
      </c>
      <c r="H643" s="299" t="s">
        <v>4572</v>
      </c>
      <c r="I643" s="299" t="s">
        <v>427</v>
      </c>
      <c r="J643" s="299" t="s">
        <v>1614</v>
      </c>
      <c r="K643" s="299" t="s">
        <v>427</v>
      </c>
    </row>
    <row r="644" spans="1:11" s="326" customFormat="1" ht="12.95" customHeight="1" x14ac:dyDescent="0.25">
      <c r="A644" s="306">
        <v>79660331</v>
      </c>
      <c r="B644" s="299" t="s">
        <v>1615</v>
      </c>
      <c r="C644" s="299" t="str">
        <f>+_xlfn.XLOOKUP(A644,'ACTIVOS 2'!$B$10:$B$700,'ACTIVOS 2'!$C$10:$C$700)</f>
        <v>RAMIREZ PAZ JOHN JAIRO</v>
      </c>
      <c r="D644" s="300">
        <v>27057</v>
      </c>
      <c r="E644" s="300">
        <v>39264</v>
      </c>
      <c r="F644" s="301">
        <v>51013000</v>
      </c>
      <c r="G644" s="299" t="s">
        <v>763</v>
      </c>
      <c r="H644" s="299" t="s">
        <v>1616</v>
      </c>
      <c r="I644" s="299" t="s">
        <v>1617</v>
      </c>
      <c r="J644" s="299" t="s">
        <v>1618</v>
      </c>
      <c r="K644" s="299" t="s">
        <v>1617</v>
      </c>
    </row>
    <row r="645" spans="1:11" s="326" customFormat="1" ht="12.95" customHeight="1" x14ac:dyDescent="0.25">
      <c r="A645" s="306">
        <v>66952316</v>
      </c>
      <c r="B645" s="299" t="s">
        <v>1619</v>
      </c>
      <c r="C645" s="299" t="str">
        <f>+_xlfn.XLOOKUP(A645,'ACTIVOS 2'!$B$10:$B$700,'ACTIVOS 2'!$C$10:$C$700)</f>
        <v>BOLIVAR BONILLA ANDREA YEAZEL</v>
      </c>
      <c r="D645" s="300">
        <v>27668</v>
      </c>
      <c r="E645" s="300">
        <v>42242</v>
      </c>
      <c r="F645" s="301">
        <v>4191000</v>
      </c>
      <c r="G645" s="299" t="s">
        <v>768</v>
      </c>
      <c r="H645" s="299" t="s">
        <v>1620</v>
      </c>
      <c r="I645" s="299" t="s">
        <v>1617</v>
      </c>
      <c r="J645" s="299" t="s">
        <v>1621</v>
      </c>
      <c r="K645" s="299" t="s">
        <v>1617</v>
      </c>
    </row>
    <row r="646" spans="1:11" s="326" customFormat="1" ht="12.95" customHeight="1" x14ac:dyDescent="0.25">
      <c r="A646" s="306">
        <v>79780301</v>
      </c>
      <c r="B646" s="299" t="s">
        <v>1622</v>
      </c>
      <c r="C646" s="299" t="str">
        <f>+_xlfn.XLOOKUP(A646,'ACTIVOS 2'!$B$10:$B$700,'ACTIVOS 2'!$C$10:$C$700)</f>
        <v>MEDINA MICAN FRANK GIOVANNI</v>
      </c>
      <c r="D646" s="300">
        <v>27394</v>
      </c>
      <c r="E646" s="300">
        <v>43998</v>
      </c>
      <c r="F646" s="301">
        <v>18512000</v>
      </c>
      <c r="G646" s="299" t="s">
        <v>763</v>
      </c>
      <c r="H646" s="299" t="s">
        <v>1623</v>
      </c>
      <c r="I646" s="299" t="s">
        <v>1617</v>
      </c>
      <c r="J646" s="299" t="s">
        <v>1624</v>
      </c>
      <c r="K646" s="299" t="s">
        <v>1617</v>
      </c>
    </row>
    <row r="647" spans="1:11" s="326" customFormat="1" ht="12.95" customHeight="1" x14ac:dyDescent="0.25">
      <c r="A647" s="306">
        <v>1114889488</v>
      </c>
      <c r="B647" s="299" t="s">
        <v>6681</v>
      </c>
      <c r="C647" s="299" t="str">
        <f>+_xlfn.XLOOKUP(A647,'ACTIVOS 2'!$B$10:$B$700,'ACTIVOS 2'!$C$10:$C$700)</f>
        <v>CASAMACHIN NOSCUE CLAUDIA VANESSA</v>
      </c>
      <c r="D647" s="300">
        <v>33990</v>
      </c>
      <c r="E647" s="300">
        <v>45726</v>
      </c>
      <c r="F647" s="301">
        <v>1069000</v>
      </c>
      <c r="G647" s="299" t="s">
        <v>768</v>
      </c>
      <c r="H647" s="299" t="s">
        <v>6682</v>
      </c>
      <c r="I647" s="299" t="s">
        <v>1617</v>
      </c>
      <c r="J647" s="299" t="s">
        <v>859</v>
      </c>
      <c r="K647" s="299" t="s">
        <v>1646</v>
      </c>
    </row>
    <row r="648" spans="1:11" s="326" customFormat="1" ht="12.95" customHeight="1" x14ac:dyDescent="0.25">
      <c r="A648" s="306">
        <v>38877560</v>
      </c>
      <c r="B648" s="299" t="s">
        <v>1625</v>
      </c>
      <c r="C648" s="299" t="str">
        <f>+_xlfn.XLOOKUP(A648,'ACTIVOS 2'!$B$10:$B$700,'ACTIVOS 2'!$C$10:$C$700)</f>
        <v>SANCHEZ PABON MARIA PAULA</v>
      </c>
      <c r="D648" s="300">
        <v>27517</v>
      </c>
      <c r="E648" s="300">
        <v>45481</v>
      </c>
      <c r="F648" s="301">
        <v>4191000</v>
      </c>
      <c r="G648" s="299" t="s">
        <v>768</v>
      </c>
      <c r="H648" s="299" t="s">
        <v>1626</v>
      </c>
      <c r="I648" s="299" t="s">
        <v>1627</v>
      </c>
      <c r="J648" s="299" t="s">
        <v>1628</v>
      </c>
      <c r="K648" s="299" t="s">
        <v>1629</v>
      </c>
    </row>
    <row r="649" spans="1:11" s="326" customFormat="1" ht="12.95" customHeight="1" x14ac:dyDescent="0.25">
      <c r="A649" s="306">
        <v>1144054360</v>
      </c>
      <c r="B649" s="299" t="s">
        <v>1630</v>
      </c>
      <c r="C649" s="299" t="str">
        <f>+_xlfn.XLOOKUP(A649,'ACTIVOS 2'!$B$10:$B$700,'ACTIVOS 2'!$C$10:$C$700)</f>
        <v>SILVA CHARRY MARIA ALEJANDRA</v>
      </c>
      <c r="D649" s="300">
        <v>33810</v>
      </c>
      <c r="E649" s="300">
        <v>45481</v>
      </c>
      <c r="F649" s="301">
        <v>3091000</v>
      </c>
      <c r="G649" s="299" t="s">
        <v>768</v>
      </c>
      <c r="H649" s="299" t="s">
        <v>1631</v>
      </c>
      <c r="I649" s="299" t="s">
        <v>1627</v>
      </c>
      <c r="J649" s="299" t="s">
        <v>1632</v>
      </c>
      <c r="K649" s="299" t="s">
        <v>1629</v>
      </c>
    </row>
    <row r="650" spans="1:11" s="326" customFormat="1" ht="12.95" customHeight="1" x14ac:dyDescent="0.25">
      <c r="A650" s="306">
        <v>1113689490</v>
      </c>
      <c r="B650" s="299" t="s">
        <v>1633</v>
      </c>
      <c r="C650" s="299" t="str">
        <f>+_xlfn.XLOOKUP(A650,'ACTIVOS 2'!$B$10:$B$700,'ACTIVOS 2'!$C$10:$C$700)</f>
        <v>VILLOTA LONDONO YERALDY</v>
      </c>
      <c r="D650" s="300">
        <v>35810</v>
      </c>
      <c r="E650" s="300">
        <v>45173</v>
      </c>
      <c r="F650" s="301">
        <v>3091000</v>
      </c>
      <c r="G650" s="299" t="s">
        <v>768</v>
      </c>
      <c r="H650" s="299" t="s">
        <v>1634</v>
      </c>
      <c r="I650" s="299" t="s">
        <v>1627</v>
      </c>
      <c r="J650" s="299" t="s">
        <v>1632</v>
      </c>
      <c r="K650" s="299" t="s">
        <v>1629</v>
      </c>
    </row>
    <row r="651" spans="1:11" s="326" customFormat="1" ht="12.95" customHeight="1" x14ac:dyDescent="0.25">
      <c r="A651" s="306">
        <v>1143850032</v>
      </c>
      <c r="B651" s="299" t="s">
        <v>1635</v>
      </c>
      <c r="C651" s="299" t="str">
        <f>+_xlfn.XLOOKUP(A651,'ACTIVOS 2'!$B$10:$B$700,'ACTIVOS 2'!$C$10:$C$700)</f>
        <v>GUEVARA ARISTIZABAL YERALDIN</v>
      </c>
      <c r="D651" s="300">
        <v>34230</v>
      </c>
      <c r="E651" s="300">
        <v>45216</v>
      </c>
      <c r="F651" s="301">
        <v>3091000</v>
      </c>
      <c r="G651" s="299" t="s">
        <v>768</v>
      </c>
      <c r="H651" s="299" t="s">
        <v>1636</v>
      </c>
      <c r="I651" s="299" t="s">
        <v>1627</v>
      </c>
      <c r="J651" s="299" t="s">
        <v>1637</v>
      </c>
      <c r="K651" s="299" t="s">
        <v>1629</v>
      </c>
    </row>
    <row r="652" spans="1:11" s="326" customFormat="1" ht="12.95" customHeight="1" x14ac:dyDescent="0.25">
      <c r="A652" s="306">
        <v>6316471</v>
      </c>
      <c r="B652" s="299" t="s">
        <v>1638</v>
      </c>
      <c r="C652" s="299" t="str">
        <f>+_xlfn.XLOOKUP(A652,'ACTIVOS 2'!$B$10:$B$700,'ACTIVOS 2'!$C$10:$C$700)</f>
        <v>GOMEZ RAMIREZ MIGUEL ANTONIO</v>
      </c>
      <c r="D652" s="300">
        <v>24120</v>
      </c>
      <c r="E652" s="300">
        <v>39164</v>
      </c>
      <c r="F652" s="301">
        <v>31937000</v>
      </c>
      <c r="G652" s="299" t="s">
        <v>763</v>
      </c>
      <c r="H652" s="299" t="s">
        <v>4573</v>
      </c>
      <c r="I652" s="299" t="s">
        <v>1627</v>
      </c>
      <c r="J652" s="299" t="s">
        <v>1639</v>
      </c>
      <c r="K652" s="299" t="s">
        <v>1629</v>
      </c>
    </row>
    <row r="653" spans="1:11" s="326" customFormat="1" ht="12.95" customHeight="1" x14ac:dyDescent="0.25">
      <c r="A653" s="306">
        <v>29543492</v>
      </c>
      <c r="B653" s="299" t="s">
        <v>1640</v>
      </c>
      <c r="C653" s="299" t="str">
        <f>+_xlfn.XLOOKUP(A653,'ACTIVOS 2'!$B$10:$B$700,'ACTIVOS 2'!$C$10:$C$700)</f>
        <v>RUIZ FRANCO GRETTEL ALEXA</v>
      </c>
      <c r="D653" s="300">
        <v>29421</v>
      </c>
      <c r="E653" s="300">
        <v>41127</v>
      </c>
      <c r="F653" s="301">
        <v>7522000</v>
      </c>
      <c r="G653" s="299" t="s">
        <v>768</v>
      </c>
      <c r="H653" s="299" t="s">
        <v>4574</v>
      </c>
      <c r="I653" s="299" t="s">
        <v>1627</v>
      </c>
      <c r="J653" s="299" t="s">
        <v>1641</v>
      </c>
      <c r="K653" s="299" t="s">
        <v>1629</v>
      </c>
    </row>
    <row r="654" spans="1:11" s="326" customFormat="1" ht="12.95" customHeight="1" x14ac:dyDescent="0.25">
      <c r="A654" s="306">
        <v>1151939397</v>
      </c>
      <c r="B654" s="299" t="s">
        <v>1642</v>
      </c>
      <c r="C654" s="299" t="str">
        <f>+_xlfn.XLOOKUP(A654,'ACTIVOS 2'!$B$10:$B$700,'ACTIVOS 2'!$C$10:$C$700)</f>
        <v>VALENCIA SANCHEZ MARIA ALEXANDRA</v>
      </c>
      <c r="D654" s="300">
        <v>33312</v>
      </c>
      <c r="E654" s="300">
        <v>45447</v>
      </c>
      <c r="F654" s="301">
        <v>4191000</v>
      </c>
      <c r="G654" s="299" t="s">
        <v>768</v>
      </c>
      <c r="H654" s="299" t="s">
        <v>1643</v>
      </c>
      <c r="I654" s="299" t="s">
        <v>1644</v>
      </c>
      <c r="J654" s="299" t="s">
        <v>1645</v>
      </c>
      <c r="K654" s="299" t="s">
        <v>1646</v>
      </c>
    </row>
    <row r="655" spans="1:11" s="326" customFormat="1" ht="12.95" customHeight="1" x14ac:dyDescent="0.25">
      <c r="A655" s="306">
        <v>1143956688</v>
      </c>
      <c r="B655" s="299" t="s">
        <v>1649</v>
      </c>
      <c r="C655" s="299" t="str">
        <f>+_xlfn.XLOOKUP(A655,'ACTIVOS 2'!$B$10:$B$700,'ACTIVOS 2'!$C$10:$C$700)</f>
        <v>ORTEGA COCA DIANA KATHERINE</v>
      </c>
      <c r="D655" s="300">
        <v>34147</v>
      </c>
      <c r="E655" s="300">
        <v>44740</v>
      </c>
      <c r="F655" s="301">
        <v>4191000</v>
      </c>
      <c r="G655" s="299" t="s">
        <v>768</v>
      </c>
      <c r="H655" s="299" t="s">
        <v>4575</v>
      </c>
      <c r="I655" s="299" t="s">
        <v>1644</v>
      </c>
      <c r="J655" s="299" t="s">
        <v>1650</v>
      </c>
      <c r="K655" s="299" t="s">
        <v>1646</v>
      </c>
    </row>
    <row r="656" spans="1:11" s="326" customFormat="1" ht="12.95" customHeight="1" x14ac:dyDescent="0.25">
      <c r="A656" s="306">
        <v>31656979</v>
      </c>
      <c r="B656" s="299" t="s">
        <v>1651</v>
      </c>
      <c r="C656" s="299" t="str">
        <f>+_xlfn.XLOOKUP(A656,'ACTIVOS 2'!$B$10:$B$700,'ACTIVOS 2'!$C$10:$C$700)</f>
        <v>GARCES MORA SANDRA XIMENA</v>
      </c>
      <c r="D656" s="300">
        <v>30985</v>
      </c>
      <c r="E656" s="300">
        <v>44740</v>
      </c>
      <c r="F656" s="301">
        <v>6970000</v>
      </c>
      <c r="G656" s="299" t="s">
        <v>768</v>
      </c>
      <c r="H656" s="299" t="s">
        <v>4576</v>
      </c>
      <c r="I656" s="299" t="s">
        <v>1644</v>
      </c>
      <c r="J656" s="299" t="s">
        <v>1652</v>
      </c>
      <c r="K656" s="299" t="s">
        <v>1646</v>
      </c>
    </row>
    <row r="657" spans="1:11" s="326" customFormat="1" ht="12.95" customHeight="1" x14ac:dyDescent="0.25">
      <c r="A657" s="306">
        <v>66814871</v>
      </c>
      <c r="B657" s="299" t="s">
        <v>1653</v>
      </c>
      <c r="C657" s="299" t="str">
        <f>+_xlfn.XLOOKUP(A657,'ACTIVOS 2'!$B$10:$B$700,'ACTIVOS 2'!$C$10:$C$700)</f>
        <v>LASSO ENRIQUEZ ESPERANZA DEL CARMEN</v>
      </c>
      <c r="D657" s="300">
        <v>25723</v>
      </c>
      <c r="E657" s="300">
        <v>39101</v>
      </c>
      <c r="F657" s="301">
        <v>2343000</v>
      </c>
      <c r="G657" s="299" t="s">
        <v>768</v>
      </c>
      <c r="H657" s="299" t="s">
        <v>1654</v>
      </c>
      <c r="I657" s="299" t="s">
        <v>1644</v>
      </c>
      <c r="J657" s="299" t="s">
        <v>1655</v>
      </c>
      <c r="K657" s="299" t="s">
        <v>1646</v>
      </c>
    </row>
    <row r="658" spans="1:11" s="326" customFormat="1" ht="12.95" customHeight="1" x14ac:dyDescent="0.25">
      <c r="A658" s="306">
        <v>1112879043</v>
      </c>
      <c r="B658" s="299" t="s">
        <v>6683</v>
      </c>
      <c r="C658" s="299" t="str">
        <f>+_xlfn.XLOOKUP(A658,'ACTIVOS 2'!$B$10:$B$700,'ACTIVOS 2'!$C$10:$C$700)</f>
        <v>ORDONEZ ESCOBAR ADRIANA MARIA</v>
      </c>
      <c r="D658" s="300">
        <v>32116</v>
      </c>
      <c r="E658" s="300">
        <v>45698</v>
      </c>
      <c r="F658" s="301">
        <v>2774000</v>
      </c>
      <c r="G658" s="299" t="s">
        <v>768</v>
      </c>
      <c r="H658" s="299" t="s">
        <v>6755</v>
      </c>
      <c r="I658" s="299" t="s">
        <v>1644</v>
      </c>
      <c r="J658" s="299" t="s">
        <v>1658</v>
      </c>
      <c r="K658" s="299" t="s">
        <v>1646</v>
      </c>
    </row>
    <row r="659" spans="1:11" s="326" customFormat="1" ht="12.95" customHeight="1" x14ac:dyDescent="0.25">
      <c r="A659" s="306">
        <v>1086195819</v>
      </c>
      <c r="B659" s="299" t="s">
        <v>1659</v>
      </c>
      <c r="C659" s="299" t="str">
        <f>+_xlfn.XLOOKUP(A659,'ACTIVOS 2'!$B$10:$B$700,'ACTIVOS 2'!$C$10:$C$700)</f>
        <v>ORTIZ HERNANDEZ YESID</v>
      </c>
      <c r="D659" s="300">
        <v>37491</v>
      </c>
      <c r="E659" s="300">
        <v>45481</v>
      </c>
      <c r="F659" s="301">
        <v>1953000</v>
      </c>
      <c r="G659" s="299" t="s">
        <v>763</v>
      </c>
      <c r="H659" s="299" t="s">
        <v>1660</v>
      </c>
      <c r="I659" s="299" t="s">
        <v>1644</v>
      </c>
      <c r="J659" s="299" t="s">
        <v>1661</v>
      </c>
      <c r="K659" s="299" t="s">
        <v>1646</v>
      </c>
    </row>
  </sheetData>
  <autoFilter ref="A1:K659" xr:uid="{A3A274EA-4A01-4C52-B455-FC918BA580DD}"/>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1EBD8C-5D21-4D60-B1CB-6B187697412D}">
  <dimension ref="A1:J697"/>
  <sheetViews>
    <sheetView workbookViewId="0">
      <selection activeCell="C1" sqref="C1:C1048576"/>
    </sheetView>
  </sheetViews>
  <sheetFormatPr baseColWidth="10" defaultColWidth="13" defaultRowHeight="12.95" customHeight="1" x14ac:dyDescent="0.2"/>
  <cols>
    <col min="1" max="1" width="12.5703125" style="280" bestFit="1" customWidth="1"/>
    <col min="2" max="2" width="47.140625" style="280" bestFit="1" customWidth="1"/>
    <col min="3" max="3" width="47.140625" style="280" customWidth="1"/>
    <col min="4" max="4" width="13.5703125" style="280" bestFit="1" customWidth="1"/>
    <col min="5" max="5" width="13.7109375" style="280" bestFit="1" customWidth="1"/>
    <col min="6" max="6" width="11.7109375" style="280" customWidth="1"/>
    <col min="7" max="7" width="40.85546875" style="280" customWidth="1"/>
    <col min="8" max="8" width="22.140625" style="280" bestFit="1" customWidth="1"/>
    <col min="9" max="9" width="60.28515625" style="280" bestFit="1" customWidth="1"/>
    <col min="10" max="10" width="29.85546875" style="280" bestFit="1" customWidth="1"/>
    <col min="11" max="16384" width="13" style="280"/>
  </cols>
  <sheetData>
    <row r="1" spans="1:10" s="314" customFormat="1" ht="25.5" customHeight="1" x14ac:dyDescent="0.2">
      <c r="A1" s="312" t="s">
        <v>0</v>
      </c>
      <c r="B1" s="312" t="s">
        <v>1</v>
      </c>
      <c r="C1" s="296" t="s">
        <v>4577</v>
      </c>
      <c r="D1" s="313" t="s">
        <v>4280</v>
      </c>
      <c r="E1" s="313" t="s">
        <v>4281</v>
      </c>
      <c r="F1" s="312" t="s">
        <v>4282</v>
      </c>
      <c r="G1" s="312" t="s">
        <v>2</v>
      </c>
      <c r="H1" s="312" t="s">
        <v>4283</v>
      </c>
      <c r="I1" s="312" t="s">
        <v>4284</v>
      </c>
      <c r="J1" s="312" t="s">
        <v>4285</v>
      </c>
    </row>
    <row r="2" spans="1:10" ht="12.95" customHeight="1" x14ac:dyDescent="0.2">
      <c r="A2" s="306">
        <v>66853440</v>
      </c>
      <c r="B2" s="299" t="s">
        <v>767</v>
      </c>
      <c r="C2" s="299" t="str">
        <f>+_xlfn.XLOOKUP(A2,'ACTIVOS 2'!$B$10:$B$646,'ACTIVOS 2'!$C$10:$C$646)</f>
        <v>GUERRERO OLARTE MARTHA LUCIA</v>
      </c>
      <c r="D2" s="300">
        <v>26753</v>
      </c>
      <c r="E2" s="300">
        <v>36161</v>
      </c>
      <c r="F2" s="299" t="s">
        <v>768</v>
      </c>
      <c r="G2" s="299" t="s">
        <v>4289</v>
      </c>
      <c r="H2" s="299" t="s">
        <v>19</v>
      </c>
      <c r="I2" s="299" t="s">
        <v>769</v>
      </c>
      <c r="J2" s="299" t="s">
        <v>770</v>
      </c>
    </row>
    <row r="3" spans="1:10" ht="12.95" customHeight="1" x14ac:dyDescent="0.2">
      <c r="A3" s="306">
        <v>16756006</v>
      </c>
      <c r="B3" s="299" t="s">
        <v>909</v>
      </c>
      <c r="C3" s="299" t="str">
        <f>+_xlfn.XLOOKUP(A3,'ACTIVOS 2'!$B$10:$B$646,'ACTIVOS 2'!$C$10:$C$646)</f>
        <v>CARMONA GARCIA LUIS CARLOS</v>
      </c>
      <c r="D3" s="300">
        <v>24698</v>
      </c>
      <c r="E3" s="300">
        <v>36528</v>
      </c>
      <c r="F3" s="299" t="s">
        <v>763</v>
      </c>
      <c r="G3" s="299" t="s">
        <v>4337</v>
      </c>
      <c r="H3" s="299" t="s">
        <v>83</v>
      </c>
      <c r="I3" s="299" t="s">
        <v>899</v>
      </c>
      <c r="J3" s="299" t="s">
        <v>85</v>
      </c>
    </row>
    <row r="4" spans="1:10" ht="12.95" customHeight="1" x14ac:dyDescent="0.2">
      <c r="A4" s="306">
        <v>66831342</v>
      </c>
      <c r="B4" s="299" t="s">
        <v>1204</v>
      </c>
      <c r="C4" s="299" t="str">
        <f>+_xlfn.XLOOKUP(A4,'ACTIVOS 2'!$B$10:$B$646,'ACTIVOS 2'!$C$10:$C$646)</f>
        <v>GUANGA CAMPO LUZ MARINA</v>
      </c>
      <c r="D4" s="300">
        <v>26277</v>
      </c>
      <c r="E4" s="300">
        <v>36983</v>
      </c>
      <c r="F4" s="299" t="s">
        <v>768</v>
      </c>
      <c r="G4" s="299" t="s">
        <v>4446</v>
      </c>
      <c r="H4" s="299" t="s">
        <v>90</v>
      </c>
      <c r="I4" s="299" t="s">
        <v>1131</v>
      </c>
      <c r="J4" s="299" t="s">
        <v>196</v>
      </c>
    </row>
    <row r="5" spans="1:10" ht="12.95" customHeight="1" x14ac:dyDescent="0.2">
      <c r="A5" s="306">
        <v>66926647</v>
      </c>
      <c r="B5" s="299" t="s">
        <v>931</v>
      </c>
      <c r="C5" s="299" t="str">
        <f>+_xlfn.XLOOKUP(A5,'ACTIVOS 2'!$B$10:$B$646,'ACTIVOS 2'!$C$10:$C$646)</f>
        <v>OROZCO RIVERA ANDREA</v>
      </c>
      <c r="D5" s="300">
        <v>27267</v>
      </c>
      <c r="E5" s="300">
        <v>37681</v>
      </c>
      <c r="F5" s="299" t="s">
        <v>768</v>
      </c>
      <c r="G5" s="299" t="s">
        <v>4346</v>
      </c>
      <c r="H5" s="299" t="s">
        <v>83</v>
      </c>
      <c r="I5" s="299" t="s">
        <v>899</v>
      </c>
      <c r="J5" s="299" t="s">
        <v>85</v>
      </c>
    </row>
    <row r="6" spans="1:10" ht="12.95" customHeight="1" x14ac:dyDescent="0.2">
      <c r="A6" s="306">
        <v>66887025</v>
      </c>
      <c r="B6" s="299" t="s">
        <v>790</v>
      </c>
      <c r="C6" s="299" t="str">
        <f>+_xlfn.XLOOKUP(A6,'ACTIVOS 2'!$B$10:$B$646,'ACTIVOS 2'!$C$10:$C$646)</f>
        <v>BURBANO GOMEZ MARIA MERCEDES</v>
      </c>
      <c r="D6" s="300">
        <v>26509</v>
      </c>
      <c r="E6" s="300">
        <v>38749</v>
      </c>
      <c r="F6" s="299" t="s">
        <v>768</v>
      </c>
      <c r="G6" s="299" t="s">
        <v>4295</v>
      </c>
      <c r="H6" s="299" t="s">
        <v>19</v>
      </c>
      <c r="I6" s="299" t="s">
        <v>785</v>
      </c>
      <c r="J6" s="299" t="s">
        <v>24</v>
      </c>
    </row>
    <row r="7" spans="1:10" ht="12.95" customHeight="1" x14ac:dyDescent="0.2">
      <c r="A7" s="306">
        <v>29116410</v>
      </c>
      <c r="B7" s="299" t="s">
        <v>1066</v>
      </c>
      <c r="C7" s="299" t="str">
        <f>+_xlfn.XLOOKUP(A7,'ACTIVOS 2'!$B$10:$B$646,'ACTIVOS 2'!$C$10:$C$646)</f>
        <v>MOMPOTES CHAVEZ MILENA</v>
      </c>
      <c r="D7" s="300">
        <v>28935</v>
      </c>
      <c r="E7" s="300">
        <v>38749</v>
      </c>
      <c r="F7" s="299" t="s">
        <v>768</v>
      </c>
      <c r="G7" s="299" t="s">
        <v>4405</v>
      </c>
      <c r="H7" s="299" t="s">
        <v>90</v>
      </c>
      <c r="I7" s="299" t="s">
        <v>1017</v>
      </c>
      <c r="J7" s="299" t="s">
        <v>196</v>
      </c>
    </row>
    <row r="8" spans="1:10" ht="12.95" customHeight="1" x14ac:dyDescent="0.2">
      <c r="A8" s="306">
        <v>26719330</v>
      </c>
      <c r="B8" s="299" t="s">
        <v>1526</v>
      </c>
      <c r="C8" s="299" t="str">
        <f>+_xlfn.XLOOKUP(A8,'ACTIVOS 2'!$B$10:$B$646,'ACTIVOS 2'!$C$10:$C$646)</f>
        <v>RESTREPO TORO LIBIA EUCARIS</v>
      </c>
      <c r="D8" s="300">
        <v>24451</v>
      </c>
      <c r="E8" s="300">
        <v>38749</v>
      </c>
      <c r="F8" s="299" t="s">
        <v>768</v>
      </c>
      <c r="G8" s="299" t="s">
        <v>4535</v>
      </c>
      <c r="H8" s="299" t="s">
        <v>90</v>
      </c>
      <c r="I8" s="299" t="s">
        <v>1522</v>
      </c>
      <c r="J8" s="299" t="s">
        <v>159</v>
      </c>
    </row>
    <row r="9" spans="1:10" ht="12.95" customHeight="1" x14ac:dyDescent="0.2">
      <c r="A9" s="306">
        <v>16928261</v>
      </c>
      <c r="B9" s="299" t="s">
        <v>409</v>
      </c>
      <c r="C9" s="299" t="str">
        <f>+_xlfn.XLOOKUP(A9,'ACTIVOS 2'!$B$10:$B$646,'ACTIVOS 2'!$C$10:$C$646)</f>
        <v>NARVAEZ SARRIA DIEGO ALEJANDRO</v>
      </c>
      <c r="D9" s="300">
        <v>29740</v>
      </c>
      <c r="E9" s="300">
        <v>38749</v>
      </c>
      <c r="F9" s="299" t="s">
        <v>763</v>
      </c>
      <c r="G9" s="299" t="s">
        <v>4556</v>
      </c>
      <c r="H9" s="299" t="s">
        <v>366</v>
      </c>
      <c r="I9" s="299" t="s">
        <v>410</v>
      </c>
      <c r="J9" s="299" t="s">
        <v>368</v>
      </c>
    </row>
    <row r="10" spans="1:10" ht="12.95" customHeight="1" x14ac:dyDescent="0.2">
      <c r="A10" s="306">
        <v>66905571</v>
      </c>
      <c r="B10" s="299" t="s">
        <v>907</v>
      </c>
      <c r="C10" s="299" t="str">
        <f>+_xlfn.XLOOKUP(A10,'ACTIVOS 2'!$B$10:$B$646,'ACTIVOS 2'!$C$10:$C$646)</f>
        <v>BOLIVAR CARDENAS NHORA ELENA</v>
      </c>
      <c r="D10" s="300">
        <v>27200</v>
      </c>
      <c r="E10" s="300">
        <v>38869</v>
      </c>
      <c r="F10" s="299" t="s">
        <v>768</v>
      </c>
      <c r="G10" s="299" t="s">
        <v>4335</v>
      </c>
      <c r="H10" s="299" t="s">
        <v>83</v>
      </c>
      <c r="I10" s="299" t="s">
        <v>899</v>
      </c>
      <c r="J10" s="299" t="s">
        <v>85</v>
      </c>
    </row>
    <row r="11" spans="1:10" ht="12.95" customHeight="1" x14ac:dyDescent="0.2">
      <c r="A11" s="306">
        <v>16799736</v>
      </c>
      <c r="B11" s="299" t="s">
        <v>141</v>
      </c>
      <c r="C11" s="299" t="str">
        <f>+_xlfn.XLOOKUP(A11,'ACTIVOS 2'!$B$10:$B$646,'ACTIVOS 2'!$C$10:$C$646)</f>
        <v>RAMIREZ BEJARANO MAURICIO</v>
      </c>
      <c r="D11" s="300">
        <v>26405</v>
      </c>
      <c r="E11" s="300">
        <v>38869</v>
      </c>
      <c r="F11" s="299" t="s">
        <v>763</v>
      </c>
      <c r="G11" s="299" t="s">
        <v>4384</v>
      </c>
      <c r="H11" s="299" t="s">
        <v>90</v>
      </c>
      <c r="I11" s="299" t="s">
        <v>91</v>
      </c>
      <c r="J11" s="299" t="s">
        <v>92</v>
      </c>
    </row>
    <row r="12" spans="1:10" ht="12.95" customHeight="1" x14ac:dyDescent="0.2">
      <c r="A12" s="306">
        <v>31565054</v>
      </c>
      <c r="B12" s="299" t="s">
        <v>1409</v>
      </c>
      <c r="C12" s="299" t="str">
        <f>+_xlfn.XLOOKUP(A12,'ACTIVOS 2'!$B$10:$B$646,'ACTIVOS 2'!$C$10:$C$646)</f>
        <v>CIFUENTES SUAREZ ANGELA MARIA</v>
      </c>
      <c r="D12" s="300">
        <v>29391</v>
      </c>
      <c r="E12" s="300">
        <v>38869</v>
      </c>
      <c r="F12" s="299" t="s">
        <v>768</v>
      </c>
      <c r="G12" s="299" t="s">
        <v>4500</v>
      </c>
      <c r="H12" s="299" t="s">
        <v>90</v>
      </c>
      <c r="I12" s="299" t="s">
        <v>1410</v>
      </c>
      <c r="J12" s="299" t="s">
        <v>196</v>
      </c>
    </row>
    <row r="13" spans="1:10" ht="12.95" customHeight="1" x14ac:dyDescent="0.2">
      <c r="A13" s="306">
        <v>16718411</v>
      </c>
      <c r="B13" s="299" t="s">
        <v>319</v>
      </c>
      <c r="C13" s="299" t="str">
        <f>+_xlfn.XLOOKUP(A13,'ACTIVOS 2'!$B$10:$B$646,'ACTIVOS 2'!$C$10:$C$646)</f>
        <v>GAVIRIA HURTADO HAROLD</v>
      </c>
      <c r="D13" s="300">
        <v>24003</v>
      </c>
      <c r="E13" s="300">
        <v>38869</v>
      </c>
      <c r="F13" s="299" t="s">
        <v>763</v>
      </c>
      <c r="G13" s="299" t="s">
        <v>4531</v>
      </c>
      <c r="H13" s="299" t="s">
        <v>90</v>
      </c>
      <c r="I13" s="299" t="s">
        <v>316</v>
      </c>
      <c r="J13" s="299" t="s">
        <v>196</v>
      </c>
    </row>
    <row r="14" spans="1:10" ht="12.95" customHeight="1" x14ac:dyDescent="0.2">
      <c r="A14" s="306">
        <v>31403465</v>
      </c>
      <c r="B14" s="299" t="s">
        <v>793</v>
      </c>
      <c r="C14" s="299" t="str">
        <f>+_xlfn.XLOOKUP(A14,'ACTIVOS 2'!$B$10:$B$646,'ACTIVOS 2'!$C$10:$C$646)</f>
        <v>DELGADO CASTILLO MARIA IVON</v>
      </c>
      <c r="D14" s="300">
        <v>21595</v>
      </c>
      <c r="E14" s="300">
        <v>38873</v>
      </c>
      <c r="F14" s="299" t="s">
        <v>768</v>
      </c>
      <c r="G14" s="299" t="s">
        <v>4296</v>
      </c>
      <c r="H14" s="299" t="s">
        <v>19</v>
      </c>
      <c r="I14" s="299" t="s">
        <v>785</v>
      </c>
      <c r="J14" s="299" t="s">
        <v>24</v>
      </c>
    </row>
    <row r="15" spans="1:10" ht="12.95" customHeight="1" x14ac:dyDescent="0.2">
      <c r="A15" s="306">
        <v>29117295</v>
      </c>
      <c r="B15" s="299" t="s">
        <v>892</v>
      </c>
      <c r="C15" s="299" t="str">
        <f>+_xlfn.XLOOKUP(A15,'ACTIVOS 2'!$B$10:$B$646,'ACTIVOS 2'!$C$10:$C$646)</f>
        <v>MOLINA PIEDRAHITA ANGELICA MARIA</v>
      </c>
      <c r="D15" s="300">
        <v>28982</v>
      </c>
      <c r="E15" s="300">
        <v>38873</v>
      </c>
      <c r="F15" s="299" t="s">
        <v>768</v>
      </c>
      <c r="G15" s="299" t="s">
        <v>4329</v>
      </c>
      <c r="H15" s="299" t="s">
        <v>83</v>
      </c>
      <c r="I15" s="299" t="s">
        <v>893</v>
      </c>
      <c r="J15" s="299" t="s">
        <v>85</v>
      </c>
    </row>
    <row r="16" spans="1:10" ht="12.95" customHeight="1" x14ac:dyDescent="0.2">
      <c r="A16" s="306">
        <v>43643642</v>
      </c>
      <c r="B16" s="299" t="s">
        <v>922</v>
      </c>
      <c r="C16" s="299" t="str">
        <f>+_xlfn.XLOOKUP(A16,'ACTIVOS 2'!$B$10:$B$646,'ACTIVOS 2'!$C$10:$C$646)</f>
        <v>LOPEZ CASTRILLON BLANCA ALICIA</v>
      </c>
      <c r="D16" s="300">
        <v>26296</v>
      </c>
      <c r="E16" s="300">
        <v>38873</v>
      </c>
      <c r="F16" s="299" t="s">
        <v>768</v>
      </c>
      <c r="G16" s="299" t="s">
        <v>4341</v>
      </c>
      <c r="H16" s="299" t="s">
        <v>83</v>
      </c>
      <c r="I16" s="299" t="s">
        <v>899</v>
      </c>
      <c r="J16" s="299" t="s">
        <v>85</v>
      </c>
    </row>
    <row r="17" spans="1:10" ht="12.95" customHeight="1" x14ac:dyDescent="0.2">
      <c r="A17" s="306">
        <v>66900077</v>
      </c>
      <c r="B17" s="299" t="s">
        <v>992</v>
      </c>
      <c r="C17" s="299" t="str">
        <f>+_xlfn.XLOOKUP(A17,'ACTIVOS 2'!$B$10:$B$646,'ACTIVOS 2'!$C$10:$C$646)</f>
        <v>PEREA GONZALEZ MARIA DEL PILAR</v>
      </c>
      <c r="D17" s="300">
        <v>27009</v>
      </c>
      <c r="E17" s="300">
        <v>38873</v>
      </c>
      <c r="F17" s="299" t="s">
        <v>768</v>
      </c>
      <c r="G17" s="299" t="s">
        <v>4367</v>
      </c>
      <c r="H17" s="299" t="s">
        <v>83</v>
      </c>
      <c r="I17" s="299" t="s">
        <v>993</v>
      </c>
      <c r="J17" s="299" t="s">
        <v>85</v>
      </c>
    </row>
    <row r="18" spans="1:10" ht="12.95" customHeight="1" x14ac:dyDescent="0.2">
      <c r="A18" s="306">
        <v>16679652</v>
      </c>
      <c r="B18" s="299" t="s">
        <v>123</v>
      </c>
      <c r="C18" s="299" t="e">
        <f>+_xlfn.XLOOKUP(A18,'ACTIVOS 2'!$B$10:$B$646,'ACTIVOS 2'!$C$10:$C$646)</f>
        <v>#N/A</v>
      </c>
      <c r="D18" s="300">
        <v>22948</v>
      </c>
      <c r="E18" s="300">
        <v>38873</v>
      </c>
      <c r="F18" s="299" t="s">
        <v>763</v>
      </c>
      <c r="G18" s="299" t="s">
        <v>4378</v>
      </c>
      <c r="H18" s="299" t="s">
        <v>90</v>
      </c>
      <c r="I18" s="299" t="s">
        <v>91</v>
      </c>
      <c r="J18" s="299" t="s">
        <v>92</v>
      </c>
    </row>
    <row r="19" spans="1:10" ht="12.95" customHeight="1" x14ac:dyDescent="0.2">
      <c r="A19" s="306">
        <v>66839549</v>
      </c>
      <c r="B19" s="299" t="s">
        <v>895</v>
      </c>
      <c r="C19" s="299" t="str">
        <f>+_xlfn.XLOOKUP(A19,'ACTIVOS 2'!$B$10:$B$646,'ACTIVOS 2'!$C$10:$C$646)</f>
        <v>MARTINEZ VARELA NUBIA</v>
      </c>
      <c r="D19" s="300">
        <v>26042</v>
      </c>
      <c r="E19" s="300">
        <v>38874</v>
      </c>
      <c r="F19" s="299" t="s">
        <v>768</v>
      </c>
      <c r="G19" s="299" t="s">
        <v>4331</v>
      </c>
      <c r="H19" s="299" t="s">
        <v>83</v>
      </c>
      <c r="I19" s="299" t="s">
        <v>896</v>
      </c>
      <c r="J19" s="299" t="s">
        <v>878</v>
      </c>
    </row>
    <row r="20" spans="1:10" ht="12.95" customHeight="1" x14ac:dyDescent="0.2">
      <c r="A20" s="306">
        <v>66916376</v>
      </c>
      <c r="B20" s="299" t="s">
        <v>906</v>
      </c>
      <c r="C20" s="299" t="str">
        <f>+_xlfn.XLOOKUP(A20,'ACTIVOS 2'!$B$10:$B$646,'ACTIVOS 2'!$C$10:$C$646)</f>
        <v>BOLANOS NAVARRO LILIANA</v>
      </c>
      <c r="D20" s="300">
        <v>25906</v>
      </c>
      <c r="E20" s="300">
        <v>38874</v>
      </c>
      <c r="F20" s="299" t="s">
        <v>768</v>
      </c>
      <c r="G20" s="299" t="s">
        <v>4334</v>
      </c>
      <c r="H20" s="299" t="s">
        <v>83</v>
      </c>
      <c r="I20" s="299" t="s">
        <v>899</v>
      </c>
      <c r="J20" s="299" t="s">
        <v>85</v>
      </c>
    </row>
    <row r="21" spans="1:10" ht="12.95" customHeight="1" x14ac:dyDescent="0.2">
      <c r="A21" s="306">
        <v>16722977</v>
      </c>
      <c r="B21" s="299" t="s">
        <v>1544</v>
      </c>
      <c r="C21" s="299" t="str">
        <f>+_xlfn.XLOOKUP(A21,'ACTIVOS 2'!$B$10:$B$646,'ACTIVOS 2'!$C$10:$C$646)</f>
        <v>AGUDELO SALAZAR JOHN FERNANDO</v>
      </c>
      <c r="D21" s="300">
        <v>23966</v>
      </c>
      <c r="E21" s="300">
        <v>38874</v>
      </c>
      <c r="F21" s="299" t="s">
        <v>763</v>
      </c>
      <c r="G21" s="299" t="s">
        <v>4547</v>
      </c>
      <c r="H21" s="299" t="s">
        <v>366</v>
      </c>
      <c r="I21" s="299" t="s">
        <v>367</v>
      </c>
      <c r="J21" s="299" t="s">
        <v>368</v>
      </c>
    </row>
    <row r="22" spans="1:10" ht="12.95" customHeight="1" x14ac:dyDescent="0.2">
      <c r="A22" s="306">
        <v>66865265</v>
      </c>
      <c r="B22" s="299" t="s">
        <v>777</v>
      </c>
      <c r="C22" s="299" t="str">
        <f>+_xlfn.XLOOKUP(A22,'ACTIVOS 2'!$B$10:$B$646,'ACTIVOS 2'!$C$10:$C$646)</f>
        <v>GARCIA ESCOBAR MARTHA CECILIA</v>
      </c>
      <c r="D22" s="300">
        <v>26982</v>
      </c>
      <c r="E22" s="300">
        <v>38875</v>
      </c>
      <c r="F22" s="299" t="s">
        <v>768</v>
      </c>
      <c r="G22" s="299" t="s">
        <v>4292</v>
      </c>
      <c r="H22" s="299" t="s">
        <v>19</v>
      </c>
      <c r="I22" s="299" t="s">
        <v>778</v>
      </c>
      <c r="J22" s="299" t="s">
        <v>770</v>
      </c>
    </row>
    <row r="23" spans="1:10" ht="12.95" customHeight="1" x14ac:dyDescent="0.2">
      <c r="A23" s="306">
        <v>31322860</v>
      </c>
      <c r="B23" s="299" t="s">
        <v>796</v>
      </c>
      <c r="C23" s="299" t="str">
        <f>+_xlfn.XLOOKUP(A23,'ACTIVOS 2'!$B$10:$B$646,'ACTIVOS 2'!$C$10:$C$646)</f>
        <v>LONDONO TRUJILLO MARIA ISABEL</v>
      </c>
      <c r="D23" s="300">
        <v>30352</v>
      </c>
      <c r="E23" s="300">
        <v>38875</v>
      </c>
      <c r="F23" s="299" t="s">
        <v>768</v>
      </c>
      <c r="G23" s="299" t="s">
        <v>4299</v>
      </c>
      <c r="H23" s="299" t="s">
        <v>19</v>
      </c>
      <c r="I23" s="299" t="s">
        <v>785</v>
      </c>
      <c r="J23" s="299" t="s">
        <v>24</v>
      </c>
    </row>
    <row r="24" spans="1:10" ht="12.95" customHeight="1" x14ac:dyDescent="0.2">
      <c r="A24" s="306">
        <v>66880984</v>
      </c>
      <c r="B24" s="299" t="s">
        <v>916</v>
      </c>
      <c r="C24" s="299" t="str">
        <f>+_xlfn.XLOOKUP(A24,'ACTIVOS 2'!$B$10:$B$646,'ACTIVOS 2'!$C$10:$C$646)</f>
        <v>GOMEZ SOTO ANA MARIA</v>
      </c>
      <c r="D24" s="300">
        <v>26177</v>
      </c>
      <c r="E24" s="300">
        <v>38875</v>
      </c>
      <c r="F24" s="299" t="s">
        <v>768</v>
      </c>
      <c r="G24" s="299" t="s">
        <v>4339</v>
      </c>
      <c r="H24" s="299" t="s">
        <v>83</v>
      </c>
      <c r="I24" s="299" t="s">
        <v>899</v>
      </c>
      <c r="J24" s="299" t="s">
        <v>85</v>
      </c>
    </row>
    <row r="25" spans="1:10" ht="12.95" customHeight="1" x14ac:dyDescent="0.2">
      <c r="A25" s="306">
        <v>66823484</v>
      </c>
      <c r="B25" s="299" t="s">
        <v>923</v>
      </c>
      <c r="C25" s="299" t="str">
        <f>+_xlfn.XLOOKUP(A25,'ACTIVOS 2'!$B$10:$B$646,'ACTIVOS 2'!$C$10:$C$646)</f>
        <v>MASMELA ESQUIVEL SANDRA MARIA</v>
      </c>
      <c r="D25" s="300">
        <v>25934</v>
      </c>
      <c r="E25" s="300">
        <v>38875</v>
      </c>
      <c r="F25" s="299" t="s">
        <v>768</v>
      </c>
      <c r="G25" s="299" t="s">
        <v>4342</v>
      </c>
      <c r="H25" s="299" t="s">
        <v>83</v>
      </c>
      <c r="I25" s="299" t="s">
        <v>899</v>
      </c>
      <c r="J25" s="299" t="s">
        <v>85</v>
      </c>
    </row>
    <row r="26" spans="1:10" ht="12.95" customHeight="1" x14ac:dyDescent="0.2">
      <c r="A26" s="306">
        <v>16799181</v>
      </c>
      <c r="B26" s="299" t="s">
        <v>930</v>
      </c>
      <c r="C26" s="299" t="str">
        <f>+_xlfn.XLOOKUP(A26,'ACTIVOS 2'!$B$10:$B$646,'ACTIVOS 2'!$C$10:$C$646)</f>
        <v>MORENO MILLAN EDUARD</v>
      </c>
      <c r="D26" s="300">
        <v>26144</v>
      </c>
      <c r="E26" s="300">
        <v>38875</v>
      </c>
      <c r="F26" s="299" t="s">
        <v>763</v>
      </c>
      <c r="G26" s="299" t="s">
        <v>4345</v>
      </c>
      <c r="H26" s="299" t="s">
        <v>83</v>
      </c>
      <c r="I26" s="299" t="s">
        <v>899</v>
      </c>
      <c r="J26" s="299" t="s">
        <v>85</v>
      </c>
    </row>
    <row r="27" spans="1:10" ht="12.95" customHeight="1" x14ac:dyDescent="0.2">
      <c r="A27" s="306">
        <v>31535842</v>
      </c>
      <c r="B27" s="299" t="s">
        <v>932</v>
      </c>
      <c r="C27" s="299" t="str">
        <f>+_xlfn.XLOOKUP(A27,'ACTIVOS 2'!$B$10:$B$646,'ACTIVOS 2'!$C$10:$C$646)</f>
        <v>PAREDES CORREA MARITZA</v>
      </c>
      <c r="D27" s="300">
        <v>27444</v>
      </c>
      <c r="E27" s="300">
        <v>38875</v>
      </c>
      <c r="F27" s="299" t="s">
        <v>768</v>
      </c>
      <c r="G27" s="299" t="s">
        <v>4347</v>
      </c>
      <c r="H27" s="299" t="s">
        <v>83</v>
      </c>
      <c r="I27" s="299" t="s">
        <v>899</v>
      </c>
      <c r="J27" s="299" t="s">
        <v>85</v>
      </c>
    </row>
    <row r="28" spans="1:10" ht="12.95" customHeight="1" x14ac:dyDescent="0.2">
      <c r="A28" s="306">
        <v>67016439</v>
      </c>
      <c r="B28" s="299" t="s">
        <v>939</v>
      </c>
      <c r="C28" s="299" t="str">
        <f>+_xlfn.XLOOKUP(A28,'ACTIVOS 2'!$B$10:$B$646,'ACTIVOS 2'!$C$10:$C$646)</f>
        <v>MUTIS MUÐOZ DIANA CAROLINA</v>
      </c>
      <c r="D28" s="300">
        <v>28626</v>
      </c>
      <c r="E28" s="300">
        <v>38875</v>
      </c>
      <c r="F28" s="299" t="s">
        <v>768</v>
      </c>
      <c r="G28" s="299" t="s">
        <v>4349</v>
      </c>
      <c r="H28" s="299" t="s">
        <v>83</v>
      </c>
      <c r="I28" s="299" t="s">
        <v>940</v>
      </c>
      <c r="J28" s="299" t="s">
        <v>881</v>
      </c>
    </row>
    <row r="29" spans="1:10" ht="12.95" customHeight="1" x14ac:dyDescent="0.2">
      <c r="A29" s="306">
        <v>16744628</v>
      </c>
      <c r="B29" s="299" t="s">
        <v>114</v>
      </c>
      <c r="C29" s="299" t="str">
        <f>+_xlfn.XLOOKUP(A29,'ACTIVOS 2'!$B$10:$B$646,'ACTIVOS 2'!$C$10:$C$646)</f>
        <v>HERNANDEZ CUELLAR ALVARO</v>
      </c>
      <c r="D29" s="300">
        <v>24788</v>
      </c>
      <c r="E29" s="300">
        <v>38875</v>
      </c>
      <c r="F29" s="299" t="s">
        <v>763</v>
      </c>
      <c r="G29" s="299" t="s">
        <v>4374</v>
      </c>
      <c r="H29" s="299" t="s">
        <v>90</v>
      </c>
      <c r="I29" s="299" t="s">
        <v>91</v>
      </c>
      <c r="J29" s="299" t="s">
        <v>92</v>
      </c>
    </row>
    <row r="30" spans="1:10" ht="12.95" customHeight="1" x14ac:dyDescent="0.2">
      <c r="A30" s="306">
        <v>94521193</v>
      </c>
      <c r="B30" s="299" t="s">
        <v>317</v>
      </c>
      <c r="C30" s="299" t="str">
        <f>+_xlfn.XLOOKUP(A30,'ACTIVOS 2'!$B$10:$B$646,'ACTIVOS 2'!$C$10:$C$646)</f>
        <v>BOLANOS NINO JOAQUIN GIOVANNY</v>
      </c>
      <c r="D30" s="300">
        <v>28380</v>
      </c>
      <c r="E30" s="300">
        <v>38875</v>
      </c>
      <c r="F30" s="299" t="s">
        <v>763</v>
      </c>
      <c r="G30" s="299" t="s">
        <v>4529</v>
      </c>
      <c r="H30" s="299" t="s">
        <v>90</v>
      </c>
      <c r="I30" s="299" t="s">
        <v>316</v>
      </c>
      <c r="J30" s="299" t="s">
        <v>196</v>
      </c>
    </row>
    <row r="31" spans="1:10" ht="12.95" customHeight="1" x14ac:dyDescent="0.2">
      <c r="A31" s="306">
        <v>34371927</v>
      </c>
      <c r="B31" s="299" t="s">
        <v>797</v>
      </c>
      <c r="C31" s="299" t="str">
        <f>+_xlfn.XLOOKUP(A31,'ACTIVOS 2'!$B$10:$B$646,'ACTIVOS 2'!$C$10:$C$646)</f>
        <v>MAMIAN PIAMBA MARIA LUCY</v>
      </c>
      <c r="D31" s="300">
        <v>27047</v>
      </c>
      <c r="E31" s="300">
        <v>38876</v>
      </c>
      <c r="F31" s="299" t="s">
        <v>768</v>
      </c>
      <c r="G31" s="299" t="s">
        <v>4300</v>
      </c>
      <c r="H31" s="299" t="s">
        <v>19</v>
      </c>
      <c r="I31" s="299" t="s">
        <v>785</v>
      </c>
      <c r="J31" s="299" t="s">
        <v>24</v>
      </c>
    </row>
    <row r="32" spans="1:10" ht="12.95" customHeight="1" x14ac:dyDescent="0.2">
      <c r="A32" s="306">
        <v>66854913</v>
      </c>
      <c r="B32" s="299" t="s">
        <v>1041</v>
      </c>
      <c r="C32" s="299" t="str">
        <f>+_xlfn.XLOOKUP(A32,'ACTIVOS 2'!$B$10:$B$646,'ACTIVOS 2'!$C$10:$C$646)</f>
        <v>DIAZ DELGADO SANDRA PATRICIA</v>
      </c>
      <c r="D32" s="300">
        <v>26738</v>
      </c>
      <c r="E32" s="300">
        <v>38876</v>
      </c>
      <c r="F32" s="299" t="s">
        <v>768</v>
      </c>
      <c r="G32" s="299" t="s">
        <v>4396</v>
      </c>
      <c r="H32" s="299" t="s">
        <v>90</v>
      </c>
      <c r="I32" s="299" t="s">
        <v>1017</v>
      </c>
      <c r="J32" s="299" t="s">
        <v>196</v>
      </c>
    </row>
    <row r="33" spans="1:10" ht="12.95" customHeight="1" x14ac:dyDescent="0.2">
      <c r="A33" s="306">
        <v>66879134</v>
      </c>
      <c r="B33" s="299" t="s">
        <v>904</v>
      </c>
      <c r="C33" s="299" t="str">
        <f>+_xlfn.XLOOKUP(A33,'ACTIVOS 2'!$B$10:$B$646,'ACTIVOS 2'!$C$10:$C$646)</f>
        <v>BERMUDEZ MIRANDA ANA VEIVA</v>
      </c>
      <c r="D33" s="300">
        <v>27921</v>
      </c>
      <c r="E33" s="300">
        <v>38878</v>
      </c>
      <c r="F33" s="299" t="s">
        <v>768</v>
      </c>
      <c r="G33" s="299" t="s">
        <v>4332</v>
      </c>
      <c r="H33" s="299" t="s">
        <v>83</v>
      </c>
      <c r="I33" s="299" t="s">
        <v>899</v>
      </c>
      <c r="J33" s="299" t="s">
        <v>85</v>
      </c>
    </row>
    <row r="34" spans="1:10" ht="12.95" customHeight="1" x14ac:dyDescent="0.2">
      <c r="A34" s="306">
        <v>39640928</v>
      </c>
      <c r="B34" s="299" t="s">
        <v>795</v>
      </c>
      <c r="C34" s="299" t="str">
        <f>+_xlfn.XLOOKUP(A34,'ACTIVOS 2'!$B$10:$B$646,'ACTIVOS 2'!$C$10:$C$646)</f>
        <v>GALVEZ GARCIA STELLA</v>
      </c>
      <c r="D34" s="300">
        <v>23082</v>
      </c>
      <c r="E34" s="300">
        <v>38884</v>
      </c>
      <c r="F34" s="299" t="s">
        <v>768</v>
      </c>
      <c r="G34" s="299" t="s">
        <v>4298</v>
      </c>
      <c r="H34" s="299" t="s">
        <v>19</v>
      </c>
      <c r="I34" s="299" t="s">
        <v>785</v>
      </c>
      <c r="J34" s="299" t="s">
        <v>24</v>
      </c>
    </row>
    <row r="35" spans="1:10" ht="12.95" customHeight="1" x14ac:dyDescent="0.2">
      <c r="A35" s="306">
        <v>16917763</v>
      </c>
      <c r="B35" s="299" t="s">
        <v>115</v>
      </c>
      <c r="C35" s="299" t="str">
        <f>+_xlfn.XLOOKUP(A35,'ACTIVOS 2'!$B$10:$B$646,'ACTIVOS 2'!$C$10:$C$646)</f>
        <v>LOPEZ ARANGO MARIO ALBERTO</v>
      </c>
      <c r="D35" s="300">
        <v>29512</v>
      </c>
      <c r="E35" s="300">
        <v>38899</v>
      </c>
      <c r="F35" s="299" t="s">
        <v>763</v>
      </c>
      <c r="G35" s="299" t="s">
        <v>4375</v>
      </c>
      <c r="H35" s="299" t="s">
        <v>90</v>
      </c>
      <c r="I35" s="299" t="s">
        <v>91</v>
      </c>
      <c r="J35" s="299" t="s">
        <v>92</v>
      </c>
    </row>
    <row r="36" spans="1:10" ht="12.95" customHeight="1" x14ac:dyDescent="0.2">
      <c r="A36" s="306">
        <v>16846653</v>
      </c>
      <c r="B36" s="299" t="s">
        <v>318</v>
      </c>
      <c r="C36" s="299" t="str">
        <f>+_xlfn.XLOOKUP(A36,'ACTIVOS 2'!$B$10:$B$646,'ACTIVOS 2'!$C$10:$C$646)</f>
        <v>DUQUE ARCE CARLOS ANDRES</v>
      </c>
      <c r="D36" s="300">
        <v>30456</v>
      </c>
      <c r="E36" s="300">
        <v>38899</v>
      </c>
      <c r="F36" s="299" t="s">
        <v>763</v>
      </c>
      <c r="G36" s="299" t="s">
        <v>4530</v>
      </c>
      <c r="H36" s="299" t="s">
        <v>90</v>
      </c>
      <c r="I36" s="299" t="s">
        <v>316</v>
      </c>
      <c r="J36" s="299" t="s">
        <v>196</v>
      </c>
    </row>
    <row r="37" spans="1:10" ht="12.95" customHeight="1" x14ac:dyDescent="0.2">
      <c r="A37" s="306">
        <v>1144126097</v>
      </c>
      <c r="B37" s="299" t="s">
        <v>314</v>
      </c>
      <c r="C37" s="299" t="str">
        <f>+_xlfn.XLOOKUP(A37,'ACTIVOS 2'!$B$10:$B$646,'ACTIVOS 2'!$C$10:$C$646)</f>
        <v>ARANZALEZ LASSO ESTIVEN</v>
      </c>
      <c r="D37" s="300">
        <v>32668</v>
      </c>
      <c r="E37" s="300">
        <v>38914</v>
      </c>
      <c r="F37" s="299" t="s">
        <v>763</v>
      </c>
      <c r="G37" s="299" t="s">
        <v>315</v>
      </c>
      <c r="H37" s="299" t="s">
        <v>90</v>
      </c>
      <c r="I37" s="299" t="s">
        <v>316</v>
      </c>
      <c r="J37" s="299" t="s">
        <v>196</v>
      </c>
    </row>
    <row r="38" spans="1:10" ht="12.95" customHeight="1" x14ac:dyDescent="0.2">
      <c r="A38" s="306">
        <v>24762401</v>
      </c>
      <c r="B38" s="299" t="s">
        <v>798</v>
      </c>
      <c r="C38" s="299" t="str">
        <f>+_xlfn.XLOOKUP(A38,'ACTIVOS 2'!$B$10:$B$646,'ACTIVOS 2'!$C$10:$C$646)</f>
        <v>PATINO BETANCUR LUDIVIA</v>
      </c>
      <c r="D38" s="300">
        <v>21529</v>
      </c>
      <c r="E38" s="300">
        <v>38975</v>
      </c>
      <c r="F38" s="299" t="s">
        <v>768</v>
      </c>
      <c r="G38" s="299" t="s">
        <v>4301</v>
      </c>
      <c r="H38" s="299" t="s">
        <v>19</v>
      </c>
      <c r="I38" s="299" t="s">
        <v>785</v>
      </c>
      <c r="J38" s="299" t="s">
        <v>24</v>
      </c>
    </row>
    <row r="39" spans="1:10" ht="12.95" customHeight="1" x14ac:dyDescent="0.2">
      <c r="A39" s="306">
        <v>38568999</v>
      </c>
      <c r="B39" s="299" t="s">
        <v>847</v>
      </c>
      <c r="C39" s="299" t="str">
        <f>+_xlfn.XLOOKUP(A39,'ACTIVOS 2'!$B$10:$B$646,'ACTIVOS 2'!$C$10:$C$646)</f>
        <v>GIRON BENAVIDEZ LUZ KARIME</v>
      </c>
      <c r="D39" s="300">
        <v>30066</v>
      </c>
      <c r="E39" s="300">
        <v>39084</v>
      </c>
      <c r="F39" s="299" t="s">
        <v>768</v>
      </c>
      <c r="G39" s="299" t="s">
        <v>4320</v>
      </c>
      <c r="H39" s="299" t="s">
        <v>19</v>
      </c>
      <c r="I39" s="299" t="s">
        <v>4823</v>
      </c>
      <c r="J39" s="299" t="s">
        <v>770</v>
      </c>
    </row>
    <row r="40" spans="1:10" ht="12.95" customHeight="1" x14ac:dyDescent="0.2">
      <c r="A40" s="306">
        <v>66814871</v>
      </c>
      <c r="B40" s="299" t="s">
        <v>1653</v>
      </c>
      <c r="C40" s="299" t="str">
        <f>+_xlfn.XLOOKUP(A40,'ACTIVOS 2'!$B$10:$B$646,'ACTIVOS 2'!$C$10:$C$646)</f>
        <v>LASSO ENRIQUEZ ESPERANZA DEL CARMEN</v>
      </c>
      <c r="D40" s="300">
        <v>25723</v>
      </c>
      <c r="E40" s="300">
        <v>39101</v>
      </c>
      <c r="F40" s="299" t="s">
        <v>768</v>
      </c>
      <c r="G40" s="299" t="s">
        <v>1654</v>
      </c>
      <c r="H40" s="299" t="s">
        <v>1644</v>
      </c>
      <c r="I40" s="299" t="s">
        <v>1655</v>
      </c>
      <c r="J40" s="299" t="s">
        <v>1646</v>
      </c>
    </row>
    <row r="41" spans="1:10" ht="12.95" customHeight="1" x14ac:dyDescent="0.2">
      <c r="A41" s="306">
        <v>94472972</v>
      </c>
      <c r="B41" s="299" t="s">
        <v>970</v>
      </c>
      <c r="C41" s="299" t="str">
        <f>+_xlfn.XLOOKUP(A41,'ACTIVOS 2'!$B$10:$B$646,'ACTIVOS 2'!$C$10:$C$646)</f>
        <v>MEDINA GONZALEZ JULIO CESAR</v>
      </c>
      <c r="D41" s="300">
        <v>28517</v>
      </c>
      <c r="E41" s="300">
        <v>39111</v>
      </c>
      <c r="F41" s="299" t="s">
        <v>763</v>
      </c>
      <c r="G41" s="299" t="s">
        <v>4363</v>
      </c>
      <c r="H41" s="299" t="s">
        <v>83</v>
      </c>
      <c r="I41" s="299" t="s">
        <v>968</v>
      </c>
      <c r="J41" s="299" t="s">
        <v>85</v>
      </c>
    </row>
    <row r="42" spans="1:10" ht="12.95" customHeight="1" x14ac:dyDescent="0.2">
      <c r="A42" s="306">
        <v>66954852</v>
      </c>
      <c r="B42" s="299" t="s">
        <v>1080</v>
      </c>
      <c r="C42" s="299" t="str">
        <f>+_xlfn.XLOOKUP(A42,'ACTIVOS 2'!$B$10:$B$646,'ACTIVOS 2'!$C$10:$C$646)</f>
        <v>QUISOBONI MANBUSCAY SANDRA MILENA</v>
      </c>
      <c r="D42" s="300">
        <v>27766</v>
      </c>
      <c r="E42" s="300">
        <v>39114</v>
      </c>
      <c r="F42" s="299" t="s">
        <v>768</v>
      </c>
      <c r="G42" s="299" t="s">
        <v>4409</v>
      </c>
      <c r="H42" s="299" t="s">
        <v>90</v>
      </c>
      <c r="I42" s="299" t="s">
        <v>1017</v>
      </c>
      <c r="J42" s="299" t="s">
        <v>196</v>
      </c>
    </row>
    <row r="43" spans="1:10" ht="12.95" customHeight="1" x14ac:dyDescent="0.2">
      <c r="A43" s="306">
        <v>38888878</v>
      </c>
      <c r="B43" s="299" t="s">
        <v>927</v>
      </c>
      <c r="C43" s="299" t="str">
        <f>+_xlfn.XLOOKUP(A43,'ACTIVOS 2'!$B$10:$B$646,'ACTIVOS 2'!$C$10:$C$646)</f>
        <v>MONTOYA DIANA LORENA</v>
      </c>
      <c r="D43" s="300">
        <v>29265</v>
      </c>
      <c r="E43" s="300">
        <v>39122</v>
      </c>
      <c r="F43" s="299" t="s">
        <v>768</v>
      </c>
      <c r="G43" s="299" t="s">
        <v>4344</v>
      </c>
      <c r="H43" s="299" t="s">
        <v>83</v>
      </c>
      <c r="I43" s="299" t="s">
        <v>899</v>
      </c>
      <c r="J43" s="299" t="s">
        <v>85</v>
      </c>
    </row>
    <row r="44" spans="1:10" ht="12.95" customHeight="1" x14ac:dyDescent="0.2">
      <c r="A44" s="306">
        <v>31583367</v>
      </c>
      <c r="B44" s="299" t="s">
        <v>944</v>
      </c>
      <c r="C44" s="299" t="str">
        <f>+_xlfn.XLOOKUP(A44,'ACTIVOS 2'!$B$10:$B$646,'ACTIVOS 2'!$C$10:$C$646)</f>
        <v>LOPEZ VALENCIA NINI YOHANA</v>
      </c>
      <c r="D44" s="300">
        <v>29695</v>
      </c>
      <c r="E44" s="300">
        <v>39133</v>
      </c>
      <c r="F44" s="299" t="s">
        <v>768</v>
      </c>
      <c r="G44" s="299" t="s">
        <v>4350</v>
      </c>
      <c r="H44" s="299" t="s">
        <v>83</v>
      </c>
      <c r="I44" s="299" t="s">
        <v>943</v>
      </c>
      <c r="J44" s="299" t="s">
        <v>85</v>
      </c>
    </row>
    <row r="45" spans="1:10" ht="12.95" customHeight="1" x14ac:dyDescent="0.2">
      <c r="A45" s="306">
        <v>31323662</v>
      </c>
      <c r="B45" s="299" t="s">
        <v>781</v>
      </c>
      <c r="C45" s="299" t="str">
        <f>+_xlfn.XLOOKUP(A45,'ACTIVOS 2'!$B$10:$B$646,'ACTIVOS 2'!$C$10:$C$646)</f>
        <v>RENGIFO LONDONO YURI LORENA</v>
      </c>
      <c r="D45" s="300">
        <v>30561</v>
      </c>
      <c r="E45" s="300">
        <v>39139</v>
      </c>
      <c r="F45" s="299" t="s">
        <v>768</v>
      </c>
      <c r="G45" s="299" t="s">
        <v>4293</v>
      </c>
      <c r="H45" s="299" t="s">
        <v>19</v>
      </c>
      <c r="I45" s="299" t="s">
        <v>769</v>
      </c>
      <c r="J45" s="299" t="s">
        <v>770</v>
      </c>
    </row>
    <row r="46" spans="1:10" ht="12.95" customHeight="1" x14ac:dyDescent="0.2">
      <c r="A46" s="306">
        <v>6316471</v>
      </c>
      <c r="B46" s="299" t="s">
        <v>1638</v>
      </c>
      <c r="C46" s="299" t="str">
        <f>+_xlfn.XLOOKUP(A46,'ACTIVOS 2'!$B$10:$B$646,'ACTIVOS 2'!$C$10:$C$646)</f>
        <v>GOMEZ RAMIREZ MIGUEL ANTONIO</v>
      </c>
      <c r="D46" s="300">
        <v>24120</v>
      </c>
      <c r="E46" s="300">
        <v>39164</v>
      </c>
      <c r="F46" s="299" t="s">
        <v>763</v>
      </c>
      <c r="G46" s="299" t="s">
        <v>4573</v>
      </c>
      <c r="H46" s="299" t="s">
        <v>1627</v>
      </c>
      <c r="I46" s="299" t="s">
        <v>1639</v>
      </c>
      <c r="J46" s="299" t="s">
        <v>1629</v>
      </c>
    </row>
    <row r="47" spans="1:10" ht="12.95" customHeight="1" x14ac:dyDescent="0.2">
      <c r="A47" s="306">
        <v>66834944</v>
      </c>
      <c r="B47" s="299" t="s">
        <v>846</v>
      </c>
      <c r="C47" s="299" t="str">
        <f>+_xlfn.XLOOKUP(A47,'ACTIVOS 2'!$B$10:$B$646,'ACTIVOS 2'!$C$10:$C$646)</f>
        <v>QUINONES VIERA MIRIAM ELISA</v>
      </c>
      <c r="D47" s="300">
        <v>26342</v>
      </c>
      <c r="E47" s="300">
        <v>39203</v>
      </c>
      <c r="F47" s="299" t="s">
        <v>768</v>
      </c>
      <c r="G47" s="299" t="s">
        <v>4319</v>
      </c>
      <c r="H47" s="299" t="s">
        <v>19</v>
      </c>
      <c r="I47" s="299" t="s">
        <v>843</v>
      </c>
      <c r="J47" s="299" t="s">
        <v>24</v>
      </c>
    </row>
    <row r="48" spans="1:10" ht="12.95" customHeight="1" x14ac:dyDescent="0.2">
      <c r="A48" s="306">
        <v>16766666</v>
      </c>
      <c r="B48" s="299" t="s">
        <v>133</v>
      </c>
      <c r="C48" s="299" t="str">
        <f>+_xlfn.XLOOKUP(A48,'ACTIVOS 2'!$B$10:$B$646,'ACTIVOS 2'!$C$10:$C$646)</f>
        <v>MURIEL LOPEZ CARLOS ALBERTO</v>
      </c>
      <c r="D48" s="300">
        <v>25275</v>
      </c>
      <c r="E48" s="300">
        <v>39218</v>
      </c>
      <c r="F48" s="299" t="s">
        <v>763</v>
      </c>
      <c r="G48" s="299" t="s">
        <v>4380</v>
      </c>
      <c r="H48" s="299" t="s">
        <v>90</v>
      </c>
      <c r="I48" s="299" t="s">
        <v>91</v>
      </c>
      <c r="J48" s="299" t="s">
        <v>92</v>
      </c>
    </row>
    <row r="49" spans="1:10" ht="12.95" customHeight="1" x14ac:dyDescent="0.2">
      <c r="A49" s="306">
        <v>31954628</v>
      </c>
      <c r="B49" s="299" t="s">
        <v>224</v>
      </c>
      <c r="C49" s="299" t="str">
        <f>+_xlfn.XLOOKUP(A49,'ACTIVOS 2'!$B$10:$B$646,'ACTIVOS 2'!$C$10:$C$646)</f>
        <v>BARRERA VARGAS LIGIA</v>
      </c>
      <c r="D49" s="300">
        <v>24410</v>
      </c>
      <c r="E49" s="300">
        <v>39220</v>
      </c>
      <c r="F49" s="299" t="s">
        <v>768</v>
      </c>
      <c r="G49" s="299" t="s">
        <v>4518</v>
      </c>
      <c r="H49" s="299" t="s">
        <v>90</v>
      </c>
      <c r="I49" s="299" t="s">
        <v>211</v>
      </c>
      <c r="J49" s="299" t="s">
        <v>196</v>
      </c>
    </row>
    <row r="50" spans="1:10" ht="12.95" customHeight="1" x14ac:dyDescent="0.2">
      <c r="A50" s="306">
        <v>79660331</v>
      </c>
      <c r="B50" s="299" t="s">
        <v>1615</v>
      </c>
      <c r="C50" s="299" t="str">
        <f>+_xlfn.XLOOKUP(A50,'ACTIVOS 2'!$B$10:$B$646,'ACTIVOS 2'!$C$10:$C$646)</f>
        <v>RAMIREZ PAZ JOHN JAIRO</v>
      </c>
      <c r="D50" s="300">
        <v>27057</v>
      </c>
      <c r="E50" s="300">
        <v>39264</v>
      </c>
      <c r="F50" s="299" t="s">
        <v>763</v>
      </c>
      <c r="G50" s="299" t="s">
        <v>1616</v>
      </c>
      <c r="H50" s="299" t="s">
        <v>1617</v>
      </c>
      <c r="I50" s="299" t="s">
        <v>1618</v>
      </c>
      <c r="J50" s="299" t="s">
        <v>1617</v>
      </c>
    </row>
    <row r="51" spans="1:10" ht="12.95" customHeight="1" x14ac:dyDescent="0.2">
      <c r="A51" s="306">
        <v>16708362</v>
      </c>
      <c r="B51" s="299" t="s">
        <v>950</v>
      </c>
      <c r="C51" s="299" t="str">
        <f>+_xlfn.XLOOKUP(A51,'ACTIVOS 2'!$B$10:$B$646,'ACTIVOS 2'!$C$10:$C$646)</f>
        <v>LEON JOSE ARLEDY</v>
      </c>
      <c r="D51" s="300">
        <v>23760</v>
      </c>
      <c r="E51" s="300">
        <v>39279</v>
      </c>
      <c r="F51" s="299" t="s">
        <v>763</v>
      </c>
      <c r="G51" s="299" t="s">
        <v>4354</v>
      </c>
      <c r="H51" s="299" t="s">
        <v>83</v>
      </c>
      <c r="I51" s="299" t="s">
        <v>5010</v>
      </c>
      <c r="J51" s="299" t="s">
        <v>85</v>
      </c>
    </row>
    <row r="52" spans="1:10" ht="12.95" customHeight="1" x14ac:dyDescent="0.2">
      <c r="A52" s="306">
        <v>29361739</v>
      </c>
      <c r="B52" s="299" t="s">
        <v>969</v>
      </c>
      <c r="C52" s="299" t="str">
        <f>+_xlfn.XLOOKUP(A52,'ACTIVOS 2'!$B$10:$B$646,'ACTIVOS 2'!$C$10:$C$646)</f>
        <v>GIRALDO SUAREZ MIRYAM ELCY</v>
      </c>
      <c r="D52" s="300">
        <v>30049</v>
      </c>
      <c r="E52" s="300">
        <v>39279</v>
      </c>
      <c r="F52" s="299" t="s">
        <v>768</v>
      </c>
      <c r="G52" s="299" t="s">
        <v>4362</v>
      </c>
      <c r="H52" s="299" t="s">
        <v>83</v>
      </c>
      <c r="I52" s="299" t="s">
        <v>968</v>
      </c>
      <c r="J52" s="299" t="s">
        <v>85</v>
      </c>
    </row>
    <row r="53" spans="1:10" ht="12.95" customHeight="1" x14ac:dyDescent="0.2">
      <c r="A53" s="306">
        <v>66916550</v>
      </c>
      <c r="B53" s="299" t="s">
        <v>894</v>
      </c>
      <c r="C53" s="299" t="str">
        <f>+_xlfn.XLOOKUP(A53,'ACTIVOS 2'!$B$10:$B$646,'ACTIVOS 2'!$C$10:$C$646)</f>
        <v>VELASQUEZ ROJAS MARILU</v>
      </c>
      <c r="D53" s="300">
        <v>27307</v>
      </c>
      <c r="E53" s="300">
        <v>39315</v>
      </c>
      <c r="F53" s="299" t="s">
        <v>768</v>
      </c>
      <c r="G53" s="299" t="s">
        <v>4330</v>
      </c>
      <c r="H53" s="299" t="s">
        <v>83</v>
      </c>
      <c r="I53" s="299" t="s">
        <v>893</v>
      </c>
      <c r="J53" s="299" t="s">
        <v>85</v>
      </c>
    </row>
    <row r="54" spans="1:10" ht="12.95" customHeight="1" x14ac:dyDescent="0.2">
      <c r="A54" s="306">
        <v>31904470</v>
      </c>
      <c r="B54" s="299" t="s">
        <v>794</v>
      </c>
      <c r="C54" s="299" t="str">
        <f>+_xlfn.XLOOKUP(A54,'ACTIVOS 2'!$B$10:$B$646,'ACTIVOS 2'!$C$10:$C$646)</f>
        <v>ESCOBAR CORDOBA FRELIDA</v>
      </c>
      <c r="D54" s="300">
        <v>23071</v>
      </c>
      <c r="E54" s="300">
        <v>39371</v>
      </c>
      <c r="F54" s="299" t="s">
        <v>768</v>
      </c>
      <c r="G54" s="299" t="s">
        <v>4297</v>
      </c>
      <c r="H54" s="299" t="s">
        <v>19</v>
      </c>
      <c r="I54" s="299" t="s">
        <v>785</v>
      </c>
      <c r="J54" s="299" t="s">
        <v>24</v>
      </c>
    </row>
    <row r="55" spans="1:10" ht="12.95" customHeight="1" x14ac:dyDescent="0.2">
      <c r="A55" s="306">
        <v>94514840</v>
      </c>
      <c r="B55" s="299" t="s">
        <v>120</v>
      </c>
      <c r="C55" s="299" t="str">
        <f>+_xlfn.XLOOKUP(A55,'ACTIVOS 2'!$B$10:$B$646,'ACTIVOS 2'!$C$10:$C$646)</f>
        <v>MARTINEZ LOPEZ JAIRO ALONSO</v>
      </c>
      <c r="D55" s="300">
        <v>28526</v>
      </c>
      <c r="E55" s="300">
        <v>39412</v>
      </c>
      <c r="F55" s="299" t="s">
        <v>763</v>
      </c>
      <c r="G55" s="299" t="s">
        <v>4377</v>
      </c>
      <c r="H55" s="299" t="s">
        <v>90</v>
      </c>
      <c r="I55" s="299" t="s">
        <v>91</v>
      </c>
      <c r="J55" s="299" t="s">
        <v>92</v>
      </c>
    </row>
    <row r="56" spans="1:10" ht="12.95" customHeight="1" x14ac:dyDescent="0.2">
      <c r="A56" s="306">
        <v>14639038</v>
      </c>
      <c r="B56" s="299" t="s">
        <v>62</v>
      </c>
      <c r="C56" s="299" t="str">
        <f>+_xlfn.XLOOKUP(A56,'ACTIVOS 2'!$B$10:$B$646,'ACTIVOS 2'!$C$10:$C$646)</f>
        <v>VILA SARRIA ALBERTO JAVIER</v>
      </c>
      <c r="D56" s="300">
        <v>31090</v>
      </c>
      <c r="E56" s="300">
        <v>39426</v>
      </c>
      <c r="F56" s="299" t="s">
        <v>763</v>
      </c>
      <c r="G56" s="299" t="s">
        <v>4318</v>
      </c>
      <c r="H56" s="299" t="s">
        <v>19</v>
      </c>
      <c r="I56" s="299" t="s">
        <v>63</v>
      </c>
      <c r="J56" s="299" t="s">
        <v>24</v>
      </c>
    </row>
    <row r="57" spans="1:10" ht="12.95" customHeight="1" x14ac:dyDescent="0.2">
      <c r="A57" s="306">
        <v>71185148</v>
      </c>
      <c r="B57" s="299" t="s">
        <v>1505</v>
      </c>
      <c r="C57" s="299" t="str">
        <f>+_xlfn.XLOOKUP(A57,'ACTIVOS 2'!$B$10:$B$646,'ACTIVOS 2'!$C$10:$C$646)</f>
        <v>AGUIAR MERDARDO ALCIDES</v>
      </c>
      <c r="D57" s="300">
        <v>24353</v>
      </c>
      <c r="E57" s="300">
        <v>39470</v>
      </c>
      <c r="F57" s="299" t="s">
        <v>763</v>
      </c>
      <c r="G57" s="299" t="s">
        <v>4517</v>
      </c>
      <c r="H57" s="299" t="s">
        <v>90</v>
      </c>
      <c r="I57" s="299" t="s">
        <v>211</v>
      </c>
      <c r="J57" s="299" t="s">
        <v>196</v>
      </c>
    </row>
    <row r="58" spans="1:10" ht="12.95" customHeight="1" x14ac:dyDescent="0.2">
      <c r="A58" s="306">
        <v>2518120</v>
      </c>
      <c r="B58" s="299" t="s">
        <v>948</v>
      </c>
      <c r="C58" s="299" t="str">
        <f>+_xlfn.XLOOKUP(A58,'ACTIVOS 2'!$B$10:$B$646,'ACTIVOS 2'!$C$10:$C$646)</f>
        <v>ANGEL PALACIO ARIEL</v>
      </c>
      <c r="D58" s="300">
        <v>24197</v>
      </c>
      <c r="E58" s="300">
        <v>39476</v>
      </c>
      <c r="F58" s="299" t="s">
        <v>763</v>
      </c>
      <c r="G58" s="299" t="s">
        <v>4352</v>
      </c>
      <c r="H58" s="299" t="s">
        <v>83</v>
      </c>
      <c r="I58" s="299" t="s">
        <v>5010</v>
      </c>
      <c r="J58" s="299" t="s">
        <v>85</v>
      </c>
    </row>
    <row r="59" spans="1:10" ht="12.95" customHeight="1" x14ac:dyDescent="0.2">
      <c r="A59" s="306">
        <v>94525706</v>
      </c>
      <c r="B59" s="299" t="s">
        <v>100</v>
      </c>
      <c r="C59" s="299" t="str">
        <f>+_xlfn.XLOOKUP(A59,'ACTIVOS 2'!$B$10:$B$646,'ACTIVOS 2'!$C$10:$C$646)</f>
        <v>CAMACHO CASTILLO JHON JAIRO</v>
      </c>
      <c r="D59" s="300">
        <v>28844</v>
      </c>
      <c r="E59" s="300">
        <v>39476</v>
      </c>
      <c r="F59" s="299" t="s">
        <v>763</v>
      </c>
      <c r="G59" s="299" t="s">
        <v>4370</v>
      </c>
      <c r="H59" s="299" t="s">
        <v>90</v>
      </c>
      <c r="I59" s="299" t="s">
        <v>91</v>
      </c>
      <c r="J59" s="299" t="s">
        <v>92</v>
      </c>
    </row>
    <row r="60" spans="1:10" ht="12.95" customHeight="1" x14ac:dyDescent="0.2">
      <c r="A60" s="306">
        <v>1118284356</v>
      </c>
      <c r="B60" s="299" t="s">
        <v>852</v>
      </c>
      <c r="C60" s="299" t="str">
        <f>+_xlfn.XLOOKUP(A60,'ACTIVOS 2'!$B$10:$B$646,'ACTIVOS 2'!$C$10:$C$646)</f>
        <v>CARDONA HERNANDEZ IVAN FELIPE</v>
      </c>
      <c r="D60" s="300">
        <v>31122</v>
      </c>
      <c r="E60" s="300">
        <v>39479</v>
      </c>
      <c r="F60" s="299" t="s">
        <v>763</v>
      </c>
      <c r="G60" s="299" t="s">
        <v>4323</v>
      </c>
      <c r="H60" s="299" t="s">
        <v>19</v>
      </c>
      <c r="I60" s="299" t="s">
        <v>853</v>
      </c>
      <c r="J60" s="299" t="s">
        <v>770</v>
      </c>
    </row>
    <row r="61" spans="1:10" ht="12.95" customHeight="1" x14ac:dyDescent="0.2">
      <c r="A61" s="306">
        <v>66823253</v>
      </c>
      <c r="B61" s="299" t="s">
        <v>140</v>
      </c>
      <c r="C61" s="299" t="str">
        <f>+_xlfn.XLOOKUP(A61,'ACTIVOS 2'!$B$10:$B$646,'ACTIVOS 2'!$C$10:$C$646)</f>
        <v>PRADO RIOS JACQUELINE</v>
      </c>
      <c r="D61" s="300">
        <v>25792</v>
      </c>
      <c r="E61" s="300">
        <v>39554</v>
      </c>
      <c r="F61" s="299" t="s">
        <v>768</v>
      </c>
      <c r="G61" s="299" t="s">
        <v>4383</v>
      </c>
      <c r="H61" s="299" t="s">
        <v>90</v>
      </c>
      <c r="I61" s="299" t="s">
        <v>91</v>
      </c>
      <c r="J61" s="299" t="s">
        <v>92</v>
      </c>
    </row>
    <row r="62" spans="1:10" ht="12.95" customHeight="1" x14ac:dyDescent="0.2">
      <c r="A62" s="306">
        <v>38655781</v>
      </c>
      <c r="B62" s="299" t="s">
        <v>963</v>
      </c>
      <c r="C62" s="299" t="str">
        <f>+_xlfn.XLOOKUP(A62,'ACTIVOS 2'!$B$10:$B$646,'ACTIVOS 2'!$C$10:$C$646)</f>
        <v>HERNANDEZ RAMIREZ IDARLENY</v>
      </c>
      <c r="D62" s="300">
        <v>28338</v>
      </c>
      <c r="E62" s="300">
        <v>39571</v>
      </c>
      <c r="F62" s="299" t="s">
        <v>768</v>
      </c>
      <c r="G62" s="299" t="s">
        <v>4359</v>
      </c>
      <c r="H62" s="299" t="s">
        <v>83</v>
      </c>
      <c r="I62" s="299" t="s">
        <v>964</v>
      </c>
      <c r="J62" s="299" t="s">
        <v>85</v>
      </c>
    </row>
    <row r="63" spans="1:10" ht="12.95" customHeight="1" x14ac:dyDescent="0.2">
      <c r="A63" s="306">
        <v>16883616</v>
      </c>
      <c r="B63" s="299" t="s">
        <v>1011</v>
      </c>
      <c r="C63" s="299" t="str">
        <f>+_xlfn.XLOOKUP(A63,'ACTIVOS 2'!$B$10:$B$646,'ACTIVOS 2'!$C$10:$C$646)</f>
        <v>PATINO PANCHALO WILSON FABIAN</v>
      </c>
      <c r="D63" s="300">
        <v>23897</v>
      </c>
      <c r="E63" s="300">
        <v>39571</v>
      </c>
      <c r="F63" s="299" t="s">
        <v>763</v>
      </c>
      <c r="G63" s="299" t="s">
        <v>4368</v>
      </c>
      <c r="H63" s="299" t="s">
        <v>90</v>
      </c>
      <c r="I63" s="299" t="s">
        <v>1012</v>
      </c>
      <c r="J63" s="299" t="s">
        <v>1007</v>
      </c>
    </row>
    <row r="64" spans="1:10" ht="12.95" customHeight="1" x14ac:dyDescent="0.2">
      <c r="A64" s="306">
        <v>94381102</v>
      </c>
      <c r="B64" s="299" t="s">
        <v>967</v>
      </c>
      <c r="C64" s="299" t="str">
        <f>+_xlfn.XLOOKUP(A64,'ACTIVOS 2'!$B$10:$B$646,'ACTIVOS 2'!$C$10:$C$646)</f>
        <v>ESPINOSA ESCOBAR MARIO LLOFRED</v>
      </c>
      <c r="D64" s="300">
        <v>26727</v>
      </c>
      <c r="E64" s="300">
        <v>39692</v>
      </c>
      <c r="F64" s="299" t="s">
        <v>763</v>
      </c>
      <c r="G64" s="299" t="s">
        <v>4361</v>
      </c>
      <c r="H64" s="299" t="s">
        <v>83</v>
      </c>
      <c r="I64" s="299" t="s">
        <v>968</v>
      </c>
      <c r="J64" s="299" t="s">
        <v>85</v>
      </c>
    </row>
    <row r="65" spans="1:10" ht="12.95" customHeight="1" x14ac:dyDescent="0.2">
      <c r="A65" s="306">
        <v>94450432</v>
      </c>
      <c r="B65" s="299" t="s">
        <v>326</v>
      </c>
      <c r="C65" s="299" t="str">
        <f>+_xlfn.XLOOKUP(A65,'ACTIVOS 2'!$B$10:$B$646,'ACTIVOS 2'!$C$10:$C$646)</f>
        <v>PAZ PEREZ DORLAY</v>
      </c>
      <c r="D65" s="300">
        <v>27715</v>
      </c>
      <c r="E65" s="300">
        <v>39701</v>
      </c>
      <c r="F65" s="299" t="s">
        <v>763</v>
      </c>
      <c r="G65" s="299" t="s">
        <v>4533</v>
      </c>
      <c r="H65" s="299" t="s">
        <v>90</v>
      </c>
      <c r="I65" s="299" t="s">
        <v>316</v>
      </c>
      <c r="J65" s="299" t="s">
        <v>196</v>
      </c>
    </row>
    <row r="66" spans="1:10" ht="12.95" customHeight="1" x14ac:dyDescent="0.2">
      <c r="A66" s="306">
        <v>16865476</v>
      </c>
      <c r="B66" s="299" t="s">
        <v>815</v>
      </c>
      <c r="C66" s="299" t="str">
        <f>+_xlfn.XLOOKUP(A66,'ACTIVOS 2'!$B$10:$B$646,'ACTIVOS 2'!$C$10:$C$646)</f>
        <v>IDROBO GRISALES JOSE WBEIMAR</v>
      </c>
      <c r="D66" s="300">
        <v>29864</v>
      </c>
      <c r="E66" s="300">
        <v>39742</v>
      </c>
      <c r="F66" s="299" t="s">
        <v>763</v>
      </c>
      <c r="G66" s="299" t="s">
        <v>4310</v>
      </c>
      <c r="H66" s="299" t="s">
        <v>19</v>
      </c>
      <c r="I66" s="299" t="s">
        <v>816</v>
      </c>
      <c r="J66" s="299" t="s">
        <v>21</v>
      </c>
    </row>
    <row r="67" spans="1:10" ht="12.95" customHeight="1" x14ac:dyDescent="0.2">
      <c r="A67" s="306">
        <v>1113635537</v>
      </c>
      <c r="B67" s="299" t="s">
        <v>1531</v>
      </c>
      <c r="C67" s="299" t="str">
        <f>+_xlfn.XLOOKUP(A67,'ACTIVOS 2'!$B$10:$B$646,'ACTIVOS 2'!$C$10:$C$646)</f>
        <v>ORTIZ ROSERO LUZ ADRIANA</v>
      </c>
      <c r="D67" s="300">
        <v>32307</v>
      </c>
      <c r="E67" s="300">
        <v>39744</v>
      </c>
      <c r="F67" s="299" t="s">
        <v>768</v>
      </c>
      <c r="G67" s="299" t="s">
        <v>4544</v>
      </c>
      <c r="H67" s="299" t="s">
        <v>366</v>
      </c>
      <c r="I67" s="299" t="s">
        <v>1532</v>
      </c>
      <c r="J67" s="299" t="s">
        <v>368</v>
      </c>
    </row>
    <row r="68" spans="1:10" ht="12.95" customHeight="1" x14ac:dyDescent="0.2">
      <c r="A68" s="306">
        <v>31307286</v>
      </c>
      <c r="B68" s="299" t="s">
        <v>976</v>
      </c>
      <c r="C68" s="299" t="str">
        <f>+_xlfn.XLOOKUP(A68,'ACTIVOS 2'!$B$10:$B$646,'ACTIVOS 2'!$C$10:$C$646)</f>
        <v>CASTANO VALLEJO VERONICA</v>
      </c>
      <c r="D68" s="300">
        <v>30925</v>
      </c>
      <c r="E68" s="300">
        <v>39762</v>
      </c>
      <c r="F68" s="299" t="s">
        <v>768</v>
      </c>
      <c r="G68" s="299" t="s">
        <v>4364</v>
      </c>
      <c r="H68" s="299" t="s">
        <v>83</v>
      </c>
      <c r="I68" s="299" t="s">
        <v>973</v>
      </c>
      <c r="J68" s="299" t="s">
        <v>881</v>
      </c>
    </row>
    <row r="69" spans="1:10" ht="12.95" customHeight="1" x14ac:dyDescent="0.2">
      <c r="A69" s="306">
        <v>94426858</v>
      </c>
      <c r="B69" s="299" t="s">
        <v>323</v>
      </c>
      <c r="C69" s="299" t="str">
        <f>+_xlfn.XLOOKUP(A69,'ACTIVOS 2'!$B$10:$B$646,'ACTIVOS 2'!$C$10:$C$646)</f>
        <v>NAVARRETE MORAN ALVARO</v>
      </c>
      <c r="D69" s="300">
        <v>26799</v>
      </c>
      <c r="E69" s="300">
        <v>39800</v>
      </c>
      <c r="F69" s="299" t="s">
        <v>763</v>
      </c>
      <c r="G69" s="299" t="s">
        <v>4532</v>
      </c>
      <c r="H69" s="299" t="s">
        <v>90</v>
      </c>
      <c r="I69" s="299" t="s">
        <v>316</v>
      </c>
      <c r="J69" s="299" t="s">
        <v>196</v>
      </c>
    </row>
    <row r="70" spans="1:10" ht="12.95" customHeight="1" x14ac:dyDescent="0.2">
      <c r="A70" s="306">
        <v>59828457</v>
      </c>
      <c r="B70" s="299" t="s">
        <v>965</v>
      </c>
      <c r="C70" s="299" t="str">
        <f>+_xlfn.XLOOKUP(A70,'ACTIVOS 2'!$B$10:$B$646,'ACTIVOS 2'!$C$10:$C$646)</f>
        <v>BOLANOS GOMEZ DENIS ROSA</v>
      </c>
      <c r="D70" s="300">
        <v>27275</v>
      </c>
      <c r="E70" s="300">
        <v>39881</v>
      </c>
      <c r="F70" s="299" t="s">
        <v>768</v>
      </c>
      <c r="G70" s="299" t="s">
        <v>4360</v>
      </c>
      <c r="H70" s="299" t="s">
        <v>83</v>
      </c>
      <c r="I70" s="299" t="s">
        <v>966</v>
      </c>
      <c r="J70" s="299" t="s">
        <v>881</v>
      </c>
    </row>
    <row r="71" spans="1:10" ht="12.95" customHeight="1" x14ac:dyDescent="0.2">
      <c r="A71" s="306">
        <v>16926982</v>
      </c>
      <c r="B71" s="299" t="s">
        <v>949</v>
      </c>
      <c r="C71" s="299" t="str">
        <f>+_xlfn.XLOOKUP(A71,'ACTIVOS 2'!$B$10:$B$646,'ACTIVOS 2'!$C$10:$C$646)</f>
        <v>HERRERA ZAMBRANO JOSE OMAR</v>
      </c>
      <c r="D71" s="300">
        <v>29695</v>
      </c>
      <c r="E71" s="300">
        <v>39938</v>
      </c>
      <c r="F71" s="299" t="s">
        <v>763</v>
      </c>
      <c r="G71" s="299" t="s">
        <v>4353</v>
      </c>
      <c r="H71" s="299" t="s">
        <v>83</v>
      </c>
      <c r="I71" s="299" t="s">
        <v>5010</v>
      </c>
      <c r="J71" s="299" t="s">
        <v>85</v>
      </c>
    </row>
    <row r="72" spans="1:10" ht="12.95" customHeight="1" x14ac:dyDescent="0.2">
      <c r="A72" s="306">
        <v>30298978</v>
      </c>
      <c r="B72" s="299" t="s">
        <v>951</v>
      </c>
      <c r="C72" s="299" t="str">
        <f>+_xlfn.XLOOKUP(A72,'ACTIVOS 2'!$B$10:$B$646,'ACTIVOS 2'!$C$10:$C$646)</f>
        <v>LOAIZA LOPEZ GLORIA FAISULY</v>
      </c>
      <c r="D72" s="300">
        <v>24260</v>
      </c>
      <c r="E72" s="300">
        <v>39938</v>
      </c>
      <c r="F72" s="299" t="s">
        <v>768</v>
      </c>
      <c r="G72" s="299" t="s">
        <v>4355</v>
      </c>
      <c r="H72" s="299" t="s">
        <v>83</v>
      </c>
      <c r="I72" s="299" t="s">
        <v>5010</v>
      </c>
      <c r="J72" s="299" t="s">
        <v>85</v>
      </c>
    </row>
    <row r="73" spans="1:10" ht="12.95" customHeight="1" x14ac:dyDescent="0.2">
      <c r="A73" s="306">
        <v>16771408</v>
      </c>
      <c r="B73" s="299" t="s">
        <v>134</v>
      </c>
      <c r="C73" s="299" t="str">
        <f>+_xlfn.XLOOKUP(A73,'ACTIVOS 2'!$B$10:$B$646,'ACTIVOS 2'!$C$10:$C$646)</f>
        <v>NARANJO RAMIREZ OSCAR MARIO</v>
      </c>
      <c r="D73" s="300">
        <v>25396</v>
      </c>
      <c r="E73" s="300">
        <v>39965</v>
      </c>
      <c r="F73" s="299" t="s">
        <v>763</v>
      </c>
      <c r="G73" s="299" t="s">
        <v>4381</v>
      </c>
      <c r="H73" s="299" t="s">
        <v>90</v>
      </c>
      <c r="I73" s="299" t="s">
        <v>91</v>
      </c>
      <c r="J73" s="299" t="s">
        <v>92</v>
      </c>
    </row>
    <row r="74" spans="1:10" ht="12.95" customHeight="1" x14ac:dyDescent="0.2">
      <c r="A74" s="306">
        <v>79470650</v>
      </c>
      <c r="B74" s="299" t="s">
        <v>800</v>
      </c>
      <c r="C74" s="299" t="str">
        <f>+_xlfn.XLOOKUP(A74,'ACTIVOS 2'!$B$10:$B$646,'ACTIVOS 2'!$C$10:$C$646)</f>
        <v>TOVAR URENA JORGE ANTONIO</v>
      </c>
      <c r="D74" s="300">
        <v>24886</v>
      </c>
      <c r="E74" s="300">
        <v>39995</v>
      </c>
      <c r="F74" s="299" t="s">
        <v>763</v>
      </c>
      <c r="G74" s="299" t="s">
        <v>4303</v>
      </c>
      <c r="H74" s="299" t="s">
        <v>19</v>
      </c>
      <c r="I74" s="299" t="s">
        <v>785</v>
      </c>
      <c r="J74" s="299" t="s">
        <v>24</v>
      </c>
    </row>
    <row r="75" spans="1:10" ht="12.95" customHeight="1" x14ac:dyDescent="0.2">
      <c r="A75" s="306">
        <v>66926925</v>
      </c>
      <c r="B75" s="299" t="s">
        <v>917</v>
      </c>
      <c r="C75" s="299" t="str">
        <f>+_xlfn.XLOOKUP(A75,'ACTIVOS 2'!$B$10:$B$646,'ACTIVOS 2'!$C$10:$C$646)</f>
        <v>LEON ORTIZ ANGELA</v>
      </c>
      <c r="D75" s="300">
        <v>27401</v>
      </c>
      <c r="E75" s="300">
        <v>39995</v>
      </c>
      <c r="F75" s="299" t="s">
        <v>768</v>
      </c>
      <c r="G75" s="299" t="s">
        <v>4340</v>
      </c>
      <c r="H75" s="299" t="s">
        <v>83</v>
      </c>
      <c r="I75" s="299" t="s">
        <v>899</v>
      </c>
      <c r="J75" s="299" t="s">
        <v>85</v>
      </c>
    </row>
    <row r="76" spans="1:10" ht="12.95" customHeight="1" x14ac:dyDescent="0.2">
      <c r="A76" s="306">
        <v>38553620</v>
      </c>
      <c r="B76" s="299" t="s">
        <v>935</v>
      </c>
      <c r="C76" s="299" t="str">
        <f>+_xlfn.XLOOKUP(A76,'ACTIVOS 2'!$B$10:$B$646,'ACTIVOS 2'!$C$10:$C$646)</f>
        <v>RODRIGUEZ ROJAS ARABANI</v>
      </c>
      <c r="D76" s="300">
        <v>29070</v>
      </c>
      <c r="E76" s="300">
        <v>39995</v>
      </c>
      <c r="F76" s="299" t="s">
        <v>768</v>
      </c>
      <c r="G76" s="299" t="s">
        <v>4348</v>
      </c>
      <c r="H76" s="299" t="s">
        <v>83</v>
      </c>
      <c r="I76" s="299" t="s">
        <v>899</v>
      </c>
      <c r="J76" s="299" t="s">
        <v>85</v>
      </c>
    </row>
    <row r="77" spans="1:10" ht="12.95" customHeight="1" x14ac:dyDescent="0.2">
      <c r="A77" s="306">
        <v>16733826</v>
      </c>
      <c r="B77" s="299" t="s">
        <v>95</v>
      </c>
      <c r="C77" s="299" t="str">
        <f>+_xlfn.XLOOKUP(A77,'ACTIVOS 2'!$B$10:$B$646,'ACTIVOS 2'!$C$10:$C$646)</f>
        <v>BARCO CARDENAS RODRIGO</v>
      </c>
      <c r="D77" s="300">
        <v>24453</v>
      </c>
      <c r="E77" s="300">
        <v>39995</v>
      </c>
      <c r="F77" s="299" t="s">
        <v>763</v>
      </c>
      <c r="G77" s="299" t="s">
        <v>4369</v>
      </c>
      <c r="H77" s="299" t="s">
        <v>90</v>
      </c>
      <c r="I77" s="299" t="s">
        <v>91</v>
      </c>
      <c r="J77" s="299" t="s">
        <v>92</v>
      </c>
    </row>
    <row r="78" spans="1:10" ht="12.95" customHeight="1" x14ac:dyDescent="0.2">
      <c r="A78" s="306">
        <v>6098150</v>
      </c>
      <c r="B78" s="299" t="s">
        <v>162</v>
      </c>
      <c r="C78" s="299" t="str">
        <f>+_xlfn.XLOOKUP(A78,'ACTIVOS 2'!$B$10:$B$646,'ACTIVOS 2'!$C$10:$C$646)</f>
        <v>ZEA GALVEZ DIEGO FERNANDO</v>
      </c>
      <c r="D78" s="300">
        <v>28789</v>
      </c>
      <c r="E78" s="300">
        <v>39995</v>
      </c>
      <c r="F78" s="299" t="s">
        <v>763</v>
      </c>
      <c r="G78" s="299" t="s">
        <v>4388</v>
      </c>
      <c r="H78" s="299" t="s">
        <v>90</v>
      </c>
      <c r="I78" s="299" t="s">
        <v>91</v>
      </c>
      <c r="J78" s="299" t="s">
        <v>92</v>
      </c>
    </row>
    <row r="79" spans="1:10" ht="12.95" customHeight="1" x14ac:dyDescent="0.2">
      <c r="A79" s="306">
        <v>55061811</v>
      </c>
      <c r="B79" s="299" t="s">
        <v>1474</v>
      </c>
      <c r="C79" s="299" t="str">
        <f>+_xlfn.XLOOKUP(A79,'ACTIVOS 2'!$B$10:$B$646,'ACTIVOS 2'!$C$10:$C$646)</f>
        <v>CASTILLO FIERRO LUZ DARY</v>
      </c>
      <c r="D79" s="300">
        <v>26376</v>
      </c>
      <c r="E79" s="300">
        <v>39995</v>
      </c>
      <c r="F79" s="299" t="s">
        <v>768</v>
      </c>
      <c r="G79" s="299" t="s">
        <v>4512</v>
      </c>
      <c r="H79" s="299" t="s">
        <v>90</v>
      </c>
      <c r="I79" s="299" t="s">
        <v>1473</v>
      </c>
      <c r="J79" s="299" t="s">
        <v>159</v>
      </c>
    </row>
    <row r="80" spans="1:10" ht="12.95" customHeight="1" x14ac:dyDescent="0.2">
      <c r="A80" s="306">
        <v>14695140</v>
      </c>
      <c r="B80" s="299" t="s">
        <v>1539</v>
      </c>
      <c r="C80" s="299" t="str">
        <f>+_xlfn.XLOOKUP(A80,'ACTIVOS 2'!$B$10:$B$646,'ACTIVOS 2'!$C$10:$C$646)</f>
        <v>QUINTERO BORRERO REINER</v>
      </c>
      <c r="D80" s="300">
        <v>30096</v>
      </c>
      <c r="E80" s="300">
        <v>39995</v>
      </c>
      <c r="F80" s="299" t="s">
        <v>763</v>
      </c>
      <c r="G80" s="299" t="s">
        <v>4545</v>
      </c>
      <c r="H80" s="299" t="s">
        <v>366</v>
      </c>
      <c r="I80" s="299" t="s">
        <v>1540</v>
      </c>
      <c r="J80" s="299" t="s">
        <v>1541</v>
      </c>
    </row>
    <row r="81" spans="1:10" ht="12.95" customHeight="1" x14ac:dyDescent="0.2">
      <c r="A81" s="306">
        <v>94323208</v>
      </c>
      <c r="B81" s="299" t="s">
        <v>813</v>
      </c>
      <c r="C81" s="299" t="str">
        <f>+_xlfn.XLOOKUP(A81,'ACTIVOS 2'!$B$10:$B$646,'ACTIVOS 2'!$C$10:$C$646)</f>
        <v>PINZA ANDRADE LEDER ALDEMAR</v>
      </c>
      <c r="D81" s="300">
        <v>27613</v>
      </c>
      <c r="E81" s="300">
        <v>40192</v>
      </c>
      <c r="F81" s="299" t="s">
        <v>763</v>
      </c>
      <c r="G81" s="299" t="s">
        <v>4309</v>
      </c>
      <c r="H81" s="299" t="s">
        <v>19</v>
      </c>
      <c r="I81" s="299" t="s">
        <v>814</v>
      </c>
      <c r="J81" s="299" t="s">
        <v>24</v>
      </c>
    </row>
    <row r="82" spans="1:10" ht="12.95" customHeight="1" x14ac:dyDescent="0.2">
      <c r="A82" s="306">
        <v>6343691</v>
      </c>
      <c r="B82" s="299" t="s">
        <v>1583</v>
      </c>
      <c r="C82" s="299" t="str">
        <f>+_xlfn.XLOOKUP(A82,'ACTIVOS 2'!$B$10:$B$646,'ACTIVOS 2'!$C$10:$C$646)</f>
        <v>TROCHEZ IZQUIERDO CRISTIAN DAVID</v>
      </c>
      <c r="D82" s="300">
        <v>30772</v>
      </c>
      <c r="E82" s="300">
        <v>40266</v>
      </c>
      <c r="F82" s="299" t="s">
        <v>763</v>
      </c>
      <c r="G82" s="299" t="s">
        <v>4565</v>
      </c>
      <c r="H82" s="299" t="s">
        <v>366</v>
      </c>
      <c r="I82" s="299" t="s">
        <v>1574</v>
      </c>
      <c r="J82" s="299" t="s">
        <v>368</v>
      </c>
    </row>
    <row r="83" spans="1:10" ht="12.95" customHeight="1" x14ac:dyDescent="0.2">
      <c r="A83" s="306">
        <v>1130625371</v>
      </c>
      <c r="B83" s="299" t="s">
        <v>905</v>
      </c>
      <c r="C83" s="299" t="str">
        <f>+_xlfn.XLOOKUP(A83,'ACTIVOS 2'!$B$10:$B$646,'ACTIVOS 2'!$C$10:$C$646)</f>
        <v>BERMUDEZ PEREA MARIA TERESA</v>
      </c>
      <c r="D83" s="300">
        <v>31449</v>
      </c>
      <c r="E83" s="300">
        <v>40311</v>
      </c>
      <c r="F83" s="299" t="s">
        <v>768</v>
      </c>
      <c r="G83" s="299" t="s">
        <v>4333</v>
      </c>
      <c r="H83" s="299" t="s">
        <v>83</v>
      </c>
      <c r="I83" s="299" t="s">
        <v>899</v>
      </c>
      <c r="J83" s="299" t="s">
        <v>85</v>
      </c>
    </row>
    <row r="84" spans="1:10" ht="12.95" customHeight="1" x14ac:dyDescent="0.2">
      <c r="A84" s="306">
        <v>94073441</v>
      </c>
      <c r="B84" s="299" t="s">
        <v>22</v>
      </c>
      <c r="C84" s="299" t="str">
        <f>+_xlfn.XLOOKUP(A84,'ACTIVOS 2'!$B$10:$B$646,'ACTIVOS 2'!$C$10:$C$646)</f>
        <v>MOSQUERA VIVEROS CARLOS ALBERTO</v>
      </c>
      <c r="D84" s="300">
        <v>29911</v>
      </c>
      <c r="E84" s="300">
        <v>40366</v>
      </c>
      <c r="F84" s="299" t="s">
        <v>763</v>
      </c>
      <c r="G84" s="299" t="s">
        <v>4287</v>
      </c>
      <c r="H84" s="299" t="s">
        <v>19</v>
      </c>
      <c r="I84" s="299" t="s">
        <v>23</v>
      </c>
      <c r="J84" s="299" t="s">
        <v>24</v>
      </c>
    </row>
    <row r="85" spans="1:10" ht="12.95" customHeight="1" x14ac:dyDescent="0.2">
      <c r="A85" s="306">
        <v>94491935</v>
      </c>
      <c r="B85" s="299" t="s">
        <v>57</v>
      </c>
      <c r="C85" s="299" t="str">
        <f>+_xlfn.XLOOKUP(A85,'ACTIVOS 2'!$B$10:$B$646,'ACTIVOS 2'!$C$10:$C$646)</f>
        <v>PANTOJA ESCOBAR JOHN EDUARDO</v>
      </c>
      <c r="D85" s="300">
        <v>28108</v>
      </c>
      <c r="E85" s="300">
        <v>40366</v>
      </c>
      <c r="F85" s="299" t="s">
        <v>763</v>
      </c>
      <c r="G85" s="299" t="s">
        <v>58</v>
      </c>
      <c r="H85" s="299" t="s">
        <v>19</v>
      </c>
      <c r="I85" s="299" t="s">
        <v>59</v>
      </c>
      <c r="J85" s="299" t="s">
        <v>24</v>
      </c>
    </row>
    <row r="86" spans="1:10" ht="12.95" customHeight="1" x14ac:dyDescent="0.2">
      <c r="A86" s="306">
        <v>79849153</v>
      </c>
      <c r="B86" s="299" t="s">
        <v>338</v>
      </c>
      <c r="C86" s="299" t="str">
        <f>+_xlfn.XLOOKUP(A86,'ACTIVOS 2'!$B$10:$B$646,'ACTIVOS 2'!$C$10:$C$646)</f>
        <v>RODRIGUEZ VELASQUEZ JOHN MANUEL</v>
      </c>
      <c r="D86" s="300">
        <v>27724</v>
      </c>
      <c r="E86" s="300">
        <v>40371</v>
      </c>
      <c r="F86" s="299" t="s">
        <v>763</v>
      </c>
      <c r="G86" s="299" t="s">
        <v>4540</v>
      </c>
      <c r="H86" s="299" t="s">
        <v>90</v>
      </c>
      <c r="I86" s="299" t="s">
        <v>331</v>
      </c>
      <c r="J86" s="299" t="s">
        <v>92</v>
      </c>
    </row>
    <row r="87" spans="1:10" ht="12.95" customHeight="1" x14ac:dyDescent="0.2">
      <c r="A87" s="306">
        <v>31483870</v>
      </c>
      <c r="B87" s="299" t="s">
        <v>185</v>
      </c>
      <c r="C87" s="299" t="str">
        <f>+_xlfn.XLOOKUP(A87,'ACTIVOS 2'!$B$10:$B$646,'ACTIVOS 2'!$C$10:$C$646)</f>
        <v>GARCIA SARRIA PAOLA ANDREA</v>
      </c>
      <c r="D87" s="300">
        <v>29442</v>
      </c>
      <c r="E87" s="300">
        <v>40423</v>
      </c>
      <c r="F87" s="299" t="s">
        <v>768</v>
      </c>
      <c r="G87" s="299" t="s">
        <v>4412</v>
      </c>
      <c r="H87" s="299" t="s">
        <v>90</v>
      </c>
      <c r="I87" s="299" t="s">
        <v>186</v>
      </c>
      <c r="J87" s="299" t="s">
        <v>92</v>
      </c>
    </row>
    <row r="88" spans="1:10" ht="12.95" customHeight="1" x14ac:dyDescent="0.2">
      <c r="A88" s="306">
        <v>14638563</v>
      </c>
      <c r="B88" s="299" t="s">
        <v>49</v>
      </c>
      <c r="C88" s="299" t="str">
        <f>+_xlfn.XLOOKUP(A88,'ACTIVOS 2'!$B$10:$B$646,'ACTIVOS 2'!$C$10:$C$646)</f>
        <v>PEREZ PENA PAUL EDWIN</v>
      </c>
      <c r="D88" s="300">
        <v>30964</v>
      </c>
      <c r="E88" s="300">
        <v>40452</v>
      </c>
      <c r="F88" s="299" t="s">
        <v>763</v>
      </c>
      <c r="G88" s="299" t="s">
        <v>4307</v>
      </c>
      <c r="H88" s="299" t="s">
        <v>19</v>
      </c>
      <c r="I88" s="299" t="s">
        <v>29</v>
      </c>
      <c r="J88" s="299" t="s">
        <v>24</v>
      </c>
    </row>
    <row r="89" spans="1:10" ht="12.95" customHeight="1" x14ac:dyDescent="0.2">
      <c r="A89" s="306">
        <v>16623677</v>
      </c>
      <c r="B89" s="299" t="s">
        <v>952</v>
      </c>
      <c r="C89" s="299" t="str">
        <f>+_xlfn.XLOOKUP(A89,'ACTIVOS 2'!$B$10:$B$646,'ACTIVOS 2'!$C$10:$C$646)</f>
        <v>LOPEZ MURILLO GERARDO</v>
      </c>
      <c r="D89" s="300">
        <v>21579</v>
      </c>
      <c r="E89" s="300">
        <v>40557</v>
      </c>
      <c r="F89" s="299" t="s">
        <v>763</v>
      </c>
      <c r="G89" s="299" t="s">
        <v>4356</v>
      </c>
      <c r="H89" s="299" t="s">
        <v>83</v>
      </c>
      <c r="I89" s="299" t="s">
        <v>5010</v>
      </c>
      <c r="J89" s="299" t="s">
        <v>85</v>
      </c>
    </row>
    <row r="90" spans="1:10" ht="12.95" customHeight="1" x14ac:dyDescent="0.2">
      <c r="A90" s="306">
        <v>67024627</v>
      </c>
      <c r="B90" s="299" t="s">
        <v>1594</v>
      </c>
      <c r="C90" s="299" t="str">
        <f>+_xlfn.XLOOKUP(A90,'ACTIVOS 2'!$B$10:$B$646,'ACTIVOS 2'!$C$10:$C$646)</f>
        <v>RESTREPO CASTANO LUZ VIVIANA</v>
      </c>
      <c r="D90" s="300">
        <v>31065</v>
      </c>
      <c r="E90" s="300">
        <v>40582</v>
      </c>
      <c r="F90" s="299" t="s">
        <v>768</v>
      </c>
      <c r="G90" s="299" t="s">
        <v>4569</v>
      </c>
      <c r="H90" s="299" t="s">
        <v>427</v>
      </c>
      <c r="I90" s="299" t="s">
        <v>1595</v>
      </c>
      <c r="J90" s="299" t="s">
        <v>427</v>
      </c>
    </row>
    <row r="91" spans="1:10" ht="12.95" customHeight="1" x14ac:dyDescent="0.2">
      <c r="A91" s="306">
        <v>24815562</v>
      </c>
      <c r="B91" s="299" t="s">
        <v>912</v>
      </c>
      <c r="C91" s="299" t="str">
        <f>+_xlfn.XLOOKUP(A91,'ACTIVOS 2'!$B$10:$B$646,'ACTIVOS 2'!$C$10:$C$646)</f>
        <v>DIAZ VIVIANA PATRICIA</v>
      </c>
      <c r="D91" s="300">
        <v>30276</v>
      </c>
      <c r="E91" s="300">
        <v>40627</v>
      </c>
      <c r="F91" s="299" t="s">
        <v>768</v>
      </c>
      <c r="G91" s="299" t="s">
        <v>4338</v>
      </c>
      <c r="H91" s="299" t="s">
        <v>83</v>
      </c>
      <c r="I91" s="299" t="s">
        <v>899</v>
      </c>
      <c r="J91" s="299" t="s">
        <v>85</v>
      </c>
    </row>
    <row r="92" spans="1:10" ht="12.95" customHeight="1" x14ac:dyDescent="0.2">
      <c r="A92" s="306">
        <v>9816018</v>
      </c>
      <c r="B92" s="299" t="s">
        <v>817</v>
      </c>
      <c r="C92" s="299" t="str">
        <f>+_xlfn.XLOOKUP(A92,'ACTIVOS 2'!$B$10:$B$646,'ACTIVOS 2'!$C$10:$C$646)</f>
        <v>LOPEZ TORO HECTOR JAIME</v>
      </c>
      <c r="D92" s="300">
        <v>25423</v>
      </c>
      <c r="E92" s="300">
        <v>40634</v>
      </c>
      <c r="F92" s="299" t="s">
        <v>763</v>
      </c>
      <c r="G92" s="299" t="s">
        <v>4311</v>
      </c>
      <c r="H92" s="299" t="s">
        <v>19</v>
      </c>
      <c r="I92" s="299" t="s">
        <v>816</v>
      </c>
      <c r="J92" s="299" t="s">
        <v>21</v>
      </c>
    </row>
    <row r="93" spans="1:10" ht="12.95" customHeight="1" x14ac:dyDescent="0.2">
      <c r="A93" s="306">
        <v>67008018</v>
      </c>
      <c r="B93" s="299" t="s">
        <v>824</v>
      </c>
      <c r="C93" s="299" t="str">
        <f>+_xlfn.XLOOKUP(A93,'ACTIVOS 2'!$B$10:$B$646,'ACTIVOS 2'!$C$10:$C$646)</f>
        <v>VARGAS CUERVO MILENA</v>
      </c>
      <c r="D93" s="300">
        <v>28091</v>
      </c>
      <c r="E93" s="300">
        <v>40634</v>
      </c>
      <c r="F93" s="299" t="s">
        <v>768</v>
      </c>
      <c r="G93" s="299" t="s">
        <v>4312</v>
      </c>
      <c r="H93" s="299" t="s">
        <v>19</v>
      </c>
      <c r="I93" s="299" t="s">
        <v>816</v>
      </c>
      <c r="J93" s="299" t="s">
        <v>21</v>
      </c>
    </row>
    <row r="94" spans="1:10" ht="12.95" customHeight="1" x14ac:dyDescent="0.2">
      <c r="A94" s="306">
        <v>79405029</v>
      </c>
      <c r="B94" s="299" t="s">
        <v>41</v>
      </c>
      <c r="C94" s="299" t="str">
        <f>+_xlfn.XLOOKUP(A94,'ACTIVOS 2'!$B$10:$B$646,'ACTIVOS 2'!$C$10:$C$646)</f>
        <v>GOMEZ GOMEZ GIOVANNY</v>
      </c>
      <c r="D94" s="300">
        <v>24496</v>
      </c>
      <c r="E94" s="300">
        <v>40686</v>
      </c>
      <c r="F94" s="299" t="s">
        <v>763</v>
      </c>
      <c r="G94" s="299" t="s">
        <v>4305</v>
      </c>
      <c r="H94" s="299" t="s">
        <v>19</v>
      </c>
      <c r="I94" s="299" t="s">
        <v>29</v>
      </c>
      <c r="J94" s="299" t="s">
        <v>24</v>
      </c>
    </row>
    <row r="95" spans="1:10" ht="12.95" customHeight="1" x14ac:dyDescent="0.2">
      <c r="A95" s="306">
        <v>31309280</v>
      </c>
      <c r="B95" s="299" t="s">
        <v>959</v>
      </c>
      <c r="C95" s="299" t="str">
        <f>+_xlfn.XLOOKUP(A95,'ACTIVOS 2'!$B$10:$B$646,'ACTIVOS 2'!$C$10:$C$646)</f>
        <v>TORO ORTIZ DIANA LORENA</v>
      </c>
      <c r="D95" s="300">
        <v>31098</v>
      </c>
      <c r="E95" s="300">
        <v>40742</v>
      </c>
      <c r="F95" s="299" t="s">
        <v>768</v>
      </c>
      <c r="G95" s="299" t="s">
        <v>4357</v>
      </c>
      <c r="H95" s="299" t="s">
        <v>83</v>
      </c>
      <c r="I95" s="299" t="s">
        <v>960</v>
      </c>
      <c r="J95" s="299" t="s">
        <v>881</v>
      </c>
    </row>
    <row r="96" spans="1:10" ht="12.95" customHeight="1" x14ac:dyDescent="0.2">
      <c r="A96" s="306">
        <v>1118289579</v>
      </c>
      <c r="B96" s="299" t="s">
        <v>34</v>
      </c>
      <c r="C96" s="299" t="str">
        <f>+_xlfn.XLOOKUP(A96,'ACTIVOS 2'!$B$10:$B$646,'ACTIVOS 2'!$C$10:$C$646)</f>
        <v>AYALA MORENO JHOJAN STIVEN</v>
      </c>
      <c r="D96" s="300">
        <v>32216</v>
      </c>
      <c r="E96" s="300">
        <v>40759</v>
      </c>
      <c r="F96" s="299" t="s">
        <v>763</v>
      </c>
      <c r="G96" s="299" t="s">
        <v>4304</v>
      </c>
      <c r="H96" s="299" t="s">
        <v>19</v>
      </c>
      <c r="I96" s="299" t="s">
        <v>29</v>
      </c>
      <c r="J96" s="299" t="s">
        <v>24</v>
      </c>
    </row>
    <row r="97" spans="1:10" ht="12.95" customHeight="1" x14ac:dyDescent="0.2">
      <c r="A97" s="306">
        <v>16746699</v>
      </c>
      <c r="B97" s="299" t="s">
        <v>192</v>
      </c>
      <c r="C97" s="299" t="str">
        <f>+_xlfn.XLOOKUP(A97,'ACTIVOS 2'!$B$10:$B$646,'ACTIVOS 2'!$C$10:$C$646)</f>
        <v>ROMERO MORENO WALTER</v>
      </c>
      <c r="D97" s="300">
        <v>24812</v>
      </c>
      <c r="E97" s="300">
        <v>40959</v>
      </c>
      <c r="F97" s="299" t="s">
        <v>763</v>
      </c>
      <c r="G97" s="299" t="s">
        <v>4502</v>
      </c>
      <c r="H97" s="299" t="s">
        <v>90</v>
      </c>
      <c r="I97" s="299" t="s">
        <v>193</v>
      </c>
      <c r="J97" s="299" t="s">
        <v>159</v>
      </c>
    </row>
    <row r="98" spans="1:10" ht="12.95" customHeight="1" x14ac:dyDescent="0.2">
      <c r="A98" s="306">
        <v>1143924317</v>
      </c>
      <c r="B98" s="299" t="s">
        <v>194</v>
      </c>
      <c r="C98" s="299" t="str">
        <f>+_xlfn.XLOOKUP(A98,'ACTIVOS 2'!$B$10:$B$646,'ACTIVOS 2'!$C$10:$C$646)</f>
        <v>DUQUE AGUDELO INGRID VANNESA</v>
      </c>
      <c r="D98" s="300">
        <v>32593</v>
      </c>
      <c r="E98" s="300">
        <v>40976</v>
      </c>
      <c r="F98" s="299" t="s">
        <v>768</v>
      </c>
      <c r="G98" s="299" t="s">
        <v>4503</v>
      </c>
      <c r="H98" s="299" t="s">
        <v>90</v>
      </c>
      <c r="I98" s="299" t="s">
        <v>195</v>
      </c>
      <c r="J98" s="299" t="s">
        <v>196</v>
      </c>
    </row>
    <row r="99" spans="1:10" ht="12.95" customHeight="1" x14ac:dyDescent="0.2">
      <c r="A99" s="306">
        <v>1143837079</v>
      </c>
      <c r="B99" s="299" t="s">
        <v>771</v>
      </c>
      <c r="C99" s="299" t="str">
        <f>+_xlfn.XLOOKUP(A99,'ACTIVOS 2'!$B$10:$B$646,'ACTIVOS 2'!$C$10:$C$646)</f>
        <v>MONTERO ARTEAGA JENNY TATIANA</v>
      </c>
      <c r="D99" s="300">
        <v>33314</v>
      </c>
      <c r="E99" s="300">
        <v>40990</v>
      </c>
      <c r="F99" s="299" t="s">
        <v>768</v>
      </c>
      <c r="G99" s="299" t="s">
        <v>4290</v>
      </c>
      <c r="H99" s="299" t="s">
        <v>19</v>
      </c>
      <c r="I99" s="299" t="s">
        <v>772</v>
      </c>
      <c r="J99" s="299" t="s">
        <v>24</v>
      </c>
    </row>
    <row r="100" spans="1:10" ht="12.95" customHeight="1" x14ac:dyDescent="0.2">
      <c r="A100" s="306">
        <v>29543492</v>
      </c>
      <c r="B100" s="299" t="s">
        <v>1640</v>
      </c>
      <c r="C100" s="299" t="str">
        <f>+_xlfn.XLOOKUP(A100,'ACTIVOS 2'!$B$10:$B$646,'ACTIVOS 2'!$C$10:$C$646)</f>
        <v>RUIZ FRANCO GRETTEL ALEXA</v>
      </c>
      <c r="D100" s="300">
        <v>29421</v>
      </c>
      <c r="E100" s="300">
        <v>41127</v>
      </c>
      <c r="F100" s="299" t="s">
        <v>768</v>
      </c>
      <c r="G100" s="299" t="s">
        <v>4574</v>
      </c>
      <c r="H100" s="299" t="s">
        <v>1627</v>
      </c>
      <c r="I100" s="299" t="s">
        <v>1641</v>
      </c>
      <c r="J100" s="299" t="s">
        <v>1629</v>
      </c>
    </row>
    <row r="101" spans="1:10" ht="12.95" customHeight="1" x14ac:dyDescent="0.2">
      <c r="A101" s="306">
        <v>1130588979</v>
      </c>
      <c r="B101" s="299" t="s">
        <v>1124</v>
      </c>
      <c r="C101" s="299" t="str">
        <f>+_xlfn.XLOOKUP(A101,'ACTIVOS 2'!$B$10:$B$646,'ACTIVOS 2'!$C$10:$C$646)</f>
        <v>QUINTERO VELASQUEZ WILLIAM ESNEIDER</v>
      </c>
      <c r="D101" s="300">
        <v>31744</v>
      </c>
      <c r="E101" s="300">
        <v>41144</v>
      </c>
      <c r="F101" s="299" t="s">
        <v>763</v>
      </c>
      <c r="G101" s="299" t="s">
        <v>4417</v>
      </c>
      <c r="H101" s="299" t="s">
        <v>90</v>
      </c>
      <c r="I101" s="299" t="s">
        <v>1125</v>
      </c>
      <c r="J101" s="299" t="s">
        <v>92</v>
      </c>
    </row>
    <row r="102" spans="1:10" ht="12.95" customHeight="1" x14ac:dyDescent="0.2">
      <c r="A102" s="306">
        <v>1113633385</v>
      </c>
      <c r="B102" s="299" t="s">
        <v>961</v>
      </c>
      <c r="C102" s="299" t="str">
        <f>+_xlfn.XLOOKUP(A102,'ACTIVOS 2'!$B$10:$B$646,'ACTIVOS 2'!$C$10:$C$646)</f>
        <v>GONZALEZ ARANGO MAIRA ALEJANDRA</v>
      </c>
      <c r="D102" s="300">
        <v>32261</v>
      </c>
      <c r="E102" s="300">
        <v>41148</v>
      </c>
      <c r="F102" s="299" t="s">
        <v>768</v>
      </c>
      <c r="G102" s="299" t="s">
        <v>4358</v>
      </c>
      <c r="H102" s="299" t="s">
        <v>83</v>
      </c>
      <c r="I102" s="299" t="s">
        <v>962</v>
      </c>
      <c r="J102" s="299" t="s">
        <v>881</v>
      </c>
    </row>
    <row r="103" spans="1:10" ht="12.95" customHeight="1" x14ac:dyDescent="0.2">
      <c r="A103" s="306">
        <v>66975349</v>
      </c>
      <c r="B103" s="299" t="s">
        <v>782</v>
      </c>
      <c r="C103" s="299" t="str">
        <f>+_xlfn.XLOOKUP(A103,'ACTIVOS 2'!$B$10:$B$646,'ACTIVOS 2'!$C$10:$C$646)</f>
        <v>RODRIGUEZ CAICEDO SANDRA JIMENA</v>
      </c>
      <c r="D103" s="300">
        <v>27630</v>
      </c>
      <c r="E103" s="300">
        <v>41157</v>
      </c>
      <c r="F103" s="299" t="s">
        <v>768</v>
      </c>
      <c r="G103" s="299" t="s">
        <v>4294</v>
      </c>
      <c r="H103" s="299" t="s">
        <v>19</v>
      </c>
      <c r="I103" s="299" t="s">
        <v>778</v>
      </c>
      <c r="J103" s="299" t="s">
        <v>770</v>
      </c>
    </row>
    <row r="104" spans="1:10" ht="12.95" customHeight="1" x14ac:dyDescent="0.2">
      <c r="A104" s="306">
        <v>6550150</v>
      </c>
      <c r="B104" s="299" t="s">
        <v>275</v>
      </c>
      <c r="C104" s="299" t="str">
        <f>+_xlfn.XLOOKUP(A104,'ACTIVOS 2'!$B$10:$B$646,'ACTIVOS 2'!$C$10:$C$646)</f>
        <v>PALACIOS ASPRILLA ERVIN</v>
      </c>
      <c r="D104" s="300">
        <v>31187</v>
      </c>
      <c r="E104" s="300">
        <v>41157</v>
      </c>
      <c r="F104" s="299" t="s">
        <v>763</v>
      </c>
      <c r="G104" s="299" t="s">
        <v>4525</v>
      </c>
      <c r="H104" s="299" t="s">
        <v>90</v>
      </c>
      <c r="I104" s="299" t="s">
        <v>211</v>
      </c>
      <c r="J104" s="299" t="s">
        <v>196</v>
      </c>
    </row>
    <row r="105" spans="1:10" ht="12.95" customHeight="1" x14ac:dyDescent="0.2">
      <c r="A105" s="306">
        <v>14590599</v>
      </c>
      <c r="B105" s="299" t="s">
        <v>765</v>
      </c>
      <c r="C105" s="299" t="str">
        <f>+_xlfn.XLOOKUP(A105,'ACTIVOS 2'!$B$10:$B$646,'ACTIVOS 2'!$C$10:$C$646)</f>
        <v>VALLEJO ROMERO RONALD</v>
      </c>
      <c r="D105" s="300">
        <v>30183</v>
      </c>
      <c r="E105" s="300">
        <v>41184</v>
      </c>
      <c r="F105" s="299" t="s">
        <v>763</v>
      </c>
      <c r="G105" s="299" t="s">
        <v>4288</v>
      </c>
      <c r="H105" s="299" t="s">
        <v>19</v>
      </c>
      <c r="I105" s="299" t="s">
        <v>766</v>
      </c>
      <c r="J105" s="299" t="s">
        <v>24</v>
      </c>
    </row>
    <row r="106" spans="1:10" ht="12.95" customHeight="1" x14ac:dyDescent="0.2">
      <c r="A106" s="306">
        <v>1130681174</v>
      </c>
      <c r="B106" s="299" t="s">
        <v>1609</v>
      </c>
      <c r="C106" s="299" t="str">
        <f>+_xlfn.XLOOKUP(A106,'ACTIVOS 2'!$B$10:$B$646,'ACTIVOS 2'!$C$10:$C$646)</f>
        <v>IMBACHI GALLARDO MIYER ALEXANDER</v>
      </c>
      <c r="D106" s="300">
        <v>32356</v>
      </c>
      <c r="E106" s="300">
        <v>41207</v>
      </c>
      <c r="F106" s="299" t="s">
        <v>763</v>
      </c>
      <c r="G106" s="299" t="s">
        <v>4570</v>
      </c>
      <c r="H106" s="299" t="s">
        <v>427</v>
      </c>
      <c r="I106" s="299" t="s">
        <v>1610</v>
      </c>
      <c r="J106" s="299" t="s">
        <v>427</v>
      </c>
    </row>
    <row r="107" spans="1:10" ht="12.95" customHeight="1" x14ac:dyDescent="0.2">
      <c r="A107" s="306">
        <v>66839427</v>
      </c>
      <c r="B107" s="299" t="s">
        <v>924</v>
      </c>
      <c r="C107" s="299" t="str">
        <f>+_xlfn.XLOOKUP(A107,'ACTIVOS 2'!$B$10:$B$646,'ACTIVOS 2'!$C$10:$C$646)</f>
        <v>MERA AMALFI</v>
      </c>
      <c r="D107" s="300">
        <v>26241</v>
      </c>
      <c r="E107" s="300">
        <v>41325</v>
      </c>
      <c r="F107" s="299" t="s">
        <v>768</v>
      </c>
      <c r="G107" s="299" t="s">
        <v>4343</v>
      </c>
      <c r="H107" s="299" t="s">
        <v>83</v>
      </c>
      <c r="I107" s="299" t="s">
        <v>899</v>
      </c>
      <c r="J107" s="299" t="s">
        <v>85</v>
      </c>
    </row>
    <row r="108" spans="1:10" ht="12.95" customHeight="1" x14ac:dyDescent="0.2">
      <c r="A108" s="306">
        <v>86080045</v>
      </c>
      <c r="B108" s="299" t="s">
        <v>1575</v>
      </c>
      <c r="C108" s="299" t="str">
        <f>+_xlfn.XLOOKUP(A108,'ACTIVOS 2'!$B$10:$B$646,'ACTIVOS 2'!$C$10:$C$646)</f>
        <v>JOJOA URBANO WILMER</v>
      </c>
      <c r="D108" s="300">
        <v>30714</v>
      </c>
      <c r="E108" s="300">
        <v>41352</v>
      </c>
      <c r="F108" s="299" t="s">
        <v>763</v>
      </c>
      <c r="G108" s="299" t="s">
        <v>4564</v>
      </c>
      <c r="H108" s="299" t="s">
        <v>366</v>
      </c>
      <c r="I108" s="299" t="s">
        <v>1576</v>
      </c>
      <c r="J108" s="299" t="s">
        <v>1541</v>
      </c>
    </row>
    <row r="109" spans="1:10" ht="12.95" customHeight="1" x14ac:dyDescent="0.2">
      <c r="A109" s="306">
        <v>4816989</v>
      </c>
      <c r="B109" s="299" t="s">
        <v>370</v>
      </c>
      <c r="C109" s="299" t="str">
        <f>+_xlfn.XLOOKUP(A109,'ACTIVOS 2'!$B$10:$B$646,'ACTIVOS 2'!$C$10:$C$646)</f>
        <v>CAICEDO BARCO PEDRO ANTONIO</v>
      </c>
      <c r="D109" s="300">
        <v>28180</v>
      </c>
      <c r="E109" s="300">
        <v>41397</v>
      </c>
      <c r="F109" s="299" t="s">
        <v>763</v>
      </c>
      <c r="G109" s="299" t="s">
        <v>371</v>
      </c>
      <c r="H109" s="299" t="s">
        <v>366</v>
      </c>
      <c r="I109" s="299" t="s">
        <v>367</v>
      </c>
      <c r="J109" s="299" t="s">
        <v>368</v>
      </c>
    </row>
    <row r="110" spans="1:10" ht="12.95" customHeight="1" x14ac:dyDescent="0.2">
      <c r="A110" s="306">
        <v>67038967</v>
      </c>
      <c r="B110" s="299" t="s">
        <v>341</v>
      </c>
      <c r="C110" s="299" t="str">
        <f>+_xlfn.XLOOKUP(A110,'ACTIVOS 2'!$B$10:$B$646,'ACTIVOS 2'!$C$10:$C$646)</f>
        <v>SANCHEZ GUTIERREZ ANGEL</v>
      </c>
      <c r="D110" s="300">
        <v>31309</v>
      </c>
      <c r="E110" s="300">
        <v>41535</v>
      </c>
      <c r="F110" s="299" t="s">
        <v>763</v>
      </c>
      <c r="G110" s="299" t="s">
        <v>342</v>
      </c>
      <c r="H110" s="299" t="s">
        <v>90</v>
      </c>
      <c r="I110" s="299" t="s">
        <v>331</v>
      </c>
      <c r="J110" s="299" t="s">
        <v>92</v>
      </c>
    </row>
    <row r="111" spans="1:10" ht="12.95" customHeight="1" x14ac:dyDescent="0.2">
      <c r="A111" s="306">
        <v>1130628573</v>
      </c>
      <c r="B111" s="299" t="s">
        <v>128</v>
      </c>
      <c r="C111" s="299" t="str">
        <f>+_xlfn.XLOOKUP(A111,'ACTIVOS 2'!$B$10:$B$646,'ACTIVOS 2'!$C$10:$C$646)</f>
        <v>MORALES BAUTISTA JHOAN NICOLAS</v>
      </c>
      <c r="D111" s="300">
        <v>31664</v>
      </c>
      <c r="E111" s="300">
        <v>41591</v>
      </c>
      <c r="F111" s="299" t="s">
        <v>763</v>
      </c>
      <c r="G111" s="299" t="s">
        <v>129</v>
      </c>
      <c r="H111" s="299" t="s">
        <v>90</v>
      </c>
      <c r="I111" s="299" t="s">
        <v>91</v>
      </c>
      <c r="J111" s="299" t="s">
        <v>92</v>
      </c>
    </row>
    <row r="112" spans="1:10" ht="12.95" customHeight="1" x14ac:dyDescent="0.2">
      <c r="A112" s="306">
        <v>1112474747</v>
      </c>
      <c r="B112" s="299" t="s">
        <v>1311</v>
      </c>
      <c r="C112" s="299" t="str">
        <f>+_xlfn.XLOOKUP(A112,'ACTIVOS 2'!$B$10:$B$646,'ACTIVOS 2'!$C$10:$C$646)</f>
        <v>PULIDO JARAMILLO CAROLINA</v>
      </c>
      <c r="D112" s="300">
        <v>33571</v>
      </c>
      <c r="E112" s="300">
        <v>41591</v>
      </c>
      <c r="F112" s="299" t="s">
        <v>768</v>
      </c>
      <c r="G112" s="299" t="s">
        <v>1312</v>
      </c>
      <c r="H112" s="299" t="s">
        <v>90</v>
      </c>
      <c r="I112" s="299" t="s">
        <v>1131</v>
      </c>
      <c r="J112" s="299" t="s">
        <v>196</v>
      </c>
    </row>
    <row r="113" spans="1:10" ht="12.95" customHeight="1" x14ac:dyDescent="0.2">
      <c r="A113" s="306">
        <v>66818737</v>
      </c>
      <c r="B113" s="299" t="s">
        <v>1201</v>
      </c>
      <c r="C113" s="299" t="str">
        <f>+_xlfn.XLOOKUP(A113,'ACTIVOS 2'!$B$10:$B$646,'ACTIVOS 2'!$C$10:$C$646)</f>
        <v>GONZALEZ RAMIREZ ADRIANA BEATRIZ</v>
      </c>
      <c r="D113" s="300">
        <v>25655</v>
      </c>
      <c r="E113" s="300">
        <v>41594</v>
      </c>
      <c r="F113" s="299" t="s">
        <v>768</v>
      </c>
      <c r="G113" s="299" t="s">
        <v>1202</v>
      </c>
      <c r="H113" s="299" t="s">
        <v>90</v>
      </c>
      <c r="I113" s="299" t="s">
        <v>1131</v>
      </c>
      <c r="J113" s="299" t="s">
        <v>196</v>
      </c>
    </row>
    <row r="114" spans="1:10" ht="12.95" customHeight="1" x14ac:dyDescent="0.2">
      <c r="A114" s="306">
        <v>66954096</v>
      </c>
      <c r="B114" s="299" t="s">
        <v>1257</v>
      </c>
      <c r="C114" s="299" t="str">
        <f>+_xlfn.XLOOKUP(A114,'ACTIVOS 2'!$B$10:$B$646,'ACTIVOS 2'!$C$10:$C$646)</f>
        <v>MONTOYA VILLEGAS MARIA FERNANDA</v>
      </c>
      <c r="D114" s="300">
        <v>27579</v>
      </c>
      <c r="E114" s="300">
        <v>41594</v>
      </c>
      <c r="F114" s="299" t="s">
        <v>768</v>
      </c>
      <c r="G114" s="299" t="s">
        <v>1258</v>
      </c>
      <c r="H114" s="299" t="s">
        <v>90</v>
      </c>
      <c r="I114" s="299" t="s">
        <v>1131</v>
      </c>
      <c r="J114" s="299" t="s">
        <v>196</v>
      </c>
    </row>
    <row r="115" spans="1:10" ht="12.95" customHeight="1" x14ac:dyDescent="0.2">
      <c r="A115" s="306">
        <v>38665943</v>
      </c>
      <c r="B115" s="299" t="s">
        <v>1161</v>
      </c>
      <c r="C115" s="299" t="str">
        <f>+_xlfn.XLOOKUP(A115,'ACTIVOS 2'!$B$10:$B$646,'ACTIVOS 2'!$C$10:$C$646)</f>
        <v>CARDOZO CASTRO DAISY CECILIA</v>
      </c>
      <c r="D115" s="300">
        <v>30052</v>
      </c>
      <c r="E115" s="300">
        <v>41597</v>
      </c>
      <c r="F115" s="299" t="s">
        <v>768</v>
      </c>
      <c r="G115" s="299" t="s">
        <v>1162</v>
      </c>
      <c r="H115" s="299" t="s">
        <v>90</v>
      </c>
      <c r="I115" s="299" t="s">
        <v>1131</v>
      </c>
      <c r="J115" s="299" t="s">
        <v>196</v>
      </c>
    </row>
    <row r="116" spans="1:10" ht="12.95" customHeight="1" x14ac:dyDescent="0.2">
      <c r="A116" s="306">
        <v>31567258</v>
      </c>
      <c r="B116" s="299" t="s">
        <v>1281</v>
      </c>
      <c r="C116" s="299" t="e">
        <f>+_xlfn.XLOOKUP(A116,'ACTIVOS 2'!$B$10:$B$646,'ACTIVOS 2'!$C$10:$C$646)</f>
        <v>#N/A</v>
      </c>
      <c r="D116" s="300">
        <v>29598</v>
      </c>
      <c r="E116" s="300">
        <v>41597</v>
      </c>
      <c r="F116" s="299" t="s">
        <v>768</v>
      </c>
      <c r="G116" s="299" t="s">
        <v>1282</v>
      </c>
      <c r="H116" s="299" t="s">
        <v>90</v>
      </c>
      <c r="I116" s="299" t="s">
        <v>1131</v>
      </c>
      <c r="J116" s="299" t="s">
        <v>196</v>
      </c>
    </row>
    <row r="117" spans="1:10" ht="12.95" customHeight="1" x14ac:dyDescent="0.2">
      <c r="A117" s="306">
        <v>31994586</v>
      </c>
      <c r="B117" s="299" t="s">
        <v>1327</v>
      </c>
      <c r="C117" s="299" t="str">
        <f>+_xlfn.XLOOKUP(A117,'ACTIVOS 2'!$B$10:$B$646,'ACTIVOS 2'!$C$10:$C$646)</f>
        <v>RODRIGUEZ CRUZ LUZ PATRICIA</v>
      </c>
      <c r="D117" s="300">
        <v>25138</v>
      </c>
      <c r="E117" s="300">
        <v>41597</v>
      </c>
      <c r="F117" s="299" t="s">
        <v>768</v>
      </c>
      <c r="G117" s="299" t="s">
        <v>1328</v>
      </c>
      <c r="H117" s="299" t="s">
        <v>90</v>
      </c>
      <c r="I117" s="299" t="s">
        <v>1131</v>
      </c>
      <c r="J117" s="299" t="s">
        <v>196</v>
      </c>
    </row>
    <row r="118" spans="1:10" ht="12.95" customHeight="1" x14ac:dyDescent="0.2">
      <c r="A118" s="306">
        <v>1143936843</v>
      </c>
      <c r="B118" s="299" t="s">
        <v>1298</v>
      </c>
      <c r="C118" s="299" t="e">
        <f>+_xlfn.XLOOKUP(A118,'ACTIVOS 2'!$B$10:$B$646,'ACTIVOS 2'!$C$10:$C$646)</f>
        <v>#N/A</v>
      </c>
      <c r="D118" s="300">
        <v>33019</v>
      </c>
      <c r="E118" s="300">
        <v>41599</v>
      </c>
      <c r="F118" s="299" t="s">
        <v>768</v>
      </c>
      <c r="G118" s="299" t="s">
        <v>4468</v>
      </c>
      <c r="H118" s="299" t="s">
        <v>90</v>
      </c>
      <c r="I118" s="299" t="s">
        <v>1131</v>
      </c>
      <c r="J118" s="299" t="s">
        <v>196</v>
      </c>
    </row>
    <row r="119" spans="1:10" ht="12.95" customHeight="1" x14ac:dyDescent="0.2">
      <c r="A119" s="306">
        <v>31588124</v>
      </c>
      <c r="B119" s="299" t="s">
        <v>1174</v>
      </c>
      <c r="C119" s="299" t="str">
        <f>+_xlfn.XLOOKUP(A119,'ACTIVOS 2'!$B$10:$B$646,'ACTIVOS 2'!$C$10:$C$646)</f>
        <v>CASTRO CASTILLO NEREYDA</v>
      </c>
      <c r="D119" s="300">
        <v>28816</v>
      </c>
      <c r="E119" s="300">
        <v>41609</v>
      </c>
      <c r="F119" s="299" t="s">
        <v>768</v>
      </c>
      <c r="G119" s="299" t="s">
        <v>1175</v>
      </c>
      <c r="H119" s="299" t="s">
        <v>90</v>
      </c>
      <c r="I119" s="299" t="s">
        <v>1131</v>
      </c>
      <c r="J119" s="299" t="s">
        <v>196</v>
      </c>
    </row>
    <row r="120" spans="1:10" ht="12.95" customHeight="1" x14ac:dyDescent="0.2">
      <c r="A120" s="306">
        <v>34567980</v>
      </c>
      <c r="B120" s="299" t="s">
        <v>1234</v>
      </c>
      <c r="C120" s="299" t="str">
        <f>+_xlfn.XLOOKUP(A120,'ACTIVOS 2'!$B$10:$B$646,'ACTIVOS 2'!$C$10:$C$646)</f>
        <v>MANQUILLO CHAGUENDO NANCY LORENA</v>
      </c>
      <c r="D120" s="300">
        <v>27019</v>
      </c>
      <c r="E120" s="300">
        <v>41609</v>
      </c>
      <c r="F120" s="299" t="s">
        <v>768</v>
      </c>
      <c r="G120" s="299" t="s">
        <v>4454</v>
      </c>
      <c r="H120" s="299" t="s">
        <v>90</v>
      </c>
      <c r="I120" s="299" t="s">
        <v>1131</v>
      </c>
      <c r="J120" s="299" t="s">
        <v>196</v>
      </c>
    </row>
    <row r="121" spans="1:10" ht="12.95" customHeight="1" x14ac:dyDescent="0.2">
      <c r="A121" s="306">
        <v>1130664394</v>
      </c>
      <c r="B121" s="299" t="s">
        <v>779</v>
      </c>
      <c r="C121" s="299" t="str">
        <f>+_xlfn.XLOOKUP(A121,'ACTIVOS 2'!$B$10:$B$646,'ACTIVOS 2'!$C$10:$C$646)</f>
        <v>POLINDARA KATERINE</v>
      </c>
      <c r="D121" s="300">
        <v>31089</v>
      </c>
      <c r="E121" s="300">
        <v>41642</v>
      </c>
      <c r="F121" s="299" t="s">
        <v>768</v>
      </c>
      <c r="G121" s="299" t="s">
        <v>780</v>
      </c>
      <c r="H121" s="299" t="s">
        <v>19</v>
      </c>
      <c r="I121" s="299" t="s">
        <v>778</v>
      </c>
      <c r="J121" s="299" t="s">
        <v>770</v>
      </c>
    </row>
    <row r="122" spans="1:10" ht="12.95" customHeight="1" x14ac:dyDescent="0.2">
      <c r="A122" s="306">
        <v>1114812714</v>
      </c>
      <c r="B122" s="299" t="s">
        <v>35</v>
      </c>
      <c r="C122" s="299" t="str">
        <f>+_xlfn.XLOOKUP(A122,'ACTIVOS 2'!$B$10:$B$646,'ACTIVOS 2'!$C$10:$C$646)</f>
        <v>CAMILO JOHN FERNANDO</v>
      </c>
      <c r="D122" s="300">
        <v>31031</v>
      </c>
      <c r="E122" s="300">
        <v>41660</v>
      </c>
      <c r="F122" s="299" t="s">
        <v>763</v>
      </c>
      <c r="G122" s="299" t="s">
        <v>36</v>
      </c>
      <c r="H122" s="299" t="s">
        <v>19</v>
      </c>
      <c r="I122" s="299" t="s">
        <v>29</v>
      </c>
      <c r="J122" s="299" t="s">
        <v>24</v>
      </c>
    </row>
    <row r="123" spans="1:10" ht="12.95" customHeight="1" x14ac:dyDescent="0.2">
      <c r="A123" s="306">
        <v>94527076</v>
      </c>
      <c r="B123" s="299" t="s">
        <v>1536</v>
      </c>
      <c r="C123" s="299" t="str">
        <f>+_xlfn.XLOOKUP(A123,'ACTIVOS 2'!$B$10:$B$646,'ACTIVOS 2'!$C$10:$C$646)</f>
        <v>MORALES CHACON LUIS MIGUEL</v>
      </c>
      <c r="D123" s="300">
        <v>28859</v>
      </c>
      <c r="E123" s="300">
        <v>41674</v>
      </c>
      <c r="F123" s="299" t="s">
        <v>763</v>
      </c>
      <c r="G123" s="299" t="s">
        <v>1537</v>
      </c>
      <c r="H123" s="299" t="s">
        <v>366</v>
      </c>
      <c r="I123" s="299" t="s">
        <v>1538</v>
      </c>
      <c r="J123" s="299" t="s">
        <v>368</v>
      </c>
    </row>
    <row r="124" spans="1:10" ht="12.95" customHeight="1" x14ac:dyDescent="0.2">
      <c r="A124" s="306">
        <v>94515492</v>
      </c>
      <c r="B124" s="299" t="s">
        <v>296</v>
      </c>
      <c r="C124" s="299" t="str">
        <f>+_xlfn.XLOOKUP(A124,'ACTIVOS 2'!$B$10:$B$646,'ACTIVOS 2'!$C$10:$C$646)</f>
        <v>URREA BONILLA YIMY ORLANDO</v>
      </c>
      <c r="D124" s="300">
        <v>28489</v>
      </c>
      <c r="E124" s="300">
        <v>41688</v>
      </c>
      <c r="F124" s="299" t="s">
        <v>763</v>
      </c>
      <c r="G124" s="299" t="s">
        <v>297</v>
      </c>
      <c r="H124" s="299" t="s">
        <v>90</v>
      </c>
      <c r="I124" s="299" t="s">
        <v>211</v>
      </c>
      <c r="J124" s="299" t="s">
        <v>196</v>
      </c>
    </row>
    <row r="125" spans="1:10" ht="12.95" customHeight="1" x14ac:dyDescent="0.2">
      <c r="A125" s="306">
        <v>1085918354</v>
      </c>
      <c r="B125" s="299" t="s">
        <v>1347</v>
      </c>
      <c r="C125" s="299" t="str">
        <f>+_xlfn.XLOOKUP(A125,'ACTIVOS 2'!$B$10:$B$646,'ACTIVOS 2'!$C$10:$C$646)</f>
        <v>SALAZAR BASTIDAS SANDRA PAOLA</v>
      </c>
      <c r="D125" s="300">
        <v>32991</v>
      </c>
      <c r="E125" s="300">
        <v>41736</v>
      </c>
      <c r="F125" s="299" t="s">
        <v>768</v>
      </c>
      <c r="G125" s="299" t="s">
        <v>1348</v>
      </c>
      <c r="H125" s="299" t="s">
        <v>90</v>
      </c>
      <c r="I125" s="299" t="s">
        <v>1131</v>
      </c>
      <c r="J125" s="299" t="s">
        <v>196</v>
      </c>
    </row>
    <row r="126" spans="1:10" ht="12.95" customHeight="1" x14ac:dyDescent="0.2">
      <c r="A126" s="306">
        <v>16375818</v>
      </c>
      <c r="B126" s="299" t="s">
        <v>822</v>
      </c>
      <c r="C126" s="299" t="str">
        <f>+_xlfn.XLOOKUP(A126,'ACTIVOS 2'!$B$10:$B$646,'ACTIVOS 2'!$C$10:$C$646)</f>
        <v>RIOS GALLO JOSE MANUEL</v>
      </c>
      <c r="D126" s="300">
        <v>30849</v>
      </c>
      <c r="E126" s="300">
        <v>41754</v>
      </c>
      <c r="F126" s="299" t="s">
        <v>763</v>
      </c>
      <c r="G126" s="299" t="s">
        <v>823</v>
      </c>
      <c r="H126" s="299" t="s">
        <v>19</v>
      </c>
      <c r="I126" s="299" t="s">
        <v>816</v>
      </c>
      <c r="J126" s="299" t="s">
        <v>21</v>
      </c>
    </row>
    <row r="127" spans="1:10" ht="12.95" customHeight="1" x14ac:dyDescent="0.2">
      <c r="A127" s="306">
        <v>16750197</v>
      </c>
      <c r="B127" s="299" t="s">
        <v>98</v>
      </c>
      <c r="C127" s="299" t="str">
        <f>+_xlfn.XLOOKUP(A127,'ACTIVOS 2'!$B$10:$B$646,'ACTIVOS 2'!$C$10:$C$646)</f>
        <v>BUILES CAICEDO MARTIN EMILIO</v>
      </c>
      <c r="D127" s="300">
        <v>24869</v>
      </c>
      <c r="E127" s="300">
        <v>41778</v>
      </c>
      <c r="F127" s="299" t="s">
        <v>763</v>
      </c>
      <c r="G127" s="299" t="s">
        <v>99</v>
      </c>
      <c r="H127" s="299" t="s">
        <v>90</v>
      </c>
      <c r="I127" s="299" t="s">
        <v>91</v>
      </c>
      <c r="J127" s="299" t="s">
        <v>92</v>
      </c>
    </row>
    <row r="128" spans="1:10" ht="12.95" customHeight="1" x14ac:dyDescent="0.2">
      <c r="A128" s="306">
        <v>31714907</v>
      </c>
      <c r="B128" s="299" t="s">
        <v>384</v>
      </c>
      <c r="C128" s="299" t="str">
        <f>+_xlfn.XLOOKUP(A128,'ACTIVOS 2'!$B$10:$B$646,'ACTIVOS 2'!$C$10:$C$646)</f>
        <v>HERRERA SANCHEZ JULIE PATRICIA</v>
      </c>
      <c r="D128" s="300">
        <v>30579</v>
      </c>
      <c r="E128" s="300">
        <v>41786</v>
      </c>
      <c r="F128" s="299" t="s">
        <v>768</v>
      </c>
      <c r="G128" s="299" t="s">
        <v>4549</v>
      </c>
      <c r="H128" s="299" t="s">
        <v>366</v>
      </c>
      <c r="I128" s="299" t="s">
        <v>367</v>
      </c>
      <c r="J128" s="299" t="s">
        <v>368</v>
      </c>
    </row>
    <row r="129" spans="1:10" ht="12.95" customHeight="1" x14ac:dyDescent="0.2">
      <c r="A129" s="306">
        <v>94493287</v>
      </c>
      <c r="B129" s="299" t="s">
        <v>105</v>
      </c>
      <c r="C129" s="299" t="str">
        <f>+_xlfn.XLOOKUP(A129,'ACTIVOS 2'!$B$10:$B$646,'ACTIVOS 2'!$C$10:$C$646)</f>
        <v>CASTRO CONCHA LUIS FERNANDO</v>
      </c>
      <c r="D129" s="300">
        <v>27997</v>
      </c>
      <c r="E129" s="300">
        <v>41821</v>
      </c>
      <c r="F129" s="299" t="s">
        <v>763</v>
      </c>
      <c r="G129" s="299" t="s">
        <v>106</v>
      </c>
      <c r="H129" s="299" t="s">
        <v>90</v>
      </c>
      <c r="I129" s="299" t="s">
        <v>91</v>
      </c>
      <c r="J129" s="299" t="s">
        <v>92</v>
      </c>
    </row>
    <row r="130" spans="1:10" ht="12.95" customHeight="1" x14ac:dyDescent="0.2">
      <c r="A130" s="306">
        <v>14473576</v>
      </c>
      <c r="B130" s="299" t="s">
        <v>44</v>
      </c>
      <c r="C130" s="299" t="str">
        <f>+_xlfn.XLOOKUP(A130,'ACTIVOS 2'!$B$10:$B$646,'ACTIVOS 2'!$C$10:$C$646)</f>
        <v>MOSQUERA ARROYO ULBER</v>
      </c>
      <c r="D130" s="300">
        <v>29759</v>
      </c>
      <c r="E130" s="300">
        <v>41885</v>
      </c>
      <c r="F130" s="299" t="s">
        <v>763</v>
      </c>
      <c r="G130" s="299" t="s">
        <v>45</v>
      </c>
      <c r="H130" s="299" t="s">
        <v>19</v>
      </c>
      <c r="I130" s="299" t="s">
        <v>29</v>
      </c>
      <c r="J130" s="299" t="s">
        <v>24</v>
      </c>
    </row>
    <row r="131" spans="1:10" ht="12.95" customHeight="1" x14ac:dyDescent="0.2">
      <c r="A131" s="306">
        <v>1130655961</v>
      </c>
      <c r="B131" s="299" t="s">
        <v>1533</v>
      </c>
      <c r="C131" s="299" t="str">
        <f>+_xlfn.XLOOKUP(A131,'ACTIVOS 2'!$B$10:$B$646,'ACTIVOS 2'!$C$10:$C$646)</f>
        <v>SEGURA SALAZAR SERGIO ALEXANDER</v>
      </c>
      <c r="D131" s="300">
        <v>32133</v>
      </c>
      <c r="E131" s="300">
        <v>41913</v>
      </c>
      <c r="F131" s="299" t="s">
        <v>763</v>
      </c>
      <c r="G131" s="299" t="s">
        <v>1534</v>
      </c>
      <c r="H131" s="299" t="s">
        <v>366</v>
      </c>
      <c r="I131" s="299" t="s">
        <v>1535</v>
      </c>
      <c r="J131" s="299" t="s">
        <v>368</v>
      </c>
    </row>
    <row r="132" spans="1:10" ht="12.95" customHeight="1" x14ac:dyDescent="0.2">
      <c r="A132" s="306">
        <v>6199511</v>
      </c>
      <c r="B132" s="299" t="s">
        <v>272</v>
      </c>
      <c r="C132" s="299" t="str">
        <f>+_xlfn.XLOOKUP(A132,'ACTIVOS 2'!$B$10:$B$646,'ACTIVOS 2'!$C$10:$C$646)</f>
        <v>ORTIZ HECTOR FABIO</v>
      </c>
      <c r="D132" s="300">
        <v>28899</v>
      </c>
      <c r="E132" s="300">
        <v>41929</v>
      </c>
      <c r="F132" s="299" t="s">
        <v>763</v>
      </c>
      <c r="G132" s="299" t="s">
        <v>4524</v>
      </c>
      <c r="H132" s="299" t="s">
        <v>90</v>
      </c>
      <c r="I132" s="299" t="s">
        <v>211</v>
      </c>
      <c r="J132" s="299" t="s">
        <v>196</v>
      </c>
    </row>
    <row r="133" spans="1:10" ht="12.95" customHeight="1" x14ac:dyDescent="0.2">
      <c r="A133" s="306">
        <v>94071329</v>
      </c>
      <c r="B133" s="299" t="s">
        <v>392</v>
      </c>
      <c r="C133" s="299" t="str">
        <f>+_xlfn.XLOOKUP(A133,'ACTIVOS 2'!$B$10:$B$646,'ACTIVOS 2'!$C$10:$C$646)</f>
        <v>MONTANO JORGE ARMANDO</v>
      </c>
      <c r="D133" s="300">
        <v>30345</v>
      </c>
      <c r="E133" s="300">
        <v>41932</v>
      </c>
      <c r="F133" s="299" t="s">
        <v>763</v>
      </c>
      <c r="G133" s="299" t="s">
        <v>393</v>
      </c>
      <c r="H133" s="299" t="s">
        <v>366</v>
      </c>
      <c r="I133" s="299" t="s">
        <v>367</v>
      </c>
      <c r="J133" s="299" t="s">
        <v>368</v>
      </c>
    </row>
    <row r="134" spans="1:10" ht="12.95" customHeight="1" x14ac:dyDescent="0.2">
      <c r="A134" s="306">
        <v>94394639</v>
      </c>
      <c r="B134" s="299" t="s">
        <v>71</v>
      </c>
      <c r="C134" s="299" t="str">
        <f>+_xlfn.XLOOKUP(A134,'ACTIVOS 2'!$B$10:$B$646,'ACTIVOS 2'!$C$10:$C$646)</f>
        <v>MONCAYO SEPULVEDA MAURICIO ANDRES</v>
      </c>
      <c r="D134" s="300">
        <v>28469</v>
      </c>
      <c r="E134" s="300">
        <v>41977</v>
      </c>
      <c r="F134" s="299" t="s">
        <v>763</v>
      </c>
      <c r="G134" s="299" t="s">
        <v>72</v>
      </c>
      <c r="H134" s="299" t="s">
        <v>19</v>
      </c>
      <c r="I134" s="299" t="s">
        <v>73</v>
      </c>
      <c r="J134" s="299" t="s">
        <v>21</v>
      </c>
    </row>
    <row r="135" spans="1:10" ht="12.95" customHeight="1" x14ac:dyDescent="0.2">
      <c r="A135" s="306">
        <v>1130594235</v>
      </c>
      <c r="B135" s="299" t="s">
        <v>398</v>
      </c>
      <c r="C135" s="299" t="str">
        <f>+_xlfn.XLOOKUP(A135,'ACTIVOS 2'!$B$10:$B$646,'ACTIVOS 2'!$C$10:$C$646)</f>
        <v>OSORIO MARTINEZ JEFFERSON STIVE</v>
      </c>
      <c r="D135" s="300">
        <v>31963</v>
      </c>
      <c r="E135" s="300">
        <v>42023</v>
      </c>
      <c r="F135" s="299" t="s">
        <v>763</v>
      </c>
      <c r="G135" s="299" t="s">
        <v>4553</v>
      </c>
      <c r="H135" s="299" t="s">
        <v>366</v>
      </c>
      <c r="I135" s="299" t="s">
        <v>367</v>
      </c>
      <c r="J135" s="299" t="s">
        <v>368</v>
      </c>
    </row>
    <row r="136" spans="1:10" ht="12.95" customHeight="1" x14ac:dyDescent="0.2">
      <c r="A136" s="306">
        <v>6097813</v>
      </c>
      <c r="B136" s="299" t="s">
        <v>54</v>
      </c>
      <c r="C136" s="299" t="str">
        <f>+_xlfn.XLOOKUP(A136,'ACTIVOS 2'!$B$10:$B$646,'ACTIVOS 2'!$C$10:$C$646)</f>
        <v>RESTREPO VICTORIA ANDREI FERNANDO</v>
      </c>
      <c r="D136" s="300">
        <v>28705</v>
      </c>
      <c r="E136" s="300">
        <v>42024</v>
      </c>
      <c r="F136" s="299" t="s">
        <v>763</v>
      </c>
      <c r="G136" s="299" t="s">
        <v>4308</v>
      </c>
      <c r="H136" s="299" t="s">
        <v>19</v>
      </c>
      <c r="I136" s="299" t="s">
        <v>29</v>
      </c>
      <c r="J136" s="299" t="s">
        <v>24</v>
      </c>
    </row>
    <row r="137" spans="1:10" ht="12.95" customHeight="1" x14ac:dyDescent="0.2">
      <c r="A137" s="306">
        <v>1130646766</v>
      </c>
      <c r="B137" s="299" t="s">
        <v>37</v>
      </c>
      <c r="C137" s="299" t="str">
        <f>+_xlfn.XLOOKUP(A137,'ACTIVOS 2'!$B$10:$B$646,'ACTIVOS 2'!$C$10:$C$646)</f>
        <v>GAMBOA GOMEZ LUIS CARLOS</v>
      </c>
      <c r="D137" s="300">
        <v>30766</v>
      </c>
      <c r="E137" s="300">
        <v>42040</v>
      </c>
      <c r="F137" s="299" t="s">
        <v>763</v>
      </c>
      <c r="G137" s="299" t="s">
        <v>38</v>
      </c>
      <c r="H137" s="299" t="s">
        <v>19</v>
      </c>
      <c r="I137" s="299" t="s">
        <v>29</v>
      </c>
      <c r="J137" s="299" t="s">
        <v>24</v>
      </c>
    </row>
    <row r="138" spans="1:10" ht="12.95" customHeight="1" x14ac:dyDescent="0.2">
      <c r="A138" s="306">
        <v>38565901</v>
      </c>
      <c r="B138" s="299" t="s">
        <v>874</v>
      </c>
      <c r="C138" s="299" t="str">
        <f>+_xlfn.XLOOKUP(A138,'ACTIVOS 2'!$B$10:$B$646,'ACTIVOS 2'!$C$10:$C$646)</f>
        <v>AYALA OBANDO LORENA</v>
      </c>
      <c r="D138" s="300">
        <v>30106</v>
      </c>
      <c r="E138" s="300">
        <v>42114</v>
      </c>
      <c r="F138" s="299" t="s">
        <v>768</v>
      </c>
      <c r="G138" s="299" t="s">
        <v>4326</v>
      </c>
      <c r="H138" s="299" t="s">
        <v>19</v>
      </c>
      <c r="I138" s="299" t="s">
        <v>875</v>
      </c>
      <c r="J138" s="299" t="s">
        <v>776</v>
      </c>
    </row>
    <row r="139" spans="1:10" ht="12.95" customHeight="1" x14ac:dyDescent="0.2">
      <c r="A139" s="306">
        <v>1144047840</v>
      </c>
      <c r="B139" s="299" t="s">
        <v>1412</v>
      </c>
      <c r="C139" s="299" t="str">
        <f>+_xlfn.XLOOKUP(A139,'ACTIVOS 2'!$B$10:$B$646,'ACTIVOS 2'!$C$10:$C$646)</f>
        <v>RODRIGUEZ GARCES MONICA</v>
      </c>
      <c r="D139" s="300">
        <v>33455</v>
      </c>
      <c r="E139" s="300">
        <v>42117</v>
      </c>
      <c r="F139" s="299" t="s">
        <v>768</v>
      </c>
      <c r="G139" s="299" t="s">
        <v>1413</v>
      </c>
      <c r="H139" s="299" t="s">
        <v>90</v>
      </c>
      <c r="I139" s="299" t="s">
        <v>1414</v>
      </c>
      <c r="J139" s="299" t="s">
        <v>159</v>
      </c>
    </row>
    <row r="140" spans="1:10" ht="12.95" customHeight="1" x14ac:dyDescent="0.2">
      <c r="A140" s="306">
        <v>4883086</v>
      </c>
      <c r="B140" s="299" t="s">
        <v>811</v>
      </c>
      <c r="C140" s="299" t="str">
        <f>+_xlfn.XLOOKUP(A140,'ACTIVOS 2'!$B$10:$B$646,'ACTIVOS 2'!$C$10:$C$646)</f>
        <v>TORRES MEJIA CARLOS</v>
      </c>
      <c r="D140" s="300">
        <v>24327</v>
      </c>
      <c r="E140" s="300">
        <v>42128</v>
      </c>
      <c r="F140" s="299" t="s">
        <v>763</v>
      </c>
      <c r="G140" s="299" t="s">
        <v>812</v>
      </c>
      <c r="H140" s="299" t="s">
        <v>19</v>
      </c>
      <c r="I140" s="299" t="s">
        <v>810</v>
      </c>
      <c r="J140" s="299" t="s">
        <v>21</v>
      </c>
    </row>
    <row r="141" spans="1:10" ht="12.95" customHeight="1" x14ac:dyDescent="0.2">
      <c r="A141" s="306">
        <v>66952316</v>
      </c>
      <c r="B141" s="299" t="s">
        <v>1619</v>
      </c>
      <c r="C141" s="299" t="str">
        <f>+_xlfn.XLOOKUP(A141,'ACTIVOS 2'!$B$10:$B$646,'ACTIVOS 2'!$C$10:$C$646)</f>
        <v>BOLIVAR BONILLA ANDREA YEAZEL</v>
      </c>
      <c r="D141" s="300">
        <v>27668</v>
      </c>
      <c r="E141" s="300">
        <v>42242</v>
      </c>
      <c r="F141" s="299" t="s">
        <v>768</v>
      </c>
      <c r="G141" s="299" t="s">
        <v>1620</v>
      </c>
      <c r="H141" s="299" t="s">
        <v>1617</v>
      </c>
      <c r="I141" s="299" t="s">
        <v>1621</v>
      </c>
      <c r="J141" s="299" t="s">
        <v>1617</v>
      </c>
    </row>
    <row r="142" spans="1:10" ht="12.95" customHeight="1" x14ac:dyDescent="0.2">
      <c r="A142" s="306">
        <v>66978336</v>
      </c>
      <c r="B142" s="299" t="s">
        <v>913</v>
      </c>
      <c r="C142" s="299" t="str">
        <f>+_xlfn.XLOOKUP(A142,'ACTIVOS 2'!$B$10:$B$646,'ACTIVOS 2'!$C$10:$C$646)</f>
        <v>ECHEVERRI GIRALDO DIANA ALEXANDRA</v>
      </c>
      <c r="D142" s="300">
        <v>27945</v>
      </c>
      <c r="E142" s="300">
        <v>42254</v>
      </c>
      <c r="F142" s="299" t="s">
        <v>768</v>
      </c>
      <c r="G142" s="299" t="s">
        <v>914</v>
      </c>
      <c r="H142" s="299" t="s">
        <v>83</v>
      </c>
      <c r="I142" s="299" t="s">
        <v>899</v>
      </c>
      <c r="J142" s="299" t="s">
        <v>85</v>
      </c>
    </row>
    <row r="143" spans="1:10" ht="12.95" customHeight="1" x14ac:dyDescent="0.2">
      <c r="A143" s="306">
        <v>1144043243</v>
      </c>
      <c r="B143" s="299" t="s">
        <v>380</v>
      </c>
      <c r="C143" s="299" t="str">
        <f>+_xlfn.XLOOKUP(A143,'ACTIVOS 2'!$B$10:$B$646,'ACTIVOS 2'!$C$10:$C$646)</f>
        <v>GRIJALBA NANEZ LUIS DAVID</v>
      </c>
      <c r="D143" s="300">
        <v>33117</v>
      </c>
      <c r="E143" s="300">
        <v>42290</v>
      </c>
      <c r="F143" s="299" t="s">
        <v>763</v>
      </c>
      <c r="G143" s="299" t="s">
        <v>381</v>
      </c>
      <c r="H143" s="299" t="s">
        <v>366</v>
      </c>
      <c r="I143" s="299" t="s">
        <v>367</v>
      </c>
      <c r="J143" s="299" t="s">
        <v>368</v>
      </c>
    </row>
    <row r="144" spans="1:10" ht="12.95" customHeight="1" x14ac:dyDescent="0.2">
      <c r="A144" s="306">
        <v>38460273</v>
      </c>
      <c r="B144" s="299" t="s">
        <v>198</v>
      </c>
      <c r="C144" s="299" t="str">
        <f>+_xlfn.XLOOKUP(A144,'ACTIVOS 2'!$B$10:$B$646,'ACTIVOS 2'!$C$10:$C$646)</f>
        <v>RONCANCIO SUAREZ CAROLINA</v>
      </c>
      <c r="D144" s="300">
        <v>29737</v>
      </c>
      <c r="E144" s="300">
        <v>42362</v>
      </c>
      <c r="F144" s="299" t="s">
        <v>768</v>
      </c>
      <c r="G144" s="299" t="s">
        <v>4505</v>
      </c>
      <c r="H144" s="299" t="s">
        <v>90</v>
      </c>
      <c r="I144" s="299" t="s">
        <v>195</v>
      </c>
      <c r="J144" s="299" t="s">
        <v>196</v>
      </c>
    </row>
    <row r="145" spans="1:10" ht="12.95" customHeight="1" x14ac:dyDescent="0.2">
      <c r="A145" s="306">
        <v>1143866328</v>
      </c>
      <c r="B145" s="299" t="s">
        <v>888</v>
      </c>
      <c r="C145" s="299" t="str">
        <f>+_xlfn.XLOOKUP(A145,'ACTIVOS 2'!$B$10:$B$646,'ACTIVOS 2'!$C$10:$C$646)</f>
        <v>SERRATO SANCHEZ NORA ALEXANDRA</v>
      </c>
      <c r="D145" s="300">
        <v>35187</v>
      </c>
      <c r="E145" s="300">
        <v>42390</v>
      </c>
      <c r="F145" s="299" t="s">
        <v>768</v>
      </c>
      <c r="G145" s="299" t="s">
        <v>889</v>
      </c>
      <c r="H145" s="299" t="s">
        <v>83</v>
      </c>
      <c r="I145" s="299" t="s">
        <v>880</v>
      </c>
      <c r="J145" s="299" t="s">
        <v>881</v>
      </c>
    </row>
    <row r="146" spans="1:10" ht="12.95" customHeight="1" x14ac:dyDescent="0.2">
      <c r="A146" s="306">
        <v>1144025444</v>
      </c>
      <c r="B146" s="299" t="s">
        <v>933</v>
      </c>
      <c r="C146" s="299" t="str">
        <f>+_xlfn.XLOOKUP(A146,'ACTIVOS 2'!$B$10:$B$646,'ACTIVOS 2'!$C$10:$C$646)</f>
        <v>RINCON CIFUENTES CAROL JULIETH</v>
      </c>
      <c r="D146" s="300">
        <v>32652</v>
      </c>
      <c r="E146" s="300">
        <v>42401</v>
      </c>
      <c r="F146" s="299" t="s">
        <v>768</v>
      </c>
      <c r="G146" s="299" t="s">
        <v>934</v>
      </c>
      <c r="H146" s="299" t="s">
        <v>83</v>
      </c>
      <c r="I146" s="299" t="s">
        <v>899</v>
      </c>
      <c r="J146" s="299" t="s">
        <v>85</v>
      </c>
    </row>
    <row r="147" spans="1:10" ht="12.95" customHeight="1" x14ac:dyDescent="0.2">
      <c r="A147" s="306">
        <v>76316683</v>
      </c>
      <c r="B147" s="299" t="s">
        <v>253</v>
      </c>
      <c r="C147" s="299" t="str">
        <f>+_xlfn.XLOOKUP(A147,'ACTIVOS 2'!$B$10:$B$646,'ACTIVOS 2'!$C$10:$C$646)</f>
        <v>JIMENEZ LARMAT HEINERTH GONZALO</v>
      </c>
      <c r="D147" s="300">
        <v>26655</v>
      </c>
      <c r="E147" s="300">
        <v>42403</v>
      </c>
      <c r="F147" s="299" t="s">
        <v>763</v>
      </c>
      <c r="G147" s="299" t="s">
        <v>254</v>
      </c>
      <c r="H147" s="299" t="s">
        <v>90</v>
      </c>
      <c r="I147" s="299" t="s">
        <v>211</v>
      </c>
      <c r="J147" s="299" t="s">
        <v>196</v>
      </c>
    </row>
    <row r="148" spans="1:10" ht="12.95" customHeight="1" x14ac:dyDescent="0.2">
      <c r="A148" s="306">
        <v>66845150</v>
      </c>
      <c r="B148" s="299" t="s">
        <v>1038</v>
      </c>
      <c r="C148" s="299" t="str">
        <f>+_xlfn.XLOOKUP(A148,'ACTIVOS 2'!$B$10:$B$646,'ACTIVOS 2'!$C$10:$C$646)</f>
        <v>CIFUENTES BEDON LILIANA</v>
      </c>
      <c r="D148" s="300">
        <v>26412</v>
      </c>
      <c r="E148" s="300">
        <v>42416</v>
      </c>
      <c r="F148" s="299" t="s">
        <v>768</v>
      </c>
      <c r="G148" s="299" t="s">
        <v>1039</v>
      </c>
      <c r="H148" s="299" t="s">
        <v>90</v>
      </c>
      <c r="I148" s="299" t="s">
        <v>1017</v>
      </c>
      <c r="J148" s="299" t="s">
        <v>196</v>
      </c>
    </row>
    <row r="149" spans="1:10" ht="12.95" customHeight="1" x14ac:dyDescent="0.2">
      <c r="A149" s="306">
        <v>31308740</v>
      </c>
      <c r="B149" s="299" t="s">
        <v>844</v>
      </c>
      <c r="C149" s="299" t="str">
        <f>+_xlfn.XLOOKUP(A149,'ACTIVOS 2'!$B$10:$B$646,'ACTIVOS 2'!$C$10:$C$646)</f>
        <v>LABRADA CORTES YUDY ANDREA</v>
      </c>
      <c r="D149" s="300">
        <v>30982</v>
      </c>
      <c r="E149" s="300">
        <v>42500</v>
      </c>
      <c r="F149" s="299" t="s">
        <v>768</v>
      </c>
      <c r="G149" s="299" t="s">
        <v>845</v>
      </c>
      <c r="H149" s="299" t="s">
        <v>19</v>
      </c>
      <c r="I149" s="299" t="s">
        <v>843</v>
      </c>
      <c r="J149" s="299" t="s">
        <v>24</v>
      </c>
    </row>
    <row r="150" spans="1:10" ht="12.95" customHeight="1" x14ac:dyDescent="0.2">
      <c r="A150" s="306">
        <v>29106748</v>
      </c>
      <c r="B150" s="299" t="s">
        <v>841</v>
      </c>
      <c r="C150" s="299" t="str">
        <f>+_xlfn.XLOOKUP(A150,'ACTIVOS 2'!$B$10:$B$646,'ACTIVOS 2'!$C$10:$C$646)</f>
        <v>ARRECHEA MOSQUERA CARMEN SEIDAD</v>
      </c>
      <c r="D150" s="300">
        <v>28687</v>
      </c>
      <c r="E150" s="300">
        <v>42537</v>
      </c>
      <c r="F150" s="299" t="s">
        <v>768</v>
      </c>
      <c r="G150" s="299" t="s">
        <v>842</v>
      </c>
      <c r="H150" s="299" t="s">
        <v>19</v>
      </c>
      <c r="I150" s="299" t="s">
        <v>843</v>
      </c>
      <c r="J150" s="299" t="s">
        <v>24</v>
      </c>
    </row>
    <row r="151" spans="1:10" ht="12.95" customHeight="1" x14ac:dyDescent="0.2">
      <c r="A151" s="306">
        <v>29115536</v>
      </c>
      <c r="B151" s="299" t="s">
        <v>900</v>
      </c>
      <c r="C151" s="299" t="str">
        <f>+_xlfn.XLOOKUP(A151,'ACTIVOS 2'!$B$10:$B$646,'ACTIVOS 2'!$C$10:$C$646)</f>
        <v>ARIAS GONZALEZ LUZ ELENA</v>
      </c>
      <c r="D151" s="300">
        <v>29049</v>
      </c>
      <c r="E151" s="300">
        <v>42557</v>
      </c>
      <c r="F151" s="299" t="s">
        <v>768</v>
      </c>
      <c r="G151" s="299" t="s">
        <v>901</v>
      </c>
      <c r="H151" s="299" t="s">
        <v>83</v>
      </c>
      <c r="I151" s="299" t="s">
        <v>899</v>
      </c>
      <c r="J151" s="299" t="s">
        <v>85</v>
      </c>
    </row>
    <row r="152" spans="1:10" ht="12.95" customHeight="1" x14ac:dyDescent="0.2">
      <c r="A152" s="306">
        <v>1130629024</v>
      </c>
      <c r="B152" s="299" t="s">
        <v>382</v>
      </c>
      <c r="C152" s="299" t="str">
        <f>+_xlfn.XLOOKUP(A152,'ACTIVOS 2'!$B$10:$B$646,'ACTIVOS 2'!$C$10:$C$646)</f>
        <v>GUERRERO MUNOZ EDGAR MAURICIO</v>
      </c>
      <c r="D152" s="300">
        <v>31686</v>
      </c>
      <c r="E152" s="300">
        <v>42563</v>
      </c>
      <c r="F152" s="299" t="s">
        <v>763</v>
      </c>
      <c r="G152" s="299" t="s">
        <v>383</v>
      </c>
      <c r="H152" s="299" t="s">
        <v>366</v>
      </c>
      <c r="I152" s="299" t="s">
        <v>367</v>
      </c>
      <c r="J152" s="299" t="s">
        <v>368</v>
      </c>
    </row>
    <row r="153" spans="1:10" ht="12.95" customHeight="1" x14ac:dyDescent="0.2">
      <c r="A153" s="306">
        <v>66993200</v>
      </c>
      <c r="B153" s="299" t="s">
        <v>908</v>
      </c>
      <c r="C153" s="299" t="str">
        <f>+_xlfn.XLOOKUP(A153,'ACTIVOS 2'!$B$10:$B$646,'ACTIVOS 2'!$C$10:$C$646)</f>
        <v>BRAVO AYDA LUZ</v>
      </c>
      <c r="D153" s="300">
        <v>27947</v>
      </c>
      <c r="E153" s="300">
        <v>42639</v>
      </c>
      <c r="F153" s="299" t="s">
        <v>768</v>
      </c>
      <c r="G153" s="299" t="s">
        <v>4336</v>
      </c>
      <c r="H153" s="299" t="s">
        <v>83</v>
      </c>
      <c r="I153" s="299" t="s">
        <v>899</v>
      </c>
      <c r="J153" s="299" t="s">
        <v>85</v>
      </c>
    </row>
    <row r="154" spans="1:10" ht="12.95" customHeight="1" x14ac:dyDescent="0.2">
      <c r="A154" s="306">
        <v>38613399</v>
      </c>
      <c r="B154" s="299" t="s">
        <v>897</v>
      </c>
      <c r="C154" s="299" t="str">
        <f>+_xlfn.XLOOKUP(A154,'ACTIVOS 2'!$B$10:$B$646,'ACTIVOS 2'!$C$10:$C$646)</f>
        <v>ALVAREZ INDIRA</v>
      </c>
      <c r="D154" s="300">
        <v>30429</v>
      </c>
      <c r="E154" s="300">
        <v>42661</v>
      </c>
      <c r="F154" s="299" t="s">
        <v>768</v>
      </c>
      <c r="G154" s="299" t="s">
        <v>898</v>
      </c>
      <c r="H154" s="299" t="s">
        <v>83</v>
      </c>
      <c r="I154" s="299" t="s">
        <v>899</v>
      </c>
      <c r="J154" s="299" t="s">
        <v>85</v>
      </c>
    </row>
    <row r="155" spans="1:10" ht="12.95" customHeight="1" x14ac:dyDescent="0.2">
      <c r="A155" s="306">
        <v>31320450</v>
      </c>
      <c r="B155" s="299" t="s">
        <v>879</v>
      </c>
      <c r="C155" s="299" t="str">
        <f>+_xlfn.XLOOKUP(A155,'ACTIVOS 2'!$B$10:$B$646,'ACTIVOS 2'!$C$10:$C$646)</f>
        <v>IBARRA QUINAYAS YOLIMA</v>
      </c>
      <c r="D155" s="300">
        <v>30413</v>
      </c>
      <c r="E155" s="300">
        <v>42691</v>
      </c>
      <c r="F155" s="299" t="s">
        <v>768</v>
      </c>
      <c r="G155" s="299" t="s">
        <v>4328</v>
      </c>
      <c r="H155" s="299" t="s">
        <v>83</v>
      </c>
      <c r="I155" s="299" t="s">
        <v>880</v>
      </c>
      <c r="J155" s="299" t="s">
        <v>881</v>
      </c>
    </row>
    <row r="156" spans="1:10" ht="12.95" customHeight="1" x14ac:dyDescent="0.2">
      <c r="A156" s="306">
        <v>1143935371</v>
      </c>
      <c r="B156" s="299" t="s">
        <v>46</v>
      </c>
      <c r="C156" s="299" t="str">
        <f>+_xlfn.XLOOKUP(A156,'ACTIVOS 2'!$B$10:$B$646,'ACTIVOS 2'!$C$10:$C$646)</f>
        <v>MURILLO ANGULO WILSON ERASMO</v>
      </c>
      <c r="D156" s="300">
        <v>33191</v>
      </c>
      <c r="E156" s="300">
        <v>42811</v>
      </c>
      <c r="F156" s="299" t="s">
        <v>763</v>
      </c>
      <c r="G156" s="299" t="s">
        <v>47</v>
      </c>
      <c r="H156" s="299" t="s">
        <v>19</v>
      </c>
      <c r="I156" s="299" t="s">
        <v>29</v>
      </c>
      <c r="J156" s="299" t="s">
        <v>24</v>
      </c>
    </row>
    <row r="157" spans="1:10" ht="12.95" customHeight="1" x14ac:dyDescent="0.2">
      <c r="A157" s="306">
        <v>16797984</v>
      </c>
      <c r="B157" s="299" t="s">
        <v>30</v>
      </c>
      <c r="C157" s="299" t="str">
        <f>+_xlfn.XLOOKUP(A157,'ACTIVOS 2'!$B$10:$B$646,'ACTIVOS 2'!$C$10:$C$646)</f>
        <v>ARIAS   DIEGO ALEJANDRO</v>
      </c>
      <c r="D157" s="300">
        <v>26291</v>
      </c>
      <c r="E157" s="300">
        <v>42816</v>
      </c>
      <c r="F157" s="299" t="s">
        <v>763</v>
      </c>
      <c r="G157" s="299" t="s">
        <v>31</v>
      </c>
      <c r="H157" s="299" t="s">
        <v>19</v>
      </c>
      <c r="I157" s="299" t="s">
        <v>29</v>
      </c>
      <c r="J157" s="299" t="s">
        <v>24</v>
      </c>
    </row>
    <row r="158" spans="1:10" ht="12.95" customHeight="1" x14ac:dyDescent="0.2">
      <c r="A158" s="306">
        <v>6228383</v>
      </c>
      <c r="B158" s="299" t="s">
        <v>55</v>
      </c>
      <c r="C158" s="299" t="str">
        <f>+_xlfn.XLOOKUP(A158,'ACTIVOS 2'!$B$10:$B$646,'ACTIVOS 2'!$C$10:$C$646)</f>
        <v>TORRES CASTILLO JHOVANY</v>
      </c>
      <c r="D158" s="300">
        <v>29481</v>
      </c>
      <c r="E158" s="300">
        <v>42821</v>
      </c>
      <c r="F158" s="299" t="s">
        <v>763</v>
      </c>
      <c r="G158" s="299" t="s">
        <v>56</v>
      </c>
      <c r="H158" s="299" t="s">
        <v>19</v>
      </c>
      <c r="I158" s="299" t="s">
        <v>29</v>
      </c>
      <c r="J158" s="299" t="s">
        <v>24</v>
      </c>
    </row>
    <row r="159" spans="1:10" ht="12.95" customHeight="1" x14ac:dyDescent="0.2">
      <c r="A159" s="306">
        <v>1113527582</v>
      </c>
      <c r="B159" s="299" t="s">
        <v>387</v>
      </c>
      <c r="C159" s="299" t="str">
        <f>+_xlfn.XLOOKUP(A159,'ACTIVOS 2'!$B$10:$B$646,'ACTIVOS 2'!$C$10:$C$646)</f>
        <v>LASSO BEJARANO CRISTIAN</v>
      </c>
      <c r="D159" s="300">
        <v>34036</v>
      </c>
      <c r="E159" s="300">
        <v>42830</v>
      </c>
      <c r="F159" s="299" t="s">
        <v>763</v>
      </c>
      <c r="G159" s="299" t="s">
        <v>4550</v>
      </c>
      <c r="H159" s="299" t="s">
        <v>366</v>
      </c>
      <c r="I159" s="299" t="s">
        <v>367</v>
      </c>
      <c r="J159" s="299" t="s">
        <v>368</v>
      </c>
    </row>
    <row r="160" spans="1:10" ht="12.95" customHeight="1" x14ac:dyDescent="0.2">
      <c r="A160" s="306">
        <v>1112476508</v>
      </c>
      <c r="B160" s="299" t="s">
        <v>146</v>
      </c>
      <c r="C160" s="299" t="str">
        <f>+_xlfn.XLOOKUP(A160,'ACTIVOS 2'!$B$10:$B$646,'ACTIVOS 2'!$C$10:$C$646)</f>
        <v>SANCHEZ JIMENEZ HERNAN DARIO</v>
      </c>
      <c r="D160" s="300">
        <v>33836</v>
      </c>
      <c r="E160" s="300">
        <v>42851</v>
      </c>
      <c r="F160" s="299" t="s">
        <v>763</v>
      </c>
      <c r="G160" s="299" t="s">
        <v>147</v>
      </c>
      <c r="H160" s="299" t="s">
        <v>90</v>
      </c>
      <c r="I160" s="299" t="s">
        <v>91</v>
      </c>
      <c r="J160" s="299" t="s">
        <v>92</v>
      </c>
    </row>
    <row r="161" spans="1:10" ht="12.95" customHeight="1" x14ac:dyDescent="0.2">
      <c r="A161" s="306">
        <v>1144070871</v>
      </c>
      <c r="B161" s="299" t="s">
        <v>339</v>
      </c>
      <c r="C161" s="299" t="str">
        <f>+_xlfn.XLOOKUP(A161,'ACTIVOS 2'!$B$10:$B$646,'ACTIVOS 2'!$C$10:$C$646)</f>
        <v>ROMAN OCAMPO MILDREY</v>
      </c>
      <c r="D161" s="300">
        <v>34486</v>
      </c>
      <c r="E161" s="300">
        <v>42888</v>
      </c>
      <c r="F161" s="299" t="s">
        <v>768</v>
      </c>
      <c r="G161" s="299" t="s">
        <v>340</v>
      </c>
      <c r="H161" s="299" t="s">
        <v>90</v>
      </c>
      <c r="I161" s="299" t="s">
        <v>331</v>
      </c>
      <c r="J161" s="299" t="s">
        <v>92</v>
      </c>
    </row>
    <row r="162" spans="1:10" ht="12.95" customHeight="1" x14ac:dyDescent="0.2">
      <c r="A162" s="306">
        <v>14590974</v>
      </c>
      <c r="B162" s="299" t="s">
        <v>327</v>
      </c>
      <c r="C162" s="299" t="str">
        <f>+_xlfn.XLOOKUP(A162,'ACTIVOS 2'!$B$10:$B$646,'ACTIVOS 2'!$C$10:$C$646)</f>
        <v>PINEDA VIRGEN ANDRES</v>
      </c>
      <c r="D162" s="300">
        <v>29654</v>
      </c>
      <c r="E162" s="300">
        <v>42893</v>
      </c>
      <c r="F162" s="299" t="s">
        <v>763</v>
      </c>
      <c r="G162" s="299" t="s">
        <v>328</v>
      </c>
      <c r="H162" s="299" t="s">
        <v>90</v>
      </c>
      <c r="I162" s="299" t="s">
        <v>316</v>
      </c>
      <c r="J162" s="299" t="s">
        <v>196</v>
      </c>
    </row>
    <row r="163" spans="1:10" ht="12.95" customHeight="1" x14ac:dyDescent="0.2">
      <c r="A163" s="306">
        <v>1144056036</v>
      </c>
      <c r="B163" s="299" t="s">
        <v>910</v>
      </c>
      <c r="C163" s="299" t="str">
        <f>+_xlfn.XLOOKUP(A163,'ACTIVOS 2'!$B$10:$B$646,'ACTIVOS 2'!$C$10:$C$646)</f>
        <v>CASTANO BOHORQUEZ HENRY JOHANY</v>
      </c>
      <c r="D163" s="300">
        <v>33895</v>
      </c>
      <c r="E163" s="300">
        <v>42929</v>
      </c>
      <c r="F163" s="299" t="s">
        <v>763</v>
      </c>
      <c r="G163" s="299" t="s">
        <v>911</v>
      </c>
      <c r="H163" s="299" t="s">
        <v>83</v>
      </c>
      <c r="I163" s="299" t="s">
        <v>899</v>
      </c>
      <c r="J163" s="299" t="s">
        <v>85</v>
      </c>
    </row>
    <row r="164" spans="1:10" ht="12.95" customHeight="1" x14ac:dyDescent="0.2">
      <c r="A164" s="306">
        <v>1113662241</v>
      </c>
      <c r="B164" s="299" t="s">
        <v>773</v>
      </c>
      <c r="C164" s="299" t="str">
        <f>+_xlfn.XLOOKUP(A164,'ACTIVOS 2'!$B$10:$B$646,'ACTIVOS 2'!$C$10:$C$646)</f>
        <v>QUIROZ CARDENAS ANDREA NATALY</v>
      </c>
      <c r="D164" s="300">
        <v>34105</v>
      </c>
      <c r="E164" s="300">
        <v>42934</v>
      </c>
      <c r="F164" s="299" t="s">
        <v>768</v>
      </c>
      <c r="G164" s="299" t="s">
        <v>774</v>
      </c>
      <c r="H164" s="299" t="s">
        <v>19</v>
      </c>
      <c r="I164" s="299" t="s">
        <v>775</v>
      </c>
      <c r="J164" s="299" t="s">
        <v>776</v>
      </c>
    </row>
    <row r="165" spans="1:10" ht="12.95" customHeight="1" x14ac:dyDescent="0.2">
      <c r="A165" s="306">
        <v>38888930</v>
      </c>
      <c r="B165" s="299" t="s">
        <v>1266</v>
      </c>
      <c r="C165" s="299" t="e">
        <f>+_xlfn.XLOOKUP(A165,'ACTIVOS 2'!$B$10:$B$646,'ACTIVOS 2'!$C$10:$C$646)</f>
        <v>#N/A</v>
      </c>
      <c r="D165" s="300">
        <v>29261</v>
      </c>
      <c r="E165" s="300">
        <v>42934</v>
      </c>
      <c r="F165" s="299" t="s">
        <v>768</v>
      </c>
      <c r="G165" s="299" t="s">
        <v>1267</v>
      </c>
      <c r="H165" s="299" t="s">
        <v>90</v>
      </c>
      <c r="I165" s="299" t="s">
        <v>1131</v>
      </c>
      <c r="J165" s="299" t="s">
        <v>196</v>
      </c>
    </row>
    <row r="166" spans="1:10" ht="12.95" customHeight="1" x14ac:dyDescent="0.2">
      <c r="A166" s="306">
        <v>1144127451</v>
      </c>
      <c r="B166" s="299" t="s">
        <v>50</v>
      </c>
      <c r="C166" s="299" t="str">
        <f>+_xlfn.XLOOKUP(A166,'ACTIVOS 2'!$B$10:$B$646,'ACTIVOS 2'!$C$10:$C$646)</f>
        <v>RAMIREZ CASTRO LUIS FERNANDO</v>
      </c>
      <c r="D166" s="300">
        <v>32680</v>
      </c>
      <c r="E166" s="300">
        <v>42964</v>
      </c>
      <c r="F166" s="299" t="s">
        <v>763</v>
      </c>
      <c r="G166" s="299" t="s">
        <v>51</v>
      </c>
      <c r="H166" s="299" t="s">
        <v>19</v>
      </c>
      <c r="I166" s="299" t="s">
        <v>29</v>
      </c>
      <c r="J166" s="299" t="s">
        <v>24</v>
      </c>
    </row>
    <row r="167" spans="1:10" ht="12.95" customHeight="1" x14ac:dyDescent="0.2">
      <c r="A167" s="306">
        <v>1081395628</v>
      </c>
      <c r="B167" s="299" t="s">
        <v>39</v>
      </c>
      <c r="C167" s="299" t="str">
        <f>+_xlfn.XLOOKUP(A167,'ACTIVOS 2'!$B$10:$B$646,'ACTIVOS 2'!$C$10:$C$646)</f>
        <v>GARCES ARCOS JOSE DELIO</v>
      </c>
      <c r="D167" s="300">
        <v>30873</v>
      </c>
      <c r="E167" s="300">
        <v>43032</v>
      </c>
      <c r="F167" s="299" t="s">
        <v>763</v>
      </c>
      <c r="G167" s="299" t="s">
        <v>40</v>
      </c>
      <c r="H167" s="299" t="s">
        <v>19</v>
      </c>
      <c r="I167" s="299" t="s">
        <v>29</v>
      </c>
      <c r="J167" s="299" t="s">
        <v>24</v>
      </c>
    </row>
    <row r="168" spans="1:10" ht="12.95" customHeight="1" x14ac:dyDescent="0.2">
      <c r="A168" s="306">
        <v>1144027635</v>
      </c>
      <c r="B168" s="299" t="s">
        <v>423</v>
      </c>
      <c r="C168" s="299" t="str">
        <f>+_xlfn.XLOOKUP(A168,'ACTIVOS 2'!$B$10:$B$646,'ACTIVOS 2'!$C$10:$C$646)</f>
        <v>SALAZAR TORRES DANIEL ALBERTO</v>
      </c>
      <c r="D168" s="300">
        <v>32580</v>
      </c>
      <c r="E168" s="300">
        <v>43040</v>
      </c>
      <c r="F168" s="299" t="s">
        <v>763</v>
      </c>
      <c r="G168" s="299" t="s">
        <v>424</v>
      </c>
      <c r="H168" s="299" t="s">
        <v>366</v>
      </c>
      <c r="I168" s="299" t="s">
        <v>416</v>
      </c>
      <c r="J168" s="299" t="s">
        <v>368</v>
      </c>
    </row>
    <row r="169" spans="1:10" ht="12.95" customHeight="1" x14ac:dyDescent="0.2">
      <c r="A169" s="306">
        <v>38885203</v>
      </c>
      <c r="B169" s="299" t="s">
        <v>1481</v>
      </c>
      <c r="C169" s="299" t="str">
        <f>+_xlfn.XLOOKUP(A169,'ACTIVOS 2'!$B$10:$B$646,'ACTIVOS 2'!$C$10:$C$646)</f>
        <v>LOZANO IBARRA MARIA FERNANDA</v>
      </c>
      <c r="D169" s="300">
        <v>29235</v>
      </c>
      <c r="E169" s="300">
        <v>43088</v>
      </c>
      <c r="F169" s="299" t="s">
        <v>768</v>
      </c>
      <c r="G169" s="299" t="s">
        <v>1482</v>
      </c>
      <c r="H169" s="299" t="s">
        <v>90</v>
      </c>
      <c r="I169" s="299" t="s">
        <v>1473</v>
      </c>
      <c r="J169" s="299" t="s">
        <v>159</v>
      </c>
    </row>
    <row r="170" spans="1:10" ht="12.95" customHeight="1" x14ac:dyDescent="0.2">
      <c r="A170" s="306">
        <v>1115182029</v>
      </c>
      <c r="B170" s="299" t="s">
        <v>321</v>
      </c>
      <c r="C170" s="299" t="str">
        <f>+_xlfn.XLOOKUP(A170,'ACTIVOS 2'!$B$10:$B$646,'ACTIVOS 2'!$C$10:$C$646)</f>
        <v>MEJIA ACEVEDO MAURICIO</v>
      </c>
      <c r="D170" s="300">
        <v>31463</v>
      </c>
      <c r="E170" s="300">
        <v>43091</v>
      </c>
      <c r="F170" s="299" t="s">
        <v>763</v>
      </c>
      <c r="G170" s="299" t="s">
        <v>322</v>
      </c>
      <c r="H170" s="299" t="s">
        <v>90</v>
      </c>
      <c r="I170" s="299" t="s">
        <v>316</v>
      </c>
      <c r="J170" s="299" t="s">
        <v>196</v>
      </c>
    </row>
    <row r="171" spans="1:10" ht="12.95" customHeight="1" x14ac:dyDescent="0.2">
      <c r="A171" s="306">
        <v>1144177689</v>
      </c>
      <c r="B171" s="299" t="s">
        <v>1418</v>
      </c>
      <c r="C171" s="299" t="str">
        <f>+_xlfn.XLOOKUP(A171,'ACTIVOS 2'!$B$10:$B$646,'ACTIVOS 2'!$C$10:$C$646)</f>
        <v>LASPRILLA GAVIRIA DANIELA</v>
      </c>
      <c r="D171" s="300">
        <v>34464</v>
      </c>
      <c r="E171" s="300">
        <v>43096</v>
      </c>
      <c r="F171" s="299" t="s">
        <v>768</v>
      </c>
      <c r="G171" s="299" t="s">
        <v>1419</v>
      </c>
      <c r="H171" s="299" t="s">
        <v>90</v>
      </c>
      <c r="I171" s="299" t="s">
        <v>1420</v>
      </c>
      <c r="J171" s="299" t="s">
        <v>159</v>
      </c>
    </row>
    <row r="172" spans="1:10" ht="12.95" customHeight="1" x14ac:dyDescent="0.2">
      <c r="A172" s="306">
        <v>38671428</v>
      </c>
      <c r="B172" s="299" t="s">
        <v>918</v>
      </c>
      <c r="C172" s="299" t="str">
        <f>+_xlfn.XLOOKUP(A172,'ACTIVOS 2'!$B$10:$B$646,'ACTIVOS 2'!$C$10:$C$646)</f>
        <v>LINARES ORTEGA LEIDY JOVANNA</v>
      </c>
      <c r="D172" s="300">
        <v>31052</v>
      </c>
      <c r="E172" s="300">
        <v>43143</v>
      </c>
      <c r="F172" s="299" t="s">
        <v>768</v>
      </c>
      <c r="G172" s="299" t="s">
        <v>919</v>
      </c>
      <c r="H172" s="299" t="s">
        <v>83</v>
      </c>
      <c r="I172" s="299" t="s">
        <v>899</v>
      </c>
      <c r="J172" s="299" t="s">
        <v>85</v>
      </c>
    </row>
    <row r="173" spans="1:10" ht="12.95" customHeight="1" x14ac:dyDescent="0.2">
      <c r="A173" s="306">
        <v>1143936330</v>
      </c>
      <c r="B173" s="299" t="s">
        <v>1090</v>
      </c>
      <c r="C173" s="299" t="str">
        <f>+_xlfn.XLOOKUP(A173,'ACTIVOS 2'!$B$10:$B$646,'ACTIVOS 2'!$C$10:$C$646)</f>
        <v>SAMBONI QUIJANO MARYELI</v>
      </c>
      <c r="D173" s="300">
        <v>33233</v>
      </c>
      <c r="E173" s="300">
        <v>43143</v>
      </c>
      <c r="F173" s="299" t="s">
        <v>768</v>
      </c>
      <c r="G173" s="299" t="s">
        <v>1091</v>
      </c>
      <c r="H173" s="299" t="s">
        <v>90</v>
      </c>
      <c r="I173" s="299" t="s">
        <v>1017</v>
      </c>
      <c r="J173" s="299" t="s">
        <v>196</v>
      </c>
    </row>
    <row r="174" spans="1:10" ht="12.95" customHeight="1" x14ac:dyDescent="0.2">
      <c r="A174" s="306">
        <v>1112878767</v>
      </c>
      <c r="B174" s="299" t="s">
        <v>820</v>
      </c>
      <c r="C174" s="299" t="str">
        <f>+_xlfn.XLOOKUP(A174,'ACTIVOS 2'!$B$10:$B$646,'ACTIVOS 2'!$C$10:$C$646)</f>
        <v>MARIN RAMIREZ ANDRES</v>
      </c>
      <c r="D174" s="300">
        <v>31920</v>
      </c>
      <c r="E174" s="300">
        <v>43150</v>
      </c>
      <c r="F174" s="299" t="s">
        <v>763</v>
      </c>
      <c r="G174" s="299" t="s">
        <v>821</v>
      </c>
      <c r="H174" s="299" t="s">
        <v>19</v>
      </c>
      <c r="I174" s="299" t="s">
        <v>816</v>
      </c>
      <c r="J174" s="299" t="s">
        <v>21</v>
      </c>
    </row>
    <row r="175" spans="1:10" ht="12.95" customHeight="1" x14ac:dyDescent="0.2">
      <c r="A175" s="306">
        <v>1118295808</v>
      </c>
      <c r="B175" s="299" t="s">
        <v>190</v>
      </c>
      <c r="C175" s="299" t="str">
        <f>+_xlfn.XLOOKUP(A175,'ACTIVOS 2'!$B$10:$B$646,'ACTIVOS 2'!$C$10:$C$646)</f>
        <v>MUNOZ MUNOZ YEFERSON FABIAN</v>
      </c>
      <c r="D175" s="300">
        <v>33344</v>
      </c>
      <c r="E175" s="300">
        <v>43166</v>
      </c>
      <c r="F175" s="299" t="s">
        <v>763</v>
      </c>
      <c r="G175" s="299" t="s">
        <v>191</v>
      </c>
      <c r="H175" s="299" t="s">
        <v>90</v>
      </c>
      <c r="I175" s="299" t="s">
        <v>189</v>
      </c>
      <c r="J175" s="299" t="s">
        <v>159</v>
      </c>
    </row>
    <row r="176" spans="1:10" ht="12.95" customHeight="1" x14ac:dyDescent="0.2">
      <c r="A176" s="306">
        <v>1085687299</v>
      </c>
      <c r="B176" s="299" t="s">
        <v>334</v>
      </c>
      <c r="C176" s="299" t="str">
        <f>+_xlfn.XLOOKUP(A176,'ACTIVOS 2'!$B$10:$B$646,'ACTIVOS 2'!$C$10:$C$646)</f>
        <v>HINESTROZA TORRES BENYI CRISTINA</v>
      </c>
      <c r="D176" s="300">
        <v>32314</v>
      </c>
      <c r="E176" s="300">
        <v>43172</v>
      </c>
      <c r="F176" s="299" t="s">
        <v>768</v>
      </c>
      <c r="G176" s="299" t="s">
        <v>335</v>
      </c>
      <c r="H176" s="299" t="s">
        <v>90</v>
      </c>
      <c r="I176" s="299" t="s">
        <v>331</v>
      </c>
      <c r="J176" s="299" t="s">
        <v>92</v>
      </c>
    </row>
    <row r="177" spans="1:10" ht="12.95" customHeight="1" x14ac:dyDescent="0.2">
      <c r="A177" s="306">
        <v>94536468</v>
      </c>
      <c r="B177" s="299" t="s">
        <v>936</v>
      </c>
      <c r="C177" s="299" t="str">
        <f>+_xlfn.XLOOKUP(A177,'ACTIVOS 2'!$B$10:$B$646,'ACTIVOS 2'!$C$10:$C$646)</f>
        <v>CABRERA MOLINA MAURICIO</v>
      </c>
      <c r="D177" s="300">
        <v>30780</v>
      </c>
      <c r="E177" s="300">
        <v>43201</v>
      </c>
      <c r="F177" s="299" t="s">
        <v>763</v>
      </c>
      <c r="G177" s="299" t="s">
        <v>937</v>
      </c>
      <c r="H177" s="299" t="s">
        <v>83</v>
      </c>
      <c r="I177" s="299" t="s">
        <v>938</v>
      </c>
      <c r="J177" s="299" t="s">
        <v>85</v>
      </c>
    </row>
    <row r="178" spans="1:10" ht="12.95" customHeight="1" x14ac:dyDescent="0.2">
      <c r="A178" s="306">
        <v>1113523580</v>
      </c>
      <c r="B178" s="299" t="s">
        <v>902</v>
      </c>
      <c r="C178" s="299" t="str">
        <f>+_xlfn.XLOOKUP(A178,'ACTIVOS 2'!$B$10:$B$646,'ACTIVOS 2'!$C$10:$C$646)</f>
        <v>BELTRAN ROZO MAYERLIN</v>
      </c>
      <c r="D178" s="300">
        <v>33259</v>
      </c>
      <c r="E178" s="300">
        <v>43207</v>
      </c>
      <c r="F178" s="299" t="s">
        <v>768</v>
      </c>
      <c r="G178" s="299" t="s">
        <v>903</v>
      </c>
      <c r="H178" s="299" t="s">
        <v>83</v>
      </c>
      <c r="I178" s="299" t="s">
        <v>899</v>
      </c>
      <c r="J178" s="299" t="s">
        <v>85</v>
      </c>
    </row>
    <row r="179" spans="1:10" ht="12.95" customHeight="1" x14ac:dyDescent="0.2">
      <c r="A179" s="306">
        <v>1118291433</v>
      </c>
      <c r="B179" s="299" t="s">
        <v>1022</v>
      </c>
      <c r="C179" s="299" t="str">
        <f>+_xlfn.XLOOKUP(A179,'ACTIVOS 2'!$B$10:$B$646,'ACTIVOS 2'!$C$10:$C$646)</f>
        <v>BENITEZ CARDONA NATHALY</v>
      </c>
      <c r="D179" s="300">
        <v>32596</v>
      </c>
      <c r="E179" s="300">
        <v>43207</v>
      </c>
      <c r="F179" s="299" t="s">
        <v>768</v>
      </c>
      <c r="G179" s="299" t="s">
        <v>1023</v>
      </c>
      <c r="H179" s="299" t="s">
        <v>90</v>
      </c>
      <c r="I179" s="299" t="s">
        <v>1017</v>
      </c>
      <c r="J179" s="299" t="s">
        <v>196</v>
      </c>
    </row>
    <row r="180" spans="1:10" ht="12.95" customHeight="1" x14ac:dyDescent="0.2">
      <c r="A180" s="306">
        <v>1107056299</v>
      </c>
      <c r="B180" s="299" t="s">
        <v>1027</v>
      </c>
      <c r="C180" s="299" t="str">
        <f>+_xlfn.XLOOKUP(A180,'ACTIVOS 2'!$B$10:$B$646,'ACTIVOS 2'!$C$10:$C$646)</f>
        <v>BURBANO LOPEZ LILIANA MIRYAM</v>
      </c>
      <c r="D180" s="300">
        <v>32313</v>
      </c>
      <c r="E180" s="300">
        <v>43207</v>
      </c>
      <c r="F180" s="299" t="s">
        <v>768</v>
      </c>
      <c r="G180" s="299" t="s">
        <v>1028</v>
      </c>
      <c r="H180" s="299" t="s">
        <v>90</v>
      </c>
      <c r="I180" s="299" t="s">
        <v>1017</v>
      </c>
      <c r="J180" s="299" t="s">
        <v>196</v>
      </c>
    </row>
    <row r="181" spans="1:10" ht="12.95" customHeight="1" x14ac:dyDescent="0.2">
      <c r="A181" s="306">
        <v>67009729</v>
      </c>
      <c r="B181" s="299" t="s">
        <v>1030</v>
      </c>
      <c r="C181" s="299" t="str">
        <f>+_xlfn.XLOOKUP(A181,'ACTIVOS 2'!$B$10:$B$646,'ACTIVOS 2'!$C$10:$C$646)</f>
        <v>CAMPOS MARIN ROSALBA</v>
      </c>
      <c r="D181" s="300">
        <v>26980</v>
      </c>
      <c r="E181" s="300">
        <v>43207</v>
      </c>
      <c r="F181" s="299" t="s">
        <v>768</v>
      </c>
      <c r="G181" s="299" t="s">
        <v>1031</v>
      </c>
      <c r="H181" s="299" t="s">
        <v>90</v>
      </c>
      <c r="I181" s="299" t="s">
        <v>1017</v>
      </c>
      <c r="J181" s="299" t="s">
        <v>196</v>
      </c>
    </row>
    <row r="182" spans="1:10" ht="12.95" customHeight="1" x14ac:dyDescent="0.2">
      <c r="A182" s="306">
        <v>1144058463</v>
      </c>
      <c r="B182" s="299" t="s">
        <v>1032</v>
      </c>
      <c r="C182" s="299" t="str">
        <f>+_xlfn.XLOOKUP(A182,'ACTIVOS 2'!$B$10:$B$646,'ACTIVOS 2'!$C$10:$C$646)</f>
        <v>CARDENAS FRANCO ANUBI</v>
      </c>
      <c r="D182" s="300">
        <v>33891</v>
      </c>
      <c r="E182" s="300">
        <v>43207</v>
      </c>
      <c r="F182" s="299" t="s">
        <v>768</v>
      </c>
      <c r="G182" s="299" t="s">
        <v>1033</v>
      </c>
      <c r="H182" s="299" t="s">
        <v>90</v>
      </c>
      <c r="I182" s="299" t="s">
        <v>1017</v>
      </c>
      <c r="J182" s="299" t="s">
        <v>196</v>
      </c>
    </row>
    <row r="183" spans="1:10" ht="12.95" customHeight="1" x14ac:dyDescent="0.2">
      <c r="A183" s="306">
        <v>29361968</v>
      </c>
      <c r="B183" s="299" t="s">
        <v>1101</v>
      </c>
      <c r="C183" s="299" t="e">
        <f>+_xlfn.XLOOKUP(A183,'ACTIVOS 2'!$B$10:$B$646,'ACTIVOS 2'!$C$10:$C$646)</f>
        <v>#N/A</v>
      </c>
      <c r="D183" s="300">
        <v>30366</v>
      </c>
      <c r="E183" s="300">
        <v>43207</v>
      </c>
      <c r="F183" s="299" t="s">
        <v>768</v>
      </c>
      <c r="G183" s="299" t="s">
        <v>1102</v>
      </c>
      <c r="H183" s="299" t="s">
        <v>90</v>
      </c>
      <c r="I183" s="299" t="s">
        <v>1017</v>
      </c>
      <c r="J183" s="299" t="s">
        <v>196</v>
      </c>
    </row>
    <row r="184" spans="1:10" ht="12.95" customHeight="1" x14ac:dyDescent="0.2">
      <c r="A184" s="306">
        <v>1130603122</v>
      </c>
      <c r="B184" s="299" t="s">
        <v>920</v>
      </c>
      <c r="C184" s="299" t="str">
        <f>+_xlfn.XLOOKUP(A184,'ACTIVOS 2'!$B$10:$B$646,'ACTIVOS 2'!$C$10:$C$646)</f>
        <v>LLANOS CASTRO KATHERINE</v>
      </c>
      <c r="D184" s="300">
        <v>32452</v>
      </c>
      <c r="E184" s="300">
        <v>43210</v>
      </c>
      <c r="F184" s="299" t="s">
        <v>768</v>
      </c>
      <c r="G184" s="299" t="s">
        <v>921</v>
      </c>
      <c r="H184" s="299" t="s">
        <v>83</v>
      </c>
      <c r="I184" s="299" t="s">
        <v>899</v>
      </c>
      <c r="J184" s="299" t="s">
        <v>85</v>
      </c>
    </row>
    <row r="185" spans="1:10" ht="12.95" customHeight="1" x14ac:dyDescent="0.2">
      <c r="A185" s="306">
        <v>36290715</v>
      </c>
      <c r="B185" s="299" t="s">
        <v>928</v>
      </c>
      <c r="C185" s="299" t="e">
        <f>+_xlfn.XLOOKUP(A185,'ACTIVOS 2'!$B$10:$B$646,'ACTIVOS 2'!$C$10:$C$646)</f>
        <v>#N/A</v>
      </c>
      <c r="D185" s="300">
        <v>29472</v>
      </c>
      <c r="E185" s="300">
        <v>43210</v>
      </c>
      <c r="F185" s="299" t="s">
        <v>768</v>
      </c>
      <c r="G185" s="299" t="s">
        <v>929</v>
      </c>
      <c r="H185" s="299" t="s">
        <v>83</v>
      </c>
      <c r="I185" s="299" t="s">
        <v>899</v>
      </c>
      <c r="J185" s="299" t="s">
        <v>85</v>
      </c>
    </row>
    <row r="186" spans="1:10" ht="12.95" customHeight="1" x14ac:dyDescent="0.2">
      <c r="A186" s="306">
        <v>1006523364</v>
      </c>
      <c r="B186" s="299" t="s">
        <v>1034</v>
      </c>
      <c r="C186" s="299" t="str">
        <f>+_xlfn.XLOOKUP(A186,'ACTIVOS 2'!$B$10:$B$646,'ACTIVOS 2'!$C$10:$C$646)</f>
        <v>CASTRO CASTILLO DIANA MARCELA</v>
      </c>
      <c r="D186" s="300">
        <v>31905</v>
      </c>
      <c r="E186" s="300">
        <v>43210</v>
      </c>
      <c r="F186" s="299" t="s">
        <v>768</v>
      </c>
      <c r="G186" s="299" t="s">
        <v>1035</v>
      </c>
      <c r="H186" s="299" t="s">
        <v>90</v>
      </c>
      <c r="I186" s="299" t="s">
        <v>1017</v>
      </c>
      <c r="J186" s="299" t="s">
        <v>196</v>
      </c>
    </row>
    <row r="187" spans="1:10" ht="12.95" customHeight="1" x14ac:dyDescent="0.2">
      <c r="A187" s="306">
        <v>1143994977</v>
      </c>
      <c r="B187" s="299" t="s">
        <v>925</v>
      </c>
      <c r="C187" s="299" t="str">
        <f>+_xlfn.XLOOKUP(A187,'ACTIVOS 2'!$B$10:$B$646,'ACTIVOS 2'!$C$10:$C$646)</f>
        <v>MIRANDA LUNA VALERIA</v>
      </c>
      <c r="D187" s="300">
        <v>36211</v>
      </c>
      <c r="E187" s="300">
        <v>43213</v>
      </c>
      <c r="F187" s="299" t="s">
        <v>768</v>
      </c>
      <c r="G187" s="299" t="s">
        <v>926</v>
      </c>
      <c r="H187" s="299" t="s">
        <v>83</v>
      </c>
      <c r="I187" s="299" t="s">
        <v>899</v>
      </c>
      <c r="J187" s="299" t="s">
        <v>85</v>
      </c>
    </row>
    <row r="188" spans="1:10" ht="12.95" customHeight="1" x14ac:dyDescent="0.2">
      <c r="A188" s="306">
        <v>14839664</v>
      </c>
      <c r="B188" s="299" t="s">
        <v>163</v>
      </c>
      <c r="C188" s="299" t="str">
        <f>+_xlfn.XLOOKUP(A188,'ACTIVOS 2'!$B$10:$B$646,'ACTIVOS 2'!$C$10:$C$646)</f>
        <v>ZUNIGA RAMIREZ RAFAEL</v>
      </c>
      <c r="D188" s="300">
        <v>29522</v>
      </c>
      <c r="E188" s="300">
        <v>43224</v>
      </c>
      <c r="F188" s="299" t="s">
        <v>763</v>
      </c>
      <c r="G188" s="299" t="s">
        <v>164</v>
      </c>
      <c r="H188" s="299" t="s">
        <v>90</v>
      </c>
      <c r="I188" s="299" t="s">
        <v>91</v>
      </c>
      <c r="J188" s="299" t="s">
        <v>92</v>
      </c>
    </row>
    <row r="189" spans="1:10" ht="12.95" customHeight="1" x14ac:dyDescent="0.2">
      <c r="A189" s="306">
        <v>1088241069</v>
      </c>
      <c r="B189" s="299" t="s">
        <v>1042</v>
      </c>
      <c r="C189" s="299" t="str">
        <f>+_xlfn.XLOOKUP(A189,'ACTIVOS 2'!$B$10:$B$646,'ACTIVOS 2'!$C$10:$C$646)</f>
        <v>ESCOBAR OSPINA PAULA CATALINA</v>
      </c>
      <c r="D189" s="300">
        <v>31595</v>
      </c>
      <c r="E189" s="300">
        <v>43224</v>
      </c>
      <c r="F189" s="299" t="s">
        <v>768</v>
      </c>
      <c r="G189" s="299" t="s">
        <v>1043</v>
      </c>
      <c r="H189" s="299" t="s">
        <v>90</v>
      </c>
      <c r="I189" s="299" t="s">
        <v>1017</v>
      </c>
      <c r="J189" s="299" t="s">
        <v>196</v>
      </c>
    </row>
    <row r="190" spans="1:10" ht="12.95" customHeight="1" x14ac:dyDescent="0.2">
      <c r="A190" s="306">
        <v>31711473</v>
      </c>
      <c r="B190" s="299" t="s">
        <v>1052</v>
      </c>
      <c r="C190" s="299" t="str">
        <f>+_xlfn.XLOOKUP(A190,'ACTIVOS 2'!$B$10:$B$646,'ACTIVOS 2'!$C$10:$C$646)</f>
        <v>HOYOS NIEVA CAROLINA</v>
      </c>
      <c r="D190" s="300">
        <v>29908</v>
      </c>
      <c r="E190" s="300">
        <v>43224</v>
      </c>
      <c r="F190" s="299" t="s">
        <v>768</v>
      </c>
      <c r="G190" s="299" t="s">
        <v>1053</v>
      </c>
      <c r="H190" s="299" t="s">
        <v>90</v>
      </c>
      <c r="I190" s="299" t="s">
        <v>1017</v>
      </c>
      <c r="J190" s="299" t="s">
        <v>196</v>
      </c>
    </row>
    <row r="191" spans="1:10" ht="12.95" customHeight="1" x14ac:dyDescent="0.2">
      <c r="A191" s="306">
        <v>1059448479</v>
      </c>
      <c r="B191" s="299" t="s">
        <v>1094</v>
      </c>
      <c r="C191" s="299" t="str">
        <f>+_xlfn.XLOOKUP(A191,'ACTIVOS 2'!$B$10:$B$646,'ACTIVOS 2'!$C$10:$C$646)</f>
        <v>SINISTERRA HINESTROZA KATY LORENA</v>
      </c>
      <c r="D191" s="300">
        <v>34044</v>
      </c>
      <c r="E191" s="300">
        <v>43224</v>
      </c>
      <c r="F191" s="299" t="s">
        <v>768</v>
      </c>
      <c r="G191" s="299" t="s">
        <v>1095</v>
      </c>
      <c r="H191" s="299" t="s">
        <v>90</v>
      </c>
      <c r="I191" s="299" t="s">
        <v>1017</v>
      </c>
      <c r="J191" s="299" t="s">
        <v>196</v>
      </c>
    </row>
    <row r="192" spans="1:10" ht="12.95" customHeight="1" x14ac:dyDescent="0.2">
      <c r="A192" s="306">
        <v>1116251756</v>
      </c>
      <c r="B192" s="299" t="s">
        <v>284</v>
      </c>
      <c r="C192" s="299" t="str">
        <f>+_xlfn.XLOOKUP(A192,'ACTIVOS 2'!$B$10:$B$646,'ACTIVOS 2'!$C$10:$C$646)</f>
        <v>SANCHEZ CHIQUITO TANIA LORENA</v>
      </c>
      <c r="D192" s="300">
        <v>33473</v>
      </c>
      <c r="E192" s="300">
        <v>43224</v>
      </c>
      <c r="F192" s="299" t="s">
        <v>768</v>
      </c>
      <c r="G192" s="299" t="s">
        <v>285</v>
      </c>
      <c r="H192" s="299" t="s">
        <v>90</v>
      </c>
      <c r="I192" s="299" t="s">
        <v>211</v>
      </c>
      <c r="J192" s="299" t="s">
        <v>196</v>
      </c>
    </row>
    <row r="193" spans="1:10" ht="12.95" customHeight="1" x14ac:dyDescent="0.2">
      <c r="A193" s="306">
        <v>29115548</v>
      </c>
      <c r="B193" s="299" t="s">
        <v>1050</v>
      </c>
      <c r="C193" s="299" t="str">
        <f>+_xlfn.XLOOKUP(A193,'ACTIVOS 2'!$B$10:$B$646,'ACTIVOS 2'!$C$10:$C$646)</f>
        <v>GUTIERREZ VELEZ BLANCA ISABEL</v>
      </c>
      <c r="D193" s="300">
        <v>29042</v>
      </c>
      <c r="E193" s="300">
        <v>43236</v>
      </c>
      <c r="F193" s="299" t="s">
        <v>768</v>
      </c>
      <c r="G193" s="299" t="s">
        <v>1051</v>
      </c>
      <c r="H193" s="299" t="s">
        <v>90</v>
      </c>
      <c r="I193" s="299" t="s">
        <v>1017</v>
      </c>
      <c r="J193" s="299" t="s">
        <v>196</v>
      </c>
    </row>
    <row r="194" spans="1:10" ht="12.95" customHeight="1" x14ac:dyDescent="0.2">
      <c r="A194" s="306">
        <v>29568448</v>
      </c>
      <c r="B194" s="299" t="s">
        <v>1077</v>
      </c>
      <c r="C194" s="299" t="str">
        <f>+_xlfn.XLOOKUP(A194,'ACTIVOS 2'!$B$10:$B$646,'ACTIVOS 2'!$C$10:$C$646)</f>
        <v>PERDOMO CEDENO MARGALIDA</v>
      </c>
      <c r="D194" s="300">
        <v>28970</v>
      </c>
      <c r="E194" s="300">
        <v>43242</v>
      </c>
      <c r="F194" s="299" t="s">
        <v>768</v>
      </c>
      <c r="G194" s="299" t="s">
        <v>1078</v>
      </c>
      <c r="H194" s="299" t="s">
        <v>90</v>
      </c>
      <c r="I194" s="299" t="s">
        <v>1017</v>
      </c>
      <c r="J194" s="299" t="s">
        <v>196</v>
      </c>
    </row>
    <row r="195" spans="1:10" ht="12.95" customHeight="1" x14ac:dyDescent="0.2">
      <c r="A195" s="306">
        <v>1151943197</v>
      </c>
      <c r="B195" s="299" t="s">
        <v>1126</v>
      </c>
      <c r="C195" s="299" t="str">
        <f>+_xlfn.XLOOKUP(A195,'ACTIVOS 2'!$B$10:$B$646,'ACTIVOS 2'!$C$10:$C$646)</f>
        <v>HERNANDEZ HERRERA JOSE EDWIN</v>
      </c>
      <c r="D195" s="300">
        <v>33538</v>
      </c>
      <c r="E195" s="300">
        <v>43248</v>
      </c>
      <c r="F195" s="299" t="s">
        <v>763</v>
      </c>
      <c r="G195" s="299" t="s">
        <v>1127</v>
      </c>
      <c r="H195" s="299" t="s">
        <v>90</v>
      </c>
      <c r="I195" s="299" t="s">
        <v>1128</v>
      </c>
      <c r="J195" s="299" t="s">
        <v>92</v>
      </c>
    </row>
    <row r="196" spans="1:10" ht="12.95" customHeight="1" x14ac:dyDescent="0.2">
      <c r="A196" s="306">
        <v>87432752</v>
      </c>
      <c r="B196" s="299" t="s">
        <v>136</v>
      </c>
      <c r="C196" s="299" t="str">
        <f>+_xlfn.XLOOKUP(A196,'ACTIVOS 2'!$B$10:$B$646,'ACTIVOS 2'!$C$10:$C$646)</f>
        <v>ORTIZ PRADO VICTOR JAMES</v>
      </c>
      <c r="D196" s="300">
        <v>26810</v>
      </c>
      <c r="E196" s="300">
        <v>43257</v>
      </c>
      <c r="F196" s="299" t="s">
        <v>763</v>
      </c>
      <c r="G196" s="299" t="s">
        <v>137</v>
      </c>
      <c r="H196" s="299" t="s">
        <v>90</v>
      </c>
      <c r="I196" s="299" t="s">
        <v>91</v>
      </c>
      <c r="J196" s="299" t="s">
        <v>92</v>
      </c>
    </row>
    <row r="197" spans="1:10" ht="12.95" customHeight="1" x14ac:dyDescent="0.2">
      <c r="A197" s="306">
        <v>1130678582</v>
      </c>
      <c r="B197" s="299" t="s">
        <v>1070</v>
      </c>
      <c r="C197" s="299" t="str">
        <f>+_xlfn.XLOOKUP(A197,'ACTIVOS 2'!$B$10:$B$646,'ACTIVOS 2'!$C$10:$C$646)</f>
        <v>MORENO OPANCE DIANA MARCELA</v>
      </c>
      <c r="D197" s="300">
        <v>32365</v>
      </c>
      <c r="E197" s="300">
        <v>43279</v>
      </c>
      <c r="F197" s="299" t="s">
        <v>768</v>
      </c>
      <c r="G197" s="299" t="s">
        <v>1071</v>
      </c>
      <c r="H197" s="299" t="s">
        <v>90</v>
      </c>
      <c r="I197" s="299" t="s">
        <v>1017</v>
      </c>
      <c r="J197" s="299" t="s">
        <v>196</v>
      </c>
    </row>
    <row r="198" spans="1:10" ht="12.95" customHeight="1" x14ac:dyDescent="0.2">
      <c r="A198" s="306">
        <v>16843161</v>
      </c>
      <c r="B198" s="299" t="s">
        <v>808</v>
      </c>
      <c r="C198" s="299" t="str">
        <f>+_xlfn.XLOOKUP(A198,'ACTIVOS 2'!$B$10:$B$646,'ACTIVOS 2'!$C$10:$C$646)</f>
        <v>RODRIGUEZ OSPINA IVAN ANDRES</v>
      </c>
      <c r="D198" s="300">
        <v>29863</v>
      </c>
      <c r="E198" s="300">
        <v>43306</v>
      </c>
      <c r="F198" s="299" t="s">
        <v>763</v>
      </c>
      <c r="G198" s="299" t="s">
        <v>809</v>
      </c>
      <c r="H198" s="299" t="s">
        <v>19</v>
      </c>
      <c r="I198" s="299" t="s">
        <v>810</v>
      </c>
      <c r="J198" s="299" t="s">
        <v>21</v>
      </c>
    </row>
    <row r="199" spans="1:10" ht="12.95" customHeight="1" x14ac:dyDescent="0.2">
      <c r="A199" s="306">
        <v>1130588900</v>
      </c>
      <c r="B199" s="299" t="s">
        <v>358</v>
      </c>
      <c r="C199" s="299" t="str">
        <f>+_xlfn.XLOOKUP(A199,'ACTIVOS 2'!$B$10:$B$646,'ACTIVOS 2'!$C$10:$C$646)</f>
        <v>BERMUDEZ VASQUEZ MARCO ANTONIO</v>
      </c>
      <c r="D199" s="300">
        <v>31725</v>
      </c>
      <c r="E199" s="300">
        <v>43314</v>
      </c>
      <c r="F199" s="299" t="s">
        <v>763</v>
      </c>
      <c r="G199" s="299" t="s">
        <v>359</v>
      </c>
      <c r="H199" s="299" t="s">
        <v>90</v>
      </c>
      <c r="I199" s="299" t="s">
        <v>1006</v>
      </c>
      <c r="J199" s="299" t="s">
        <v>1007</v>
      </c>
    </row>
    <row r="200" spans="1:10" ht="12.95" customHeight="1" x14ac:dyDescent="0.2">
      <c r="A200" s="306">
        <v>1118283164</v>
      </c>
      <c r="B200" s="299" t="s">
        <v>1056</v>
      </c>
      <c r="C200" s="299" t="str">
        <f>+_xlfn.XLOOKUP(A200,'ACTIVOS 2'!$B$10:$B$646,'ACTIVOS 2'!$C$10:$C$646)</f>
        <v>JURADO MENZA FLORAIDA</v>
      </c>
      <c r="D200" s="300">
        <v>31250</v>
      </c>
      <c r="E200" s="300">
        <v>43318</v>
      </c>
      <c r="F200" s="299" t="s">
        <v>768</v>
      </c>
      <c r="G200" s="299" t="s">
        <v>1057</v>
      </c>
      <c r="H200" s="299" t="s">
        <v>90</v>
      </c>
      <c r="I200" s="299" t="s">
        <v>1017</v>
      </c>
      <c r="J200" s="299" t="s">
        <v>196</v>
      </c>
    </row>
    <row r="201" spans="1:10" ht="12.95" customHeight="1" x14ac:dyDescent="0.2">
      <c r="A201" s="306">
        <v>16771703</v>
      </c>
      <c r="B201" s="299" t="s">
        <v>294</v>
      </c>
      <c r="C201" s="299" t="str">
        <f>+_xlfn.XLOOKUP(A201,'ACTIVOS 2'!$B$10:$B$646,'ACTIVOS 2'!$C$10:$C$646)</f>
        <v>TORRES SALAZAR HARVINS HERNAN</v>
      </c>
      <c r="D201" s="300">
        <v>25482</v>
      </c>
      <c r="E201" s="300">
        <v>43318</v>
      </c>
      <c r="F201" s="299" t="s">
        <v>763</v>
      </c>
      <c r="G201" s="299" t="s">
        <v>295</v>
      </c>
      <c r="H201" s="299" t="s">
        <v>90</v>
      </c>
      <c r="I201" s="299" t="s">
        <v>211</v>
      </c>
      <c r="J201" s="299" t="s">
        <v>196</v>
      </c>
    </row>
    <row r="202" spans="1:10" ht="12.95" customHeight="1" x14ac:dyDescent="0.2">
      <c r="A202" s="306">
        <v>67029618</v>
      </c>
      <c r="B202" s="299" t="s">
        <v>1602</v>
      </c>
      <c r="C202" s="299" t="e">
        <f>+_xlfn.XLOOKUP(A202,'ACTIVOS 2'!$B$10:$B$646,'ACTIVOS 2'!$C$10:$C$646)</f>
        <v>#N/A</v>
      </c>
      <c r="D202" s="300">
        <v>31177</v>
      </c>
      <c r="E202" s="300">
        <v>43326</v>
      </c>
      <c r="F202" s="299" t="s">
        <v>768</v>
      </c>
      <c r="G202" s="299" t="s">
        <v>1603</v>
      </c>
      <c r="H202" s="299" t="s">
        <v>427</v>
      </c>
      <c r="I202" s="299" t="s">
        <v>434</v>
      </c>
      <c r="J202" s="299" t="s">
        <v>427</v>
      </c>
    </row>
    <row r="203" spans="1:10" ht="12.95" customHeight="1" x14ac:dyDescent="0.2">
      <c r="A203" s="306">
        <v>66970870</v>
      </c>
      <c r="B203" s="299" t="s">
        <v>1058</v>
      </c>
      <c r="C203" s="299" t="str">
        <f>+_xlfn.XLOOKUP(A203,'ACTIVOS 2'!$B$10:$B$646,'ACTIVOS 2'!$C$10:$C$646)</f>
        <v>LAZO BERMEO VIVIAN ANDREA</v>
      </c>
      <c r="D203" s="300">
        <v>30304</v>
      </c>
      <c r="E203" s="300">
        <v>43346</v>
      </c>
      <c r="F203" s="299" t="s">
        <v>768</v>
      </c>
      <c r="G203" s="299" t="s">
        <v>4399</v>
      </c>
      <c r="H203" s="299" t="s">
        <v>90</v>
      </c>
      <c r="I203" s="299" t="s">
        <v>1017</v>
      </c>
      <c r="J203" s="299" t="s">
        <v>196</v>
      </c>
    </row>
    <row r="204" spans="1:10" ht="12.95" customHeight="1" x14ac:dyDescent="0.2">
      <c r="A204" s="306">
        <v>1151940386</v>
      </c>
      <c r="B204" s="299" t="s">
        <v>356</v>
      </c>
      <c r="C204" s="299" t="str">
        <f>+_xlfn.XLOOKUP(A204,'ACTIVOS 2'!$B$10:$B$646,'ACTIVOS 2'!$C$10:$C$646)</f>
        <v>VANEGAS SANTOFINIO HAWER STEVEN</v>
      </c>
      <c r="D204" s="300">
        <v>33397</v>
      </c>
      <c r="E204" s="300">
        <v>43350</v>
      </c>
      <c r="F204" s="299" t="s">
        <v>763</v>
      </c>
      <c r="G204" s="299" t="s">
        <v>4541</v>
      </c>
      <c r="H204" s="299" t="s">
        <v>90</v>
      </c>
      <c r="I204" s="299" t="s">
        <v>357</v>
      </c>
      <c r="J204" s="299" t="s">
        <v>92</v>
      </c>
    </row>
    <row r="205" spans="1:10" ht="12.95" customHeight="1" x14ac:dyDescent="0.2">
      <c r="A205" s="306">
        <v>1143956959</v>
      </c>
      <c r="B205" s="299" t="s">
        <v>364</v>
      </c>
      <c r="C205" s="299" t="str">
        <f>+_xlfn.XLOOKUP(A205,'ACTIVOS 2'!$B$10:$B$646,'ACTIVOS 2'!$C$10:$C$646)</f>
        <v>POPO MINA JOSE JEFFERSON</v>
      </c>
      <c r="D205" s="300">
        <v>34137</v>
      </c>
      <c r="E205" s="300">
        <v>43353</v>
      </c>
      <c r="F205" s="299" t="s">
        <v>763</v>
      </c>
      <c r="G205" s="299" t="s">
        <v>4543</v>
      </c>
      <c r="H205" s="299" t="s">
        <v>90</v>
      </c>
      <c r="I205" s="299" t="s">
        <v>365</v>
      </c>
      <c r="J205" s="299" t="s">
        <v>92</v>
      </c>
    </row>
    <row r="206" spans="1:10" ht="12.95" customHeight="1" x14ac:dyDescent="0.2">
      <c r="A206" s="306">
        <v>66865362</v>
      </c>
      <c r="B206" s="299" t="s">
        <v>1016</v>
      </c>
      <c r="C206" s="299" t="str">
        <f>+_xlfn.XLOOKUP(A206,'ACTIVOS 2'!$B$10:$B$646,'ACTIVOS 2'!$C$10:$C$646)</f>
        <v>AGUDELO FIERRO CLAUDIA</v>
      </c>
      <c r="D206" s="300">
        <v>26977</v>
      </c>
      <c r="E206" s="300">
        <v>43370</v>
      </c>
      <c r="F206" s="299" t="s">
        <v>768</v>
      </c>
      <c r="G206" s="299" t="s">
        <v>4392</v>
      </c>
      <c r="H206" s="299" t="s">
        <v>90</v>
      </c>
      <c r="I206" s="299" t="s">
        <v>1017</v>
      </c>
      <c r="J206" s="299" t="s">
        <v>196</v>
      </c>
    </row>
    <row r="207" spans="1:10" ht="12.95" customHeight="1" x14ac:dyDescent="0.2">
      <c r="A207" s="306">
        <v>31567635</v>
      </c>
      <c r="B207" s="299" t="s">
        <v>1026</v>
      </c>
      <c r="C207" s="299" t="str">
        <f>+_xlfn.XLOOKUP(A207,'ACTIVOS 2'!$B$10:$B$646,'ACTIVOS 2'!$C$10:$C$646)</f>
        <v>BUITRAGO NARANJO LUZ MARINA</v>
      </c>
      <c r="D207" s="300">
        <v>29556</v>
      </c>
      <c r="E207" s="300">
        <v>43370</v>
      </c>
      <c r="F207" s="299" t="s">
        <v>768</v>
      </c>
      <c r="G207" s="299" t="s">
        <v>4393</v>
      </c>
      <c r="H207" s="299" t="s">
        <v>90</v>
      </c>
      <c r="I207" s="299" t="s">
        <v>1017</v>
      </c>
      <c r="J207" s="299" t="s">
        <v>196</v>
      </c>
    </row>
    <row r="208" spans="1:10" ht="12.95" customHeight="1" x14ac:dyDescent="0.2">
      <c r="A208" s="306">
        <v>1130623234</v>
      </c>
      <c r="B208" s="299" t="s">
        <v>1067</v>
      </c>
      <c r="C208" s="299" t="str">
        <f>+_xlfn.XLOOKUP(A208,'ACTIVOS 2'!$B$10:$B$646,'ACTIVOS 2'!$C$10:$C$646)</f>
        <v>MONTALVO HURTADO SANDRA VIVIANA</v>
      </c>
      <c r="D208" s="300">
        <v>31920</v>
      </c>
      <c r="E208" s="300">
        <v>43370</v>
      </c>
      <c r="F208" s="299" t="s">
        <v>768</v>
      </c>
      <c r="G208" s="299" t="s">
        <v>4406</v>
      </c>
      <c r="H208" s="299" t="s">
        <v>90</v>
      </c>
      <c r="I208" s="299" t="s">
        <v>1017</v>
      </c>
      <c r="J208" s="299" t="s">
        <v>196</v>
      </c>
    </row>
    <row r="209" spans="1:10" ht="12.95" customHeight="1" x14ac:dyDescent="0.2">
      <c r="A209" s="306">
        <v>48643628</v>
      </c>
      <c r="B209" s="299" t="s">
        <v>1081</v>
      </c>
      <c r="C209" s="299" t="e">
        <f>+_xlfn.XLOOKUP(A209,'ACTIVOS 2'!$B$10:$B$646,'ACTIVOS 2'!$C$10:$C$646)</f>
        <v>#N/A</v>
      </c>
      <c r="D209" s="300">
        <v>26573</v>
      </c>
      <c r="E209" s="300">
        <v>43370</v>
      </c>
      <c r="F209" s="299" t="s">
        <v>768</v>
      </c>
      <c r="G209" s="299" t="s">
        <v>1082</v>
      </c>
      <c r="H209" s="299" t="s">
        <v>90</v>
      </c>
      <c r="I209" s="299" t="s">
        <v>1017</v>
      </c>
      <c r="J209" s="299" t="s">
        <v>196</v>
      </c>
    </row>
    <row r="210" spans="1:10" ht="12.95" customHeight="1" x14ac:dyDescent="0.2">
      <c r="A210" s="306">
        <v>1113641054</v>
      </c>
      <c r="B210" s="299" t="s">
        <v>336</v>
      </c>
      <c r="C210" s="299" t="str">
        <f>+_xlfn.XLOOKUP(A210,'ACTIVOS 2'!$B$10:$B$646,'ACTIVOS 2'!$C$10:$C$646)</f>
        <v>MAZO SALAS LINA MARCELA</v>
      </c>
      <c r="D210" s="300">
        <v>32710</v>
      </c>
      <c r="E210" s="300">
        <v>43370</v>
      </c>
      <c r="F210" s="299" t="s">
        <v>768</v>
      </c>
      <c r="G210" s="299" t="s">
        <v>4538</v>
      </c>
      <c r="H210" s="299" t="s">
        <v>90</v>
      </c>
      <c r="I210" s="299" t="s">
        <v>331</v>
      </c>
      <c r="J210" s="299" t="s">
        <v>92</v>
      </c>
    </row>
    <row r="211" spans="1:10" ht="12.95" customHeight="1" x14ac:dyDescent="0.2">
      <c r="A211" s="306">
        <v>1107530898</v>
      </c>
      <c r="B211" s="299" t="s">
        <v>390</v>
      </c>
      <c r="C211" s="299" t="str">
        <f>+_xlfn.XLOOKUP(A211,'ACTIVOS 2'!$B$10:$B$646,'ACTIVOS 2'!$C$10:$C$646)</f>
        <v>MEDINA VELASCO MARCELA</v>
      </c>
      <c r="D211" s="300">
        <v>36482</v>
      </c>
      <c r="E211" s="300">
        <v>43410</v>
      </c>
      <c r="F211" s="299" t="s">
        <v>768</v>
      </c>
      <c r="G211" s="299" t="s">
        <v>391</v>
      </c>
      <c r="H211" s="299" t="s">
        <v>366</v>
      </c>
      <c r="I211" s="299" t="s">
        <v>367</v>
      </c>
      <c r="J211" s="299" t="s">
        <v>368</v>
      </c>
    </row>
    <row r="212" spans="1:10" ht="12.95" customHeight="1" x14ac:dyDescent="0.2">
      <c r="A212" s="306">
        <v>94063288</v>
      </c>
      <c r="B212" s="299" t="s">
        <v>324</v>
      </c>
      <c r="C212" s="299" t="str">
        <f>+_xlfn.XLOOKUP(A212,'ACTIVOS 2'!$B$10:$B$646,'ACTIVOS 2'!$C$10:$C$646)</f>
        <v>OCHOA RAMIREZ CARLOS EDUARDO</v>
      </c>
      <c r="D212" s="300">
        <v>30501</v>
      </c>
      <c r="E212" s="300">
        <v>43427</v>
      </c>
      <c r="F212" s="299" t="s">
        <v>763</v>
      </c>
      <c r="G212" s="299" t="s">
        <v>325</v>
      </c>
      <c r="H212" s="299" t="s">
        <v>90</v>
      </c>
      <c r="I212" s="299" t="s">
        <v>316</v>
      </c>
      <c r="J212" s="299" t="s">
        <v>196</v>
      </c>
    </row>
    <row r="213" spans="1:10" ht="12.95" customHeight="1" x14ac:dyDescent="0.2">
      <c r="A213" s="306">
        <v>16926949</v>
      </c>
      <c r="B213" s="299" t="s">
        <v>1110</v>
      </c>
      <c r="C213" s="299" t="str">
        <f>+_xlfn.XLOOKUP(A213,'ACTIVOS 2'!$B$10:$B$646,'ACTIVOS 2'!$C$10:$C$646)</f>
        <v>CASTANEDA ALFONSO EVERARDO</v>
      </c>
      <c r="D213" s="300">
        <v>29838</v>
      </c>
      <c r="E213" s="300">
        <v>43440</v>
      </c>
      <c r="F213" s="299" t="s">
        <v>763</v>
      </c>
      <c r="G213" s="299" t="s">
        <v>4413</v>
      </c>
      <c r="H213" s="299" t="s">
        <v>90</v>
      </c>
      <c r="I213" s="299" t="s">
        <v>1109</v>
      </c>
      <c r="J213" s="299" t="s">
        <v>92</v>
      </c>
    </row>
    <row r="214" spans="1:10" ht="12.95" customHeight="1" x14ac:dyDescent="0.2">
      <c r="A214" s="306">
        <v>1144144875</v>
      </c>
      <c r="B214" s="299" t="s">
        <v>1427</v>
      </c>
      <c r="C214" s="299" t="str">
        <f>+_xlfn.XLOOKUP(A214,'ACTIVOS 2'!$B$10:$B$646,'ACTIVOS 2'!$C$10:$C$646)</f>
        <v>MEJIA AGREDO MACKYNG MACKENDRID</v>
      </c>
      <c r="D214" s="300">
        <v>33210</v>
      </c>
      <c r="E214" s="300">
        <v>43440</v>
      </c>
      <c r="F214" s="299" t="s">
        <v>763</v>
      </c>
      <c r="G214" s="299" t="s">
        <v>1428</v>
      </c>
      <c r="H214" s="299" t="s">
        <v>90</v>
      </c>
      <c r="I214" s="299" t="s">
        <v>1429</v>
      </c>
      <c r="J214" s="299" t="s">
        <v>159</v>
      </c>
    </row>
    <row r="215" spans="1:10" ht="12.95" customHeight="1" x14ac:dyDescent="0.2">
      <c r="A215" s="306">
        <v>1130624775</v>
      </c>
      <c r="B215" s="299" t="s">
        <v>1020</v>
      </c>
      <c r="C215" s="299" t="str">
        <f>+_xlfn.XLOOKUP(A215,'ACTIVOS 2'!$B$10:$B$646,'ACTIVOS 2'!$C$10:$C$646)</f>
        <v>ARCE ALZATE HEIDI JHOANA</v>
      </c>
      <c r="D215" s="300">
        <v>31477</v>
      </c>
      <c r="E215" s="300">
        <v>43504</v>
      </c>
      <c r="F215" s="299" t="s">
        <v>768</v>
      </c>
      <c r="G215" s="299" t="s">
        <v>1021</v>
      </c>
      <c r="H215" s="299" t="s">
        <v>90</v>
      </c>
      <c r="I215" s="299" t="s">
        <v>1017</v>
      </c>
      <c r="J215" s="299" t="s">
        <v>196</v>
      </c>
    </row>
    <row r="216" spans="1:10" ht="12.95" customHeight="1" x14ac:dyDescent="0.2">
      <c r="A216" s="306">
        <v>29107483</v>
      </c>
      <c r="B216" s="299" t="s">
        <v>1079</v>
      </c>
      <c r="C216" s="299" t="str">
        <f>+_xlfn.XLOOKUP(A216,'ACTIVOS 2'!$B$10:$B$646,'ACTIVOS 2'!$C$10:$C$646)</f>
        <v>PORTILLA MAYOR SANDRA PATRICIA</v>
      </c>
      <c r="D216" s="300">
        <v>28830</v>
      </c>
      <c r="E216" s="300">
        <v>43504</v>
      </c>
      <c r="F216" s="299" t="s">
        <v>768</v>
      </c>
      <c r="G216" s="299" t="s">
        <v>4408</v>
      </c>
      <c r="H216" s="299" t="s">
        <v>90</v>
      </c>
      <c r="I216" s="299" t="s">
        <v>1017</v>
      </c>
      <c r="J216" s="299" t="s">
        <v>196</v>
      </c>
    </row>
    <row r="217" spans="1:10" ht="12.95" customHeight="1" x14ac:dyDescent="0.2">
      <c r="A217" s="306">
        <v>1130634495</v>
      </c>
      <c r="B217" s="299" t="s">
        <v>332</v>
      </c>
      <c r="C217" s="299" t="str">
        <f>+_xlfn.XLOOKUP(A217,'ACTIVOS 2'!$B$10:$B$646,'ACTIVOS 2'!$C$10:$C$646)</f>
        <v>GOMEZ HERNANDEZ SULAY GEOVANA</v>
      </c>
      <c r="D217" s="300">
        <v>31999</v>
      </c>
      <c r="E217" s="300">
        <v>43504</v>
      </c>
      <c r="F217" s="299" t="s">
        <v>768</v>
      </c>
      <c r="G217" s="299" t="s">
        <v>4536</v>
      </c>
      <c r="H217" s="299" t="s">
        <v>90</v>
      </c>
      <c r="I217" s="299" t="s">
        <v>331</v>
      </c>
      <c r="J217" s="299" t="s">
        <v>92</v>
      </c>
    </row>
    <row r="218" spans="1:10" ht="12.95" customHeight="1" x14ac:dyDescent="0.2">
      <c r="A218" s="306">
        <v>1130638562</v>
      </c>
      <c r="B218" s="299" t="s">
        <v>337</v>
      </c>
      <c r="C218" s="299" t="str">
        <f>+_xlfn.XLOOKUP(A218,'ACTIVOS 2'!$B$10:$B$646,'ACTIVOS 2'!$C$10:$C$646)</f>
        <v>QUINTERO SOLARTE DIANA CAROLINA</v>
      </c>
      <c r="D218" s="300">
        <v>32284</v>
      </c>
      <c r="E218" s="300">
        <v>43504</v>
      </c>
      <c r="F218" s="299" t="s">
        <v>768</v>
      </c>
      <c r="G218" s="299" t="s">
        <v>4539</v>
      </c>
      <c r="H218" s="299" t="s">
        <v>90</v>
      </c>
      <c r="I218" s="299" t="s">
        <v>331</v>
      </c>
      <c r="J218" s="299" t="s">
        <v>92</v>
      </c>
    </row>
    <row r="219" spans="1:10" ht="12.95" customHeight="1" x14ac:dyDescent="0.2">
      <c r="A219" s="306">
        <v>1117544333</v>
      </c>
      <c r="B219" s="299" t="s">
        <v>947</v>
      </c>
      <c r="C219" s="299" t="str">
        <f>+_xlfn.XLOOKUP(A219,'ACTIVOS 2'!$B$10:$B$646,'ACTIVOS 2'!$C$10:$C$646)</f>
        <v>RAMOS DIAZ DANY MARCELA</v>
      </c>
      <c r="D219" s="300">
        <v>35176</v>
      </c>
      <c r="E219" s="300">
        <v>43525</v>
      </c>
      <c r="F219" s="299" t="s">
        <v>768</v>
      </c>
      <c r="G219" s="299" t="s">
        <v>4351</v>
      </c>
      <c r="H219" s="299" t="s">
        <v>83</v>
      </c>
      <c r="I219" s="299" t="s">
        <v>943</v>
      </c>
      <c r="J219" s="299" t="s">
        <v>85</v>
      </c>
    </row>
    <row r="220" spans="1:10" ht="12.95" customHeight="1" x14ac:dyDescent="0.2">
      <c r="A220" s="306">
        <v>1144205180</v>
      </c>
      <c r="B220" s="299" t="s">
        <v>1424</v>
      </c>
      <c r="C220" s="299" t="str">
        <f>+_xlfn.XLOOKUP(A220,'ACTIVOS 2'!$B$10:$B$646,'ACTIVOS 2'!$C$10:$C$646)</f>
        <v>TRIANA VARGAS KAREN VERONICA</v>
      </c>
      <c r="D220" s="300">
        <v>35850</v>
      </c>
      <c r="E220" s="300">
        <v>43525</v>
      </c>
      <c r="F220" s="299" t="s">
        <v>768</v>
      </c>
      <c r="G220" s="299" t="s">
        <v>4506</v>
      </c>
      <c r="H220" s="299" t="s">
        <v>90</v>
      </c>
      <c r="I220" s="299" t="s">
        <v>1423</v>
      </c>
      <c r="J220" s="299" t="s">
        <v>159</v>
      </c>
    </row>
    <row r="221" spans="1:10" ht="12.95" customHeight="1" x14ac:dyDescent="0.2">
      <c r="A221" s="306">
        <v>94489734</v>
      </c>
      <c r="B221" s="299" t="s">
        <v>48</v>
      </c>
      <c r="C221" s="299" t="str">
        <f>+_xlfn.XLOOKUP(A221,'ACTIVOS 2'!$B$10:$B$646,'ACTIVOS 2'!$C$10:$C$646)</f>
        <v>NANEZ CARDONA ALEXANDER</v>
      </c>
      <c r="D221" s="300">
        <v>27876</v>
      </c>
      <c r="E221" s="300">
        <v>43535</v>
      </c>
      <c r="F221" s="299" t="s">
        <v>763</v>
      </c>
      <c r="G221" s="299" t="s">
        <v>4306</v>
      </c>
      <c r="H221" s="299" t="s">
        <v>19</v>
      </c>
      <c r="I221" s="299" t="s">
        <v>29</v>
      </c>
      <c r="J221" s="299" t="s">
        <v>24</v>
      </c>
    </row>
    <row r="222" spans="1:10" ht="12.95" customHeight="1" x14ac:dyDescent="0.2">
      <c r="A222" s="306">
        <v>1130584162</v>
      </c>
      <c r="B222" s="299" t="s">
        <v>1089</v>
      </c>
      <c r="C222" s="299" t="str">
        <f>+_xlfn.XLOOKUP(A222,'ACTIVOS 2'!$B$10:$B$646,'ACTIVOS 2'!$C$10:$C$646)</f>
        <v>RUBIO RIOS GENITH PAOLA</v>
      </c>
      <c r="D222" s="300">
        <v>31212</v>
      </c>
      <c r="E222" s="300">
        <v>43550</v>
      </c>
      <c r="F222" s="299" t="s">
        <v>768</v>
      </c>
      <c r="G222" s="299" t="s">
        <v>4410</v>
      </c>
      <c r="H222" s="299" t="s">
        <v>90</v>
      </c>
      <c r="I222" s="299" t="s">
        <v>1017</v>
      </c>
      <c r="J222" s="299" t="s">
        <v>196</v>
      </c>
    </row>
    <row r="223" spans="1:10" ht="12.95" customHeight="1" x14ac:dyDescent="0.2">
      <c r="A223" s="306">
        <v>16846620</v>
      </c>
      <c r="B223" s="299" t="s">
        <v>1568</v>
      </c>
      <c r="C223" s="299" t="str">
        <f>+_xlfn.XLOOKUP(A223,'ACTIVOS 2'!$B$10:$B$646,'ACTIVOS 2'!$C$10:$C$646)</f>
        <v>CUERO MOSQUERA JEFFERSON</v>
      </c>
      <c r="D223" s="300">
        <v>30411</v>
      </c>
      <c r="E223" s="300">
        <v>43571</v>
      </c>
      <c r="F223" s="299" t="s">
        <v>763</v>
      </c>
      <c r="G223" s="299" t="s">
        <v>4562</v>
      </c>
      <c r="H223" s="299" t="s">
        <v>366</v>
      </c>
      <c r="I223" s="299" t="s">
        <v>1567</v>
      </c>
      <c r="J223" s="299" t="s">
        <v>1541</v>
      </c>
    </row>
    <row r="224" spans="1:10" ht="12.95" customHeight="1" x14ac:dyDescent="0.2">
      <c r="A224" s="306">
        <v>1114208395</v>
      </c>
      <c r="B224" s="299" t="s">
        <v>1100</v>
      </c>
      <c r="C224" s="299" t="str">
        <f>+_xlfn.XLOOKUP(A224,'ACTIVOS 2'!$B$10:$B$646,'ACTIVOS 2'!$C$10:$C$646)</f>
        <v>VARGAS LOPEZ VANESSA ASTRID</v>
      </c>
      <c r="D224" s="300">
        <v>31672</v>
      </c>
      <c r="E224" s="300">
        <v>43608</v>
      </c>
      <c r="F224" s="299" t="s">
        <v>768</v>
      </c>
      <c r="G224" s="299" t="s">
        <v>4411</v>
      </c>
      <c r="H224" s="299" t="s">
        <v>90</v>
      </c>
      <c r="I224" s="299" t="s">
        <v>1017</v>
      </c>
      <c r="J224" s="299" t="s">
        <v>196</v>
      </c>
    </row>
    <row r="225" spans="1:10" ht="12.95" customHeight="1" x14ac:dyDescent="0.2">
      <c r="A225" s="306">
        <v>1143868161</v>
      </c>
      <c r="B225" s="299" t="s">
        <v>346</v>
      </c>
      <c r="C225" s="299" t="str">
        <f>+_xlfn.XLOOKUP(A225,'ACTIVOS 2'!$B$10:$B$646,'ACTIVOS 2'!$C$10:$C$646)</f>
        <v>HURTADO SANTACRUZ JHON JAIRO</v>
      </c>
      <c r="D225" s="300">
        <v>35329</v>
      </c>
      <c r="E225" s="300">
        <v>43622</v>
      </c>
      <c r="F225" s="299" t="s">
        <v>763</v>
      </c>
      <c r="G225" s="299" t="s">
        <v>347</v>
      </c>
      <c r="H225" s="299" t="s">
        <v>90</v>
      </c>
      <c r="I225" s="299" t="s">
        <v>348</v>
      </c>
      <c r="J225" s="299" t="s">
        <v>92</v>
      </c>
    </row>
    <row r="226" spans="1:10" ht="12.95" customHeight="1" x14ac:dyDescent="0.2">
      <c r="A226" s="306">
        <v>16936472</v>
      </c>
      <c r="B226" s="299" t="s">
        <v>1113</v>
      </c>
      <c r="C226" s="299" t="str">
        <f>+_xlfn.XLOOKUP(A226,'ACTIVOS 2'!$B$10:$B$646,'ACTIVOS 2'!$C$10:$C$646)</f>
        <v>SANDOVAL SUAREZ EDWAR ROBINSON</v>
      </c>
      <c r="D226" s="300">
        <v>29954</v>
      </c>
      <c r="E226" s="300">
        <v>43636</v>
      </c>
      <c r="F226" s="299" t="s">
        <v>763</v>
      </c>
      <c r="G226" s="299" t="s">
        <v>4416</v>
      </c>
      <c r="H226" s="299" t="s">
        <v>90</v>
      </c>
      <c r="I226" s="299" t="s">
        <v>1109</v>
      </c>
      <c r="J226" s="299" t="s">
        <v>92</v>
      </c>
    </row>
    <row r="227" spans="1:10" ht="12.95" customHeight="1" x14ac:dyDescent="0.2">
      <c r="A227" s="306">
        <v>29510439</v>
      </c>
      <c r="B227" s="299" t="s">
        <v>999</v>
      </c>
      <c r="C227" s="299" t="str">
        <f>+_xlfn.XLOOKUP(A227,'ACTIVOS 2'!$B$10:$B$646,'ACTIVOS 2'!$C$10:$C$646)</f>
        <v>ANGULO ANGULO FLORICEL</v>
      </c>
      <c r="D227" s="300">
        <v>30929</v>
      </c>
      <c r="E227" s="300">
        <v>43654</v>
      </c>
      <c r="F227" s="299" t="s">
        <v>768</v>
      </c>
      <c r="G227" s="299" t="s">
        <v>1000</v>
      </c>
      <c r="H227" s="299" t="s">
        <v>90</v>
      </c>
      <c r="I227" s="299" t="s">
        <v>1001</v>
      </c>
      <c r="J227" s="299" t="s">
        <v>159</v>
      </c>
    </row>
    <row r="228" spans="1:10" ht="12.95" customHeight="1" x14ac:dyDescent="0.2">
      <c r="A228" s="306">
        <v>1144203703</v>
      </c>
      <c r="B228" s="299" t="s">
        <v>152</v>
      </c>
      <c r="C228" s="299" t="str">
        <f>+_xlfn.XLOOKUP(A228,'ACTIVOS 2'!$B$10:$B$646,'ACTIVOS 2'!$C$10:$C$646)</f>
        <v>TORRES VERA BRAJHAN</v>
      </c>
      <c r="D228" s="300">
        <v>35728</v>
      </c>
      <c r="E228" s="300">
        <v>43657</v>
      </c>
      <c r="F228" s="299" t="s">
        <v>763</v>
      </c>
      <c r="G228" s="299" t="s">
        <v>153</v>
      </c>
      <c r="H228" s="299" t="s">
        <v>90</v>
      </c>
      <c r="I228" s="299" t="s">
        <v>91</v>
      </c>
      <c r="J228" s="299" t="s">
        <v>92</v>
      </c>
    </row>
    <row r="229" spans="1:10" ht="12.95" customHeight="1" x14ac:dyDescent="0.2">
      <c r="A229" s="306">
        <v>1019077069</v>
      </c>
      <c r="B229" s="299" t="s">
        <v>1036</v>
      </c>
      <c r="C229" s="299" t="str">
        <f>+_xlfn.XLOOKUP(A229,'ACTIVOS 2'!$B$10:$B$646,'ACTIVOS 2'!$C$10:$C$646)</f>
        <v>CHARA VALENCIA GLORIA MINDREI</v>
      </c>
      <c r="D229" s="300">
        <v>33907</v>
      </c>
      <c r="E229" s="300">
        <v>43657</v>
      </c>
      <c r="F229" s="299" t="s">
        <v>768</v>
      </c>
      <c r="G229" s="299" t="s">
        <v>1037</v>
      </c>
      <c r="H229" s="299" t="s">
        <v>90</v>
      </c>
      <c r="I229" s="299" t="s">
        <v>1017</v>
      </c>
      <c r="J229" s="299" t="s">
        <v>196</v>
      </c>
    </row>
    <row r="230" spans="1:10" ht="12.95" customHeight="1" x14ac:dyDescent="0.2">
      <c r="A230" s="306">
        <v>1144036869</v>
      </c>
      <c r="B230" s="299" t="s">
        <v>419</v>
      </c>
      <c r="C230" s="299" t="str">
        <f>+_xlfn.XLOOKUP(A230,'ACTIVOS 2'!$B$10:$B$646,'ACTIVOS 2'!$C$10:$C$646)</f>
        <v>MOSQUERA AGUIRRE JHON EDINSON</v>
      </c>
      <c r="D230" s="300">
        <v>33069</v>
      </c>
      <c r="E230" s="300">
        <v>43682</v>
      </c>
      <c r="F230" s="299" t="s">
        <v>763</v>
      </c>
      <c r="G230" s="299" t="s">
        <v>420</v>
      </c>
      <c r="H230" s="299" t="s">
        <v>366</v>
      </c>
      <c r="I230" s="299" t="s">
        <v>416</v>
      </c>
      <c r="J230" s="299" t="s">
        <v>368</v>
      </c>
    </row>
    <row r="231" spans="1:10" ht="12.95" customHeight="1" x14ac:dyDescent="0.2">
      <c r="A231" s="306">
        <v>1107095950</v>
      </c>
      <c r="B231" s="299" t="s">
        <v>1502</v>
      </c>
      <c r="C231" s="299" t="e">
        <f>+_xlfn.XLOOKUP(A231,'ACTIVOS 2'!$B$10:$B$646,'ACTIVOS 2'!$C$10:$C$646)</f>
        <v>#N/A</v>
      </c>
      <c r="D231" s="300">
        <v>35127</v>
      </c>
      <c r="E231" s="300">
        <v>43710</v>
      </c>
      <c r="F231" s="299" t="s">
        <v>763</v>
      </c>
      <c r="G231" s="299" t="s">
        <v>4516</v>
      </c>
      <c r="H231" s="299" t="s">
        <v>90</v>
      </c>
      <c r="I231" s="299" t="s">
        <v>1499</v>
      </c>
      <c r="J231" s="299" t="s">
        <v>1007</v>
      </c>
    </row>
    <row r="232" spans="1:10" ht="12.95" customHeight="1" x14ac:dyDescent="0.2">
      <c r="A232" s="306">
        <v>1144095481</v>
      </c>
      <c r="B232" s="299" t="s">
        <v>329</v>
      </c>
      <c r="C232" s="299" t="str">
        <f>+_xlfn.XLOOKUP(A232,'ACTIVOS 2'!$B$10:$B$646,'ACTIVOS 2'!$C$10:$C$646)</f>
        <v>FILIGRANA CHAUSTRE TANIA</v>
      </c>
      <c r="D232" s="300">
        <v>35531</v>
      </c>
      <c r="E232" s="300">
        <v>43755</v>
      </c>
      <c r="F232" s="299" t="s">
        <v>768</v>
      </c>
      <c r="G232" s="299" t="s">
        <v>330</v>
      </c>
      <c r="H232" s="299" t="s">
        <v>90</v>
      </c>
      <c r="I232" s="299" t="s">
        <v>331</v>
      </c>
      <c r="J232" s="299" t="s">
        <v>92</v>
      </c>
    </row>
    <row r="233" spans="1:10" ht="12.95" customHeight="1" x14ac:dyDescent="0.2">
      <c r="A233" s="306">
        <v>1107102399</v>
      </c>
      <c r="B233" s="299" t="s">
        <v>1590</v>
      </c>
      <c r="C233" s="299" t="str">
        <f>+_xlfn.XLOOKUP(A233,'ACTIVOS 2'!$B$10:$B$646,'ACTIVOS 2'!$C$10:$C$646)</f>
        <v>ZAMBRANO MONTOYA OSCAR ANDRES</v>
      </c>
      <c r="D233" s="300">
        <v>35338</v>
      </c>
      <c r="E233" s="300">
        <v>43759</v>
      </c>
      <c r="F233" s="299" t="s">
        <v>763</v>
      </c>
      <c r="G233" s="299" t="s">
        <v>1591</v>
      </c>
      <c r="H233" s="299" t="s">
        <v>366</v>
      </c>
      <c r="I233" s="299" t="s">
        <v>1588</v>
      </c>
      <c r="J233" s="299" t="s">
        <v>368</v>
      </c>
    </row>
    <row r="234" spans="1:10" ht="12.95" customHeight="1" x14ac:dyDescent="0.2">
      <c r="A234" s="306">
        <v>1144038439</v>
      </c>
      <c r="B234" s="299" t="s">
        <v>1064</v>
      </c>
      <c r="C234" s="299" t="str">
        <f>+_xlfn.XLOOKUP(A234,'ACTIVOS 2'!$B$10:$B$646,'ACTIVOS 2'!$C$10:$C$646)</f>
        <v>MARIN SANCHEZ CHARON DAYAN</v>
      </c>
      <c r="D234" s="300">
        <v>33070</v>
      </c>
      <c r="E234" s="300">
        <v>43782</v>
      </c>
      <c r="F234" s="299" t="s">
        <v>768</v>
      </c>
      <c r="G234" s="299" t="s">
        <v>4403</v>
      </c>
      <c r="H234" s="299" t="s">
        <v>90</v>
      </c>
      <c r="I234" s="299" t="s">
        <v>1017</v>
      </c>
      <c r="J234" s="299" t="s">
        <v>196</v>
      </c>
    </row>
    <row r="235" spans="1:10" ht="12.95" customHeight="1" x14ac:dyDescent="0.2">
      <c r="A235" s="306">
        <v>38551144</v>
      </c>
      <c r="B235" s="299" t="s">
        <v>1029</v>
      </c>
      <c r="C235" s="299" t="str">
        <f>+_xlfn.XLOOKUP(A235,'ACTIVOS 2'!$B$10:$B$646,'ACTIVOS 2'!$C$10:$C$646)</f>
        <v>CALVACHE NERY CLAUDY ESTHER</v>
      </c>
      <c r="D235" s="300">
        <v>29553</v>
      </c>
      <c r="E235" s="300">
        <v>43818</v>
      </c>
      <c r="F235" s="299" t="s">
        <v>768</v>
      </c>
      <c r="G235" s="299" t="s">
        <v>4394</v>
      </c>
      <c r="H235" s="299" t="s">
        <v>90</v>
      </c>
      <c r="I235" s="299" t="s">
        <v>1017</v>
      </c>
      <c r="J235" s="299" t="s">
        <v>196</v>
      </c>
    </row>
    <row r="236" spans="1:10" ht="12.95" customHeight="1" x14ac:dyDescent="0.2">
      <c r="A236" s="306">
        <v>1005869162</v>
      </c>
      <c r="B236" s="299" t="s">
        <v>25</v>
      </c>
      <c r="C236" s="299" t="str">
        <f>+_xlfn.XLOOKUP(A236,'ACTIVOS 2'!$B$10:$B$646,'ACTIVOS 2'!$C$10:$C$646)</f>
        <v>VALBUENA CASTILLO CRISTIAN DAVID</v>
      </c>
      <c r="D236" s="300">
        <v>32910</v>
      </c>
      <c r="E236" s="300">
        <v>43822</v>
      </c>
      <c r="F236" s="299" t="s">
        <v>763</v>
      </c>
      <c r="G236" s="299" t="s">
        <v>4291</v>
      </c>
      <c r="H236" s="299" t="s">
        <v>19</v>
      </c>
      <c r="I236" s="299" t="s">
        <v>26</v>
      </c>
      <c r="J236" s="299" t="s">
        <v>24</v>
      </c>
    </row>
    <row r="237" spans="1:10" ht="12.95" customHeight="1" x14ac:dyDescent="0.2">
      <c r="A237" s="306">
        <v>1086133767</v>
      </c>
      <c r="B237" s="299" t="s">
        <v>238</v>
      </c>
      <c r="C237" s="299" t="e">
        <f>+_xlfn.XLOOKUP(A237,'ACTIVOS 2'!$B$10:$B$646,'ACTIVOS 2'!$C$10:$C$646)</f>
        <v>#N/A</v>
      </c>
      <c r="D237" s="300">
        <v>31972</v>
      </c>
      <c r="E237" s="300">
        <v>43822</v>
      </c>
      <c r="F237" s="299" t="s">
        <v>768</v>
      </c>
      <c r="G237" s="299" t="s">
        <v>239</v>
      </c>
      <c r="H237" s="299" t="s">
        <v>90</v>
      </c>
      <c r="I237" s="299" t="s">
        <v>211</v>
      </c>
      <c r="J237" s="299" t="s">
        <v>196</v>
      </c>
    </row>
    <row r="238" spans="1:10" ht="12.95" customHeight="1" x14ac:dyDescent="0.2">
      <c r="A238" s="306">
        <v>1130598992</v>
      </c>
      <c r="B238" s="299" t="s">
        <v>1584</v>
      </c>
      <c r="C238" s="299" t="str">
        <f>+_xlfn.XLOOKUP(A238,'ACTIVOS 2'!$B$10:$B$646,'ACTIVOS 2'!$C$10:$C$646)</f>
        <v>CARDONA HERNANDEZ EVELIN ALEJANDRA</v>
      </c>
      <c r="D238" s="300">
        <v>32246</v>
      </c>
      <c r="E238" s="300">
        <v>43857</v>
      </c>
      <c r="F238" s="299" t="s">
        <v>768</v>
      </c>
      <c r="G238" s="299" t="s">
        <v>4566</v>
      </c>
      <c r="H238" s="299" t="s">
        <v>366</v>
      </c>
      <c r="I238" s="299" t="s">
        <v>1585</v>
      </c>
      <c r="J238" s="299" t="s">
        <v>1541</v>
      </c>
    </row>
    <row r="239" spans="1:10" ht="12.95" customHeight="1" x14ac:dyDescent="0.2">
      <c r="A239" s="306">
        <v>38641786</v>
      </c>
      <c r="B239" s="299" t="s">
        <v>854</v>
      </c>
      <c r="C239" s="299" t="str">
        <f>+_xlfn.XLOOKUP(A239,'ACTIVOS 2'!$B$10:$B$646,'ACTIVOS 2'!$C$10:$C$646)</f>
        <v>GUERRA PELAEZ SANDRA LIZETH</v>
      </c>
      <c r="D239" s="300">
        <v>30732</v>
      </c>
      <c r="E239" s="300">
        <v>43864</v>
      </c>
      <c r="F239" s="299" t="s">
        <v>768</v>
      </c>
      <c r="G239" s="299" t="s">
        <v>4324</v>
      </c>
      <c r="H239" s="299" t="s">
        <v>19</v>
      </c>
      <c r="I239" s="299" t="s">
        <v>855</v>
      </c>
      <c r="J239" s="299" t="s">
        <v>70</v>
      </c>
    </row>
    <row r="240" spans="1:10" ht="12.95" customHeight="1" x14ac:dyDescent="0.2">
      <c r="A240" s="306">
        <v>1130649441</v>
      </c>
      <c r="B240" s="299" t="s">
        <v>18</v>
      </c>
      <c r="C240" s="299" t="str">
        <f>+_xlfn.XLOOKUP(A240,'ACTIVOS 2'!$B$10:$B$646,'ACTIVOS 2'!$C$10:$C$646)</f>
        <v>VIVEROS TELLEZ EDWARD ANDRES</v>
      </c>
      <c r="D240" s="300">
        <v>31721</v>
      </c>
      <c r="E240" s="300">
        <v>43881</v>
      </c>
      <c r="F240" s="299" t="s">
        <v>763</v>
      </c>
      <c r="G240" s="299" t="s">
        <v>4286</v>
      </c>
      <c r="H240" s="299" t="s">
        <v>19</v>
      </c>
      <c r="I240" s="299" t="s">
        <v>20</v>
      </c>
      <c r="J240" s="299" t="s">
        <v>21</v>
      </c>
    </row>
    <row r="241" spans="1:10" ht="12.95" customHeight="1" x14ac:dyDescent="0.2">
      <c r="A241" s="306">
        <v>38469750</v>
      </c>
      <c r="B241" s="299" t="s">
        <v>1096</v>
      </c>
      <c r="C241" s="299" t="e">
        <f>+_xlfn.XLOOKUP(A241,'ACTIVOS 2'!$B$10:$B$646,'ACTIVOS 2'!$C$10:$C$646)</f>
        <v>#N/A</v>
      </c>
      <c r="D241" s="300">
        <v>29092</v>
      </c>
      <c r="E241" s="300">
        <v>43892</v>
      </c>
      <c r="F241" s="299" t="s">
        <v>768</v>
      </c>
      <c r="G241" s="299" t="s">
        <v>1097</v>
      </c>
      <c r="H241" s="299" t="s">
        <v>90</v>
      </c>
      <c r="I241" s="299" t="s">
        <v>1017</v>
      </c>
      <c r="J241" s="299" t="s">
        <v>196</v>
      </c>
    </row>
    <row r="242" spans="1:10" ht="12.95" customHeight="1" x14ac:dyDescent="0.2">
      <c r="A242" s="306">
        <v>1094943468</v>
      </c>
      <c r="B242" s="299" t="s">
        <v>1613</v>
      </c>
      <c r="C242" s="299" t="str">
        <f>+_xlfn.XLOOKUP(A242,'ACTIVOS 2'!$B$10:$B$646,'ACTIVOS 2'!$C$10:$C$646)</f>
        <v>GONZALEZ ARICAPA CRISTIAN ADRIAN</v>
      </c>
      <c r="D242" s="300">
        <v>34541</v>
      </c>
      <c r="E242" s="300">
        <v>43892</v>
      </c>
      <c r="F242" s="299" t="s">
        <v>763</v>
      </c>
      <c r="G242" s="299" t="s">
        <v>4572</v>
      </c>
      <c r="H242" s="299" t="s">
        <v>427</v>
      </c>
      <c r="I242" s="299" t="s">
        <v>1614</v>
      </c>
      <c r="J242" s="299" t="s">
        <v>427</v>
      </c>
    </row>
    <row r="243" spans="1:10" ht="12.95" customHeight="1" x14ac:dyDescent="0.2">
      <c r="A243" s="306">
        <v>1144045590</v>
      </c>
      <c r="B243" s="299" t="s">
        <v>890</v>
      </c>
      <c r="C243" s="299" t="str">
        <f>+_xlfn.XLOOKUP(A243,'ACTIVOS 2'!$B$10:$B$646,'ACTIVOS 2'!$C$10:$C$646)</f>
        <v>VERGARA RIVERA LEYDY JOHANNA</v>
      </c>
      <c r="D243" s="300">
        <v>33436</v>
      </c>
      <c r="E243" s="300">
        <v>43896</v>
      </c>
      <c r="F243" s="299" t="s">
        <v>768</v>
      </c>
      <c r="G243" s="299" t="s">
        <v>891</v>
      </c>
      <c r="H243" s="299" t="s">
        <v>83</v>
      </c>
      <c r="I243" s="299" t="s">
        <v>880</v>
      </c>
      <c r="J243" s="299" t="s">
        <v>881</v>
      </c>
    </row>
    <row r="244" spans="1:10" ht="12.95" customHeight="1" x14ac:dyDescent="0.2">
      <c r="A244" s="306">
        <v>38885788</v>
      </c>
      <c r="B244" s="299" t="s">
        <v>1076</v>
      </c>
      <c r="C244" s="299" t="str">
        <f>+_xlfn.XLOOKUP(A244,'ACTIVOS 2'!$B$10:$B$646,'ACTIVOS 2'!$C$10:$C$646)</f>
        <v>PALOMINO PEREA CARMEN ELENA</v>
      </c>
      <c r="D244" s="300">
        <v>29130</v>
      </c>
      <c r="E244" s="300">
        <v>43900</v>
      </c>
      <c r="F244" s="299" t="s">
        <v>768</v>
      </c>
      <c r="G244" s="299" t="s">
        <v>4407</v>
      </c>
      <c r="H244" s="299" t="s">
        <v>90</v>
      </c>
      <c r="I244" s="299" t="s">
        <v>1017</v>
      </c>
      <c r="J244" s="299" t="s">
        <v>196</v>
      </c>
    </row>
    <row r="245" spans="1:10" ht="12.95" customHeight="1" x14ac:dyDescent="0.2">
      <c r="A245" s="306">
        <v>1151941634</v>
      </c>
      <c r="B245" s="299" t="s">
        <v>1324</v>
      </c>
      <c r="C245" s="299" t="e">
        <f>+_xlfn.XLOOKUP(A245,'ACTIVOS 2'!$B$10:$B$646,'ACTIVOS 2'!$C$10:$C$646)</f>
        <v>#N/A</v>
      </c>
      <c r="D245" s="300">
        <v>33356</v>
      </c>
      <c r="E245" s="300">
        <v>43906</v>
      </c>
      <c r="F245" s="299" t="s">
        <v>768</v>
      </c>
      <c r="G245" s="299" t="s">
        <v>4474</v>
      </c>
      <c r="H245" s="299" t="s">
        <v>90</v>
      </c>
      <c r="I245" s="299" t="s">
        <v>1131</v>
      </c>
      <c r="J245" s="299" t="s">
        <v>196</v>
      </c>
    </row>
    <row r="246" spans="1:10" ht="12.95" customHeight="1" x14ac:dyDescent="0.2">
      <c r="A246" s="306">
        <v>1130627977</v>
      </c>
      <c r="B246" s="299" t="s">
        <v>333</v>
      </c>
      <c r="C246" s="299" t="str">
        <f>+_xlfn.XLOOKUP(A246,'ACTIVOS 2'!$B$10:$B$646,'ACTIVOS 2'!$C$10:$C$646)</f>
        <v>GUTIERREZ GOMEZ JOSE FERNANDO</v>
      </c>
      <c r="D246" s="300">
        <v>31636</v>
      </c>
      <c r="E246" s="300">
        <v>43906</v>
      </c>
      <c r="F246" s="299" t="s">
        <v>763</v>
      </c>
      <c r="G246" s="299" t="s">
        <v>4537</v>
      </c>
      <c r="H246" s="299" t="s">
        <v>90</v>
      </c>
      <c r="I246" s="299" t="s">
        <v>331</v>
      </c>
      <c r="J246" s="299" t="s">
        <v>92</v>
      </c>
    </row>
    <row r="247" spans="1:10" ht="12.95" customHeight="1" x14ac:dyDescent="0.2">
      <c r="A247" s="306">
        <v>79780301</v>
      </c>
      <c r="B247" s="299" t="s">
        <v>1622</v>
      </c>
      <c r="C247" s="299" t="str">
        <f>+_xlfn.XLOOKUP(A247,'ACTIVOS 2'!$B$10:$B$646,'ACTIVOS 2'!$C$10:$C$646)</f>
        <v>MEDINA MICAN FRANK GIOVANNI</v>
      </c>
      <c r="D247" s="300">
        <v>27394</v>
      </c>
      <c r="E247" s="300">
        <v>43998</v>
      </c>
      <c r="F247" s="299" t="s">
        <v>763</v>
      </c>
      <c r="G247" s="299" t="s">
        <v>1623</v>
      </c>
      <c r="H247" s="299" t="s">
        <v>1617</v>
      </c>
      <c r="I247" s="299" t="s">
        <v>1624</v>
      </c>
      <c r="J247" s="299" t="s">
        <v>1617</v>
      </c>
    </row>
    <row r="248" spans="1:10" ht="12.95" customHeight="1" x14ac:dyDescent="0.2">
      <c r="A248" s="306">
        <v>1144160016</v>
      </c>
      <c r="B248" s="299" t="s">
        <v>1598</v>
      </c>
      <c r="C248" s="299" t="str">
        <f>+_xlfn.XLOOKUP(A248,'ACTIVOS 2'!$B$10:$B$646,'ACTIVOS 2'!$C$10:$C$646)</f>
        <v>DUQUE ECHEVERRY LINDA TATIANA</v>
      </c>
      <c r="D248" s="300">
        <v>33804</v>
      </c>
      <c r="E248" s="300">
        <v>44014</v>
      </c>
      <c r="F248" s="299" t="s">
        <v>768</v>
      </c>
      <c r="G248" s="299" t="s">
        <v>1599</v>
      </c>
      <c r="H248" s="299" t="s">
        <v>427</v>
      </c>
      <c r="I248" s="299" t="s">
        <v>431</v>
      </c>
      <c r="J248" s="299" t="s">
        <v>427</v>
      </c>
    </row>
    <row r="249" spans="1:10" ht="12.95" customHeight="1" x14ac:dyDescent="0.2">
      <c r="A249" s="306">
        <v>1143993427</v>
      </c>
      <c r="B249" s="299" t="s">
        <v>1569</v>
      </c>
      <c r="C249" s="299" t="str">
        <f>+_xlfn.XLOOKUP(A249,'ACTIVOS 2'!$B$10:$B$646,'ACTIVOS 2'!$C$10:$C$646)</f>
        <v>DURAN ORTEGA DANNA ALEJANDRA</v>
      </c>
      <c r="D249" s="300">
        <v>36037</v>
      </c>
      <c r="E249" s="300">
        <v>44034</v>
      </c>
      <c r="F249" s="299" t="s">
        <v>768</v>
      </c>
      <c r="G249" s="299" t="s">
        <v>1570</v>
      </c>
      <c r="H249" s="299" t="s">
        <v>366</v>
      </c>
      <c r="I249" s="299" t="s">
        <v>1567</v>
      </c>
      <c r="J249" s="299" t="s">
        <v>1541</v>
      </c>
    </row>
    <row r="250" spans="1:10" ht="12.95" customHeight="1" x14ac:dyDescent="0.2">
      <c r="A250" s="306">
        <v>1118284581</v>
      </c>
      <c r="B250" s="299" t="s">
        <v>124</v>
      </c>
      <c r="C250" s="299" t="str">
        <f>+_xlfn.XLOOKUP(A250,'ACTIVOS 2'!$B$10:$B$646,'ACTIVOS 2'!$C$10:$C$646)</f>
        <v>MENDOZA ZAMUDIO WILLIAM ALEXIS</v>
      </c>
      <c r="D250" s="300">
        <v>31659</v>
      </c>
      <c r="E250" s="300">
        <v>44062</v>
      </c>
      <c r="F250" s="299" t="s">
        <v>763</v>
      </c>
      <c r="G250" s="299" t="s">
        <v>125</v>
      </c>
      <c r="H250" s="299" t="s">
        <v>90</v>
      </c>
      <c r="I250" s="299" t="s">
        <v>91</v>
      </c>
      <c r="J250" s="299" t="s">
        <v>92</v>
      </c>
    </row>
    <row r="251" spans="1:10" ht="12.95" customHeight="1" x14ac:dyDescent="0.2">
      <c r="A251" s="306">
        <v>65705929</v>
      </c>
      <c r="B251" s="299" t="s">
        <v>111</v>
      </c>
      <c r="C251" s="299" t="str">
        <f>+_xlfn.XLOOKUP(A251,'ACTIVOS 2'!$B$10:$B$646,'ACTIVOS 2'!$C$10:$C$646)</f>
        <v>GALINDO LUZ CARIME</v>
      </c>
      <c r="D251" s="300">
        <v>29145</v>
      </c>
      <c r="E251" s="300">
        <v>44068</v>
      </c>
      <c r="F251" s="299" t="s">
        <v>768</v>
      </c>
      <c r="G251" s="299" t="s">
        <v>4373</v>
      </c>
      <c r="H251" s="299" t="s">
        <v>90</v>
      </c>
      <c r="I251" s="299" t="s">
        <v>91</v>
      </c>
      <c r="J251" s="299" t="s">
        <v>92</v>
      </c>
    </row>
    <row r="252" spans="1:10" ht="12.95" customHeight="1" x14ac:dyDescent="0.2">
      <c r="A252" s="306">
        <v>1151947446</v>
      </c>
      <c r="B252" s="299" t="s">
        <v>411</v>
      </c>
      <c r="C252" s="299" t="str">
        <f>+_xlfn.XLOOKUP(A252,'ACTIVOS 2'!$B$10:$B$646,'ACTIVOS 2'!$C$10:$C$646)</f>
        <v>RIVAS RAMIREZ WUILLIAM ENRIQUE</v>
      </c>
      <c r="D252" s="300">
        <v>33954</v>
      </c>
      <c r="E252" s="300">
        <v>44105</v>
      </c>
      <c r="F252" s="299" t="s">
        <v>763</v>
      </c>
      <c r="G252" s="299" t="s">
        <v>4557</v>
      </c>
      <c r="H252" s="299" t="s">
        <v>366</v>
      </c>
      <c r="I252" s="299" t="s">
        <v>410</v>
      </c>
      <c r="J252" s="299" t="s">
        <v>368</v>
      </c>
    </row>
    <row r="253" spans="1:10" ht="12.95" customHeight="1" x14ac:dyDescent="0.2">
      <c r="A253" s="306">
        <v>1107510619</v>
      </c>
      <c r="B253" s="299" t="s">
        <v>1571</v>
      </c>
      <c r="C253" s="299" t="str">
        <f>+_xlfn.XLOOKUP(A253,'ACTIVOS 2'!$B$10:$B$646,'ACTIVOS 2'!$C$10:$C$646)</f>
        <v>GONZALEZ TORRES BRAYAN STEVEN</v>
      </c>
      <c r="D253" s="300">
        <v>35601</v>
      </c>
      <c r="E253" s="300">
        <v>44127</v>
      </c>
      <c r="F253" s="299" t="s">
        <v>763</v>
      </c>
      <c r="G253" s="299" t="s">
        <v>1572</v>
      </c>
      <c r="H253" s="299" t="s">
        <v>366</v>
      </c>
      <c r="I253" s="299" t="s">
        <v>1567</v>
      </c>
      <c r="J253" s="299" t="s">
        <v>1541</v>
      </c>
    </row>
    <row r="254" spans="1:10" ht="12.95" customHeight="1" x14ac:dyDescent="0.2">
      <c r="A254" s="306">
        <v>1143943085</v>
      </c>
      <c r="B254" s="299" t="s">
        <v>1059</v>
      </c>
      <c r="C254" s="299" t="str">
        <f>+_xlfn.XLOOKUP(A254,'ACTIVOS 2'!$B$10:$B$646,'ACTIVOS 2'!$C$10:$C$646)</f>
        <v>LEMUS GONZALEZ DIANA LIZETH</v>
      </c>
      <c r="D254" s="300">
        <v>33459</v>
      </c>
      <c r="E254" s="300">
        <v>44141</v>
      </c>
      <c r="F254" s="299" t="s">
        <v>768</v>
      </c>
      <c r="G254" s="299" t="s">
        <v>4400</v>
      </c>
      <c r="H254" s="299" t="s">
        <v>90</v>
      </c>
      <c r="I254" s="299" t="s">
        <v>1017</v>
      </c>
      <c r="J254" s="299" t="s">
        <v>196</v>
      </c>
    </row>
    <row r="255" spans="1:10" ht="12.95" customHeight="1" x14ac:dyDescent="0.2">
      <c r="A255" s="306">
        <v>1113642956</v>
      </c>
      <c r="B255" s="299" t="s">
        <v>429</v>
      </c>
      <c r="C255" s="299" t="str">
        <f>+_xlfn.XLOOKUP(A255,'ACTIVOS 2'!$B$10:$B$646,'ACTIVOS 2'!$C$10:$C$646)</f>
        <v>DORRONSORO MARULANDA JUAN FERNANDO</v>
      </c>
      <c r="D255" s="300">
        <v>32854</v>
      </c>
      <c r="E255" s="300">
        <v>44158</v>
      </c>
      <c r="F255" s="299" t="s">
        <v>763</v>
      </c>
      <c r="G255" s="299" t="s">
        <v>430</v>
      </c>
      <c r="H255" s="299" t="s">
        <v>427</v>
      </c>
      <c r="I255" s="299" t="s">
        <v>431</v>
      </c>
      <c r="J255" s="299" t="s">
        <v>427</v>
      </c>
    </row>
    <row r="256" spans="1:10" ht="12.95" customHeight="1" x14ac:dyDescent="0.2">
      <c r="A256" s="306">
        <v>1130680862</v>
      </c>
      <c r="B256" s="299" t="s">
        <v>1063</v>
      </c>
      <c r="C256" s="299" t="str">
        <f>+_xlfn.XLOOKUP(A256,'ACTIVOS 2'!$B$10:$B$646,'ACTIVOS 2'!$C$10:$C$646)</f>
        <v>MARIN CORTES KELLY MARCELA</v>
      </c>
      <c r="D256" s="300">
        <v>32494</v>
      </c>
      <c r="E256" s="300">
        <v>44166</v>
      </c>
      <c r="F256" s="299" t="s">
        <v>768</v>
      </c>
      <c r="G256" s="299" t="s">
        <v>4402</v>
      </c>
      <c r="H256" s="299" t="s">
        <v>90</v>
      </c>
      <c r="I256" s="299" t="s">
        <v>1017</v>
      </c>
      <c r="J256" s="299" t="s">
        <v>196</v>
      </c>
    </row>
    <row r="257" spans="1:10" ht="12.95" customHeight="1" x14ac:dyDescent="0.2">
      <c r="A257" s="306">
        <v>16926534</v>
      </c>
      <c r="B257" s="299" t="s">
        <v>27</v>
      </c>
      <c r="C257" s="299" t="str">
        <f>+_xlfn.XLOOKUP(A257,'ACTIVOS 2'!$B$10:$B$646,'ACTIVOS 2'!$C$10:$C$646)</f>
        <v>ANGULO ANGEL FERNANDO</v>
      </c>
      <c r="D257" s="300">
        <v>29457</v>
      </c>
      <c r="E257" s="300">
        <v>44175</v>
      </c>
      <c r="F257" s="299" t="s">
        <v>763</v>
      </c>
      <c r="G257" s="299" t="s">
        <v>28</v>
      </c>
      <c r="H257" s="299" t="s">
        <v>19</v>
      </c>
      <c r="I257" s="299" t="s">
        <v>29</v>
      </c>
      <c r="J257" s="299" t="s">
        <v>24</v>
      </c>
    </row>
    <row r="258" spans="1:10" ht="12.95" customHeight="1" x14ac:dyDescent="0.2">
      <c r="A258" s="306">
        <v>1143857521</v>
      </c>
      <c r="B258" s="299" t="s">
        <v>154</v>
      </c>
      <c r="C258" s="299" t="str">
        <f>+_xlfn.XLOOKUP(A258,'ACTIVOS 2'!$B$10:$B$646,'ACTIVOS 2'!$C$10:$C$646)</f>
        <v>VARGAS CORTES LUIS ANTONIO</v>
      </c>
      <c r="D258" s="300">
        <v>34654</v>
      </c>
      <c r="E258" s="300">
        <v>44186</v>
      </c>
      <c r="F258" s="299" t="s">
        <v>763</v>
      </c>
      <c r="G258" s="299" t="s">
        <v>155</v>
      </c>
      <c r="H258" s="299" t="s">
        <v>90</v>
      </c>
      <c r="I258" s="299" t="s">
        <v>91</v>
      </c>
      <c r="J258" s="299" t="s">
        <v>92</v>
      </c>
    </row>
    <row r="259" spans="1:10" ht="12.95" customHeight="1" x14ac:dyDescent="0.2">
      <c r="A259" s="306">
        <v>1143995827</v>
      </c>
      <c r="B259" s="299" t="s">
        <v>1313</v>
      </c>
      <c r="C259" s="299" t="str">
        <f>+_xlfn.XLOOKUP(A259,'ACTIVOS 2'!$B$10:$B$646,'ACTIVOS 2'!$C$10:$C$646)</f>
        <v>QUINONES LEON LAURA VANESSA</v>
      </c>
      <c r="D259" s="300">
        <v>36240</v>
      </c>
      <c r="E259" s="300">
        <v>44186</v>
      </c>
      <c r="F259" s="299" t="s">
        <v>768</v>
      </c>
      <c r="G259" s="299" t="s">
        <v>1314</v>
      </c>
      <c r="H259" s="299" t="s">
        <v>90</v>
      </c>
      <c r="I259" s="299" t="s">
        <v>1131</v>
      </c>
      <c r="J259" s="299" t="s">
        <v>196</v>
      </c>
    </row>
    <row r="260" spans="1:10" ht="12.95" customHeight="1" x14ac:dyDescent="0.2">
      <c r="A260" s="306">
        <v>1144191872</v>
      </c>
      <c r="B260" s="299" t="s">
        <v>1107</v>
      </c>
      <c r="C260" s="299" t="str">
        <f>+_xlfn.XLOOKUP(A260,'ACTIVOS 2'!$B$10:$B$646,'ACTIVOS 2'!$C$10:$C$646)</f>
        <v>ANAMA MEJIA JHON SEBASTIAN</v>
      </c>
      <c r="D260" s="300">
        <v>35073</v>
      </c>
      <c r="E260" s="300">
        <v>44200</v>
      </c>
      <c r="F260" s="299" t="s">
        <v>763</v>
      </c>
      <c r="G260" s="299" t="s">
        <v>1108</v>
      </c>
      <c r="H260" s="299" t="s">
        <v>90</v>
      </c>
      <c r="I260" s="299" t="s">
        <v>1109</v>
      </c>
      <c r="J260" s="299" t="s">
        <v>92</v>
      </c>
    </row>
    <row r="261" spans="1:10" ht="12.95" customHeight="1" x14ac:dyDescent="0.2">
      <c r="A261" s="306">
        <v>1014279657</v>
      </c>
      <c r="B261" s="299" t="s">
        <v>1500</v>
      </c>
      <c r="C261" s="299" t="str">
        <f>+_xlfn.XLOOKUP(A261,'ACTIVOS 2'!$B$10:$B$646,'ACTIVOS 2'!$C$10:$C$646)</f>
        <v>CAMPO TORRES BRAYAN CAMILO</v>
      </c>
      <c r="D261" s="300">
        <v>35282</v>
      </c>
      <c r="E261" s="300">
        <v>44229</v>
      </c>
      <c r="F261" s="299" t="s">
        <v>763</v>
      </c>
      <c r="G261" s="299" t="s">
        <v>1501</v>
      </c>
      <c r="H261" s="299" t="s">
        <v>90</v>
      </c>
      <c r="I261" s="299" t="s">
        <v>1499</v>
      </c>
      <c r="J261" s="299" t="s">
        <v>1007</v>
      </c>
    </row>
    <row r="262" spans="1:10" ht="12.95" customHeight="1" x14ac:dyDescent="0.2">
      <c r="A262" s="306">
        <v>29110929</v>
      </c>
      <c r="B262" s="299" t="s">
        <v>838</v>
      </c>
      <c r="C262" s="299" t="str">
        <f>+_xlfn.XLOOKUP(A262,'ACTIVOS 2'!$B$10:$B$646,'ACTIVOS 2'!$C$10:$C$646)</f>
        <v>ANGULO HERNANDEZ ELIANA KATHERINE</v>
      </c>
      <c r="D262" s="300">
        <v>28865</v>
      </c>
      <c r="E262" s="300">
        <v>44238</v>
      </c>
      <c r="F262" s="299" t="s">
        <v>768</v>
      </c>
      <c r="G262" s="299" t="s">
        <v>839</v>
      </c>
      <c r="H262" s="299" t="s">
        <v>19</v>
      </c>
      <c r="I262" s="299" t="s">
        <v>840</v>
      </c>
      <c r="J262" s="299" t="s">
        <v>24</v>
      </c>
    </row>
    <row r="263" spans="1:10" ht="12.95" customHeight="1" x14ac:dyDescent="0.2">
      <c r="A263" s="306">
        <v>1114732207</v>
      </c>
      <c r="B263" s="299" t="s">
        <v>1489</v>
      </c>
      <c r="C263" s="299" t="str">
        <f>+_xlfn.XLOOKUP(A263,'ACTIVOS 2'!$B$10:$B$646,'ACTIVOS 2'!$C$10:$C$646)</f>
        <v>MORENO ACEVEDO YURY ANDREA</v>
      </c>
      <c r="D263" s="300">
        <v>33916</v>
      </c>
      <c r="E263" s="300">
        <v>44246</v>
      </c>
      <c r="F263" s="299" t="s">
        <v>768</v>
      </c>
      <c r="G263" s="299" t="s">
        <v>4514</v>
      </c>
      <c r="H263" s="299" t="s">
        <v>19</v>
      </c>
      <c r="I263" s="299" t="s">
        <v>778</v>
      </c>
      <c r="J263" s="299" t="s">
        <v>770</v>
      </c>
    </row>
    <row r="264" spans="1:10" ht="12.95" customHeight="1" x14ac:dyDescent="0.2">
      <c r="A264" s="306">
        <v>38464219</v>
      </c>
      <c r="B264" s="299" t="s">
        <v>1085</v>
      </c>
      <c r="C264" s="299" t="str">
        <f>+_xlfn.XLOOKUP(A264,'ACTIVOS 2'!$B$10:$B$646,'ACTIVOS 2'!$C$10:$C$646)</f>
        <v>RIVERA GARCIA LUZ STELLA</v>
      </c>
      <c r="D264" s="300">
        <v>30148</v>
      </c>
      <c r="E264" s="300">
        <v>44246</v>
      </c>
      <c r="F264" s="299" t="s">
        <v>768</v>
      </c>
      <c r="G264" s="299" t="s">
        <v>1086</v>
      </c>
      <c r="H264" s="299" t="s">
        <v>90</v>
      </c>
      <c r="I264" s="299" t="s">
        <v>1017</v>
      </c>
      <c r="J264" s="299" t="s">
        <v>196</v>
      </c>
    </row>
    <row r="265" spans="1:10" ht="12.95" customHeight="1" x14ac:dyDescent="0.2">
      <c r="A265" s="306">
        <v>1030637610</v>
      </c>
      <c r="B265" s="299" t="s">
        <v>1105</v>
      </c>
      <c r="C265" s="299" t="str">
        <f>+_xlfn.XLOOKUP(A265,'ACTIVOS 2'!$B$10:$B$646,'ACTIVOS 2'!$C$10:$C$646)</f>
        <v>VIDAL BARONA MAIRA ALEJANDRA</v>
      </c>
      <c r="D265" s="300">
        <v>34368</v>
      </c>
      <c r="E265" s="300">
        <v>44246</v>
      </c>
      <c r="F265" s="299" t="s">
        <v>768</v>
      </c>
      <c r="G265" s="299" t="s">
        <v>1106</v>
      </c>
      <c r="H265" s="299" t="s">
        <v>90</v>
      </c>
      <c r="I265" s="299" t="s">
        <v>1017</v>
      </c>
      <c r="J265" s="299" t="s">
        <v>196</v>
      </c>
    </row>
    <row r="266" spans="1:10" ht="12.95" customHeight="1" x14ac:dyDescent="0.2">
      <c r="A266" s="306">
        <v>1130665671</v>
      </c>
      <c r="B266" s="299" t="s">
        <v>1045</v>
      </c>
      <c r="C266" s="299" t="str">
        <f>+_xlfn.XLOOKUP(A266,'ACTIVOS 2'!$B$10:$B$646,'ACTIVOS 2'!$C$10:$C$646)</f>
        <v>GALVIS DE LA CRUZ LEYDI JHOANA</v>
      </c>
      <c r="D266" s="300">
        <v>31483</v>
      </c>
      <c r="E266" s="300">
        <v>44264</v>
      </c>
      <c r="F266" s="299" t="s">
        <v>768</v>
      </c>
      <c r="G266" s="299" t="s">
        <v>1046</v>
      </c>
      <c r="H266" s="299" t="s">
        <v>90</v>
      </c>
      <c r="I266" s="299" t="s">
        <v>1017</v>
      </c>
      <c r="J266" s="299" t="s">
        <v>196</v>
      </c>
    </row>
    <row r="267" spans="1:10" ht="12.95" customHeight="1" x14ac:dyDescent="0.2">
      <c r="A267" s="306">
        <v>1130665636</v>
      </c>
      <c r="B267" s="299" t="s">
        <v>1074</v>
      </c>
      <c r="C267" s="299" t="e">
        <f>+_xlfn.XLOOKUP(A267,'ACTIVOS 2'!$B$10:$B$646,'ACTIVOS 2'!$C$10:$C$646)</f>
        <v>#N/A</v>
      </c>
      <c r="D267" s="300">
        <v>31405</v>
      </c>
      <c r="E267" s="300">
        <v>44264</v>
      </c>
      <c r="F267" s="299" t="s">
        <v>763</v>
      </c>
      <c r="G267" s="299" t="s">
        <v>1075</v>
      </c>
      <c r="H267" s="299" t="s">
        <v>90</v>
      </c>
      <c r="I267" s="299" t="s">
        <v>1017</v>
      </c>
      <c r="J267" s="299" t="s">
        <v>196</v>
      </c>
    </row>
    <row r="268" spans="1:10" ht="12.95" customHeight="1" x14ac:dyDescent="0.2">
      <c r="A268" s="306">
        <v>1144128508</v>
      </c>
      <c r="B268" s="299" t="s">
        <v>1083</v>
      </c>
      <c r="C268" s="299" t="str">
        <f>+_xlfn.XLOOKUP(A268,'ACTIVOS 2'!$B$10:$B$646,'ACTIVOS 2'!$C$10:$C$646)</f>
        <v>RAMIREZ VERA MAIRA YOLANDA</v>
      </c>
      <c r="D268" s="300">
        <v>32620</v>
      </c>
      <c r="E268" s="300">
        <v>44264</v>
      </c>
      <c r="F268" s="299" t="s">
        <v>768</v>
      </c>
      <c r="G268" s="299" t="s">
        <v>1084</v>
      </c>
      <c r="H268" s="299" t="s">
        <v>90</v>
      </c>
      <c r="I268" s="299" t="s">
        <v>1017</v>
      </c>
      <c r="J268" s="299" t="s">
        <v>196</v>
      </c>
    </row>
    <row r="269" spans="1:10" ht="12.95" customHeight="1" x14ac:dyDescent="0.2">
      <c r="A269" s="306">
        <v>66921678</v>
      </c>
      <c r="B269" s="299" t="s">
        <v>1199</v>
      </c>
      <c r="C269" s="299" t="str">
        <f>+_xlfn.XLOOKUP(A269,'ACTIVOS 2'!$B$10:$B$646,'ACTIVOS 2'!$C$10:$C$646)</f>
        <v>GONZALEZ MUNOZ VIVIANA</v>
      </c>
      <c r="D269" s="300">
        <v>27223</v>
      </c>
      <c r="E269" s="300">
        <v>44264</v>
      </c>
      <c r="F269" s="299" t="s">
        <v>768</v>
      </c>
      <c r="G269" s="299" t="s">
        <v>1200</v>
      </c>
      <c r="H269" s="299" t="s">
        <v>90</v>
      </c>
      <c r="I269" s="299" t="s">
        <v>1131</v>
      </c>
      <c r="J269" s="299" t="s">
        <v>196</v>
      </c>
    </row>
    <row r="270" spans="1:10" ht="12.95" customHeight="1" x14ac:dyDescent="0.2">
      <c r="A270" s="306">
        <v>1113531156</v>
      </c>
      <c r="B270" s="299" t="s">
        <v>109</v>
      </c>
      <c r="C270" s="299" t="str">
        <f>+_xlfn.XLOOKUP(A270,'ACTIVOS 2'!$B$10:$B$646,'ACTIVOS 2'!$C$10:$C$646)</f>
        <v>CUATIN LARRAHONDO CRISTHIAN FERNANDO</v>
      </c>
      <c r="D270" s="300">
        <v>34595</v>
      </c>
      <c r="E270" s="300">
        <v>44266</v>
      </c>
      <c r="F270" s="299" t="s">
        <v>763</v>
      </c>
      <c r="G270" s="299" t="s">
        <v>110</v>
      </c>
      <c r="H270" s="299" t="s">
        <v>90</v>
      </c>
      <c r="I270" s="299" t="s">
        <v>91</v>
      </c>
      <c r="J270" s="299" t="s">
        <v>92</v>
      </c>
    </row>
    <row r="271" spans="1:10" ht="12.95" customHeight="1" x14ac:dyDescent="0.2">
      <c r="A271" s="306">
        <v>1107522075</v>
      </c>
      <c r="B271" s="299" t="s">
        <v>1596</v>
      </c>
      <c r="C271" s="299" t="str">
        <f>+_xlfn.XLOOKUP(A271,'ACTIVOS 2'!$B$10:$B$646,'ACTIVOS 2'!$C$10:$C$646)</f>
        <v>ARENAS SOTO JESSICA</v>
      </c>
      <c r="D271" s="300">
        <v>36047</v>
      </c>
      <c r="E271" s="300">
        <v>44271</v>
      </c>
      <c r="F271" s="299" t="s">
        <v>768</v>
      </c>
      <c r="G271" s="299" t="s">
        <v>1597</v>
      </c>
      <c r="H271" s="299" t="s">
        <v>427</v>
      </c>
      <c r="I271" s="299" t="s">
        <v>431</v>
      </c>
      <c r="J271" s="299" t="s">
        <v>427</v>
      </c>
    </row>
    <row r="272" spans="1:10" ht="12.95" customHeight="1" x14ac:dyDescent="0.2">
      <c r="A272" s="306">
        <v>43722031</v>
      </c>
      <c r="B272" s="299" t="s">
        <v>1048</v>
      </c>
      <c r="C272" s="299" t="str">
        <f>+_xlfn.XLOOKUP(A272,'ACTIVOS 2'!$B$10:$B$646,'ACTIVOS 2'!$C$10:$C$646)</f>
        <v>GAVIRIA GOMEZ JANETH</v>
      </c>
      <c r="D272" s="300">
        <v>25342</v>
      </c>
      <c r="E272" s="300">
        <v>44306</v>
      </c>
      <c r="F272" s="299" t="s">
        <v>768</v>
      </c>
      <c r="G272" s="299" t="s">
        <v>1049</v>
      </c>
      <c r="H272" s="299" t="s">
        <v>90</v>
      </c>
      <c r="I272" s="299" t="s">
        <v>1017</v>
      </c>
      <c r="J272" s="299" t="s">
        <v>196</v>
      </c>
    </row>
    <row r="273" spans="1:10" ht="12.95" customHeight="1" x14ac:dyDescent="0.2">
      <c r="A273" s="306">
        <v>1114832127</v>
      </c>
      <c r="B273" s="299" t="s">
        <v>954</v>
      </c>
      <c r="C273" s="299" t="str">
        <f>+_xlfn.XLOOKUP(A273,'ACTIVOS 2'!$B$10:$B$646,'ACTIVOS 2'!$C$10:$C$646)</f>
        <v>LUNA TONGUINO PAOLA ANDREA</v>
      </c>
      <c r="D273" s="300">
        <v>34672</v>
      </c>
      <c r="E273" s="300">
        <v>44369</v>
      </c>
      <c r="F273" s="299" t="s">
        <v>768</v>
      </c>
      <c r="G273" s="299" t="s">
        <v>955</v>
      </c>
      <c r="H273" s="299" t="s">
        <v>83</v>
      </c>
      <c r="I273" s="299" t="s">
        <v>956</v>
      </c>
      <c r="J273" s="299" t="s">
        <v>878</v>
      </c>
    </row>
    <row r="274" spans="1:10" ht="12.95" customHeight="1" x14ac:dyDescent="0.2">
      <c r="A274" s="306">
        <v>1118289653</v>
      </c>
      <c r="B274" s="299" t="s">
        <v>112</v>
      </c>
      <c r="C274" s="299" t="str">
        <f>+_xlfn.XLOOKUP(A274,'ACTIVOS 2'!$B$10:$B$646,'ACTIVOS 2'!$C$10:$C$646)</f>
        <v>GIRALDO VARELA FREDDY ALEJANDRO</v>
      </c>
      <c r="D274" s="300">
        <v>32393</v>
      </c>
      <c r="E274" s="300">
        <v>44369</v>
      </c>
      <c r="F274" s="299" t="s">
        <v>763</v>
      </c>
      <c r="G274" s="299" t="s">
        <v>113</v>
      </c>
      <c r="H274" s="299" t="s">
        <v>90</v>
      </c>
      <c r="I274" s="299" t="s">
        <v>91</v>
      </c>
      <c r="J274" s="299" t="s">
        <v>92</v>
      </c>
    </row>
    <row r="275" spans="1:10" ht="12.95" customHeight="1" x14ac:dyDescent="0.2">
      <c r="A275" s="306">
        <v>1113695657</v>
      </c>
      <c r="B275" s="299" t="s">
        <v>829</v>
      </c>
      <c r="C275" s="299" t="str">
        <f>+_xlfn.XLOOKUP(A275,'ACTIVOS 2'!$B$10:$B$646,'ACTIVOS 2'!$C$10:$C$646)</f>
        <v>CATANO LOPEZ JULIAN DAVID</v>
      </c>
      <c r="D275" s="300">
        <v>36170</v>
      </c>
      <c r="E275" s="300">
        <v>44383</v>
      </c>
      <c r="F275" s="299" t="s">
        <v>763</v>
      </c>
      <c r="G275" s="299" t="s">
        <v>4314</v>
      </c>
      <c r="H275" s="299" t="s">
        <v>19</v>
      </c>
      <c r="I275" s="299" t="s">
        <v>830</v>
      </c>
      <c r="J275" s="299" t="s">
        <v>776</v>
      </c>
    </row>
    <row r="276" spans="1:10" ht="12.95" customHeight="1" x14ac:dyDescent="0.2">
      <c r="A276" s="306">
        <v>38670839</v>
      </c>
      <c r="B276" s="299" t="s">
        <v>1138</v>
      </c>
      <c r="C276" s="299" t="str">
        <f>+_xlfn.XLOOKUP(A276,'ACTIVOS 2'!$B$10:$B$646,'ACTIVOS 2'!$C$10:$C$646)</f>
        <v>ARIAS JARAMILLO LUCEIDY</v>
      </c>
      <c r="D276" s="300">
        <v>31127</v>
      </c>
      <c r="E276" s="300">
        <v>44418</v>
      </c>
      <c r="F276" s="299" t="s">
        <v>768</v>
      </c>
      <c r="G276" s="299" t="s">
        <v>1139</v>
      </c>
      <c r="H276" s="299" t="s">
        <v>90</v>
      </c>
      <c r="I276" s="299" t="s">
        <v>1131</v>
      </c>
      <c r="J276" s="299" t="s">
        <v>196</v>
      </c>
    </row>
    <row r="277" spans="1:10" ht="12.95" customHeight="1" x14ac:dyDescent="0.2">
      <c r="A277" s="306">
        <v>1060880067</v>
      </c>
      <c r="B277" s="299" t="s">
        <v>1155</v>
      </c>
      <c r="C277" s="299" t="str">
        <f>+_xlfn.XLOOKUP(A277,'ACTIVOS 2'!$B$10:$B$646,'ACTIVOS 2'!$C$10:$C$646)</f>
        <v>CAICEDO GOMEZ ZULDERY SUGGEY</v>
      </c>
      <c r="D277" s="300">
        <v>35802</v>
      </c>
      <c r="E277" s="300">
        <v>44418</v>
      </c>
      <c r="F277" s="299" t="s">
        <v>768</v>
      </c>
      <c r="G277" s="299" t="s">
        <v>4429</v>
      </c>
      <c r="H277" s="299" t="s">
        <v>90</v>
      </c>
      <c r="I277" s="299" t="s">
        <v>1131</v>
      </c>
      <c r="J277" s="299" t="s">
        <v>196</v>
      </c>
    </row>
    <row r="278" spans="1:10" ht="12.95" customHeight="1" x14ac:dyDescent="0.2">
      <c r="A278" s="306">
        <v>31309224</v>
      </c>
      <c r="B278" s="299" t="s">
        <v>1224</v>
      </c>
      <c r="C278" s="299" t="e">
        <f>+_xlfn.XLOOKUP(A278,'ACTIVOS 2'!$B$10:$B$646,'ACTIVOS 2'!$C$10:$C$646)</f>
        <v>#N/A</v>
      </c>
      <c r="D278" s="300">
        <v>30699</v>
      </c>
      <c r="E278" s="300">
        <v>44418</v>
      </c>
      <c r="F278" s="299" t="s">
        <v>768</v>
      </c>
      <c r="G278" s="299" t="s">
        <v>1225</v>
      </c>
      <c r="H278" s="299" t="s">
        <v>90</v>
      </c>
      <c r="I278" s="299" t="s">
        <v>1131</v>
      </c>
      <c r="J278" s="299" t="s">
        <v>196</v>
      </c>
    </row>
    <row r="279" spans="1:10" ht="12.95" customHeight="1" x14ac:dyDescent="0.2">
      <c r="A279" s="306">
        <v>31582073</v>
      </c>
      <c r="B279" s="299" t="s">
        <v>1226</v>
      </c>
      <c r="C279" s="299" t="e">
        <f>+_xlfn.XLOOKUP(A279,'ACTIVOS 2'!$B$10:$B$646,'ACTIVOS 2'!$C$10:$C$646)</f>
        <v>#N/A</v>
      </c>
      <c r="D279" s="300">
        <v>29214</v>
      </c>
      <c r="E279" s="300">
        <v>44418</v>
      </c>
      <c r="F279" s="299" t="s">
        <v>768</v>
      </c>
      <c r="G279" s="299" t="s">
        <v>4450</v>
      </c>
      <c r="H279" s="299" t="s">
        <v>90</v>
      </c>
      <c r="I279" s="299" t="s">
        <v>1131</v>
      </c>
      <c r="J279" s="299" t="s">
        <v>196</v>
      </c>
    </row>
    <row r="280" spans="1:10" ht="12.95" customHeight="1" x14ac:dyDescent="0.2">
      <c r="A280" s="306">
        <v>31567181</v>
      </c>
      <c r="B280" s="299" t="s">
        <v>1229</v>
      </c>
      <c r="C280" s="299" t="str">
        <f>+_xlfn.XLOOKUP(A280,'ACTIVOS 2'!$B$10:$B$646,'ACTIVOS 2'!$C$10:$C$646)</f>
        <v>LUCUMI BARONA VIVIANA LORENA</v>
      </c>
      <c r="D280" s="300">
        <v>29500</v>
      </c>
      <c r="E280" s="300">
        <v>44418</v>
      </c>
      <c r="F280" s="299" t="s">
        <v>768</v>
      </c>
      <c r="G280" s="299" t="s">
        <v>1230</v>
      </c>
      <c r="H280" s="299" t="s">
        <v>90</v>
      </c>
      <c r="I280" s="299" t="s">
        <v>1131</v>
      </c>
      <c r="J280" s="299" t="s">
        <v>196</v>
      </c>
    </row>
    <row r="281" spans="1:10" ht="12.95" customHeight="1" x14ac:dyDescent="0.2">
      <c r="A281" s="306">
        <v>25628376</v>
      </c>
      <c r="B281" s="299" t="s">
        <v>1245</v>
      </c>
      <c r="C281" s="299" t="str">
        <f>+_xlfn.XLOOKUP(A281,'ACTIVOS 2'!$B$10:$B$646,'ACTIVOS 2'!$C$10:$C$646)</f>
        <v>MELENJE GURRUTE ARLET PATRICIA</v>
      </c>
      <c r="D281" s="300">
        <v>30303</v>
      </c>
      <c r="E281" s="300">
        <v>44418</v>
      </c>
      <c r="F281" s="299" t="s">
        <v>768</v>
      </c>
      <c r="G281" s="299" t="s">
        <v>4455</v>
      </c>
      <c r="H281" s="299" t="s">
        <v>90</v>
      </c>
      <c r="I281" s="299" t="s">
        <v>1131</v>
      </c>
      <c r="J281" s="299" t="s">
        <v>196</v>
      </c>
    </row>
    <row r="282" spans="1:10" ht="12.95" customHeight="1" x14ac:dyDescent="0.2">
      <c r="A282" s="306">
        <v>1143829889</v>
      </c>
      <c r="B282" s="299" t="s">
        <v>1247</v>
      </c>
      <c r="C282" s="299" t="str">
        <f>+_xlfn.XLOOKUP(A282,'ACTIVOS 2'!$B$10:$B$646,'ACTIVOS 2'!$C$10:$C$646)</f>
        <v>MENDOZA CASTRILLON MARLEN VANESSA</v>
      </c>
      <c r="D282" s="300">
        <v>32780</v>
      </c>
      <c r="E282" s="300">
        <v>44418</v>
      </c>
      <c r="F282" s="299" t="s">
        <v>768</v>
      </c>
      <c r="G282" s="299" t="s">
        <v>1248</v>
      </c>
      <c r="H282" s="299" t="s">
        <v>90</v>
      </c>
      <c r="I282" s="299" t="s">
        <v>1131</v>
      </c>
      <c r="J282" s="299" t="s">
        <v>196</v>
      </c>
    </row>
    <row r="283" spans="1:10" ht="12.95" customHeight="1" x14ac:dyDescent="0.2">
      <c r="A283" s="306">
        <v>1143852363</v>
      </c>
      <c r="B283" s="299" t="s">
        <v>1275</v>
      </c>
      <c r="C283" s="299" t="str">
        <f>+_xlfn.XLOOKUP(A283,'ACTIVOS 2'!$B$10:$B$646,'ACTIVOS 2'!$C$10:$C$646)</f>
        <v>NIETO LUCUMI YUDI GERALDIN</v>
      </c>
      <c r="D283" s="300">
        <v>34333</v>
      </c>
      <c r="E283" s="300">
        <v>44418</v>
      </c>
      <c r="F283" s="299" t="s">
        <v>768</v>
      </c>
      <c r="G283" s="299" t="s">
        <v>4461</v>
      </c>
      <c r="H283" s="299" t="s">
        <v>90</v>
      </c>
      <c r="I283" s="299" t="s">
        <v>1131</v>
      </c>
      <c r="J283" s="299" t="s">
        <v>196</v>
      </c>
    </row>
    <row r="284" spans="1:10" ht="12.95" customHeight="1" x14ac:dyDescent="0.2">
      <c r="A284" s="306">
        <v>1113305053</v>
      </c>
      <c r="B284" s="299" t="s">
        <v>1287</v>
      </c>
      <c r="C284" s="299" t="str">
        <f>+_xlfn.XLOOKUP(A284,'ACTIVOS 2'!$B$10:$B$646,'ACTIVOS 2'!$C$10:$C$646)</f>
        <v>ORTEGA VARGAS LINA MARIA</v>
      </c>
      <c r="D284" s="300">
        <v>32447</v>
      </c>
      <c r="E284" s="300">
        <v>44418</v>
      </c>
      <c r="F284" s="299" t="s">
        <v>768</v>
      </c>
      <c r="G284" s="299" t="s">
        <v>4465</v>
      </c>
      <c r="H284" s="299" t="s">
        <v>90</v>
      </c>
      <c r="I284" s="299" t="s">
        <v>1131</v>
      </c>
      <c r="J284" s="299" t="s">
        <v>196</v>
      </c>
    </row>
    <row r="285" spans="1:10" ht="12.95" customHeight="1" x14ac:dyDescent="0.2">
      <c r="A285" s="306">
        <v>34611975</v>
      </c>
      <c r="B285" s="299" t="s">
        <v>1319</v>
      </c>
      <c r="C285" s="299" t="str">
        <f>+_xlfn.XLOOKUP(A285,'ACTIVOS 2'!$B$10:$B$646,'ACTIVOS 2'!$C$10:$C$646)</f>
        <v>REYES VELASCO ELIZABETH</v>
      </c>
      <c r="D285" s="300">
        <v>29960</v>
      </c>
      <c r="E285" s="300">
        <v>44418</v>
      </c>
      <c r="F285" s="299" t="s">
        <v>768</v>
      </c>
      <c r="G285" s="299" t="s">
        <v>1320</v>
      </c>
      <c r="H285" s="299" t="s">
        <v>90</v>
      </c>
      <c r="I285" s="299" t="s">
        <v>1131</v>
      </c>
      <c r="J285" s="299" t="s">
        <v>196</v>
      </c>
    </row>
    <row r="286" spans="1:10" ht="12.95" customHeight="1" x14ac:dyDescent="0.2">
      <c r="A286" s="306">
        <v>1107043332</v>
      </c>
      <c r="B286" s="299" t="s">
        <v>1329</v>
      </c>
      <c r="C286" s="299" t="str">
        <f>+_xlfn.XLOOKUP(A286,'ACTIVOS 2'!$B$10:$B$646,'ACTIVOS 2'!$C$10:$C$646)</f>
        <v>RODRIGUEZ MARIN MARIA ISLENY</v>
      </c>
      <c r="D286" s="300">
        <v>31324</v>
      </c>
      <c r="E286" s="300">
        <v>44418</v>
      </c>
      <c r="F286" s="299" t="s">
        <v>768</v>
      </c>
      <c r="G286" s="299" t="s">
        <v>4475</v>
      </c>
      <c r="H286" s="299" t="s">
        <v>90</v>
      </c>
      <c r="I286" s="299" t="s">
        <v>1131</v>
      </c>
      <c r="J286" s="299" t="s">
        <v>196</v>
      </c>
    </row>
    <row r="287" spans="1:10" ht="12.95" customHeight="1" x14ac:dyDescent="0.2">
      <c r="A287" s="306">
        <v>29508429</v>
      </c>
      <c r="B287" s="299" t="s">
        <v>1330</v>
      </c>
      <c r="C287" s="299" t="str">
        <f>+_xlfn.XLOOKUP(A287,'ACTIVOS 2'!$B$10:$B$646,'ACTIVOS 2'!$C$10:$C$646)</f>
        <v>RODRIGUEZ MONICA</v>
      </c>
      <c r="D287" s="300">
        <v>30046</v>
      </c>
      <c r="E287" s="300">
        <v>44418</v>
      </c>
      <c r="F287" s="299" t="s">
        <v>768</v>
      </c>
      <c r="G287" s="299" t="s">
        <v>1331</v>
      </c>
      <c r="H287" s="299" t="s">
        <v>90</v>
      </c>
      <c r="I287" s="299" t="s">
        <v>1131</v>
      </c>
      <c r="J287" s="299" t="s">
        <v>196</v>
      </c>
    </row>
    <row r="288" spans="1:10" ht="12.95" customHeight="1" x14ac:dyDescent="0.2">
      <c r="A288" s="306">
        <v>1085934464</v>
      </c>
      <c r="B288" s="299" t="s">
        <v>1342</v>
      </c>
      <c r="C288" s="299" t="str">
        <f>+_xlfn.XLOOKUP(A288,'ACTIVOS 2'!$B$10:$B$646,'ACTIVOS 2'!$C$10:$C$646)</f>
        <v>ROSALES CORTES YURANI DALID</v>
      </c>
      <c r="D288" s="300">
        <v>34272</v>
      </c>
      <c r="E288" s="300">
        <v>44418</v>
      </c>
      <c r="F288" s="299" t="s">
        <v>768</v>
      </c>
      <c r="G288" s="299" t="s">
        <v>4480</v>
      </c>
      <c r="H288" s="299" t="s">
        <v>90</v>
      </c>
      <c r="I288" s="299" t="s">
        <v>1131</v>
      </c>
      <c r="J288" s="299" t="s">
        <v>196</v>
      </c>
    </row>
    <row r="289" spans="1:10" ht="12.95" customHeight="1" x14ac:dyDescent="0.2">
      <c r="A289" s="306">
        <v>31569075</v>
      </c>
      <c r="B289" s="299" t="s">
        <v>1350</v>
      </c>
      <c r="C289" s="299" t="e">
        <f>+_xlfn.XLOOKUP(A289,'ACTIVOS 2'!$B$10:$B$646,'ACTIVOS 2'!$C$10:$C$646)</f>
        <v>#N/A</v>
      </c>
      <c r="D289" s="300">
        <v>29345</v>
      </c>
      <c r="E289" s="300">
        <v>44418</v>
      </c>
      <c r="F289" s="299" t="s">
        <v>768</v>
      </c>
      <c r="G289" s="299" t="s">
        <v>4484</v>
      </c>
      <c r="H289" s="299" t="s">
        <v>90</v>
      </c>
      <c r="I289" s="299" t="s">
        <v>1131</v>
      </c>
      <c r="J289" s="299" t="s">
        <v>196</v>
      </c>
    </row>
    <row r="290" spans="1:10" ht="12.95" customHeight="1" x14ac:dyDescent="0.2">
      <c r="A290" s="306">
        <v>1063809116</v>
      </c>
      <c r="B290" s="299" t="s">
        <v>1362</v>
      </c>
      <c r="C290" s="299" t="str">
        <f>+_xlfn.XLOOKUP(A290,'ACTIVOS 2'!$B$10:$B$646,'ACTIVOS 2'!$C$10:$C$646)</f>
        <v>TAQUEZ POLINDARA ELCY JOJHANA</v>
      </c>
      <c r="D290" s="300">
        <v>32587</v>
      </c>
      <c r="E290" s="300">
        <v>44418</v>
      </c>
      <c r="F290" s="299" t="s">
        <v>768</v>
      </c>
      <c r="G290" s="299" t="s">
        <v>4488</v>
      </c>
      <c r="H290" s="299" t="s">
        <v>90</v>
      </c>
      <c r="I290" s="299" t="s">
        <v>1131</v>
      </c>
      <c r="J290" s="299" t="s">
        <v>196</v>
      </c>
    </row>
    <row r="291" spans="1:10" ht="12.95" customHeight="1" x14ac:dyDescent="0.2">
      <c r="A291" s="306">
        <v>1130638012</v>
      </c>
      <c r="B291" s="299" t="s">
        <v>1382</v>
      </c>
      <c r="C291" s="299" t="str">
        <f>+_xlfn.XLOOKUP(A291,'ACTIVOS 2'!$B$10:$B$646,'ACTIVOS 2'!$C$10:$C$646)</f>
        <v>VALENCIANO GARCIA SARA LUCIA</v>
      </c>
      <c r="D291" s="300">
        <v>32257</v>
      </c>
      <c r="E291" s="300">
        <v>44418</v>
      </c>
      <c r="F291" s="299" t="s">
        <v>768</v>
      </c>
      <c r="G291" s="299" t="s">
        <v>4494</v>
      </c>
      <c r="H291" s="299" t="s">
        <v>90</v>
      </c>
      <c r="I291" s="299" t="s">
        <v>1131</v>
      </c>
      <c r="J291" s="299" t="s">
        <v>196</v>
      </c>
    </row>
    <row r="292" spans="1:10" ht="12.95" customHeight="1" x14ac:dyDescent="0.2">
      <c r="A292" s="306">
        <v>1004537667</v>
      </c>
      <c r="B292" s="299" t="s">
        <v>300</v>
      </c>
      <c r="C292" s="299" t="str">
        <f>+_xlfn.XLOOKUP(A292,'ACTIVOS 2'!$B$10:$B$646,'ACTIVOS 2'!$C$10:$C$646)</f>
        <v>VALLECILLA SEVILLANO KIMVERLIS</v>
      </c>
      <c r="D292" s="300">
        <v>34135</v>
      </c>
      <c r="E292" s="300">
        <v>44418</v>
      </c>
      <c r="F292" s="299" t="s">
        <v>768</v>
      </c>
      <c r="G292" s="299" t="s">
        <v>301</v>
      </c>
      <c r="H292" s="299" t="s">
        <v>90</v>
      </c>
      <c r="I292" s="299" t="s">
        <v>211</v>
      </c>
      <c r="J292" s="299" t="s">
        <v>196</v>
      </c>
    </row>
    <row r="293" spans="1:10" ht="12.95" customHeight="1" x14ac:dyDescent="0.2">
      <c r="A293" s="306">
        <v>38562657</v>
      </c>
      <c r="B293" s="299" t="s">
        <v>1133</v>
      </c>
      <c r="C293" s="299" t="str">
        <f>+_xlfn.XLOOKUP(A293,'ACTIVOS 2'!$B$10:$B$646,'ACTIVOS 2'!$C$10:$C$646)</f>
        <v>ALVARADO LORENA</v>
      </c>
      <c r="D293" s="300">
        <v>29185</v>
      </c>
      <c r="E293" s="300">
        <v>44419</v>
      </c>
      <c r="F293" s="299" t="s">
        <v>768</v>
      </c>
      <c r="G293" s="299" t="s">
        <v>4419</v>
      </c>
      <c r="H293" s="299" t="s">
        <v>90</v>
      </c>
      <c r="I293" s="299" t="s">
        <v>1131</v>
      </c>
      <c r="J293" s="299" t="s">
        <v>196</v>
      </c>
    </row>
    <row r="294" spans="1:10" ht="12.95" customHeight="1" x14ac:dyDescent="0.2">
      <c r="A294" s="306">
        <v>67041742</v>
      </c>
      <c r="B294" s="299" t="s">
        <v>1179</v>
      </c>
      <c r="C294" s="299" t="str">
        <f>+_xlfn.XLOOKUP(A294,'ACTIVOS 2'!$B$10:$B$646,'ACTIVOS 2'!$C$10:$C$646)</f>
        <v>CHAVEZ PATINO BLANCA MILENA</v>
      </c>
      <c r="D294" s="300">
        <v>31392</v>
      </c>
      <c r="E294" s="300">
        <v>44419</v>
      </c>
      <c r="F294" s="299" t="s">
        <v>768</v>
      </c>
      <c r="G294" s="299" t="s">
        <v>4439</v>
      </c>
      <c r="H294" s="299" t="s">
        <v>90</v>
      </c>
      <c r="I294" s="299" t="s">
        <v>1131</v>
      </c>
      <c r="J294" s="299" t="s">
        <v>196</v>
      </c>
    </row>
    <row r="295" spans="1:10" ht="12.95" customHeight="1" x14ac:dyDescent="0.2">
      <c r="A295" s="306">
        <v>29113706</v>
      </c>
      <c r="B295" s="299" t="s">
        <v>1355</v>
      </c>
      <c r="C295" s="299" t="str">
        <f>+_xlfn.XLOOKUP(A295,'ACTIVOS 2'!$B$10:$B$646,'ACTIVOS 2'!$C$10:$C$646)</f>
        <v>SERNA CORDOBA MARIA ASUNCION</v>
      </c>
      <c r="D295" s="300">
        <v>28364</v>
      </c>
      <c r="E295" s="300">
        <v>44419</v>
      </c>
      <c r="F295" s="299" t="s">
        <v>768</v>
      </c>
      <c r="G295" s="299" t="s">
        <v>4487</v>
      </c>
      <c r="H295" s="299" t="s">
        <v>90</v>
      </c>
      <c r="I295" s="299" t="s">
        <v>1131</v>
      </c>
      <c r="J295" s="299" t="s">
        <v>196</v>
      </c>
    </row>
    <row r="296" spans="1:10" ht="12.95" customHeight="1" x14ac:dyDescent="0.2">
      <c r="A296" s="306">
        <v>67021671</v>
      </c>
      <c r="B296" s="299" t="s">
        <v>233</v>
      </c>
      <c r="C296" s="299" t="str">
        <f>+_xlfn.XLOOKUP(A296,'ACTIVOS 2'!$B$10:$B$646,'ACTIVOS 2'!$C$10:$C$646)</f>
        <v>CASTILLO ORTIZ ISABEL CRISTINA</v>
      </c>
      <c r="D296" s="300">
        <v>30744</v>
      </c>
      <c r="E296" s="300">
        <v>44419</v>
      </c>
      <c r="F296" s="299" t="s">
        <v>768</v>
      </c>
      <c r="G296" s="299" t="s">
        <v>4520</v>
      </c>
      <c r="H296" s="299" t="s">
        <v>90</v>
      </c>
      <c r="I296" s="299" t="s">
        <v>211</v>
      </c>
      <c r="J296" s="299" t="s">
        <v>196</v>
      </c>
    </row>
    <row r="297" spans="1:10" ht="12.95" customHeight="1" x14ac:dyDescent="0.2">
      <c r="A297" s="306">
        <v>1061761747</v>
      </c>
      <c r="B297" s="299" t="s">
        <v>1132</v>
      </c>
      <c r="C297" s="299" t="str">
        <f>+_xlfn.XLOOKUP(A297,'ACTIVOS 2'!$B$10:$B$646,'ACTIVOS 2'!$C$10:$C$646)</f>
        <v>AGREDO GIRON ANA LUCIA</v>
      </c>
      <c r="D297" s="300">
        <v>33724</v>
      </c>
      <c r="E297" s="300">
        <v>44420</v>
      </c>
      <c r="F297" s="299" t="s">
        <v>768</v>
      </c>
      <c r="G297" s="299" t="s">
        <v>4418</v>
      </c>
      <c r="H297" s="299" t="s">
        <v>90</v>
      </c>
      <c r="I297" s="299" t="s">
        <v>1131</v>
      </c>
      <c r="J297" s="299" t="s">
        <v>196</v>
      </c>
    </row>
    <row r="298" spans="1:10" ht="12.95" customHeight="1" x14ac:dyDescent="0.2">
      <c r="A298" s="306">
        <v>66984322</v>
      </c>
      <c r="B298" s="299" t="s">
        <v>1140</v>
      </c>
      <c r="C298" s="299" t="str">
        <f>+_xlfn.XLOOKUP(A298,'ACTIVOS 2'!$B$10:$B$646,'ACTIVOS 2'!$C$10:$C$646)</f>
        <v>ARREDONDO MARTINEZ ALEYDA</v>
      </c>
      <c r="D298" s="300">
        <v>27622</v>
      </c>
      <c r="E298" s="300">
        <v>44420</v>
      </c>
      <c r="F298" s="299" t="s">
        <v>768</v>
      </c>
      <c r="G298" s="299" t="s">
        <v>4424</v>
      </c>
      <c r="H298" s="299" t="s">
        <v>90</v>
      </c>
      <c r="I298" s="299" t="s">
        <v>1131</v>
      </c>
      <c r="J298" s="299" t="s">
        <v>196</v>
      </c>
    </row>
    <row r="299" spans="1:10" ht="12.95" customHeight="1" x14ac:dyDescent="0.2">
      <c r="A299" s="306">
        <v>1089481344</v>
      </c>
      <c r="B299" s="299" t="s">
        <v>1166</v>
      </c>
      <c r="C299" s="299" t="str">
        <f>+_xlfn.XLOOKUP(A299,'ACTIVOS 2'!$B$10:$B$646,'ACTIVOS 2'!$C$10:$C$646)</f>
        <v>CASTILLO DELGADO SANDRA MILENA</v>
      </c>
      <c r="D299" s="300">
        <v>32148</v>
      </c>
      <c r="E299" s="300">
        <v>44420</v>
      </c>
      <c r="F299" s="299" t="s">
        <v>768</v>
      </c>
      <c r="G299" s="299" t="s">
        <v>4436</v>
      </c>
      <c r="H299" s="299" t="s">
        <v>90</v>
      </c>
      <c r="I299" s="299" t="s">
        <v>1131</v>
      </c>
      <c r="J299" s="299" t="s">
        <v>196</v>
      </c>
    </row>
    <row r="300" spans="1:10" ht="12.95" customHeight="1" x14ac:dyDescent="0.2">
      <c r="A300" s="306">
        <v>66994137</v>
      </c>
      <c r="B300" s="299" t="s">
        <v>1193</v>
      </c>
      <c r="C300" s="299" t="str">
        <f>+_xlfn.XLOOKUP(A300,'ACTIVOS 2'!$B$10:$B$646,'ACTIVOS 2'!$C$10:$C$646)</f>
        <v>GALLEGO CARMONA CLAUDIA PATRICIA</v>
      </c>
      <c r="D300" s="300">
        <v>28296</v>
      </c>
      <c r="E300" s="300">
        <v>44420</v>
      </c>
      <c r="F300" s="299" t="s">
        <v>768</v>
      </c>
      <c r="G300" s="299" t="s">
        <v>4443</v>
      </c>
      <c r="H300" s="299" t="s">
        <v>90</v>
      </c>
      <c r="I300" s="299" t="s">
        <v>1131</v>
      </c>
      <c r="J300" s="299" t="s">
        <v>196</v>
      </c>
    </row>
    <row r="301" spans="1:10" ht="12.95" customHeight="1" x14ac:dyDescent="0.2">
      <c r="A301" s="306">
        <v>1144028162</v>
      </c>
      <c r="B301" s="299" t="s">
        <v>1333</v>
      </c>
      <c r="C301" s="299" t="str">
        <f>+_xlfn.XLOOKUP(A301,'ACTIVOS 2'!$B$10:$B$646,'ACTIVOS 2'!$C$10:$C$646)</f>
        <v>RODRIGUEZ PIZO SANDRA CAROLINA</v>
      </c>
      <c r="D301" s="300">
        <v>32499</v>
      </c>
      <c r="E301" s="300">
        <v>44420</v>
      </c>
      <c r="F301" s="299" t="s">
        <v>768</v>
      </c>
      <c r="G301" s="299" t="s">
        <v>4477</v>
      </c>
      <c r="H301" s="299" t="s">
        <v>90</v>
      </c>
      <c r="I301" s="299" t="s">
        <v>1131</v>
      </c>
      <c r="J301" s="299" t="s">
        <v>196</v>
      </c>
    </row>
    <row r="302" spans="1:10" ht="12.95" customHeight="1" x14ac:dyDescent="0.2">
      <c r="A302" s="306">
        <v>1113694926</v>
      </c>
      <c r="B302" s="299" t="s">
        <v>1373</v>
      </c>
      <c r="C302" s="299" t="str">
        <f>+_xlfn.XLOOKUP(A302,'ACTIVOS 2'!$B$10:$B$646,'ACTIVOS 2'!$C$10:$C$646)</f>
        <v>TRIVINO RIVERA INGRID ALEJANDRA</v>
      </c>
      <c r="D302" s="300">
        <v>36167</v>
      </c>
      <c r="E302" s="300">
        <v>44420</v>
      </c>
      <c r="F302" s="299" t="s">
        <v>768</v>
      </c>
      <c r="G302" s="299" t="s">
        <v>4491</v>
      </c>
      <c r="H302" s="299" t="s">
        <v>90</v>
      </c>
      <c r="I302" s="299" t="s">
        <v>1131</v>
      </c>
      <c r="J302" s="299" t="s">
        <v>196</v>
      </c>
    </row>
    <row r="303" spans="1:10" ht="12.95" customHeight="1" x14ac:dyDescent="0.2">
      <c r="A303" s="306">
        <v>66975019</v>
      </c>
      <c r="B303" s="299" t="s">
        <v>280</v>
      </c>
      <c r="C303" s="299" t="str">
        <f>+_xlfn.XLOOKUP(A303,'ACTIVOS 2'!$B$10:$B$646,'ACTIVOS 2'!$C$10:$C$646)</f>
        <v>RESTREPO SALAZAR MARTHA LUCIA</v>
      </c>
      <c r="D303" s="300">
        <v>27896</v>
      </c>
      <c r="E303" s="300">
        <v>44420</v>
      </c>
      <c r="F303" s="299" t="s">
        <v>768</v>
      </c>
      <c r="G303" s="299" t="s">
        <v>4526</v>
      </c>
      <c r="H303" s="299" t="s">
        <v>90</v>
      </c>
      <c r="I303" s="299" t="s">
        <v>211</v>
      </c>
      <c r="J303" s="299" t="s">
        <v>196</v>
      </c>
    </row>
    <row r="304" spans="1:10" ht="12.95" customHeight="1" x14ac:dyDescent="0.2">
      <c r="A304" s="306">
        <v>38889715</v>
      </c>
      <c r="B304" s="299" t="s">
        <v>177</v>
      </c>
      <c r="C304" s="299" t="str">
        <f>+_xlfn.XLOOKUP(A304,'ACTIVOS 2'!$B$10:$B$646,'ACTIVOS 2'!$C$10:$C$646)</f>
        <v>LEDESMA ZAPATA LILIANA</v>
      </c>
      <c r="D304" s="300">
        <v>29019</v>
      </c>
      <c r="E304" s="300">
        <v>44427</v>
      </c>
      <c r="F304" s="299" t="s">
        <v>768</v>
      </c>
      <c r="G304" s="299" t="s">
        <v>4390</v>
      </c>
      <c r="H304" s="299" t="s">
        <v>90</v>
      </c>
      <c r="I304" s="299" t="s">
        <v>167</v>
      </c>
      <c r="J304" s="299" t="s">
        <v>159</v>
      </c>
    </row>
    <row r="305" spans="1:10" ht="12.95" customHeight="1" x14ac:dyDescent="0.2">
      <c r="A305" s="306">
        <v>38561980</v>
      </c>
      <c r="B305" s="299" t="s">
        <v>1181</v>
      </c>
      <c r="C305" s="299" t="str">
        <f>+_xlfn.XLOOKUP(A305,'ACTIVOS 2'!$B$10:$B$646,'ACTIVOS 2'!$C$10:$C$646)</f>
        <v>CRUZ QUINONEZ MONICA</v>
      </c>
      <c r="D305" s="300">
        <v>28826</v>
      </c>
      <c r="E305" s="300">
        <v>44427</v>
      </c>
      <c r="F305" s="299" t="s">
        <v>768</v>
      </c>
      <c r="G305" s="299" t="s">
        <v>1182</v>
      </c>
      <c r="H305" s="299" t="s">
        <v>90</v>
      </c>
      <c r="I305" s="299" t="s">
        <v>1131</v>
      </c>
      <c r="J305" s="299" t="s">
        <v>196</v>
      </c>
    </row>
    <row r="306" spans="1:10" ht="12.95" customHeight="1" x14ac:dyDescent="0.2">
      <c r="A306" s="306">
        <v>66997168</v>
      </c>
      <c r="B306" s="299" t="s">
        <v>1349</v>
      </c>
      <c r="C306" s="299" t="str">
        <f>+_xlfn.XLOOKUP(A306,'ACTIVOS 2'!$B$10:$B$646,'ACTIVOS 2'!$C$10:$C$646)</f>
        <v>SANCHEZ ESCUE SANDRA MILENA</v>
      </c>
      <c r="D306" s="300">
        <v>28312</v>
      </c>
      <c r="E306" s="300">
        <v>44427</v>
      </c>
      <c r="F306" s="299" t="s">
        <v>768</v>
      </c>
      <c r="G306" s="299" t="s">
        <v>4483</v>
      </c>
      <c r="H306" s="299" t="s">
        <v>90</v>
      </c>
      <c r="I306" s="299" t="s">
        <v>1131</v>
      </c>
      <c r="J306" s="299" t="s">
        <v>196</v>
      </c>
    </row>
    <row r="307" spans="1:10" ht="12.95" customHeight="1" x14ac:dyDescent="0.2">
      <c r="A307" s="306">
        <v>29583556</v>
      </c>
      <c r="B307" s="299" t="s">
        <v>1363</v>
      </c>
      <c r="C307" s="299" t="e">
        <f>+_xlfn.XLOOKUP(A307,'ACTIVOS 2'!$B$10:$B$646,'ACTIVOS 2'!$C$10:$C$646)</f>
        <v>#N/A</v>
      </c>
      <c r="D307" s="300">
        <v>30362</v>
      </c>
      <c r="E307" s="300">
        <v>44427</v>
      </c>
      <c r="F307" s="299" t="s">
        <v>768</v>
      </c>
      <c r="G307" s="299" t="s">
        <v>1364</v>
      </c>
      <c r="H307" s="299" t="s">
        <v>90</v>
      </c>
      <c r="I307" s="299" t="s">
        <v>1131</v>
      </c>
      <c r="J307" s="299" t="s">
        <v>196</v>
      </c>
    </row>
    <row r="308" spans="1:10" ht="12.95" customHeight="1" x14ac:dyDescent="0.2">
      <c r="A308" s="306">
        <v>1144213344</v>
      </c>
      <c r="B308" s="299" t="s">
        <v>1111</v>
      </c>
      <c r="C308" s="299" t="e">
        <f>+_xlfn.XLOOKUP(A308,'ACTIVOS 2'!$B$10:$B$646,'ACTIVOS 2'!$C$10:$C$646)</f>
        <v>#N/A</v>
      </c>
      <c r="D308" s="300">
        <v>36549</v>
      </c>
      <c r="E308" s="300">
        <v>44447</v>
      </c>
      <c r="F308" s="299" t="s">
        <v>768</v>
      </c>
      <c r="G308" s="299" t="s">
        <v>4414</v>
      </c>
      <c r="H308" s="299" t="s">
        <v>90</v>
      </c>
      <c r="I308" s="299" t="s">
        <v>1109</v>
      </c>
      <c r="J308" s="299" t="s">
        <v>92</v>
      </c>
    </row>
    <row r="309" spans="1:10" ht="12.95" customHeight="1" x14ac:dyDescent="0.2">
      <c r="A309" s="306">
        <v>1001683306</v>
      </c>
      <c r="B309" s="299" t="s">
        <v>1262</v>
      </c>
      <c r="C309" s="299" t="str">
        <f>+_xlfn.XLOOKUP(A309,'ACTIVOS 2'!$B$10:$B$646,'ACTIVOS 2'!$C$10:$C$646)</f>
        <v>MOSQUERA CHAMORRO ELIANA YISED</v>
      </c>
      <c r="D309" s="300">
        <v>34995</v>
      </c>
      <c r="E309" s="300">
        <v>44455</v>
      </c>
      <c r="F309" s="299" t="s">
        <v>768</v>
      </c>
      <c r="G309" s="299" t="s">
        <v>1263</v>
      </c>
      <c r="H309" s="299" t="s">
        <v>90</v>
      </c>
      <c r="I309" s="299" t="s">
        <v>1131</v>
      </c>
      <c r="J309" s="299" t="s">
        <v>196</v>
      </c>
    </row>
    <row r="310" spans="1:10" ht="12.95" customHeight="1" x14ac:dyDescent="0.2">
      <c r="A310" s="306">
        <v>66976305</v>
      </c>
      <c r="B310" s="299" t="s">
        <v>1392</v>
      </c>
      <c r="C310" s="299" t="str">
        <f>+_xlfn.XLOOKUP(A310,'ACTIVOS 2'!$B$10:$B$646,'ACTIVOS 2'!$C$10:$C$646)</f>
        <v>ZUNIGA GALINDO MIRLEY</v>
      </c>
      <c r="D310" s="300">
        <v>27973</v>
      </c>
      <c r="E310" s="300">
        <v>44455</v>
      </c>
      <c r="F310" s="299" t="s">
        <v>768</v>
      </c>
      <c r="G310" s="299" t="s">
        <v>1393</v>
      </c>
      <c r="H310" s="299" t="s">
        <v>90</v>
      </c>
      <c r="I310" s="299" t="s">
        <v>1131</v>
      </c>
      <c r="J310" s="299" t="s">
        <v>196</v>
      </c>
    </row>
    <row r="311" spans="1:10" ht="12.95" customHeight="1" x14ac:dyDescent="0.2">
      <c r="A311" s="306">
        <v>1062318239</v>
      </c>
      <c r="B311" s="299" t="s">
        <v>1137</v>
      </c>
      <c r="C311" s="299" t="str">
        <f>+_xlfn.XLOOKUP(A311,'ACTIVOS 2'!$B$10:$B$646,'ACTIVOS 2'!$C$10:$C$646)</f>
        <v>ARCOS ULCUE MAIRA ALEJANDRA</v>
      </c>
      <c r="D311" s="300">
        <v>34849</v>
      </c>
      <c r="E311" s="300">
        <v>44456</v>
      </c>
      <c r="F311" s="299" t="s">
        <v>768</v>
      </c>
      <c r="G311" s="299" t="s">
        <v>4423</v>
      </c>
      <c r="H311" s="299" t="s">
        <v>90</v>
      </c>
      <c r="I311" s="299" t="s">
        <v>1131</v>
      </c>
      <c r="J311" s="299" t="s">
        <v>196</v>
      </c>
    </row>
    <row r="312" spans="1:10" ht="12.95" customHeight="1" x14ac:dyDescent="0.2">
      <c r="A312" s="306">
        <v>31322106</v>
      </c>
      <c r="B312" s="299" t="s">
        <v>1187</v>
      </c>
      <c r="C312" s="299" t="str">
        <f>+_xlfn.XLOOKUP(A312,'ACTIVOS 2'!$B$10:$B$646,'ACTIVOS 2'!$C$10:$C$646)</f>
        <v>FERNANDEZ AULESTIA XIOMARA</v>
      </c>
      <c r="D312" s="300">
        <v>30234</v>
      </c>
      <c r="E312" s="300">
        <v>44456</v>
      </c>
      <c r="F312" s="299" t="s">
        <v>768</v>
      </c>
      <c r="G312" s="299" t="s">
        <v>4441</v>
      </c>
      <c r="H312" s="299" t="s">
        <v>90</v>
      </c>
      <c r="I312" s="299" t="s">
        <v>1131</v>
      </c>
      <c r="J312" s="299" t="s">
        <v>196</v>
      </c>
    </row>
    <row r="313" spans="1:10" ht="12.95" customHeight="1" x14ac:dyDescent="0.2">
      <c r="A313" s="306">
        <v>67027432</v>
      </c>
      <c r="B313" s="299" t="s">
        <v>1196</v>
      </c>
      <c r="C313" s="299" t="str">
        <f>+_xlfn.XLOOKUP(A313,'ACTIVOS 2'!$B$10:$B$646,'ACTIVOS 2'!$C$10:$C$646)</f>
        <v>GOMEZ PATINO MARIA ANTONIA</v>
      </c>
      <c r="D313" s="300">
        <v>31160</v>
      </c>
      <c r="E313" s="300">
        <v>44456</v>
      </c>
      <c r="F313" s="299" t="s">
        <v>768</v>
      </c>
      <c r="G313" s="299" t="s">
        <v>4444</v>
      </c>
      <c r="H313" s="299" t="s">
        <v>90</v>
      </c>
      <c r="I313" s="299" t="s">
        <v>1131</v>
      </c>
      <c r="J313" s="299" t="s">
        <v>196</v>
      </c>
    </row>
    <row r="314" spans="1:10" ht="12.95" customHeight="1" x14ac:dyDescent="0.2">
      <c r="A314" s="306">
        <v>1120868235</v>
      </c>
      <c r="B314" s="299" t="s">
        <v>1340</v>
      </c>
      <c r="C314" s="299" t="str">
        <f>+_xlfn.XLOOKUP(A314,'ACTIVOS 2'!$B$10:$B$646,'ACTIVOS 2'!$C$10:$C$646)</f>
        <v>ROJAS PINEDA YULI MARCELA</v>
      </c>
      <c r="D314" s="300">
        <v>33373</v>
      </c>
      <c r="E314" s="300">
        <v>44456</v>
      </c>
      <c r="F314" s="299" t="s">
        <v>768</v>
      </c>
      <c r="G314" s="299" t="s">
        <v>1341</v>
      </c>
      <c r="H314" s="299" t="s">
        <v>90</v>
      </c>
      <c r="I314" s="299" t="s">
        <v>1131</v>
      </c>
      <c r="J314" s="299" t="s">
        <v>196</v>
      </c>
    </row>
    <row r="315" spans="1:10" ht="12.95" customHeight="1" x14ac:dyDescent="0.2">
      <c r="A315" s="306">
        <v>1112771028</v>
      </c>
      <c r="B315" s="299" t="s">
        <v>271</v>
      </c>
      <c r="C315" s="299" t="str">
        <f>+_xlfn.XLOOKUP(A315,'ACTIVOS 2'!$B$10:$B$646,'ACTIVOS 2'!$C$10:$C$646)</f>
        <v>NARVAEZ MORENO SILVANA</v>
      </c>
      <c r="D315" s="300">
        <v>33036</v>
      </c>
      <c r="E315" s="300">
        <v>44459</v>
      </c>
      <c r="F315" s="299" t="s">
        <v>768</v>
      </c>
      <c r="G315" s="299" t="s">
        <v>4523</v>
      </c>
      <c r="H315" s="299" t="s">
        <v>90</v>
      </c>
      <c r="I315" s="299" t="s">
        <v>211</v>
      </c>
      <c r="J315" s="299" t="s">
        <v>196</v>
      </c>
    </row>
    <row r="316" spans="1:10" ht="12.95" customHeight="1" x14ac:dyDescent="0.2">
      <c r="A316" s="306">
        <v>1130681404</v>
      </c>
      <c r="B316" s="299" t="s">
        <v>1157</v>
      </c>
      <c r="C316" s="299" t="str">
        <f>+_xlfn.XLOOKUP(A316,'ACTIVOS 2'!$B$10:$B$646,'ACTIVOS 2'!$C$10:$C$646)</f>
        <v>CALDONO CUCUNAME MARLENI</v>
      </c>
      <c r="D316" s="300">
        <v>32546</v>
      </c>
      <c r="E316" s="300">
        <v>44463</v>
      </c>
      <c r="F316" s="299" t="s">
        <v>768</v>
      </c>
      <c r="G316" s="299" t="s">
        <v>4431</v>
      </c>
      <c r="H316" s="299" t="s">
        <v>90</v>
      </c>
      <c r="I316" s="299" t="s">
        <v>1131</v>
      </c>
      <c r="J316" s="299" t="s">
        <v>196</v>
      </c>
    </row>
    <row r="317" spans="1:10" ht="12.95" customHeight="1" x14ac:dyDescent="0.2">
      <c r="A317" s="306">
        <v>1151955200</v>
      </c>
      <c r="B317" s="299" t="s">
        <v>1180</v>
      </c>
      <c r="C317" s="299" t="str">
        <f>+_xlfn.XLOOKUP(A317,'ACTIVOS 2'!$B$10:$B$646,'ACTIVOS 2'!$C$10:$C$646)</f>
        <v>CRUZ MARTINEZ DIANA MARCELA</v>
      </c>
      <c r="D317" s="300">
        <v>34581</v>
      </c>
      <c r="E317" s="300">
        <v>44463</v>
      </c>
      <c r="F317" s="299" t="s">
        <v>768</v>
      </c>
      <c r="G317" s="299" t="s">
        <v>4440</v>
      </c>
      <c r="H317" s="299" t="s">
        <v>90</v>
      </c>
      <c r="I317" s="299" t="s">
        <v>1131</v>
      </c>
      <c r="J317" s="299" t="s">
        <v>196</v>
      </c>
    </row>
    <row r="318" spans="1:10" ht="12.95" customHeight="1" x14ac:dyDescent="0.2">
      <c r="A318" s="306">
        <v>1059598557</v>
      </c>
      <c r="B318" s="299" t="s">
        <v>1203</v>
      </c>
      <c r="C318" s="299" t="str">
        <f>+_xlfn.XLOOKUP(A318,'ACTIVOS 2'!$B$10:$B$646,'ACTIVOS 2'!$C$10:$C$646)</f>
        <v>GRUESO PENA GLORIA PATRICIA</v>
      </c>
      <c r="D318" s="300">
        <v>32978</v>
      </c>
      <c r="E318" s="300">
        <v>44463</v>
      </c>
      <c r="F318" s="299" t="s">
        <v>768</v>
      </c>
      <c r="G318" s="299" t="s">
        <v>4445</v>
      </c>
      <c r="H318" s="299" t="s">
        <v>90</v>
      </c>
      <c r="I318" s="299" t="s">
        <v>1131</v>
      </c>
      <c r="J318" s="299" t="s">
        <v>196</v>
      </c>
    </row>
    <row r="319" spans="1:10" ht="12.95" customHeight="1" x14ac:dyDescent="0.2">
      <c r="A319" s="306">
        <v>1144100294</v>
      </c>
      <c r="B319" s="299" t="s">
        <v>1232</v>
      </c>
      <c r="C319" s="299" t="e">
        <f>+_xlfn.XLOOKUP(A319,'ACTIVOS 2'!$B$10:$B$646,'ACTIVOS 2'!$C$10:$C$646)</f>
        <v>#N/A</v>
      </c>
      <c r="D319" s="300">
        <v>35812</v>
      </c>
      <c r="E319" s="300">
        <v>44463</v>
      </c>
      <c r="F319" s="299" t="s">
        <v>768</v>
      </c>
      <c r="G319" s="299" t="s">
        <v>1233</v>
      </c>
      <c r="H319" s="299" t="s">
        <v>90</v>
      </c>
      <c r="I319" s="299" t="s">
        <v>1131</v>
      </c>
      <c r="J319" s="299" t="s">
        <v>196</v>
      </c>
    </row>
    <row r="320" spans="1:10" ht="12.95" customHeight="1" x14ac:dyDescent="0.2">
      <c r="A320" s="306">
        <v>1144182779</v>
      </c>
      <c r="B320" s="299" t="s">
        <v>1241</v>
      </c>
      <c r="C320" s="299" t="str">
        <f>+_xlfn.XLOOKUP(A320,'ACTIVOS 2'!$B$10:$B$646,'ACTIVOS 2'!$C$10:$C$646)</f>
        <v>MARTINEZ PADILLA YURI VANESSA</v>
      </c>
      <c r="D320" s="300">
        <v>34704</v>
      </c>
      <c r="E320" s="300">
        <v>44463</v>
      </c>
      <c r="F320" s="299" t="s">
        <v>768</v>
      </c>
      <c r="G320" s="299" t="s">
        <v>1242</v>
      </c>
      <c r="H320" s="299" t="s">
        <v>90</v>
      </c>
      <c r="I320" s="299" t="s">
        <v>1131</v>
      </c>
      <c r="J320" s="299" t="s">
        <v>196</v>
      </c>
    </row>
    <row r="321" spans="1:10" ht="12.95" customHeight="1" x14ac:dyDescent="0.2">
      <c r="A321" s="306">
        <v>1134759040</v>
      </c>
      <c r="B321" s="299" t="s">
        <v>1268</v>
      </c>
      <c r="C321" s="299" t="e">
        <f>+_xlfn.XLOOKUP(A321,'ACTIVOS 2'!$B$10:$B$646,'ACTIVOS 2'!$C$10:$C$646)</f>
        <v>#N/A</v>
      </c>
      <c r="D321" s="300">
        <v>32058</v>
      </c>
      <c r="E321" s="300">
        <v>44463</v>
      </c>
      <c r="F321" s="299" t="s">
        <v>768</v>
      </c>
      <c r="G321" s="299" t="s">
        <v>4458</v>
      </c>
      <c r="H321" s="299" t="s">
        <v>90</v>
      </c>
      <c r="I321" s="299" t="s">
        <v>1131</v>
      </c>
      <c r="J321" s="299" t="s">
        <v>196</v>
      </c>
    </row>
    <row r="322" spans="1:10" ht="12.95" customHeight="1" x14ac:dyDescent="0.2">
      <c r="A322" s="306">
        <v>1144210152</v>
      </c>
      <c r="B322" s="299" t="s">
        <v>1271</v>
      </c>
      <c r="C322" s="299" t="str">
        <f>+_xlfn.XLOOKUP(A322,'ACTIVOS 2'!$B$10:$B$646,'ACTIVOS 2'!$C$10:$C$646)</f>
        <v>MURILLO RODRIGUEZ NATALIA</v>
      </c>
      <c r="D322" s="300">
        <v>36241</v>
      </c>
      <c r="E322" s="300">
        <v>44463</v>
      </c>
      <c r="F322" s="299" t="s">
        <v>768</v>
      </c>
      <c r="G322" s="299" t="s">
        <v>1272</v>
      </c>
      <c r="H322" s="299" t="s">
        <v>90</v>
      </c>
      <c r="I322" s="299" t="s">
        <v>1131</v>
      </c>
      <c r="J322" s="299" t="s">
        <v>196</v>
      </c>
    </row>
    <row r="323" spans="1:10" ht="12.95" customHeight="1" x14ac:dyDescent="0.2">
      <c r="A323" s="306">
        <v>1107509047</v>
      </c>
      <c r="B323" s="299" t="s">
        <v>1288</v>
      </c>
      <c r="C323" s="299" t="str">
        <f>+_xlfn.XLOOKUP(A323,'ACTIVOS 2'!$B$10:$B$646,'ACTIVOS 2'!$C$10:$C$646)</f>
        <v>OSORIO DIAZ KATHERIN DAYANA</v>
      </c>
      <c r="D323" s="300">
        <v>35535</v>
      </c>
      <c r="E323" s="300">
        <v>44463</v>
      </c>
      <c r="F323" s="299" t="s">
        <v>768</v>
      </c>
      <c r="G323" s="299" t="s">
        <v>4466</v>
      </c>
      <c r="H323" s="299" t="s">
        <v>90</v>
      </c>
      <c r="I323" s="299" t="s">
        <v>1131</v>
      </c>
      <c r="J323" s="299" t="s">
        <v>196</v>
      </c>
    </row>
    <row r="324" spans="1:10" ht="12.95" customHeight="1" x14ac:dyDescent="0.2">
      <c r="A324" s="306">
        <v>1107514099</v>
      </c>
      <c r="B324" s="299" t="s">
        <v>1299</v>
      </c>
      <c r="C324" s="299" t="str">
        <f>+_xlfn.XLOOKUP(A324,'ACTIVOS 2'!$B$10:$B$646,'ACTIVOS 2'!$C$10:$C$646)</f>
        <v>PERDOMO TELLO ABIGAIL</v>
      </c>
      <c r="D324" s="300">
        <v>35769</v>
      </c>
      <c r="E324" s="300">
        <v>44463</v>
      </c>
      <c r="F324" s="299" t="s">
        <v>768</v>
      </c>
      <c r="G324" s="299" t="s">
        <v>4469</v>
      </c>
      <c r="H324" s="299" t="s">
        <v>90</v>
      </c>
      <c r="I324" s="299" t="s">
        <v>1131</v>
      </c>
      <c r="J324" s="299" t="s">
        <v>196</v>
      </c>
    </row>
    <row r="325" spans="1:10" ht="12.95" customHeight="1" x14ac:dyDescent="0.2">
      <c r="A325" s="306">
        <v>1005744813</v>
      </c>
      <c r="B325" s="299" t="s">
        <v>1354</v>
      </c>
      <c r="C325" s="299" t="e">
        <f>+_xlfn.XLOOKUP(A325,'ACTIVOS 2'!$B$10:$B$646,'ACTIVOS 2'!$C$10:$C$646)</f>
        <v>#N/A</v>
      </c>
      <c r="D325" s="300">
        <v>34749</v>
      </c>
      <c r="E325" s="300">
        <v>44463</v>
      </c>
      <c r="F325" s="299" t="s">
        <v>768</v>
      </c>
      <c r="G325" s="299" t="s">
        <v>4486</v>
      </c>
      <c r="H325" s="299" t="s">
        <v>90</v>
      </c>
      <c r="I325" s="299" t="s">
        <v>1131</v>
      </c>
      <c r="J325" s="299" t="s">
        <v>196</v>
      </c>
    </row>
    <row r="326" spans="1:10" ht="12.95" customHeight="1" x14ac:dyDescent="0.2">
      <c r="A326" s="306">
        <v>1055837747</v>
      </c>
      <c r="B326" s="299" t="s">
        <v>1381</v>
      </c>
      <c r="C326" s="299" t="str">
        <f>+_xlfn.XLOOKUP(A326,'ACTIVOS 2'!$B$10:$B$646,'ACTIVOS 2'!$C$10:$C$646)</f>
        <v>VALENCIA LONDONO LEIDY CAROLINA</v>
      </c>
      <c r="D326" s="300">
        <v>35829</v>
      </c>
      <c r="E326" s="300">
        <v>44463</v>
      </c>
      <c r="F326" s="299" t="s">
        <v>768</v>
      </c>
      <c r="G326" s="299" t="s">
        <v>4493</v>
      </c>
      <c r="H326" s="299" t="s">
        <v>90</v>
      </c>
      <c r="I326" s="299" t="s">
        <v>1131</v>
      </c>
      <c r="J326" s="299" t="s">
        <v>196</v>
      </c>
    </row>
    <row r="327" spans="1:10" ht="12.95" customHeight="1" x14ac:dyDescent="0.2">
      <c r="A327" s="306">
        <v>1107527956</v>
      </c>
      <c r="B327" s="299" t="s">
        <v>1411</v>
      </c>
      <c r="C327" s="299" t="str">
        <f>+_xlfn.XLOOKUP(A327,'ACTIVOS 2'!$B$10:$B$646,'ACTIVOS 2'!$C$10:$C$646)</f>
        <v>GUTIERREZ GARCIA YESICA ALEJANDRA</v>
      </c>
      <c r="D327" s="300">
        <v>36403</v>
      </c>
      <c r="E327" s="300">
        <v>44463</v>
      </c>
      <c r="F327" s="299" t="s">
        <v>768</v>
      </c>
      <c r="G327" s="299" t="s">
        <v>4501</v>
      </c>
      <c r="H327" s="299" t="s">
        <v>90</v>
      </c>
      <c r="I327" s="299" t="s">
        <v>1410</v>
      </c>
      <c r="J327" s="299" t="s">
        <v>196</v>
      </c>
    </row>
    <row r="328" spans="1:10" ht="12.95" customHeight="1" x14ac:dyDescent="0.2">
      <c r="A328" s="306">
        <v>1143855263</v>
      </c>
      <c r="B328" s="299" t="s">
        <v>174</v>
      </c>
      <c r="C328" s="299" t="str">
        <f>+_xlfn.XLOOKUP(A328,'ACTIVOS 2'!$B$10:$B$646,'ACTIVOS 2'!$C$10:$C$646)</f>
        <v>GUERRERO GUTIERREZ EDIER ORLANDO</v>
      </c>
      <c r="D328" s="300">
        <v>34515</v>
      </c>
      <c r="E328" s="300">
        <v>44470</v>
      </c>
      <c r="F328" s="299" t="s">
        <v>763</v>
      </c>
      <c r="G328" s="299" t="s">
        <v>4389</v>
      </c>
      <c r="H328" s="299" t="s">
        <v>90</v>
      </c>
      <c r="I328" s="299" t="s">
        <v>167</v>
      </c>
      <c r="J328" s="299" t="s">
        <v>159</v>
      </c>
    </row>
    <row r="329" spans="1:10" ht="12.95" customHeight="1" x14ac:dyDescent="0.2">
      <c r="A329" s="306">
        <v>1143932954</v>
      </c>
      <c r="B329" s="299" t="s">
        <v>1164</v>
      </c>
      <c r="C329" s="299" t="str">
        <f>+_xlfn.XLOOKUP(A329,'ACTIVOS 2'!$B$10:$B$646,'ACTIVOS 2'!$C$10:$C$646)</f>
        <v>CARVAJAL TIMANA ANYELA MARCELA</v>
      </c>
      <c r="D329" s="300">
        <v>32964</v>
      </c>
      <c r="E329" s="300">
        <v>44470</v>
      </c>
      <c r="F329" s="299" t="s">
        <v>768</v>
      </c>
      <c r="G329" s="299" t="s">
        <v>4434</v>
      </c>
      <c r="H329" s="299" t="s">
        <v>90</v>
      </c>
      <c r="I329" s="299" t="s">
        <v>1131</v>
      </c>
      <c r="J329" s="299" t="s">
        <v>196</v>
      </c>
    </row>
    <row r="330" spans="1:10" ht="12.95" customHeight="1" x14ac:dyDescent="0.2">
      <c r="A330" s="306">
        <v>1088972885</v>
      </c>
      <c r="B330" s="299" t="s">
        <v>1270</v>
      </c>
      <c r="C330" s="299" t="str">
        <f>+_xlfn.XLOOKUP(A330,'ACTIVOS 2'!$B$10:$B$646,'ACTIVOS 2'!$C$10:$C$646)</f>
        <v>MUNOZ URBANO DORIS PATRICIA</v>
      </c>
      <c r="D330" s="300">
        <v>32950</v>
      </c>
      <c r="E330" s="300">
        <v>44470</v>
      </c>
      <c r="F330" s="299" t="s">
        <v>768</v>
      </c>
      <c r="G330" s="299" t="s">
        <v>4460</v>
      </c>
      <c r="H330" s="299" t="s">
        <v>90</v>
      </c>
      <c r="I330" s="299" t="s">
        <v>1131</v>
      </c>
      <c r="J330" s="299" t="s">
        <v>196</v>
      </c>
    </row>
    <row r="331" spans="1:10" ht="12.95" customHeight="1" x14ac:dyDescent="0.2">
      <c r="A331" s="306">
        <v>1010091912</v>
      </c>
      <c r="B331" s="299" t="s">
        <v>1276</v>
      </c>
      <c r="C331" s="299" t="str">
        <f>+_xlfn.XLOOKUP(A331,'ACTIVOS 2'!$B$10:$B$646,'ACTIVOS 2'!$C$10:$C$646)</f>
        <v>NIETO PARRA STIVEN FERNANDO</v>
      </c>
      <c r="D331" s="300">
        <v>36658</v>
      </c>
      <c r="E331" s="300">
        <v>44470</v>
      </c>
      <c r="F331" s="299" t="s">
        <v>763</v>
      </c>
      <c r="G331" s="299" t="s">
        <v>4462</v>
      </c>
      <c r="H331" s="299" t="s">
        <v>90</v>
      </c>
      <c r="I331" s="299" t="s">
        <v>1131</v>
      </c>
      <c r="J331" s="299" t="s">
        <v>196</v>
      </c>
    </row>
    <row r="332" spans="1:10" ht="12.95" customHeight="1" x14ac:dyDescent="0.2">
      <c r="A332" s="306">
        <v>1006166230</v>
      </c>
      <c r="B332" s="299" t="s">
        <v>1283</v>
      </c>
      <c r="C332" s="299" t="str">
        <f>+_xlfn.XLOOKUP(A332,'ACTIVOS 2'!$B$10:$B$646,'ACTIVOS 2'!$C$10:$C$646)</f>
        <v>ORDONEZ CORDOBA CAROLINA</v>
      </c>
      <c r="D332" s="300">
        <v>36579</v>
      </c>
      <c r="E332" s="300">
        <v>44470</v>
      </c>
      <c r="F332" s="299" t="s">
        <v>768</v>
      </c>
      <c r="G332" s="299" t="s">
        <v>1284</v>
      </c>
      <c r="H332" s="299" t="s">
        <v>90</v>
      </c>
      <c r="I332" s="299" t="s">
        <v>1131</v>
      </c>
      <c r="J332" s="299" t="s">
        <v>196</v>
      </c>
    </row>
    <row r="333" spans="1:10" ht="12.95" customHeight="1" x14ac:dyDescent="0.2">
      <c r="A333" s="306">
        <v>1114728623</v>
      </c>
      <c r="B333" s="299" t="s">
        <v>1383</v>
      </c>
      <c r="C333" s="299" t="str">
        <f>+_xlfn.XLOOKUP(A333,'ACTIVOS 2'!$B$10:$B$646,'ACTIVOS 2'!$C$10:$C$646)</f>
        <v>VARGAS QUINTERO ADRIANA LORENA</v>
      </c>
      <c r="D333" s="300">
        <v>32469</v>
      </c>
      <c r="E333" s="300">
        <v>44470</v>
      </c>
      <c r="F333" s="299" t="s">
        <v>768</v>
      </c>
      <c r="G333" s="299" t="s">
        <v>4495</v>
      </c>
      <c r="H333" s="299" t="s">
        <v>90</v>
      </c>
      <c r="I333" s="299" t="s">
        <v>1131</v>
      </c>
      <c r="J333" s="299" t="s">
        <v>196</v>
      </c>
    </row>
    <row r="334" spans="1:10" ht="12.95" customHeight="1" x14ac:dyDescent="0.2">
      <c r="A334" s="306">
        <v>1087648122</v>
      </c>
      <c r="B334" s="299" t="s">
        <v>397</v>
      </c>
      <c r="C334" s="299" t="str">
        <f>+_xlfn.XLOOKUP(A334,'ACTIVOS 2'!$B$10:$B$646,'ACTIVOS 2'!$C$10:$C$646)</f>
        <v>ORDONEZ GOMEZ ALEX FERNANDO</v>
      </c>
      <c r="D334" s="300">
        <v>36172</v>
      </c>
      <c r="E334" s="300">
        <v>44474</v>
      </c>
      <c r="F334" s="299" t="s">
        <v>763</v>
      </c>
      <c r="G334" s="299" t="s">
        <v>4552</v>
      </c>
      <c r="H334" s="299" t="s">
        <v>366</v>
      </c>
      <c r="I334" s="299" t="s">
        <v>367</v>
      </c>
      <c r="J334" s="299" t="s">
        <v>368</v>
      </c>
    </row>
    <row r="335" spans="1:10" ht="12.95" customHeight="1" x14ac:dyDescent="0.2">
      <c r="A335" s="306">
        <v>1061751258</v>
      </c>
      <c r="B335" s="299" t="s">
        <v>1592</v>
      </c>
      <c r="C335" s="299" t="str">
        <f>+_xlfn.XLOOKUP(A335,'ACTIVOS 2'!$B$10:$B$646,'ACTIVOS 2'!$C$10:$C$646)</f>
        <v>FIGUEROA HOYOS GISELA STEFANIA</v>
      </c>
      <c r="D335" s="300">
        <v>33852</v>
      </c>
      <c r="E335" s="300">
        <v>44474</v>
      </c>
      <c r="F335" s="299" t="s">
        <v>768</v>
      </c>
      <c r="G335" s="299" t="s">
        <v>4568</v>
      </c>
      <c r="H335" s="299" t="s">
        <v>366</v>
      </c>
      <c r="I335" s="299" t="s">
        <v>1593</v>
      </c>
      <c r="J335" s="299" t="s">
        <v>368</v>
      </c>
    </row>
    <row r="336" spans="1:10" ht="12.95" customHeight="1" x14ac:dyDescent="0.2">
      <c r="A336" s="306">
        <v>1113527871</v>
      </c>
      <c r="B336" s="299" t="s">
        <v>135</v>
      </c>
      <c r="C336" s="299" t="str">
        <f>+_xlfn.XLOOKUP(A336,'ACTIVOS 2'!$B$10:$B$646,'ACTIVOS 2'!$C$10:$C$646)</f>
        <v>NARVAEZ YESQUEN JULIO ADOLFO</v>
      </c>
      <c r="D336" s="300">
        <v>34086</v>
      </c>
      <c r="E336" s="300">
        <v>44475</v>
      </c>
      <c r="F336" s="299" t="s">
        <v>763</v>
      </c>
      <c r="G336" s="299" t="s">
        <v>4382</v>
      </c>
      <c r="H336" s="299" t="s">
        <v>90</v>
      </c>
      <c r="I336" s="299" t="s">
        <v>91</v>
      </c>
      <c r="J336" s="299" t="s">
        <v>92</v>
      </c>
    </row>
    <row r="337" spans="1:10" ht="12.95" customHeight="1" x14ac:dyDescent="0.2">
      <c r="A337" s="306">
        <v>29685790</v>
      </c>
      <c r="B337" s="299" t="s">
        <v>1254</v>
      </c>
      <c r="C337" s="299" t="str">
        <f>+_xlfn.XLOOKUP(A337,'ACTIVOS 2'!$B$10:$B$646,'ACTIVOS 2'!$C$10:$C$646)</f>
        <v>MINA GONZALEZ NASLI MIRELLE</v>
      </c>
      <c r="D337" s="300">
        <v>31336</v>
      </c>
      <c r="E337" s="300">
        <v>44489</v>
      </c>
      <c r="F337" s="299" t="s">
        <v>768</v>
      </c>
      <c r="G337" s="299" t="s">
        <v>1255</v>
      </c>
      <c r="H337" s="299" t="s">
        <v>90</v>
      </c>
      <c r="I337" s="299" t="s">
        <v>1131</v>
      </c>
      <c r="J337" s="299" t="s">
        <v>196</v>
      </c>
    </row>
    <row r="338" spans="1:10" ht="12.95" customHeight="1" x14ac:dyDescent="0.2">
      <c r="A338" s="306">
        <v>1143831140</v>
      </c>
      <c r="B338" s="299" t="s">
        <v>1291</v>
      </c>
      <c r="C338" s="299" t="str">
        <f>+_xlfn.XLOOKUP(A338,'ACTIVOS 2'!$B$10:$B$646,'ACTIVOS 2'!$C$10:$C$646)</f>
        <v>PANTOJA TROCHEZ NELY DEL PILAR</v>
      </c>
      <c r="D338" s="300">
        <v>32979</v>
      </c>
      <c r="E338" s="300">
        <v>44489</v>
      </c>
      <c r="F338" s="299" t="s">
        <v>768</v>
      </c>
      <c r="G338" s="299" t="s">
        <v>4467</v>
      </c>
      <c r="H338" s="299" t="s">
        <v>90</v>
      </c>
      <c r="I338" s="299" t="s">
        <v>1131</v>
      </c>
      <c r="J338" s="299" t="s">
        <v>196</v>
      </c>
    </row>
    <row r="339" spans="1:10" ht="12.95" customHeight="1" x14ac:dyDescent="0.2">
      <c r="A339" s="306">
        <v>1053874883</v>
      </c>
      <c r="B339" s="299" t="s">
        <v>1391</v>
      </c>
      <c r="C339" s="299" t="e">
        <f>+_xlfn.XLOOKUP(A339,'ACTIVOS 2'!$B$10:$B$646,'ACTIVOS 2'!$C$10:$C$646)</f>
        <v>#N/A</v>
      </c>
      <c r="D339" s="300">
        <v>36004</v>
      </c>
      <c r="E339" s="300">
        <v>44489</v>
      </c>
      <c r="F339" s="299" t="s">
        <v>763</v>
      </c>
      <c r="G339" s="299" t="s">
        <v>4497</v>
      </c>
      <c r="H339" s="299" t="s">
        <v>90</v>
      </c>
      <c r="I339" s="299" t="s">
        <v>1131</v>
      </c>
      <c r="J339" s="299" t="s">
        <v>196</v>
      </c>
    </row>
    <row r="340" spans="1:10" ht="12.95" customHeight="1" x14ac:dyDescent="0.2">
      <c r="A340" s="306">
        <v>1143941718</v>
      </c>
      <c r="B340" s="299" t="s">
        <v>1227</v>
      </c>
      <c r="C340" s="299" t="e">
        <f>+_xlfn.XLOOKUP(A340,'ACTIVOS 2'!$B$10:$B$646,'ACTIVOS 2'!$C$10:$C$646)</f>
        <v>#N/A</v>
      </c>
      <c r="D340" s="300">
        <v>33489</v>
      </c>
      <c r="E340" s="300">
        <v>44502</v>
      </c>
      <c r="F340" s="299" t="s">
        <v>768</v>
      </c>
      <c r="G340" s="299" t="s">
        <v>4451</v>
      </c>
      <c r="H340" s="299" t="s">
        <v>90</v>
      </c>
      <c r="I340" s="299" t="s">
        <v>1131</v>
      </c>
      <c r="J340" s="299" t="s">
        <v>196</v>
      </c>
    </row>
    <row r="341" spans="1:10" ht="12.95" customHeight="1" x14ac:dyDescent="0.2">
      <c r="A341" s="306">
        <v>1143846891</v>
      </c>
      <c r="B341" s="299" t="s">
        <v>1336</v>
      </c>
      <c r="C341" s="299" t="str">
        <f>+_xlfn.XLOOKUP(A341,'ACTIVOS 2'!$B$10:$B$646,'ACTIVOS 2'!$C$10:$C$646)</f>
        <v>ROJAS ESPINOSA CLAUDIA MIREYA</v>
      </c>
      <c r="D341" s="300">
        <v>33961</v>
      </c>
      <c r="E341" s="300">
        <v>44509</v>
      </c>
      <c r="F341" s="299" t="s">
        <v>768</v>
      </c>
      <c r="G341" s="299" t="s">
        <v>4478</v>
      </c>
      <c r="H341" s="299" t="s">
        <v>90</v>
      </c>
      <c r="I341" s="299" t="s">
        <v>1131</v>
      </c>
      <c r="J341" s="299" t="s">
        <v>196</v>
      </c>
    </row>
    <row r="342" spans="1:10" ht="12.95" customHeight="1" x14ac:dyDescent="0.2">
      <c r="A342" s="306">
        <v>38565325</v>
      </c>
      <c r="B342" s="299" t="s">
        <v>1337</v>
      </c>
      <c r="C342" s="299" t="str">
        <f>+_xlfn.XLOOKUP(A342,'ACTIVOS 2'!$B$10:$B$646,'ACTIVOS 2'!$C$10:$C$646)</f>
        <v>ROJAS GARZON LUISA FERNANDA</v>
      </c>
      <c r="D342" s="300">
        <v>30000</v>
      </c>
      <c r="E342" s="300">
        <v>44509</v>
      </c>
      <c r="F342" s="299" t="s">
        <v>768</v>
      </c>
      <c r="G342" s="299" t="s">
        <v>4479</v>
      </c>
      <c r="H342" s="299" t="s">
        <v>90</v>
      </c>
      <c r="I342" s="299" t="s">
        <v>1131</v>
      </c>
      <c r="J342" s="299" t="s">
        <v>196</v>
      </c>
    </row>
    <row r="343" spans="1:10" ht="12.95" customHeight="1" x14ac:dyDescent="0.2">
      <c r="A343" s="306">
        <v>38644655</v>
      </c>
      <c r="B343" s="299" t="s">
        <v>1378</v>
      </c>
      <c r="C343" s="299" t="e">
        <f>+_xlfn.XLOOKUP(A343,'ACTIVOS 2'!$B$10:$B$646,'ACTIVOS 2'!$C$10:$C$646)</f>
        <v>#N/A</v>
      </c>
      <c r="D343" s="300">
        <v>30647</v>
      </c>
      <c r="E343" s="300">
        <v>44509</v>
      </c>
      <c r="F343" s="299" t="s">
        <v>768</v>
      </c>
      <c r="G343" s="299" t="s">
        <v>4492</v>
      </c>
      <c r="H343" s="299" t="s">
        <v>90</v>
      </c>
      <c r="I343" s="299" t="s">
        <v>1131</v>
      </c>
      <c r="J343" s="299" t="s">
        <v>196</v>
      </c>
    </row>
    <row r="344" spans="1:10" ht="12.95" customHeight="1" x14ac:dyDescent="0.2">
      <c r="A344" s="306">
        <v>38461931</v>
      </c>
      <c r="B344" s="299" t="s">
        <v>1384</v>
      </c>
      <c r="C344" s="299" t="str">
        <f>+_xlfn.XLOOKUP(A344,'ACTIVOS 2'!$B$10:$B$646,'ACTIVOS 2'!$C$10:$C$646)</f>
        <v>VASQUEZ TAFUR BLANCA AMPARO</v>
      </c>
      <c r="D344" s="300">
        <v>29821</v>
      </c>
      <c r="E344" s="300">
        <v>44509</v>
      </c>
      <c r="F344" s="299" t="s">
        <v>768</v>
      </c>
      <c r="G344" s="299" t="s">
        <v>4496</v>
      </c>
      <c r="H344" s="299" t="s">
        <v>90</v>
      </c>
      <c r="I344" s="299" t="s">
        <v>1131</v>
      </c>
      <c r="J344" s="299" t="s">
        <v>196</v>
      </c>
    </row>
    <row r="345" spans="1:10" ht="12.95" customHeight="1" x14ac:dyDescent="0.2">
      <c r="A345" s="306">
        <v>1089798363</v>
      </c>
      <c r="B345" s="299" t="s">
        <v>1394</v>
      </c>
      <c r="C345" s="299" t="str">
        <f>+_xlfn.XLOOKUP(A345,'ACTIVOS 2'!$B$10:$B$646,'ACTIVOS 2'!$C$10:$C$646)</f>
        <v>ZUNIGA MAYORGA JOHANA</v>
      </c>
      <c r="D345" s="300">
        <v>32222</v>
      </c>
      <c r="E345" s="300">
        <v>44509</v>
      </c>
      <c r="F345" s="299" t="s">
        <v>768</v>
      </c>
      <c r="G345" s="299" t="s">
        <v>4498</v>
      </c>
      <c r="H345" s="299" t="s">
        <v>90</v>
      </c>
      <c r="I345" s="299" t="s">
        <v>1131</v>
      </c>
      <c r="J345" s="299" t="s">
        <v>196</v>
      </c>
    </row>
    <row r="346" spans="1:10" ht="12.95" customHeight="1" x14ac:dyDescent="0.2">
      <c r="A346" s="306">
        <v>66976514</v>
      </c>
      <c r="B346" s="299" t="s">
        <v>1177</v>
      </c>
      <c r="C346" s="299" t="str">
        <f>+_xlfn.XLOOKUP(A346,'ACTIVOS 2'!$B$10:$B$646,'ACTIVOS 2'!$C$10:$C$646)</f>
        <v>CHAVARRO CARDONA MARIA CELENA</v>
      </c>
      <c r="D346" s="300">
        <v>28235</v>
      </c>
      <c r="E346" s="300">
        <v>44516</v>
      </c>
      <c r="F346" s="299" t="s">
        <v>768</v>
      </c>
      <c r="G346" s="299" t="s">
        <v>1178</v>
      </c>
      <c r="H346" s="299" t="s">
        <v>90</v>
      </c>
      <c r="I346" s="299" t="s">
        <v>1131</v>
      </c>
      <c r="J346" s="299" t="s">
        <v>196</v>
      </c>
    </row>
    <row r="347" spans="1:10" ht="12.95" customHeight="1" x14ac:dyDescent="0.2">
      <c r="A347" s="306">
        <v>1144196072</v>
      </c>
      <c r="B347" s="299" t="s">
        <v>804</v>
      </c>
      <c r="C347" s="299" t="str">
        <f>+_xlfn.XLOOKUP(A347,'ACTIVOS 2'!$B$10:$B$646,'ACTIVOS 2'!$C$10:$C$646)</f>
        <v>VELEZ GUTIERREZ YESID</v>
      </c>
      <c r="D347" s="300">
        <v>35262</v>
      </c>
      <c r="E347" s="300">
        <v>44533</v>
      </c>
      <c r="F347" s="299" t="s">
        <v>763</v>
      </c>
      <c r="G347" s="299" t="s">
        <v>805</v>
      </c>
      <c r="H347" s="299" t="s">
        <v>19</v>
      </c>
      <c r="I347" s="299" t="s">
        <v>803</v>
      </c>
      <c r="J347" s="299" t="s">
        <v>24</v>
      </c>
    </row>
    <row r="348" spans="1:10" ht="12.95" customHeight="1" x14ac:dyDescent="0.2">
      <c r="A348" s="306">
        <v>1112488835</v>
      </c>
      <c r="B348" s="299" t="s">
        <v>1564</v>
      </c>
      <c r="C348" s="299" t="str">
        <f>+_xlfn.XLOOKUP(A348,'ACTIVOS 2'!$B$10:$B$646,'ACTIVOS 2'!$C$10:$C$646)</f>
        <v>HERNANDEZ MUNOZ JUAN DAVID</v>
      </c>
      <c r="D348" s="300">
        <v>35313</v>
      </c>
      <c r="E348" s="300">
        <v>44544</v>
      </c>
      <c r="F348" s="299" t="s">
        <v>763</v>
      </c>
      <c r="G348" s="299" t="s">
        <v>4560</v>
      </c>
      <c r="H348" s="299" t="s">
        <v>366</v>
      </c>
      <c r="I348" s="299" t="s">
        <v>1565</v>
      </c>
      <c r="J348" s="299" t="s">
        <v>1541</v>
      </c>
    </row>
    <row r="349" spans="1:10" ht="12.95" customHeight="1" x14ac:dyDescent="0.2">
      <c r="A349" s="306">
        <v>1151950900</v>
      </c>
      <c r="B349" s="299" t="s">
        <v>1573</v>
      </c>
      <c r="C349" s="299" t="str">
        <f>+_xlfn.XLOOKUP(A349,'ACTIVOS 2'!$B$10:$B$646,'ACTIVOS 2'!$C$10:$C$646)</f>
        <v>LARGACHA PERDOMO SEBASTIAN</v>
      </c>
      <c r="D349" s="300">
        <v>34246</v>
      </c>
      <c r="E349" s="300">
        <v>44544</v>
      </c>
      <c r="F349" s="299" t="s">
        <v>763</v>
      </c>
      <c r="G349" s="299" t="s">
        <v>4563</v>
      </c>
      <c r="H349" s="299" t="s">
        <v>366</v>
      </c>
      <c r="I349" s="299" t="s">
        <v>1574</v>
      </c>
      <c r="J349" s="299" t="s">
        <v>368</v>
      </c>
    </row>
    <row r="350" spans="1:10" ht="12.95" customHeight="1" x14ac:dyDescent="0.2">
      <c r="A350" s="306">
        <v>1143960260</v>
      </c>
      <c r="B350" s="299" t="s">
        <v>138</v>
      </c>
      <c r="C350" s="299" t="str">
        <f>+_xlfn.XLOOKUP(A350,'ACTIVOS 2'!$B$10:$B$646,'ACTIVOS 2'!$C$10:$C$646)</f>
        <v>OSPINA AYALA WILDER ESNEIDER</v>
      </c>
      <c r="D350" s="300">
        <v>34288</v>
      </c>
      <c r="E350" s="300">
        <v>44566</v>
      </c>
      <c r="F350" s="299" t="s">
        <v>763</v>
      </c>
      <c r="G350" s="299" t="s">
        <v>139</v>
      </c>
      <c r="H350" s="299" t="s">
        <v>90</v>
      </c>
      <c r="I350" s="299" t="s">
        <v>91</v>
      </c>
      <c r="J350" s="299" t="s">
        <v>92</v>
      </c>
    </row>
    <row r="351" spans="1:10" ht="12.95" customHeight="1" x14ac:dyDescent="0.2">
      <c r="A351" s="306">
        <v>1144142590</v>
      </c>
      <c r="B351" s="299" t="s">
        <v>1421</v>
      </c>
      <c r="C351" s="299" t="str">
        <f>+_xlfn.XLOOKUP(A351,'ACTIVOS 2'!$B$10:$B$646,'ACTIVOS 2'!$C$10:$C$646)</f>
        <v>RAMIREZ HENAO JESSICA</v>
      </c>
      <c r="D351" s="300">
        <v>33121</v>
      </c>
      <c r="E351" s="300">
        <v>44566</v>
      </c>
      <c r="F351" s="299" t="s">
        <v>768</v>
      </c>
      <c r="G351" s="299" t="s">
        <v>1422</v>
      </c>
      <c r="H351" s="299" t="s">
        <v>90</v>
      </c>
      <c r="I351" s="299" t="s">
        <v>1423</v>
      </c>
      <c r="J351" s="299" t="s">
        <v>159</v>
      </c>
    </row>
    <row r="352" spans="1:10" ht="12.95" customHeight="1" x14ac:dyDescent="0.2">
      <c r="A352" s="306">
        <v>1006038150</v>
      </c>
      <c r="B352" s="299" t="s">
        <v>941</v>
      </c>
      <c r="C352" s="299" t="str">
        <f>+_xlfn.XLOOKUP(A352,'ACTIVOS 2'!$B$10:$B$646,'ACTIVOS 2'!$C$10:$C$646)</f>
        <v>CASTILLO CAICEDO NATHALIA</v>
      </c>
      <c r="D352" s="300">
        <v>36855</v>
      </c>
      <c r="E352" s="300">
        <v>44587</v>
      </c>
      <c r="F352" s="299" t="s">
        <v>768</v>
      </c>
      <c r="G352" s="299" t="s">
        <v>942</v>
      </c>
      <c r="H352" s="299" t="s">
        <v>83</v>
      </c>
      <c r="I352" s="299" t="s">
        <v>943</v>
      </c>
      <c r="J352" s="299" t="s">
        <v>85</v>
      </c>
    </row>
    <row r="353" spans="1:10" ht="12.95" customHeight="1" x14ac:dyDescent="0.2">
      <c r="A353" s="306">
        <v>1107101083</v>
      </c>
      <c r="B353" s="299" t="s">
        <v>395</v>
      </c>
      <c r="C353" s="299" t="str">
        <f>+_xlfn.XLOOKUP(A353,'ACTIVOS 2'!$B$10:$B$646,'ACTIVOS 2'!$C$10:$C$646)</f>
        <v>MOSQUERA GONZALEZ SEBASTIAN</v>
      </c>
      <c r="D353" s="300">
        <v>35285</v>
      </c>
      <c r="E353" s="300">
        <v>44587</v>
      </c>
      <c r="F353" s="299" t="s">
        <v>763</v>
      </c>
      <c r="G353" s="299" t="s">
        <v>396</v>
      </c>
      <c r="H353" s="299" t="s">
        <v>366</v>
      </c>
      <c r="I353" s="299" t="s">
        <v>367</v>
      </c>
      <c r="J353" s="299" t="s">
        <v>368</v>
      </c>
    </row>
    <row r="354" spans="1:10" ht="12.95" customHeight="1" x14ac:dyDescent="0.2">
      <c r="A354" s="306">
        <v>1144101426</v>
      </c>
      <c r="B354" s="299" t="s">
        <v>1586</v>
      </c>
      <c r="C354" s="299" t="str">
        <f>+_xlfn.XLOOKUP(A354,'ACTIVOS 2'!$B$10:$B$646,'ACTIVOS 2'!$C$10:$C$646)</f>
        <v>CHOCO POPO JHON EIDER</v>
      </c>
      <c r="D354" s="300">
        <v>35878</v>
      </c>
      <c r="E354" s="300">
        <v>44587</v>
      </c>
      <c r="F354" s="299" t="s">
        <v>763</v>
      </c>
      <c r="G354" s="299" t="s">
        <v>1587</v>
      </c>
      <c r="H354" s="299" t="s">
        <v>366</v>
      </c>
      <c r="I354" s="299" t="s">
        <v>1588</v>
      </c>
      <c r="J354" s="299" t="s">
        <v>368</v>
      </c>
    </row>
    <row r="355" spans="1:10" ht="12.95" customHeight="1" x14ac:dyDescent="0.2">
      <c r="A355" s="306">
        <v>1144158458</v>
      </c>
      <c r="B355" s="299" t="s">
        <v>208</v>
      </c>
      <c r="C355" s="299" t="str">
        <f>+_xlfn.XLOOKUP(A355,'ACTIVOS 2'!$B$10:$B$646,'ACTIVOS 2'!$C$10:$C$646)</f>
        <v>FAJARDO ZULUAGA CESAR AUGUSTO</v>
      </c>
      <c r="D355" s="300">
        <v>33758</v>
      </c>
      <c r="E355" s="300">
        <v>44599</v>
      </c>
      <c r="F355" s="299" t="s">
        <v>763</v>
      </c>
      <c r="G355" s="299" t="s">
        <v>209</v>
      </c>
      <c r="H355" s="299" t="s">
        <v>90</v>
      </c>
      <c r="I355" s="299" t="s">
        <v>210</v>
      </c>
      <c r="J355" s="299" t="s">
        <v>159</v>
      </c>
    </row>
    <row r="356" spans="1:10" ht="12.95" customHeight="1" x14ac:dyDescent="0.2">
      <c r="A356" s="306">
        <v>1144105055</v>
      </c>
      <c r="B356" s="299" t="s">
        <v>1503</v>
      </c>
      <c r="C356" s="299" t="str">
        <f>+_xlfn.XLOOKUP(A356,'ACTIVOS 2'!$B$10:$B$646,'ACTIVOS 2'!$C$10:$C$646)</f>
        <v>OROZCO MERA CARLOS FELIPE</v>
      </c>
      <c r="D356" s="300">
        <v>36122</v>
      </c>
      <c r="E356" s="300">
        <v>44600</v>
      </c>
      <c r="F356" s="299" t="s">
        <v>763</v>
      </c>
      <c r="G356" s="299" t="s">
        <v>1504</v>
      </c>
      <c r="H356" s="299" t="s">
        <v>90</v>
      </c>
      <c r="I356" s="299" t="s">
        <v>1499</v>
      </c>
      <c r="J356" s="299" t="s">
        <v>1007</v>
      </c>
    </row>
    <row r="357" spans="1:10" ht="12.95" customHeight="1" x14ac:dyDescent="0.2">
      <c r="A357" s="306">
        <v>1130651160</v>
      </c>
      <c r="B357" s="299" t="s">
        <v>6647</v>
      </c>
      <c r="C357" s="299" t="str">
        <f>+_xlfn.XLOOKUP(A357,'ACTIVOS 2'!$B$10:$B$646,'ACTIVOS 2'!$C$10:$C$646)</f>
        <v>BENAVIDES  ARAUJOá  YENNY  FERNANDA</v>
      </c>
      <c r="D357" s="300">
        <v>31838</v>
      </c>
      <c r="E357" s="300">
        <v>44630</v>
      </c>
      <c r="F357" s="299" t="s">
        <v>768</v>
      </c>
      <c r="G357" s="299" t="s">
        <v>1122</v>
      </c>
      <c r="H357" s="299" t="s">
        <v>90</v>
      </c>
      <c r="I357" s="299" t="s">
        <v>1123</v>
      </c>
      <c r="J357" s="299" t="s">
        <v>159</v>
      </c>
    </row>
    <row r="358" spans="1:10" ht="12.95" customHeight="1" x14ac:dyDescent="0.2">
      <c r="A358" s="306">
        <v>1143879888</v>
      </c>
      <c r="B358" s="299" t="s">
        <v>1600</v>
      </c>
      <c r="C358" s="299" t="str">
        <f>+_xlfn.XLOOKUP(A358,'ACTIVOS 2'!$B$10:$B$646,'ACTIVOS 2'!$C$10:$C$646)</f>
        <v>MELO MARTINEZ ELKIN MAURICIO</v>
      </c>
      <c r="D358" s="300">
        <v>36406</v>
      </c>
      <c r="E358" s="300">
        <v>44637</v>
      </c>
      <c r="F358" s="299" t="s">
        <v>763</v>
      </c>
      <c r="G358" s="299" t="s">
        <v>1601</v>
      </c>
      <c r="H358" s="299" t="s">
        <v>427</v>
      </c>
      <c r="I358" s="299" t="s">
        <v>431</v>
      </c>
      <c r="J358" s="299" t="s">
        <v>427</v>
      </c>
    </row>
    <row r="359" spans="1:10" ht="12.95" customHeight="1" x14ac:dyDescent="0.2">
      <c r="A359" s="306">
        <v>1143868835</v>
      </c>
      <c r="B359" s="299" t="s">
        <v>425</v>
      </c>
      <c r="C359" s="299" t="str">
        <f>+_xlfn.XLOOKUP(A359,'ACTIVOS 2'!$B$10:$B$646,'ACTIVOS 2'!$C$10:$C$646)</f>
        <v>BURBANO JANSASOY JOHN EYDER</v>
      </c>
      <c r="D359" s="300">
        <v>35295</v>
      </c>
      <c r="E359" s="300">
        <v>44648</v>
      </c>
      <c r="F359" s="299" t="s">
        <v>763</v>
      </c>
      <c r="G359" s="299" t="s">
        <v>426</v>
      </c>
      <c r="H359" s="299" t="s">
        <v>427</v>
      </c>
      <c r="I359" s="299" t="s">
        <v>428</v>
      </c>
      <c r="J359" s="299" t="s">
        <v>427</v>
      </c>
    </row>
    <row r="360" spans="1:10" ht="12.95" customHeight="1" x14ac:dyDescent="0.2">
      <c r="A360" s="306">
        <v>1005872140</v>
      </c>
      <c r="B360" s="299" t="s">
        <v>1547</v>
      </c>
      <c r="C360" s="299" t="str">
        <f>+_xlfn.XLOOKUP(A360,'ACTIVOS 2'!$B$10:$B$646,'ACTIVOS 2'!$C$10:$C$646)</f>
        <v>IPIA CAPOTE JULIAN</v>
      </c>
      <c r="D360" s="300">
        <v>36807</v>
      </c>
      <c r="E360" s="300">
        <v>44659</v>
      </c>
      <c r="F360" s="299" t="s">
        <v>763</v>
      </c>
      <c r="G360" s="299" t="s">
        <v>1548</v>
      </c>
      <c r="H360" s="299" t="s">
        <v>366</v>
      </c>
      <c r="I360" s="299" t="s">
        <v>1546</v>
      </c>
      <c r="J360" s="299" t="s">
        <v>1541</v>
      </c>
    </row>
    <row r="361" spans="1:10" ht="12.95" customHeight="1" x14ac:dyDescent="0.2">
      <c r="A361" s="306">
        <v>66840917</v>
      </c>
      <c r="B361" s="299" t="s">
        <v>6648</v>
      </c>
      <c r="C361" s="299" t="str">
        <f>+_xlfn.XLOOKUP(A361,'ACTIVOS 2'!$B$10:$B$646,'ACTIVOS 2'!$C$10:$C$646)</f>
        <v>BARONA ESCOBAR MARIA DEL SOCORRO</v>
      </c>
      <c r="D361" s="300">
        <v>26462</v>
      </c>
      <c r="E361" s="300">
        <v>44669</v>
      </c>
      <c r="F361" s="299" t="s">
        <v>768</v>
      </c>
      <c r="G361" s="299" t="s">
        <v>1144</v>
      </c>
      <c r="H361" s="299" t="s">
        <v>90</v>
      </c>
      <c r="I361" s="299" t="s">
        <v>1131</v>
      </c>
      <c r="J361" s="299" t="s">
        <v>196</v>
      </c>
    </row>
    <row r="362" spans="1:10" ht="12.95" customHeight="1" x14ac:dyDescent="0.2">
      <c r="A362" s="306">
        <v>66914500</v>
      </c>
      <c r="B362" s="299" t="s">
        <v>1171</v>
      </c>
      <c r="C362" s="299" t="e">
        <f>+_xlfn.XLOOKUP(A362,'ACTIVOS 2'!$B$10:$B$646,'ACTIVOS 2'!$C$10:$C$646)</f>
        <v>#N/A</v>
      </c>
      <c r="D362" s="300">
        <v>26308</v>
      </c>
      <c r="E362" s="300">
        <v>44669</v>
      </c>
      <c r="F362" s="299" t="s">
        <v>768</v>
      </c>
      <c r="G362" s="299" t="s">
        <v>4437</v>
      </c>
      <c r="H362" s="299" t="s">
        <v>90</v>
      </c>
      <c r="I362" s="299" t="s">
        <v>1131</v>
      </c>
      <c r="J362" s="299" t="s">
        <v>196</v>
      </c>
    </row>
    <row r="363" spans="1:10" ht="12.95" customHeight="1" x14ac:dyDescent="0.2">
      <c r="A363" s="306">
        <v>29568196</v>
      </c>
      <c r="B363" s="299" t="s">
        <v>1246</v>
      </c>
      <c r="C363" s="299" t="str">
        <f>+_xlfn.XLOOKUP(A363,'ACTIVOS 2'!$B$10:$B$646,'ACTIVOS 2'!$C$10:$C$646)</f>
        <v>MENDEZ UMANA YENNI</v>
      </c>
      <c r="D363" s="300">
        <v>29087</v>
      </c>
      <c r="E363" s="300">
        <v>44669</v>
      </c>
      <c r="F363" s="299" t="s">
        <v>768</v>
      </c>
      <c r="G363" s="299" t="s">
        <v>4456</v>
      </c>
      <c r="H363" s="299" t="s">
        <v>90</v>
      </c>
      <c r="I363" s="299" t="s">
        <v>1131</v>
      </c>
      <c r="J363" s="299" t="s">
        <v>196</v>
      </c>
    </row>
    <row r="364" spans="1:10" ht="12.95" customHeight="1" x14ac:dyDescent="0.2">
      <c r="A364" s="306">
        <v>31475490</v>
      </c>
      <c r="B364" s="299" t="s">
        <v>1249</v>
      </c>
      <c r="C364" s="299" t="e">
        <f>+_xlfn.XLOOKUP(A364,'ACTIVOS 2'!$B$10:$B$646,'ACTIVOS 2'!$C$10:$C$646)</f>
        <v>#N/A</v>
      </c>
      <c r="D364" s="300">
        <v>26358</v>
      </c>
      <c r="E364" s="300">
        <v>44669</v>
      </c>
      <c r="F364" s="299" t="s">
        <v>768</v>
      </c>
      <c r="G364" s="299" t="s">
        <v>4457</v>
      </c>
      <c r="H364" s="299" t="s">
        <v>90</v>
      </c>
      <c r="I364" s="299" t="s">
        <v>1131</v>
      </c>
      <c r="J364" s="299" t="s">
        <v>196</v>
      </c>
    </row>
    <row r="365" spans="1:10" ht="12.95" customHeight="1" x14ac:dyDescent="0.2">
      <c r="A365" s="306">
        <v>66949113</v>
      </c>
      <c r="B365" s="299" t="s">
        <v>1160</v>
      </c>
      <c r="C365" s="299" t="str">
        <f>+_xlfn.XLOOKUP(A365,'ACTIVOS 2'!$B$10:$B$646,'ACTIVOS 2'!$C$10:$C$646)</f>
        <v>CARDONA GUTIERREZ ELSA ISABEL</v>
      </c>
      <c r="D365" s="300">
        <v>27637</v>
      </c>
      <c r="E365" s="300">
        <v>44670</v>
      </c>
      <c r="F365" s="299" t="s">
        <v>768</v>
      </c>
      <c r="G365" s="299" t="s">
        <v>4432</v>
      </c>
      <c r="H365" s="299" t="s">
        <v>90</v>
      </c>
      <c r="I365" s="299" t="s">
        <v>1131</v>
      </c>
      <c r="J365" s="299" t="s">
        <v>196</v>
      </c>
    </row>
    <row r="366" spans="1:10" ht="12.95" customHeight="1" x14ac:dyDescent="0.2">
      <c r="A366" s="306">
        <v>14465603</v>
      </c>
      <c r="B366" s="299" t="s">
        <v>1163</v>
      </c>
      <c r="C366" s="299" t="e">
        <f>+_xlfn.XLOOKUP(A366,'ACTIVOS 2'!$B$10:$B$646,'ACTIVOS 2'!$C$10:$C$646)</f>
        <v>#N/A</v>
      </c>
      <c r="D366" s="300">
        <v>29778</v>
      </c>
      <c r="E366" s="300">
        <v>44670</v>
      </c>
      <c r="F366" s="299" t="s">
        <v>763</v>
      </c>
      <c r="G366" s="299" t="s">
        <v>4433</v>
      </c>
      <c r="H366" s="299" t="s">
        <v>90</v>
      </c>
      <c r="I366" s="299" t="s">
        <v>1131</v>
      </c>
      <c r="J366" s="299" t="s">
        <v>196</v>
      </c>
    </row>
    <row r="367" spans="1:10" ht="12.95" customHeight="1" x14ac:dyDescent="0.2">
      <c r="A367" s="306">
        <v>66989157</v>
      </c>
      <c r="B367" s="299" t="s">
        <v>1321</v>
      </c>
      <c r="C367" s="299" t="str">
        <f>+_xlfn.XLOOKUP(A367,'ACTIVOS 2'!$B$10:$B$646,'ACTIVOS 2'!$C$10:$C$646)</f>
        <v>RIASCOS MANCILLA ALBA JANETH</v>
      </c>
      <c r="D367" s="300">
        <v>28070</v>
      </c>
      <c r="E367" s="300">
        <v>44670</v>
      </c>
      <c r="F367" s="299" t="s">
        <v>768</v>
      </c>
      <c r="G367" s="299" t="s">
        <v>4473</v>
      </c>
      <c r="H367" s="299" t="s">
        <v>90</v>
      </c>
      <c r="I367" s="299" t="s">
        <v>1131</v>
      </c>
      <c r="J367" s="299" t="s">
        <v>196</v>
      </c>
    </row>
    <row r="368" spans="1:10" ht="12.95" customHeight="1" x14ac:dyDescent="0.2">
      <c r="A368" s="306">
        <v>31537355</v>
      </c>
      <c r="B368" s="299" t="s">
        <v>1136</v>
      </c>
      <c r="C368" s="299" t="e">
        <f>+_xlfn.XLOOKUP(A368,'ACTIVOS 2'!$B$10:$B$646,'ACTIVOS 2'!$C$10:$C$646)</f>
        <v>#N/A</v>
      </c>
      <c r="D368" s="300">
        <v>27460</v>
      </c>
      <c r="E368" s="300">
        <v>44673</v>
      </c>
      <c r="F368" s="299" t="s">
        <v>768</v>
      </c>
      <c r="G368" s="299" t="s">
        <v>4422</v>
      </c>
      <c r="H368" s="299" t="s">
        <v>90</v>
      </c>
      <c r="I368" s="299" t="s">
        <v>1131</v>
      </c>
      <c r="J368" s="299" t="s">
        <v>196</v>
      </c>
    </row>
    <row r="369" spans="1:10" ht="12.95" customHeight="1" x14ac:dyDescent="0.2">
      <c r="A369" s="306">
        <v>66861299</v>
      </c>
      <c r="B369" s="299" t="s">
        <v>1365</v>
      </c>
      <c r="C369" s="299" t="str">
        <f>+_xlfn.XLOOKUP(A369,'ACTIVOS 2'!$B$10:$B$646,'ACTIVOS 2'!$C$10:$C$646)</f>
        <v>TERRANOVA LUZ DARI JACIBY</v>
      </c>
      <c r="D369" s="300">
        <v>26835</v>
      </c>
      <c r="E369" s="300">
        <v>44673</v>
      </c>
      <c r="F369" s="299" t="s">
        <v>768</v>
      </c>
      <c r="G369" s="299" t="s">
        <v>4489</v>
      </c>
      <c r="H369" s="299" t="s">
        <v>90</v>
      </c>
      <c r="I369" s="299" t="s">
        <v>1131</v>
      </c>
      <c r="J369" s="299" t="s">
        <v>196</v>
      </c>
    </row>
    <row r="370" spans="1:10" ht="12.95" customHeight="1" x14ac:dyDescent="0.2">
      <c r="A370" s="306">
        <v>1144064036</v>
      </c>
      <c r="B370" s="299" t="s">
        <v>1566</v>
      </c>
      <c r="C370" s="299" t="str">
        <f>+_xlfn.XLOOKUP(A370,'ACTIVOS 2'!$B$10:$B$646,'ACTIVOS 2'!$C$10:$C$646)</f>
        <v>ARCINIEGAS QUIROGA LUIS ALFONSO</v>
      </c>
      <c r="D370" s="300">
        <v>34202</v>
      </c>
      <c r="E370" s="300">
        <v>44673</v>
      </c>
      <c r="F370" s="299" t="s">
        <v>763</v>
      </c>
      <c r="G370" s="299" t="s">
        <v>4561</v>
      </c>
      <c r="H370" s="299" t="s">
        <v>366</v>
      </c>
      <c r="I370" s="299" t="s">
        <v>1567</v>
      </c>
      <c r="J370" s="299" t="s">
        <v>1541</v>
      </c>
    </row>
    <row r="371" spans="1:10" ht="12.95" customHeight="1" x14ac:dyDescent="0.2">
      <c r="A371" s="306">
        <v>1107068953</v>
      </c>
      <c r="B371" s="299" t="s">
        <v>75</v>
      </c>
      <c r="C371" s="299" t="str">
        <f>+_xlfn.XLOOKUP(A371,'ACTIVOS 2'!$B$10:$B$646,'ACTIVOS 2'!$C$10:$C$646)</f>
        <v>CORTES JUAN CAMILO</v>
      </c>
      <c r="D371" s="300">
        <v>33602</v>
      </c>
      <c r="E371" s="300">
        <v>44676</v>
      </c>
      <c r="F371" s="299" t="s">
        <v>763</v>
      </c>
      <c r="G371" s="299" t="s">
        <v>4325</v>
      </c>
      <c r="H371" s="299" t="s">
        <v>19</v>
      </c>
      <c r="I371" s="299" t="s">
        <v>76</v>
      </c>
      <c r="J371" s="299" t="s">
        <v>70</v>
      </c>
    </row>
    <row r="372" spans="1:10" ht="12.95" customHeight="1" x14ac:dyDescent="0.2">
      <c r="A372" s="306">
        <v>1107099179</v>
      </c>
      <c r="B372" s="299" t="s">
        <v>374</v>
      </c>
      <c r="C372" s="299" t="str">
        <f>+_xlfn.XLOOKUP(A372,'ACTIVOS 2'!$B$10:$B$646,'ACTIVOS 2'!$C$10:$C$646)</f>
        <v>CARVAJAL GALLEGO ANTHONY</v>
      </c>
      <c r="D372" s="300">
        <v>35222</v>
      </c>
      <c r="E372" s="300">
        <v>44677</v>
      </c>
      <c r="F372" s="299" t="s">
        <v>763</v>
      </c>
      <c r="G372" s="299" t="s">
        <v>375</v>
      </c>
      <c r="H372" s="299" t="s">
        <v>366</v>
      </c>
      <c r="I372" s="299" t="s">
        <v>367</v>
      </c>
      <c r="J372" s="299" t="s">
        <v>368</v>
      </c>
    </row>
    <row r="373" spans="1:10" ht="12.95" customHeight="1" x14ac:dyDescent="0.2">
      <c r="A373" s="306">
        <v>1005894105</v>
      </c>
      <c r="B373" s="299" t="s">
        <v>187</v>
      </c>
      <c r="C373" s="299" t="e">
        <f>+_xlfn.XLOOKUP(A373,'ACTIVOS 2'!$B$10:$B$646,'ACTIVOS 2'!$C$10:$C$646)</f>
        <v>#N/A</v>
      </c>
      <c r="D373" s="300">
        <v>37563</v>
      </c>
      <c r="E373" s="300">
        <v>44684</v>
      </c>
      <c r="F373" s="299" t="s">
        <v>763</v>
      </c>
      <c r="G373" s="299" t="s">
        <v>188</v>
      </c>
      <c r="H373" s="299" t="s">
        <v>90</v>
      </c>
      <c r="I373" s="299" t="s">
        <v>189</v>
      </c>
      <c r="J373" s="299" t="s">
        <v>159</v>
      </c>
    </row>
    <row r="374" spans="1:10" ht="12.95" customHeight="1" x14ac:dyDescent="0.2">
      <c r="A374" s="306">
        <v>1075599777</v>
      </c>
      <c r="B374" s="299" t="s">
        <v>786</v>
      </c>
      <c r="C374" s="299" t="str">
        <f>+_xlfn.XLOOKUP(A374,'ACTIVOS 2'!$B$10:$B$646,'ACTIVOS 2'!$C$10:$C$646)</f>
        <v>ANDRADE PERDOMO MARIA NELCY</v>
      </c>
      <c r="D374" s="300">
        <v>33899</v>
      </c>
      <c r="E374" s="300">
        <v>44686</v>
      </c>
      <c r="F374" s="299" t="s">
        <v>768</v>
      </c>
      <c r="G374" s="299" t="s">
        <v>787</v>
      </c>
      <c r="H374" s="299" t="s">
        <v>19</v>
      </c>
      <c r="I374" s="299" t="s">
        <v>785</v>
      </c>
      <c r="J374" s="299" t="s">
        <v>24</v>
      </c>
    </row>
    <row r="375" spans="1:10" ht="12.95" customHeight="1" x14ac:dyDescent="0.2">
      <c r="A375" s="306">
        <v>1144078734</v>
      </c>
      <c r="B375" s="299" t="s">
        <v>156</v>
      </c>
      <c r="C375" s="299" t="str">
        <f>+_xlfn.XLOOKUP(A375,'ACTIVOS 2'!$B$10:$B$646,'ACTIVOS 2'!$C$10:$C$646)</f>
        <v>VARGAS MAJIN ERIK JOHAN</v>
      </c>
      <c r="D375" s="300">
        <v>34754</v>
      </c>
      <c r="E375" s="300">
        <v>44697</v>
      </c>
      <c r="F375" s="299" t="s">
        <v>763</v>
      </c>
      <c r="G375" s="299" t="s">
        <v>157</v>
      </c>
      <c r="H375" s="299" t="s">
        <v>90</v>
      </c>
      <c r="I375" s="299" t="s">
        <v>91</v>
      </c>
      <c r="J375" s="299" t="s">
        <v>92</v>
      </c>
    </row>
    <row r="376" spans="1:10" ht="12.95" customHeight="1" x14ac:dyDescent="0.2">
      <c r="A376" s="306">
        <v>1144211385</v>
      </c>
      <c r="B376" s="299" t="s">
        <v>1004</v>
      </c>
      <c r="C376" s="299" t="str">
        <f>+_xlfn.XLOOKUP(A376,'ACTIVOS 2'!$B$10:$B$646,'ACTIVOS 2'!$C$10:$C$646)</f>
        <v>USUGA MUNOZ DANIELA</v>
      </c>
      <c r="D376" s="300">
        <v>36357</v>
      </c>
      <c r="E376" s="300">
        <v>44697</v>
      </c>
      <c r="F376" s="299" t="s">
        <v>768</v>
      </c>
      <c r="G376" s="299" t="s">
        <v>1005</v>
      </c>
      <c r="H376" s="299" t="s">
        <v>90</v>
      </c>
      <c r="I376" s="299" t="s">
        <v>6266</v>
      </c>
      <c r="J376" s="299" t="s">
        <v>1007</v>
      </c>
    </row>
    <row r="377" spans="1:10" ht="12.95" customHeight="1" x14ac:dyDescent="0.2">
      <c r="A377" s="306">
        <v>1143973950</v>
      </c>
      <c r="B377" s="299" t="s">
        <v>1406</v>
      </c>
      <c r="C377" s="299" t="str">
        <f>+_xlfn.XLOOKUP(A377,'ACTIVOS 2'!$B$10:$B$646,'ACTIVOS 2'!$C$10:$C$646)</f>
        <v>MEJIA BELTRAN MAIRA ALEJANDRA</v>
      </c>
      <c r="D377" s="300">
        <v>34870</v>
      </c>
      <c r="E377" s="300">
        <v>44698</v>
      </c>
      <c r="F377" s="299" t="s">
        <v>768</v>
      </c>
      <c r="G377" s="299" t="s">
        <v>1407</v>
      </c>
      <c r="H377" s="299" t="s">
        <v>90</v>
      </c>
      <c r="I377" s="299" t="s">
        <v>1408</v>
      </c>
      <c r="J377" s="299" t="s">
        <v>159</v>
      </c>
    </row>
    <row r="378" spans="1:10" ht="12.95" customHeight="1" x14ac:dyDescent="0.2">
      <c r="A378" s="306">
        <v>1006181201</v>
      </c>
      <c r="B378" s="299" t="s">
        <v>421</v>
      </c>
      <c r="C378" s="299" t="str">
        <f>+_xlfn.XLOOKUP(A378,'ACTIVOS 2'!$B$10:$B$646,'ACTIVOS 2'!$C$10:$C$646)</f>
        <v>OCHOA BURGOS JEAN PAUL</v>
      </c>
      <c r="D378" s="300">
        <v>36716</v>
      </c>
      <c r="E378" s="300">
        <v>44698</v>
      </c>
      <c r="F378" s="299" t="s">
        <v>763</v>
      </c>
      <c r="G378" s="299" t="s">
        <v>422</v>
      </c>
      <c r="H378" s="299" t="s">
        <v>366</v>
      </c>
      <c r="I378" s="299" t="s">
        <v>416</v>
      </c>
      <c r="J378" s="299" t="s">
        <v>368</v>
      </c>
    </row>
    <row r="379" spans="1:10" ht="12.95" customHeight="1" x14ac:dyDescent="0.2">
      <c r="A379" s="306">
        <v>31309648</v>
      </c>
      <c r="B379" s="299" t="s">
        <v>182</v>
      </c>
      <c r="C379" s="299" t="str">
        <f>+_xlfn.XLOOKUP(A379,'ACTIVOS 2'!$B$10:$B$646,'ACTIVOS 2'!$C$10:$C$646)</f>
        <v>PALACIO CAMPO GLEANGELY MAIBELIN</v>
      </c>
      <c r="D379" s="300">
        <v>31071</v>
      </c>
      <c r="E379" s="300">
        <v>44702</v>
      </c>
      <c r="F379" s="299" t="s">
        <v>768</v>
      </c>
      <c r="G379" s="299" t="s">
        <v>183</v>
      </c>
      <c r="H379" s="299" t="s">
        <v>90</v>
      </c>
      <c r="I379" s="299" t="s">
        <v>167</v>
      </c>
      <c r="J379" s="299" t="s">
        <v>159</v>
      </c>
    </row>
    <row r="380" spans="1:10" ht="12.95" customHeight="1" x14ac:dyDescent="0.2">
      <c r="A380" s="306">
        <v>1007544618</v>
      </c>
      <c r="B380" s="299" t="s">
        <v>205</v>
      </c>
      <c r="C380" s="299" t="str">
        <f>+_xlfn.XLOOKUP(A380,'ACTIVOS 2'!$B$10:$B$646,'ACTIVOS 2'!$C$10:$C$646)</f>
        <v>ALVARADO DIAZ SEBASTIAN</v>
      </c>
      <c r="D380" s="300">
        <v>37128</v>
      </c>
      <c r="E380" s="300">
        <v>44702</v>
      </c>
      <c r="F380" s="299" t="s">
        <v>763</v>
      </c>
      <c r="G380" s="299" t="s">
        <v>206</v>
      </c>
      <c r="H380" s="299" t="s">
        <v>90</v>
      </c>
      <c r="I380" s="299" t="s">
        <v>207</v>
      </c>
      <c r="J380" s="299" t="s">
        <v>159</v>
      </c>
    </row>
    <row r="381" spans="1:10" ht="12.95" customHeight="1" x14ac:dyDescent="0.2">
      <c r="A381" s="306">
        <v>1144165943</v>
      </c>
      <c r="B381" s="299" t="s">
        <v>1305</v>
      </c>
      <c r="C381" s="299" t="e">
        <f>+_xlfn.XLOOKUP(A381,'ACTIVOS 2'!$B$10:$B$646,'ACTIVOS 2'!$C$10:$C$646)</f>
        <v>#N/A</v>
      </c>
      <c r="D381" s="300">
        <v>33702</v>
      </c>
      <c r="E381" s="300">
        <v>44713</v>
      </c>
      <c r="F381" s="299" t="s">
        <v>768</v>
      </c>
      <c r="G381" s="299" t="s">
        <v>4471</v>
      </c>
      <c r="H381" s="299" t="s">
        <v>90</v>
      </c>
      <c r="I381" s="299" t="s">
        <v>1131</v>
      </c>
      <c r="J381" s="299" t="s">
        <v>196</v>
      </c>
    </row>
    <row r="382" spans="1:10" ht="12.95" customHeight="1" x14ac:dyDescent="0.2">
      <c r="A382" s="306">
        <v>1005968424</v>
      </c>
      <c r="B382" s="299" t="s">
        <v>363</v>
      </c>
      <c r="C382" s="299" t="str">
        <f>+_xlfn.XLOOKUP(A382,'ACTIVOS 2'!$B$10:$B$646,'ACTIVOS 2'!$C$10:$C$646)</f>
        <v>SOLIS AYALA JUAN SEBASTIAN</v>
      </c>
      <c r="D382" s="300">
        <v>37890</v>
      </c>
      <c r="E382" s="300">
        <v>44713</v>
      </c>
      <c r="F382" s="299" t="s">
        <v>763</v>
      </c>
      <c r="G382" s="299" t="s">
        <v>4542</v>
      </c>
      <c r="H382" s="299" t="s">
        <v>90</v>
      </c>
      <c r="I382" s="299" t="s">
        <v>360</v>
      </c>
      <c r="J382" s="299" t="s">
        <v>196</v>
      </c>
    </row>
    <row r="383" spans="1:10" ht="12.95" customHeight="1" x14ac:dyDescent="0.2">
      <c r="A383" s="306">
        <v>25026430</v>
      </c>
      <c r="B383" s="299" t="s">
        <v>251</v>
      </c>
      <c r="C383" s="299" t="str">
        <f>+_xlfn.XLOOKUP(A383,'ACTIVOS 2'!$B$10:$B$646,'ACTIVOS 2'!$C$10:$C$646)</f>
        <v>JARAMILLO OCAMPO MARIA YEIMI</v>
      </c>
      <c r="D383" s="300">
        <v>30767</v>
      </c>
      <c r="E383" s="300">
        <v>44714</v>
      </c>
      <c r="F383" s="299" t="s">
        <v>768</v>
      </c>
      <c r="G383" s="299" t="s">
        <v>4521</v>
      </c>
      <c r="H383" s="299" t="s">
        <v>90</v>
      </c>
      <c r="I383" s="299" t="s">
        <v>211</v>
      </c>
      <c r="J383" s="299" t="s">
        <v>196</v>
      </c>
    </row>
    <row r="384" spans="1:10" ht="12.95" customHeight="1" x14ac:dyDescent="0.2">
      <c r="A384" s="306">
        <v>1005705314</v>
      </c>
      <c r="B384" s="299" t="s">
        <v>1176</v>
      </c>
      <c r="C384" s="299" t="str">
        <f>+_xlfn.XLOOKUP(A384,'ACTIVOS 2'!$B$10:$B$646,'ACTIVOS 2'!$C$10:$C$646)</f>
        <v>CASTRO OROZCO MAYERLAINE</v>
      </c>
      <c r="D384" s="300">
        <v>37146</v>
      </c>
      <c r="E384" s="300">
        <v>44721</v>
      </c>
      <c r="F384" s="299" t="s">
        <v>768</v>
      </c>
      <c r="G384" s="299" t="s">
        <v>4438</v>
      </c>
      <c r="H384" s="299" t="s">
        <v>90</v>
      </c>
      <c r="I384" s="299" t="s">
        <v>1131</v>
      </c>
      <c r="J384" s="299" t="s">
        <v>196</v>
      </c>
    </row>
    <row r="385" spans="1:10" ht="12.95" customHeight="1" x14ac:dyDescent="0.2">
      <c r="A385" s="306">
        <v>1087210480</v>
      </c>
      <c r="B385" s="299" t="s">
        <v>1332</v>
      </c>
      <c r="C385" s="299" t="e">
        <f>+_xlfn.XLOOKUP(A385,'ACTIVOS 2'!$B$10:$B$646,'ACTIVOS 2'!$C$10:$C$646)</f>
        <v>#N/A</v>
      </c>
      <c r="D385" s="300">
        <v>35838</v>
      </c>
      <c r="E385" s="300">
        <v>44721</v>
      </c>
      <c r="F385" s="299" t="s">
        <v>768</v>
      </c>
      <c r="G385" s="299" t="s">
        <v>4476</v>
      </c>
      <c r="H385" s="299" t="s">
        <v>90</v>
      </c>
      <c r="I385" s="299" t="s">
        <v>1131</v>
      </c>
      <c r="J385" s="299" t="s">
        <v>196</v>
      </c>
    </row>
    <row r="386" spans="1:10" ht="12.95" customHeight="1" x14ac:dyDescent="0.2">
      <c r="A386" s="306">
        <v>1114878861</v>
      </c>
      <c r="B386" s="299" t="s">
        <v>151</v>
      </c>
      <c r="C386" s="299" t="str">
        <f>+_xlfn.XLOOKUP(A386,'ACTIVOS 2'!$B$10:$B$646,'ACTIVOS 2'!$C$10:$C$646)</f>
        <v>TORRES ROA JUAN MANUEL</v>
      </c>
      <c r="D386" s="300">
        <v>32269</v>
      </c>
      <c r="E386" s="300">
        <v>44728</v>
      </c>
      <c r="F386" s="299" t="s">
        <v>763</v>
      </c>
      <c r="G386" s="299" t="s">
        <v>4387</v>
      </c>
      <c r="H386" s="299" t="s">
        <v>90</v>
      </c>
      <c r="I386" s="299" t="s">
        <v>91</v>
      </c>
      <c r="J386" s="299" t="s">
        <v>92</v>
      </c>
    </row>
    <row r="387" spans="1:10" ht="12.95" customHeight="1" x14ac:dyDescent="0.2">
      <c r="A387" s="306">
        <v>1113629455</v>
      </c>
      <c r="B387" s="299" t="s">
        <v>130</v>
      </c>
      <c r="C387" s="299" t="str">
        <f>+_xlfn.XLOOKUP(A387,'ACTIVOS 2'!$B$10:$B$646,'ACTIVOS 2'!$C$10:$C$646)</f>
        <v>MORALES MORA DIEGO ALBERTO</v>
      </c>
      <c r="D387" s="300">
        <v>32035</v>
      </c>
      <c r="E387" s="300">
        <v>44729</v>
      </c>
      <c r="F387" s="299" t="s">
        <v>763</v>
      </c>
      <c r="G387" s="299" t="s">
        <v>4379</v>
      </c>
      <c r="H387" s="299" t="s">
        <v>90</v>
      </c>
      <c r="I387" s="299" t="s">
        <v>91</v>
      </c>
      <c r="J387" s="299" t="s">
        <v>92</v>
      </c>
    </row>
    <row r="388" spans="1:10" ht="12.95" customHeight="1" x14ac:dyDescent="0.2">
      <c r="A388" s="306">
        <v>1143956688</v>
      </c>
      <c r="B388" s="299" t="s">
        <v>1649</v>
      </c>
      <c r="C388" s="299" t="str">
        <f>+_xlfn.XLOOKUP(A388,'ACTIVOS 2'!$B$10:$B$646,'ACTIVOS 2'!$C$10:$C$646)</f>
        <v>ORTEGA COCA DIANA KATHERINE</v>
      </c>
      <c r="D388" s="300">
        <v>34147</v>
      </c>
      <c r="E388" s="300">
        <v>44740</v>
      </c>
      <c r="F388" s="299" t="s">
        <v>768</v>
      </c>
      <c r="G388" s="299" t="s">
        <v>4575</v>
      </c>
      <c r="H388" s="299" t="s">
        <v>1644</v>
      </c>
      <c r="I388" s="299" t="s">
        <v>1650</v>
      </c>
      <c r="J388" s="299" t="s">
        <v>1646</v>
      </c>
    </row>
    <row r="389" spans="1:10" ht="12.95" customHeight="1" x14ac:dyDescent="0.2">
      <c r="A389" s="306">
        <v>31656979</v>
      </c>
      <c r="B389" s="299" t="s">
        <v>1651</v>
      </c>
      <c r="C389" s="299" t="str">
        <f>+_xlfn.XLOOKUP(A389,'ACTIVOS 2'!$B$10:$B$646,'ACTIVOS 2'!$C$10:$C$646)</f>
        <v>GARCES MORA SANDRA XIMENA</v>
      </c>
      <c r="D389" s="300">
        <v>30985</v>
      </c>
      <c r="E389" s="300">
        <v>44740</v>
      </c>
      <c r="F389" s="299" t="s">
        <v>768</v>
      </c>
      <c r="G389" s="299" t="s">
        <v>4576</v>
      </c>
      <c r="H389" s="299" t="s">
        <v>1644</v>
      </c>
      <c r="I389" s="299" t="s">
        <v>1652</v>
      </c>
      <c r="J389" s="299" t="s">
        <v>1646</v>
      </c>
    </row>
    <row r="390" spans="1:10" ht="12.95" customHeight="1" x14ac:dyDescent="0.2">
      <c r="A390" s="306">
        <v>1118306623</v>
      </c>
      <c r="B390" s="299" t="s">
        <v>799</v>
      </c>
      <c r="C390" s="299" t="str">
        <f>+_xlfn.XLOOKUP(A390,'ACTIVOS 2'!$B$10:$B$646,'ACTIVOS 2'!$C$10:$C$646)</f>
        <v>SANCHEZ CARDONA DIANA MARCELA</v>
      </c>
      <c r="D390" s="300">
        <v>35243</v>
      </c>
      <c r="E390" s="300">
        <v>44743</v>
      </c>
      <c r="F390" s="299" t="s">
        <v>768</v>
      </c>
      <c r="G390" s="299" t="s">
        <v>4302</v>
      </c>
      <c r="H390" s="299" t="s">
        <v>19</v>
      </c>
      <c r="I390" s="299" t="s">
        <v>785</v>
      </c>
      <c r="J390" s="299" t="s">
        <v>24</v>
      </c>
    </row>
    <row r="391" spans="1:10" ht="12.95" customHeight="1" x14ac:dyDescent="0.2">
      <c r="A391" s="306">
        <v>63486554</v>
      </c>
      <c r="B391" s="299" t="s">
        <v>1523</v>
      </c>
      <c r="C391" s="299" t="str">
        <f>+_xlfn.XLOOKUP(A391,'ACTIVOS 2'!$B$10:$B$646,'ACTIVOS 2'!$C$10:$C$646)</f>
        <v>FLOREZ IDARRAGA LILIANA</v>
      </c>
      <c r="D391" s="300">
        <v>26774</v>
      </c>
      <c r="E391" s="300">
        <v>44743</v>
      </c>
      <c r="F391" s="299" t="s">
        <v>768</v>
      </c>
      <c r="G391" s="299" t="s">
        <v>4534</v>
      </c>
      <c r="H391" s="299" t="s">
        <v>90</v>
      </c>
      <c r="I391" s="299" t="s">
        <v>1522</v>
      </c>
      <c r="J391" s="299" t="s">
        <v>159</v>
      </c>
    </row>
    <row r="392" spans="1:10" ht="12.95" customHeight="1" x14ac:dyDescent="0.2">
      <c r="A392" s="306">
        <v>1006072724</v>
      </c>
      <c r="B392" s="299" t="s">
        <v>401</v>
      </c>
      <c r="C392" s="299" t="str">
        <f>+_xlfn.XLOOKUP(A392,'ACTIVOS 2'!$B$10:$B$646,'ACTIVOS 2'!$C$10:$C$646)</f>
        <v>PIAMBA GUZMAN CAMILO ANDRES</v>
      </c>
      <c r="D392" s="300">
        <v>37591</v>
      </c>
      <c r="E392" s="300">
        <v>44754</v>
      </c>
      <c r="F392" s="299" t="s">
        <v>763</v>
      </c>
      <c r="G392" s="299" t="s">
        <v>402</v>
      </c>
      <c r="H392" s="299" t="s">
        <v>366</v>
      </c>
      <c r="I392" s="299" t="s">
        <v>367</v>
      </c>
      <c r="J392" s="299" t="s">
        <v>368</v>
      </c>
    </row>
    <row r="393" spans="1:10" ht="12.95" customHeight="1" x14ac:dyDescent="0.2">
      <c r="A393" s="306">
        <v>94530023</v>
      </c>
      <c r="B393" s="299" t="s">
        <v>74</v>
      </c>
      <c r="C393" s="299" t="str">
        <f>+_xlfn.XLOOKUP(A393,'ACTIVOS 2'!$B$10:$B$646,'ACTIVOS 2'!$C$10:$C$646)</f>
        <v>MUNOZ BOBADILLA DIEGO FABIAN</v>
      </c>
      <c r="D393" s="300">
        <v>28847</v>
      </c>
      <c r="E393" s="300">
        <v>44760</v>
      </c>
      <c r="F393" s="299" t="s">
        <v>763</v>
      </c>
      <c r="G393" s="299" t="s">
        <v>4322</v>
      </c>
      <c r="H393" s="299" t="s">
        <v>19</v>
      </c>
      <c r="I393" s="299" t="s">
        <v>73</v>
      </c>
      <c r="J393" s="299" t="s">
        <v>21</v>
      </c>
    </row>
    <row r="394" spans="1:10" ht="12.95" customHeight="1" x14ac:dyDescent="0.2">
      <c r="A394" s="306">
        <v>1143950685</v>
      </c>
      <c r="B394" s="299" t="s">
        <v>255</v>
      </c>
      <c r="C394" s="299" t="str">
        <f>+_xlfn.XLOOKUP(A394,'ACTIVOS 2'!$B$10:$B$646,'ACTIVOS 2'!$C$10:$C$646)</f>
        <v>LONDONO GARCIA INGRID YOHANNA</v>
      </c>
      <c r="D394" s="300">
        <v>33823</v>
      </c>
      <c r="E394" s="300">
        <v>44760</v>
      </c>
      <c r="F394" s="299" t="s">
        <v>768</v>
      </c>
      <c r="G394" s="299" t="s">
        <v>256</v>
      </c>
      <c r="H394" s="299" t="s">
        <v>90</v>
      </c>
      <c r="I394" s="299" t="s">
        <v>211</v>
      </c>
      <c r="J394" s="299" t="s">
        <v>196</v>
      </c>
    </row>
    <row r="395" spans="1:10" ht="12.95" customHeight="1" x14ac:dyDescent="0.2">
      <c r="A395" s="306">
        <v>1143981059</v>
      </c>
      <c r="B395" s="299" t="s">
        <v>406</v>
      </c>
      <c r="C395" s="299" t="str">
        <f>+_xlfn.XLOOKUP(A395,'ACTIVOS 2'!$B$10:$B$646,'ACTIVOS 2'!$C$10:$C$646)</f>
        <v>SABOGAL CARVAJAL SANDRO ESTEBAN</v>
      </c>
      <c r="D395" s="300">
        <v>35207</v>
      </c>
      <c r="E395" s="300">
        <v>44760</v>
      </c>
      <c r="F395" s="299" t="s">
        <v>763</v>
      </c>
      <c r="G395" s="299" t="s">
        <v>4555</v>
      </c>
      <c r="H395" s="299" t="s">
        <v>366</v>
      </c>
      <c r="I395" s="299" t="s">
        <v>367</v>
      </c>
      <c r="J395" s="299" t="s">
        <v>368</v>
      </c>
    </row>
    <row r="396" spans="1:10" ht="12.95" customHeight="1" x14ac:dyDescent="0.2">
      <c r="A396" s="306">
        <v>1107519027</v>
      </c>
      <c r="B396" s="299" t="s">
        <v>101</v>
      </c>
      <c r="C396" s="299" t="str">
        <f>+_xlfn.XLOOKUP(A396,'ACTIVOS 2'!$B$10:$B$646,'ACTIVOS 2'!$C$10:$C$646)</f>
        <v>CAMILO TORRES GIRALDO</v>
      </c>
      <c r="D396" s="300">
        <v>35912</v>
      </c>
      <c r="E396" s="300">
        <v>44767</v>
      </c>
      <c r="F396" s="299" t="s">
        <v>763</v>
      </c>
      <c r="G396" s="299" t="s">
        <v>4371</v>
      </c>
      <c r="H396" s="299" t="s">
        <v>90</v>
      </c>
      <c r="I396" s="299" t="s">
        <v>91</v>
      </c>
      <c r="J396" s="299" t="s">
        <v>92</v>
      </c>
    </row>
    <row r="397" spans="1:10" ht="12.95" customHeight="1" x14ac:dyDescent="0.2">
      <c r="A397" s="306">
        <v>1107529744</v>
      </c>
      <c r="B397" s="299" t="s">
        <v>1518</v>
      </c>
      <c r="C397" s="299" t="str">
        <f>+_xlfn.XLOOKUP(A397,'ACTIVOS 2'!$B$10:$B$646,'ACTIVOS 2'!$C$10:$C$646)</f>
        <v>RIASCOS DUQUE ANGELICA VANESSA</v>
      </c>
      <c r="D397" s="300">
        <v>36461</v>
      </c>
      <c r="E397" s="300">
        <v>44774</v>
      </c>
      <c r="F397" s="299" t="s">
        <v>768</v>
      </c>
      <c r="G397" s="299" t="s">
        <v>1519</v>
      </c>
      <c r="H397" s="299" t="s">
        <v>90</v>
      </c>
      <c r="I397" s="299" t="s">
        <v>1006</v>
      </c>
      <c r="J397" s="299" t="s">
        <v>1007</v>
      </c>
    </row>
    <row r="398" spans="1:10" ht="12.95" customHeight="1" x14ac:dyDescent="0.2">
      <c r="A398" s="306">
        <v>1143926109</v>
      </c>
      <c r="B398" s="299" t="s">
        <v>1589</v>
      </c>
      <c r="C398" s="299" t="str">
        <f>+_xlfn.XLOOKUP(A398,'ACTIVOS 2'!$B$10:$B$646,'ACTIVOS 2'!$C$10:$C$646)</f>
        <v>MENA MOSQUERA  CRISTIAN MARLON</v>
      </c>
      <c r="D398" s="300">
        <v>32599</v>
      </c>
      <c r="E398" s="300">
        <v>44789</v>
      </c>
      <c r="F398" s="299" t="s">
        <v>763</v>
      </c>
      <c r="G398" s="299" t="s">
        <v>4567</v>
      </c>
      <c r="H398" s="299" t="s">
        <v>366</v>
      </c>
      <c r="I398" s="299" t="s">
        <v>1588</v>
      </c>
      <c r="J398" s="299" t="s">
        <v>368</v>
      </c>
    </row>
    <row r="399" spans="1:10" ht="12.95" customHeight="1" x14ac:dyDescent="0.2">
      <c r="A399" s="306">
        <v>1006033735</v>
      </c>
      <c r="B399" s="299" t="s">
        <v>1545</v>
      </c>
      <c r="C399" s="299" t="str">
        <f>+_xlfn.XLOOKUP(A399,'ACTIVOS 2'!$B$10:$B$646,'ACTIVOS 2'!$C$10:$C$646)</f>
        <v>BLANDON MONDRAGON ANDRES FELIPE</v>
      </c>
      <c r="D399" s="300">
        <v>36827</v>
      </c>
      <c r="E399" s="300">
        <v>44840</v>
      </c>
      <c r="F399" s="299" t="s">
        <v>763</v>
      </c>
      <c r="G399" s="299" t="s">
        <v>4558</v>
      </c>
      <c r="H399" s="299" t="s">
        <v>366</v>
      </c>
      <c r="I399" s="299" t="s">
        <v>1546</v>
      </c>
      <c r="J399" s="299" t="s">
        <v>1541</v>
      </c>
    </row>
    <row r="400" spans="1:10" ht="12.95" customHeight="1" x14ac:dyDescent="0.2">
      <c r="A400" s="306">
        <v>1007828774</v>
      </c>
      <c r="B400" s="299" t="s">
        <v>412</v>
      </c>
      <c r="C400" s="299" t="str">
        <f>+_xlfn.XLOOKUP(A400,'ACTIVOS 2'!$B$10:$B$646,'ACTIVOS 2'!$C$10:$C$646)</f>
        <v>SOLANO ESTRADA EDWARD ALEXANDER</v>
      </c>
      <c r="D400" s="300">
        <v>33293</v>
      </c>
      <c r="E400" s="300">
        <v>44844</v>
      </c>
      <c r="F400" s="299" t="s">
        <v>763</v>
      </c>
      <c r="G400" s="299" t="s">
        <v>413</v>
      </c>
      <c r="H400" s="299" t="s">
        <v>366</v>
      </c>
      <c r="I400" s="299" t="s">
        <v>410</v>
      </c>
      <c r="J400" s="299" t="s">
        <v>368</v>
      </c>
    </row>
    <row r="401" spans="1:10" ht="12.95" customHeight="1" x14ac:dyDescent="0.2">
      <c r="A401" s="306">
        <v>16789493</v>
      </c>
      <c r="B401" s="299" t="s">
        <v>1542</v>
      </c>
      <c r="C401" s="299" t="str">
        <f>+_xlfn.XLOOKUP(A401,'ACTIVOS 2'!$B$10:$B$646,'ACTIVOS 2'!$C$10:$C$646)</f>
        <v>MUNOZ CALDERON MAURICIO</v>
      </c>
      <c r="D401" s="300">
        <v>25906</v>
      </c>
      <c r="E401" s="300">
        <v>44858</v>
      </c>
      <c r="F401" s="299" t="s">
        <v>763</v>
      </c>
      <c r="G401" s="299" t="s">
        <v>4546</v>
      </c>
      <c r="H401" s="299" t="s">
        <v>366</v>
      </c>
      <c r="I401" s="299" t="s">
        <v>1543</v>
      </c>
      <c r="J401" s="299" t="s">
        <v>366</v>
      </c>
    </row>
    <row r="402" spans="1:10" ht="12.95" customHeight="1" x14ac:dyDescent="0.2">
      <c r="A402" s="306">
        <v>1003851191</v>
      </c>
      <c r="B402" s="299" t="s">
        <v>394</v>
      </c>
      <c r="C402" s="299" t="str">
        <f>+_xlfn.XLOOKUP(A402,'ACTIVOS 2'!$B$10:$B$646,'ACTIVOS 2'!$C$10:$C$646)</f>
        <v>MORENO VALENCIA JAYDER</v>
      </c>
      <c r="D402" s="300">
        <v>36127</v>
      </c>
      <c r="E402" s="300">
        <v>44858</v>
      </c>
      <c r="F402" s="299" t="s">
        <v>763</v>
      </c>
      <c r="G402" s="299" t="s">
        <v>4551</v>
      </c>
      <c r="H402" s="299" t="s">
        <v>366</v>
      </c>
      <c r="I402" s="299" t="s">
        <v>367</v>
      </c>
      <c r="J402" s="299" t="s">
        <v>368</v>
      </c>
    </row>
    <row r="403" spans="1:10" ht="12.95" customHeight="1" x14ac:dyDescent="0.2">
      <c r="A403" s="306">
        <v>13275139</v>
      </c>
      <c r="B403" s="299" t="s">
        <v>60</v>
      </c>
      <c r="C403" s="299" t="str">
        <f>+_xlfn.XLOOKUP(A403,'ACTIVOS 2'!$B$10:$B$646,'ACTIVOS 2'!$C$10:$C$646)</f>
        <v>MENA CARRENO BERNABE</v>
      </c>
      <c r="D403" s="300">
        <v>31014</v>
      </c>
      <c r="E403" s="300">
        <v>44866</v>
      </c>
      <c r="F403" s="299" t="s">
        <v>763</v>
      </c>
      <c r="G403" s="299" t="s">
        <v>4317</v>
      </c>
      <c r="H403" s="299" t="s">
        <v>19</v>
      </c>
      <c r="I403" s="299" t="s">
        <v>61</v>
      </c>
      <c r="J403" s="299" t="s">
        <v>21</v>
      </c>
    </row>
    <row r="404" spans="1:10" ht="12.95" customHeight="1" x14ac:dyDescent="0.2">
      <c r="A404" s="306">
        <v>1004614499</v>
      </c>
      <c r="B404" s="299" t="s">
        <v>376</v>
      </c>
      <c r="C404" s="299" t="str">
        <f>+_xlfn.XLOOKUP(A404,'ACTIVOS 2'!$B$10:$B$646,'ACTIVOS 2'!$C$10:$C$646)</f>
        <v>CUERO PALERMO MIGUEL</v>
      </c>
      <c r="D404" s="300">
        <v>34268</v>
      </c>
      <c r="E404" s="300">
        <v>44914</v>
      </c>
      <c r="F404" s="299" t="s">
        <v>763</v>
      </c>
      <c r="G404" s="299" t="s">
        <v>377</v>
      </c>
      <c r="H404" s="299" t="s">
        <v>366</v>
      </c>
      <c r="I404" s="299" t="s">
        <v>367</v>
      </c>
      <c r="J404" s="299" t="s">
        <v>368</v>
      </c>
    </row>
    <row r="405" spans="1:10" ht="12.95" customHeight="1" x14ac:dyDescent="0.2">
      <c r="A405" s="306">
        <v>52529715</v>
      </c>
      <c r="B405" s="299" t="s">
        <v>876</v>
      </c>
      <c r="C405" s="299" t="e">
        <f>+_xlfn.XLOOKUP(A405,'ACTIVOS 2'!$B$10:$B$646,'ACTIVOS 2'!$C$10:$C$646)</f>
        <v>#N/A</v>
      </c>
      <c r="D405" s="300">
        <v>29276</v>
      </c>
      <c r="E405" s="300">
        <v>44937</v>
      </c>
      <c r="F405" s="299" t="s">
        <v>768</v>
      </c>
      <c r="G405" s="299" t="s">
        <v>4327</v>
      </c>
      <c r="H405" s="299" t="s">
        <v>83</v>
      </c>
      <c r="I405" s="299" t="s">
        <v>877</v>
      </c>
      <c r="J405" s="299" t="s">
        <v>878</v>
      </c>
    </row>
    <row r="406" spans="1:10" ht="12.95" customHeight="1" x14ac:dyDescent="0.2">
      <c r="A406" s="306">
        <v>1144134143</v>
      </c>
      <c r="B406" s="299" t="s">
        <v>67</v>
      </c>
      <c r="C406" s="299" t="str">
        <f>+_xlfn.XLOOKUP(A406,'ACTIVOS 2'!$B$10:$B$646,'ACTIVOS 2'!$C$10:$C$646)</f>
        <v>PENA PERALTA ANDRES MAURICIO</v>
      </c>
      <c r="D406" s="300">
        <v>32910</v>
      </c>
      <c r="E406" s="300">
        <v>44942</v>
      </c>
      <c r="F406" s="299" t="s">
        <v>763</v>
      </c>
      <c r="G406" s="299" t="s">
        <v>68</v>
      </c>
      <c r="H406" s="299" t="s">
        <v>19</v>
      </c>
      <c r="I406" s="299" t="s">
        <v>69</v>
      </c>
      <c r="J406" s="299" t="s">
        <v>70</v>
      </c>
    </row>
    <row r="407" spans="1:10" ht="12.95" customHeight="1" x14ac:dyDescent="0.2">
      <c r="A407" s="306">
        <v>1007734786</v>
      </c>
      <c r="B407" s="299" t="s">
        <v>1351</v>
      </c>
      <c r="C407" s="299" t="str">
        <f>+_xlfn.XLOOKUP(A407,'ACTIVOS 2'!$B$10:$B$646,'ACTIVOS 2'!$C$10:$C$646)</f>
        <v>SANDOVAL BARRETO TATIANA MARCELA</v>
      </c>
      <c r="D407" s="300">
        <v>36938</v>
      </c>
      <c r="E407" s="300">
        <v>44977</v>
      </c>
      <c r="F407" s="299" t="s">
        <v>768</v>
      </c>
      <c r="G407" s="299" t="s">
        <v>4485</v>
      </c>
      <c r="H407" s="299" t="s">
        <v>90</v>
      </c>
      <c r="I407" s="299" t="s">
        <v>1131</v>
      </c>
      <c r="J407" s="299" t="s">
        <v>196</v>
      </c>
    </row>
    <row r="408" spans="1:10" ht="12.95" customHeight="1" x14ac:dyDescent="0.2">
      <c r="A408" s="306">
        <v>1151937796</v>
      </c>
      <c r="B408" s="299" t="s">
        <v>269</v>
      </c>
      <c r="C408" s="299" t="str">
        <f>+_xlfn.XLOOKUP(A408,'ACTIVOS 2'!$B$10:$B$646,'ACTIVOS 2'!$C$10:$C$646)</f>
        <v>NARANJO MUNOZ  BRYAN STIVEN</v>
      </c>
      <c r="D408" s="300">
        <v>33198</v>
      </c>
      <c r="E408" s="300">
        <v>44977</v>
      </c>
      <c r="F408" s="299" t="s">
        <v>763</v>
      </c>
      <c r="G408" s="299" t="s">
        <v>270</v>
      </c>
      <c r="H408" s="299" t="s">
        <v>90</v>
      </c>
      <c r="I408" s="299" t="s">
        <v>211</v>
      </c>
      <c r="J408" s="299" t="s">
        <v>196</v>
      </c>
    </row>
    <row r="409" spans="1:10" ht="12.95" customHeight="1" x14ac:dyDescent="0.2">
      <c r="A409" s="306">
        <v>1143958390</v>
      </c>
      <c r="B409" s="299" t="s">
        <v>96</v>
      </c>
      <c r="C409" s="299" t="e">
        <f>+_xlfn.XLOOKUP(A409,'ACTIVOS 2'!$B$10:$B$646,'ACTIVOS 2'!$C$10:$C$646)</f>
        <v>#N/A</v>
      </c>
      <c r="D409" s="300">
        <v>34197</v>
      </c>
      <c r="E409" s="300">
        <v>44991</v>
      </c>
      <c r="F409" s="299" t="s">
        <v>763</v>
      </c>
      <c r="G409" s="299" t="s">
        <v>97</v>
      </c>
      <c r="H409" s="299" t="s">
        <v>90</v>
      </c>
      <c r="I409" s="299" t="s">
        <v>91</v>
      </c>
      <c r="J409" s="299" t="s">
        <v>92</v>
      </c>
    </row>
    <row r="410" spans="1:10" ht="12.95" customHeight="1" x14ac:dyDescent="0.2">
      <c r="A410" s="306">
        <v>1144199936</v>
      </c>
      <c r="B410" s="299" t="s">
        <v>144</v>
      </c>
      <c r="C410" s="299" t="e">
        <f>+_xlfn.XLOOKUP(A410,'ACTIVOS 2'!$B$10:$B$646,'ACTIVOS 2'!$C$10:$C$646)</f>
        <v>#N/A</v>
      </c>
      <c r="D410" s="300">
        <v>35502</v>
      </c>
      <c r="E410" s="300">
        <v>44991</v>
      </c>
      <c r="F410" s="299" t="s">
        <v>763</v>
      </c>
      <c r="G410" s="299" t="s">
        <v>4385</v>
      </c>
      <c r="H410" s="299" t="s">
        <v>90</v>
      </c>
      <c r="I410" s="299" t="s">
        <v>91</v>
      </c>
      <c r="J410" s="299" t="s">
        <v>92</v>
      </c>
    </row>
    <row r="411" spans="1:10" ht="12.95" customHeight="1" x14ac:dyDescent="0.2">
      <c r="A411" s="306">
        <v>1118293750</v>
      </c>
      <c r="B411" s="299" t="s">
        <v>1167</v>
      </c>
      <c r="C411" s="299" t="str">
        <f>+_xlfn.XLOOKUP(A411,'ACTIVOS 2'!$B$10:$B$646,'ACTIVOS 2'!$C$10:$C$646)</f>
        <v>CASTILLO MENDOZA MENYI SOLANGY</v>
      </c>
      <c r="D411" s="300">
        <v>33008</v>
      </c>
      <c r="E411" s="300">
        <v>44991</v>
      </c>
      <c r="F411" s="299" t="s">
        <v>768</v>
      </c>
      <c r="G411" s="299" t="s">
        <v>1168</v>
      </c>
      <c r="H411" s="299" t="s">
        <v>90</v>
      </c>
      <c r="I411" s="299" t="s">
        <v>1131</v>
      </c>
      <c r="J411" s="299" t="s">
        <v>196</v>
      </c>
    </row>
    <row r="412" spans="1:10" ht="12.95" customHeight="1" x14ac:dyDescent="0.2">
      <c r="A412" s="306">
        <v>1004611074</v>
      </c>
      <c r="B412" s="299" t="s">
        <v>1307</v>
      </c>
      <c r="C412" s="299" t="e">
        <f>+_xlfn.XLOOKUP(A412,'ACTIVOS 2'!$B$10:$B$646,'ACTIVOS 2'!$C$10:$C$646)</f>
        <v>#N/A</v>
      </c>
      <c r="D412" s="300">
        <v>35944</v>
      </c>
      <c r="E412" s="300">
        <v>44991</v>
      </c>
      <c r="F412" s="299" t="s">
        <v>768</v>
      </c>
      <c r="G412" s="299" t="s">
        <v>1308</v>
      </c>
      <c r="H412" s="299" t="s">
        <v>90</v>
      </c>
      <c r="I412" s="299" t="s">
        <v>1131</v>
      </c>
      <c r="J412" s="299" t="s">
        <v>196</v>
      </c>
    </row>
    <row r="413" spans="1:10" ht="12.95" customHeight="1" x14ac:dyDescent="0.2">
      <c r="A413" s="306">
        <v>1113534968</v>
      </c>
      <c r="B413" s="299" t="s">
        <v>149</v>
      </c>
      <c r="C413" s="299" t="e">
        <f>+_xlfn.XLOOKUP(A413,'ACTIVOS 2'!$B$10:$B$646,'ACTIVOS 2'!$C$10:$C$646)</f>
        <v>#N/A</v>
      </c>
      <c r="D413" s="300">
        <v>35240</v>
      </c>
      <c r="E413" s="300">
        <v>45006</v>
      </c>
      <c r="F413" s="299" t="s">
        <v>763</v>
      </c>
      <c r="G413" s="299" t="s">
        <v>150</v>
      </c>
      <c r="H413" s="299" t="s">
        <v>90</v>
      </c>
      <c r="I413" s="299" t="s">
        <v>91</v>
      </c>
      <c r="J413" s="299" t="s">
        <v>92</v>
      </c>
    </row>
    <row r="414" spans="1:10" ht="12.95" customHeight="1" x14ac:dyDescent="0.2">
      <c r="A414" s="306">
        <v>67031614</v>
      </c>
      <c r="B414" s="299" t="s">
        <v>1206</v>
      </c>
      <c r="C414" s="299" t="str">
        <f>+_xlfn.XLOOKUP(A414,'ACTIVOS 2'!$B$10:$B$646,'ACTIVOS 2'!$C$10:$C$646)</f>
        <v>HERNANDEZ PELAEZ DIANA CAROLINA</v>
      </c>
      <c r="D414" s="300">
        <v>31135</v>
      </c>
      <c r="E414" s="300">
        <v>45006</v>
      </c>
      <c r="F414" s="299" t="s">
        <v>768</v>
      </c>
      <c r="G414" s="299" t="s">
        <v>1207</v>
      </c>
      <c r="H414" s="299" t="s">
        <v>90</v>
      </c>
      <c r="I414" s="299" t="s">
        <v>1131</v>
      </c>
      <c r="J414" s="299" t="s">
        <v>196</v>
      </c>
    </row>
    <row r="415" spans="1:10" ht="12.95" customHeight="1" x14ac:dyDescent="0.2">
      <c r="A415" s="306">
        <v>38641755</v>
      </c>
      <c r="B415" s="299" t="s">
        <v>1237</v>
      </c>
      <c r="C415" s="299" t="str">
        <f>+_xlfn.XLOOKUP(A415,'ACTIVOS 2'!$B$10:$B$646,'ACTIVOS 2'!$C$10:$C$646)</f>
        <v>MARTINEZ DIAZ YAMILETH</v>
      </c>
      <c r="D415" s="300">
        <v>30501</v>
      </c>
      <c r="E415" s="300">
        <v>45006</v>
      </c>
      <c r="F415" s="299" t="s">
        <v>768</v>
      </c>
      <c r="G415" s="299" t="s">
        <v>1238</v>
      </c>
      <c r="H415" s="299" t="s">
        <v>90</v>
      </c>
      <c r="I415" s="299" t="s">
        <v>1131</v>
      </c>
      <c r="J415" s="299" t="s">
        <v>196</v>
      </c>
    </row>
    <row r="416" spans="1:10" ht="12.95" customHeight="1" x14ac:dyDescent="0.2">
      <c r="A416" s="306">
        <v>16370054</v>
      </c>
      <c r="B416" s="299" t="s">
        <v>1065</v>
      </c>
      <c r="C416" s="299" t="str">
        <f>+_xlfn.XLOOKUP(A416,'ACTIVOS 2'!$B$10:$B$646,'ACTIVOS 2'!$C$10:$C$646)</f>
        <v>MARMOLEJO DE LA CRUZ WILMAR</v>
      </c>
      <c r="D416" s="300">
        <v>24467</v>
      </c>
      <c r="E416" s="300">
        <v>45017</v>
      </c>
      <c r="F416" s="299" t="s">
        <v>763</v>
      </c>
      <c r="G416" s="299" t="s">
        <v>4404</v>
      </c>
      <c r="H416" s="299" t="s">
        <v>83</v>
      </c>
      <c r="I416" s="299" t="s">
        <v>899</v>
      </c>
      <c r="J416" s="299" t="s">
        <v>85</v>
      </c>
    </row>
    <row r="417" spans="1:10" ht="12.95" customHeight="1" x14ac:dyDescent="0.2">
      <c r="A417" s="306">
        <v>25281272</v>
      </c>
      <c r="B417" s="299" t="s">
        <v>1024</v>
      </c>
      <c r="C417" s="299" t="str">
        <f>+_xlfn.XLOOKUP(A417,'ACTIVOS 2'!$B$10:$B$646,'ACTIVOS 2'!$C$10:$C$646)</f>
        <v>BETANCOUR GLORIA PATRICIA</v>
      </c>
      <c r="D417" s="300">
        <v>28988</v>
      </c>
      <c r="E417" s="300">
        <v>45017</v>
      </c>
      <c r="F417" s="299" t="s">
        <v>768</v>
      </c>
      <c r="G417" s="299" t="s">
        <v>1025</v>
      </c>
      <c r="H417" s="299" t="s">
        <v>90</v>
      </c>
      <c r="I417" s="299" t="s">
        <v>1017</v>
      </c>
      <c r="J417" s="299" t="s">
        <v>196</v>
      </c>
    </row>
    <row r="418" spans="1:10" ht="12.95" customHeight="1" x14ac:dyDescent="0.2">
      <c r="A418" s="306">
        <v>1114898351</v>
      </c>
      <c r="B418" s="299" t="s">
        <v>996</v>
      </c>
      <c r="C418" s="299" t="str">
        <f>+_xlfn.XLOOKUP(A418,'ACTIVOS 2'!$B$10:$B$646,'ACTIVOS 2'!$C$10:$C$646)</f>
        <v>RIVERA JULIAN BRAYAN STIVEN</v>
      </c>
      <c r="D418" s="300">
        <v>35775</v>
      </c>
      <c r="E418" s="300">
        <v>45026</v>
      </c>
      <c r="F418" s="299" t="s">
        <v>763</v>
      </c>
      <c r="G418" s="299" t="s">
        <v>997</v>
      </c>
      <c r="H418" s="299" t="s">
        <v>83</v>
      </c>
      <c r="I418" s="299" t="s">
        <v>998</v>
      </c>
      <c r="J418" s="299" t="s">
        <v>881</v>
      </c>
    </row>
    <row r="419" spans="1:10" ht="12.95" customHeight="1" x14ac:dyDescent="0.2">
      <c r="A419" s="306">
        <v>31714469</v>
      </c>
      <c r="B419" s="299" t="s">
        <v>1002</v>
      </c>
      <c r="C419" s="299" t="str">
        <f>+_xlfn.XLOOKUP(A419,'ACTIVOS 2'!$B$10:$B$646,'ACTIVOS 2'!$C$10:$C$646)</f>
        <v>COBO MURIEL SANDRA MILENA</v>
      </c>
      <c r="D419" s="300">
        <v>30609</v>
      </c>
      <c r="E419" s="300">
        <v>45026</v>
      </c>
      <c r="F419" s="299" t="s">
        <v>768</v>
      </c>
      <c r="G419" s="299" t="s">
        <v>1003</v>
      </c>
      <c r="H419" s="299" t="s">
        <v>90</v>
      </c>
      <c r="I419" s="299" t="s">
        <v>1001</v>
      </c>
      <c r="J419" s="299" t="s">
        <v>159</v>
      </c>
    </row>
    <row r="420" spans="1:10" ht="12.95" customHeight="1" x14ac:dyDescent="0.2">
      <c r="A420" s="306">
        <v>1143974781</v>
      </c>
      <c r="B420" s="299" t="s">
        <v>121</v>
      </c>
      <c r="C420" s="299" t="e">
        <f>+_xlfn.XLOOKUP(A420,'ACTIVOS 2'!$B$10:$B$646,'ACTIVOS 2'!$C$10:$C$646)</f>
        <v>#N/A</v>
      </c>
      <c r="D420" s="300">
        <v>34910</v>
      </c>
      <c r="E420" s="300">
        <v>45026</v>
      </c>
      <c r="F420" s="299" t="s">
        <v>763</v>
      </c>
      <c r="G420" s="299" t="s">
        <v>122</v>
      </c>
      <c r="H420" s="299" t="s">
        <v>90</v>
      </c>
      <c r="I420" s="299" t="s">
        <v>91</v>
      </c>
      <c r="J420" s="299" t="s">
        <v>92</v>
      </c>
    </row>
    <row r="421" spans="1:10" ht="12.95" customHeight="1" x14ac:dyDescent="0.2">
      <c r="A421" s="306">
        <v>22547321</v>
      </c>
      <c r="B421" s="299" t="s">
        <v>1210</v>
      </c>
      <c r="C421" s="299" t="str">
        <f>+_xlfn.XLOOKUP(A421,'ACTIVOS 2'!$B$10:$B$646,'ACTIVOS 2'!$C$10:$C$646)</f>
        <v>HERRERA POLO DORELSY MARGARITA</v>
      </c>
      <c r="D421" s="300">
        <v>28701</v>
      </c>
      <c r="E421" s="300">
        <v>45026</v>
      </c>
      <c r="F421" s="299" t="s">
        <v>768</v>
      </c>
      <c r="G421" s="299" t="s">
        <v>4448</v>
      </c>
      <c r="H421" s="299" t="s">
        <v>90</v>
      </c>
      <c r="I421" s="299" t="s">
        <v>1131</v>
      </c>
      <c r="J421" s="299" t="s">
        <v>196</v>
      </c>
    </row>
    <row r="422" spans="1:10" ht="12.95" customHeight="1" x14ac:dyDescent="0.2">
      <c r="A422" s="306">
        <v>38683149</v>
      </c>
      <c r="B422" s="299" t="s">
        <v>1269</v>
      </c>
      <c r="C422" s="299" t="str">
        <f>+_xlfn.XLOOKUP(A422,'ACTIVOS 2'!$B$10:$B$646,'ACTIVOS 2'!$C$10:$C$646)</f>
        <v>MUNOZ IRMA DELCY</v>
      </c>
      <c r="D422" s="300">
        <v>30921</v>
      </c>
      <c r="E422" s="300">
        <v>45026</v>
      </c>
      <c r="F422" s="299" t="s">
        <v>768</v>
      </c>
      <c r="G422" s="299" t="s">
        <v>4459</v>
      </c>
      <c r="H422" s="299" t="s">
        <v>90</v>
      </c>
      <c r="I422" s="299" t="s">
        <v>1131</v>
      </c>
      <c r="J422" s="299" t="s">
        <v>196</v>
      </c>
    </row>
    <row r="423" spans="1:10" ht="12.95" customHeight="1" x14ac:dyDescent="0.2">
      <c r="A423" s="306">
        <v>1111777493</v>
      </c>
      <c r="B423" s="299" t="s">
        <v>1370</v>
      </c>
      <c r="C423" s="299" t="str">
        <f>+_xlfn.XLOOKUP(A423,'ACTIVOS 2'!$B$10:$B$646,'ACTIVOS 2'!$C$10:$C$646)</f>
        <v>TORRES GUERRERO MARIBEL</v>
      </c>
      <c r="D423" s="300">
        <v>33133</v>
      </c>
      <c r="E423" s="300">
        <v>45026</v>
      </c>
      <c r="F423" s="299" t="s">
        <v>768</v>
      </c>
      <c r="G423" s="299" t="s">
        <v>4490</v>
      </c>
      <c r="H423" s="299" t="s">
        <v>90</v>
      </c>
      <c r="I423" s="299" t="s">
        <v>1131</v>
      </c>
      <c r="J423" s="299" t="s">
        <v>196</v>
      </c>
    </row>
    <row r="424" spans="1:10" ht="12.95" customHeight="1" x14ac:dyDescent="0.2">
      <c r="A424" s="306">
        <v>1144152738</v>
      </c>
      <c r="B424" s="299" t="s">
        <v>1478</v>
      </c>
      <c r="C424" s="299" t="str">
        <f>+_xlfn.XLOOKUP(A424,'ACTIVOS 2'!$B$10:$B$646,'ACTIVOS 2'!$C$10:$C$646)</f>
        <v>GUTIERREZ VELASCO  JOSE MANUEL</v>
      </c>
      <c r="D424" s="300">
        <v>33497</v>
      </c>
      <c r="E424" s="300">
        <v>45026</v>
      </c>
      <c r="F424" s="299" t="s">
        <v>763</v>
      </c>
      <c r="G424" s="299" t="s">
        <v>4513</v>
      </c>
      <c r="H424" s="299" t="s">
        <v>90</v>
      </c>
      <c r="I424" s="299" t="s">
        <v>1473</v>
      </c>
      <c r="J424" s="299" t="s">
        <v>159</v>
      </c>
    </row>
    <row r="425" spans="1:10" ht="12.95" customHeight="1" x14ac:dyDescent="0.2">
      <c r="A425" s="306">
        <v>38551801</v>
      </c>
      <c r="B425" s="299" t="s">
        <v>1490</v>
      </c>
      <c r="C425" s="299" t="str">
        <f>+_xlfn.XLOOKUP(A425,'ACTIVOS 2'!$B$10:$B$646,'ACTIVOS 2'!$C$10:$C$646)</f>
        <v>RENDON MUNOZ  EYLES YOJHANA</v>
      </c>
      <c r="D425" s="300">
        <v>29847</v>
      </c>
      <c r="E425" s="300">
        <v>45026</v>
      </c>
      <c r="F425" s="299" t="s">
        <v>768</v>
      </c>
      <c r="G425" s="299" t="s">
        <v>1491</v>
      </c>
      <c r="H425" s="299" t="s">
        <v>90</v>
      </c>
      <c r="I425" s="299" t="s">
        <v>1473</v>
      </c>
      <c r="J425" s="299" t="s">
        <v>159</v>
      </c>
    </row>
    <row r="426" spans="1:10" ht="12.95" customHeight="1" x14ac:dyDescent="0.2">
      <c r="A426" s="306">
        <v>1151941373</v>
      </c>
      <c r="B426" s="299" t="s">
        <v>833</v>
      </c>
      <c r="C426" s="299" t="str">
        <f>+_xlfn.XLOOKUP(A426,'ACTIVOS 2'!$B$10:$B$646,'ACTIVOS 2'!$C$10:$C$646)</f>
        <v>DIAZ VIVAS HEIDY BRIGITTE</v>
      </c>
      <c r="D426" s="300">
        <v>33397</v>
      </c>
      <c r="E426" s="300">
        <v>45040</v>
      </c>
      <c r="F426" s="299" t="s">
        <v>768</v>
      </c>
      <c r="G426" s="299" t="s">
        <v>4316</v>
      </c>
      <c r="H426" s="299" t="s">
        <v>19</v>
      </c>
      <c r="I426" s="299" t="s">
        <v>834</v>
      </c>
      <c r="J426" s="299" t="s">
        <v>24</v>
      </c>
    </row>
    <row r="427" spans="1:10" ht="12.95" customHeight="1" x14ac:dyDescent="0.2">
      <c r="A427" s="306">
        <v>1144081343</v>
      </c>
      <c r="B427" s="299" t="s">
        <v>1149</v>
      </c>
      <c r="C427" s="299" t="str">
        <f>+_xlfn.XLOOKUP(A427,'ACTIVOS 2'!$B$10:$B$646,'ACTIVOS 2'!$C$10:$C$646)</f>
        <v>BUENO MESA LUISA FERNANDA</v>
      </c>
      <c r="D427" s="300">
        <v>34886</v>
      </c>
      <c r="E427" s="300">
        <v>45040</v>
      </c>
      <c r="F427" s="299" t="s">
        <v>768</v>
      </c>
      <c r="G427" s="299" t="s">
        <v>1150</v>
      </c>
      <c r="H427" s="299" t="s">
        <v>90</v>
      </c>
      <c r="I427" s="299" t="s">
        <v>1131</v>
      </c>
      <c r="J427" s="299" t="s">
        <v>196</v>
      </c>
    </row>
    <row r="428" spans="1:10" ht="12.95" customHeight="1" x14ac:dyDescent="0.2">
      <c r="A428" s="306">
        <v>1130595533</v>
      </c>
      <c r="B428" s="299" t="s">
        <v>1228</v>
      </c>
      <c r="C428" s="299" t="str">
        <f>+_xlfn.XLOOKUP(A428,'ACTIVOS 2'!$B$10:$B$646,'ACTIVOS 2'!$C$10:$C$646)</f>
        <v>LOZANO YENNY LORENA</v>
      </c>
      <c r="D428" s="300">
        <v>32021</v>
      </c>
      <c r="E428" s="300">
        <v>45040</v>
      </c>
      <c r="F428" s="299" t="s">
        <v>768</v>
      </c>
      <c r="G428" s="299" t="s">
        <v>4452</v>
      </c>
      <c r="H428" s="299" t="s">
        <v>90</v>
      </c>
      <c r="I428" s="299" t="s">
        <v>1131</v>
      </c>
      <c r="J428" s="299" t="s">
        <v>196</v>
      </c>
    </row>
    <row r="429" spans="1:10" ht="12.95" customHeight="1" x14ac:dyDescent="0.2">
      <c r="A429" s="306">
        <v>1144108261</v>
      </c>
      <c r="B429" s="299" t="s">
        <v>1235</v>
      </c>
      <c r="C429" s="299" t="e">
        <f>+_xlfn.XLOOKUP(A429,'ACTIVOS 2'!$B$10:$B$646,'ACTIVOS 2'!$C$10:$C$646)</f>
        <v>#N/A</v>
      </c>
      <c r="D429" s="300">
        <v>36320</v>
      </c>
      <c r="E429" s="300">
        <v>45040</v>
      </c>
      <c r="F429" s="299" t="s">
        <v>768</v>
      </c>
      <c r="G429" s="299" t="s">
        <v>1236</v>
      </c>
      <c r="H429" s="299" t="s">
        <v>90</v>
      </c>
      <c r="I429" s="299" t="s">
        <v>1131</v>
      </c>
      <c r="J429" s="299" t="s">
        <v>196</v>
      </c>
    </row>
    <row r="430" spans="1:10" ht="12.95" customHeight="1" x14ac:dyDescent="0.2">
      <c r="A430" s="306">
        <v>67021156</v>
      </c>
      <c r="B430" s="299" t="s">
        <v>1302</v>
      </c>
      <c r="C430" s="299" t="str">
        <f>+_xlfn.XLOOKUP(A430,'ACTIVOS 2'!$B$10:$B$646,'ACTIVOS 2'!$C$10:$C$646)</f>
        <v>PINEDA CASTRILLON MARILUZ</v>
      </c>
      <c r="D430" s="300">
        <v>30329</v>
      </c>
      <c r="E430" s="300">
        <v>45040</v>
      </c>
      <c r="F430" s="299" t="s">
        <v>763</v>
      </c>
      <c r="G430" s="299" t="s">
        <v>4470</v>
      </c>
      <c r="H430" s="299" t="s">
        <v>90</v>
      </c>
      <c r="I430" s="299" t="s">
        <v>1131</v>
      </c>
      <c r="J430" s="299" t="s">
        <v>196</v>
      </c>
    </row>
    <row r="431" spans="1:10" ht="12.95" customHeight="1" x14ac:dyDescent="0.2">
      <c r="A431" s="306">
        <v>1122121587</v>
      </c>
      <c r="B431" s="299" t="s">
        <v>168</v>
      </c>
      <c r="C431" s="299" t="str">
        <f>+_xlfn.XLOOKUP(A431,'ACTIVOS 2'!$B$10:$B$646,'ACTIVOS 2'!$C$10:$C$646)</f>
        <v>BETANCOURT GIRALDO PAOLA ANDREA</v>
      </c>
      <c r="D431" s="300">
        <v>32252</v>
      </c>
      <c r="E431" s="300">
        <v>45062</v>
      </c>
      <c r="F431" s="299" t="s">
        <v>768</v>
      </c>
      <c r="G431" s="299" t="s">
        <v>169</v>
      </c>
      <c r="H431" s="299" t="s">
        <v>90</v>
      </c>
      <c r="I431" s="299" t="s">
        <v>167</v>
      </c>
      <c r="J431" s="299" t="s">
        <v>159</v>
      </c>
    </row>
    <row r="432" spans="1:10" ht="12.95" customHeight="1" x14ac:dyDescent="0.2">
      <c r="A432" s="306">
        <v>1107508291</v>
      </c>
      <c r="B432" s="299" t="s">
        <v>1188</v>
      </c>
      <c r="C432" s="299" t="e">
        <f>+_xlfn.XLOOKUP(A432,'ACTIVOS 2'!$B$10:$B$646,'ACTIVOS 2'!$C$10:$C$646)</f>
        <v>#N/A</v>
      </c>
      <c r="D432" s="300">
        <v>35472</v>
      </c>
      <c r="E432" s="300">
        <v>45062</v>
      </c>
      <c r="F432" s="299" t="s">
        <v>768</v>
      </c>
      <c r="G432" s="299" t="s">
        <v>4442</v>
      </c>
      <c r="H432" s="299" t="s">
        <v>90</v>
      </c>
      <c r="I432" s="299" t="s">
        <v>1131</v>
      </c>
      <c r="J432" s="299" t="s">
        <v>196</v>
      </c>
    </row>
    <row r="433" spans="1:10" ht="12.95" customHeight="1" x14ac:dyDescent="0.2">
      <c r="A433" s="306">
        <v>1107097892</v>
      </c>
      <c r="B433" s="299" t="s">
        <v>1352</v>
      </c>
      <c r="C433" s="299" t="e">
        <f>+_xlfn.XLOOKUP(A433,'ACTIVOS 2'!$B$10:$B$646,'ACTIVOS 2'!$C$10:$C$646)</f>
        <v>#N/A</v>
      </c>
      <c r="D433" s="300">
        <v>35173</v>
      </c>
      <c r="E433" s="300">
        <v>45062</v>
      </c>
      <c r="F433" s="299" t="s">
        <v>768</v>
      </c>
      <c r="G433" s="299" t="s">
        <v>1353</v>
      </c>
      <c r="H433" s="299" t="s">
        <v>90</v>
      </c>
      <c r="I433" s="299" t="s">
        <v>1131</v>
      </c>
      <c r="J433" s="299" t="s">
        <v>196</v>
      </c>
    </row>
    <row r="434" spans="1:10" ht="12.95" customHeight="1" x14ac:dyDescent="0.2">
      <c r="A434" s="306">
        <v>1144211767</v>
      </c>
      <c r="B434" s="299" t="s">
        <v>1360</v>
      </c>
      <c r="C434" s="299" t="str">
        <f>+_xlfn.XLOOKUP(A434,'ACTIVOS 2'!$B$10:$B$646,'ACTIVOS 2'!$C$10:$C$646)</f>
        <v>TAMAYO MARTINEZ PAOLA ANDREA</v>
      </c>
      <c r="D434" s="300">
        <v>36380</v>
      </c>
      <c r="E434" s="300">
        <v>45062</v>
      </c>
      <c r="F434" s="299" t="s">
        <v>768</v>
      </c>
      <c r="G434" s="299" t="s">
        <v>1361</v>
      </c>
      <c r="H434" s="299" t="s">
        <v>90</v>
      </c>
      <c r="I434" s="299" t="s">
        <v>1131</v>
      </c>
      <c r="J434" s="299" t="s">
        <v>196</v>
      </c>
    </row>
    <row r="435" spans="1:10" ht="12.95" customHeight="1" x14ac:dyDescent="0.2">
      <c r="A435" s="306">
        <v>1144037959</v>
      </c>
      <c r="B435" s="299" t="s">
        <v>1374</v>
      </c>
      <c r="C435" s="299" t="str">
        <f>+_xlfn.XLOOKUP(A435,'ACTIVOS 2'!$B$10:$B$646,'ACTIVOS 2'!$C$10:$C$646)</f>
        <v>URUENA HERNANDEZ LAURA MILENA</v>
      </c>
      <c r="D435" s="300">
        <v>32883</v>
      </c>
      <c r="E435" s="300">
        <v>45062</v>
      </c>
      <c r="F435" s="299" t="s">
        <v>768</v>
      </c>
      <c r="G435" s="299" t="s">
        <v>1375</v>
      </c>
      <c r="H435" s="299" t="s">
        <v>90</v>
      </c>
      <c r="I435" s="299" t="s">
        <v>1131</v>
      </c>
      <c r="J435" s="299" t="s">
        <v>196</v>
      </c>
    </row>
    <row r="436" spans="1:10" ht="12.95" customHeight="1" x14ac:dyDescent="0.2">
      <c r="A436" s="306">
        <v>38289647</v>
      </c>
      <c r="B436" s="299" t="s">
        <v>1376</v>
      </c>
      <c r="C436" s="299" t="str">
        <f>+_xlfn.XLOOKUP(A436,'ACTIVOS 2'!$B$10:$B$646,'ACTIVOS 2'!$C$10:$C$646)</f>
        <v>URUENA HERNANDEZ NIDIA JOHANA</v>
      </c>
      <c r="D436" s="300">
        <v>29653</v>
      </c>
      <c r="E436" s="300">
        <v>45062</v>
      </c>
      <c r="F436" s="299" t="s">
        <v>768</v>
      </c>
      <c r="G436" s="299" t="s">
        <v>1377</v>
      </c>
      <c r="H436" s="299" t="s">
        <v>90</v>
      </c>
      <c r="I436" s="299" t="s">
        <v>1131</v>
      </c>
      <c r="J436" s="299" t="s">
        <v>196</v>
      </c>
    </row>
    <row r="437" spans="1:10" ht="12.95" customHeight="1" x14ac:dyDescent="0.2">
      <c r="A437" s="306">
        <v>1144042392</v>
      </c>
      <c r="B437" s="299" t="s">
        <v>248</v>
      </c>
      <c r="C437" s="299" t="str">
        <f>+_xlfn.XLOOKUP(A437,'ACTIVOS 2'!$B$10:$B$646,'ACTIVOS 2'!$C$10:$C$646)</f>
        <v>HERNANDEZ RAMOS EVERT ALEXIS</v>
      </c>
      <c r="D437" s="300">
        <v>33298</v>
      </c>
      <c r="E437" s="300">
        <v>45062</v>
      </c>
      <c r="F437" s="299" t="s">
        <v>763</v>
      </c>
      <c r="G437" s="299" t="s">
        <v>249</v>
      </c>
      <c r="H437" s="299" t="s">
        <v>90</v>
      </c>
      <c r="I437" s="299" t="s">
        <v>211</v>
      </c>
      <c r="J437" s="299" t="s">
        <v>196</v>
      </c>
    </row>
    <row r="438" spans="1:10" ht="12.95" customHeight="1" x14ac:dyDescent="0.2">
      <c r="A438" s="306">
        <v>14678592</v>
      </c>
      <c r="B438" s="299" t="s">
        <v>1577</v>
      </c>
      <c r="C438" s="299" t="str">
        <f>+_xlfn.XLOOKUP(A438,'ACTIVOS 2'!$B$10:$B$646,'ACTIVOS 2'!$C$10:$C$646)</f>
        <v>MONTANO MURILLO LUIS CARLOS</v>
      </c>
      <c r="D438" s="300">
        <v>31041</v>
      </c>
      <c r="E438" s="300">
        <v>45062</v>
      </c>
      <c r="F438" s="299" t="s">
        <v>763</v>
      </c>
      <c r="G438" s="299" t="s">
        <v>1578</v>
      </c>
      <c r="H438" s="299" t="s">
        <v>366</v>
      </c>
      <c r="I438" s="299" t="s">
        <v>1576</v>
      </c>
      <c r="J438" s="299" t="s">
        <v>1541</v>
      </c>
    </row>
    <row r="439" spans="1:10" ht="12.95" customHeight="1" x14ac:dyDescent="0.2">
      <c r="A439" s="306">
        <v>1059450860</v>
      </c>
      <c r="B439" s="299" t="s">
        <v>1135</v>
      </c>
      <c r="C439" s="299" t="str">
        <f>+_xlfn.XLOOKUP(A439,'ACTIVOS 2'!$B$10:$B$646,'ACTIVOS 2'!$C$10:$C$646)</f>
        <v>ANCHICO CUNDUMI ELIANY YOHENY</v>
      </c>
      <c r="D439" s="300">
        <v>36304</v>
      </c>
      <c r="E439" s="300">
        <v>45069</v>
      </c>
      <c r="F439" s="299" t="s">
        <v>768</v>
      </c>
      <c r="G439" s="299" t="s">
        <v>4421</v>
      </c>
      <c r="H439" s="299" t="s">
        <v>90</v>
      </c>
      <c r="I439" s="299" t="s">
        <v>1131</v>
      </c>
      <c r="J439" s="299" t="s">
        <v>196</v>
      </c>
    </row>
    <row r="440" spans="1:10" ht="12.95" customHeight="1" x14ac:dyDescent="0.2">
      <c r="A440" s="306">
        <v>59688828</v>
      </c>
      <c r="B440" s="299" t="s">
        <v>1141</v>
      </c>
      <c r="C440" s="299" t="e">
        <f>+_xlfn.XLOOKUP(A440,'ACTIVOS 2'!$B$10:$B$646,'ACTIVOS 2'!$C$10:$C$646)</f>
        <v>#N/A</v>
      </c>
      <c r="D440" s="300">
        <v>31379</v>
      </c>
      <c r="E440" s="300">
        <v>45069</v>
      </c>
      <c r="F440" s="299" t="s">
        <v>768</v>
      </c>
      <c r="G440" s="299" t="s">
        <v>4425</v>
      </c>
      <c r="H440" s="299" t="s">
        <v>90</v>
      </c>
      <c r="I440" s="299" t="s">
        <v>1131</v>
      </c>
      <c r="J440" s="299" t="s">
        <v>196</v>
      </c>
    </row>
    <row r="441" spans="1:10" ht="12.95" customHeight="1" x14ac:dyDescent="0.2">
      <c r="A441" s="306">
        <v>1028161187</v>
      </c>
      <c r="B441" s="299" t="s">
        <v>1148</v>
      </c>
      <c r="C441" s="299" t="e">
        <f>+_xlfn.XLOOKUP(A441,'ACTIVOS 2'!$B$10:$B$646,'ACTIVOS 2'!$C$10:$C$646)</f>
        <v>#N/A</v>
      </c>
      <c r="D441" s="300">
        <v>36332</v>
      </c>
      <c r="E441" s="300">
        <v>45069</v>
      </c>
      <c r="F441" s="299" t="s">
        <v>768</v>
      </c>
      <c r="G441" s="299" t="s">
        <v>4428</v>
      </c>
      <c r="H441" s="299" t="s">
        <v>90</v>
      </c>
      <c r="I441" s="299" t="s">
        <v>1131</v>
      </c>
      <c r="J441" s="299" t="s">
        <v>196</v>
      </c>
    </row>
    <row r="442" spans="1:10" ht="12.95" customHeight="1" x14ac:dyDescent="0.2">
      <c r="A442" s="306">
        <v>1059358248</v>
      </c>
      <c r="B442" s="299" t="s">
        <v>1156</v>
      </c>
      <c r="C442" s="299" t="str">
        <f>+_xlfn.XLOOKUP(A442,'ACTIVOS 2'!$B$10:$B$646,'ACTIVOS 2'!$C$10:$C$646)</f>
        <v>CAICEDO SANCHEZ ANYI MARISOL</v>
      </c>
      <c r="D442" s="300">
        <v>32871</v>
      </c>
      <c r="E442" s="300">
        <v>45069</v>
      </c>
      <c r="F442" s="299" t="s">
        <v>768</v>
      </c>
      <c r="G442" s="299" t="s">
        <v>4430</v>
      </c>
      <c r="H442" s="299" t="s">
        <v>90</v>
      </c>
      <c r="I442" s="299" t="s">
        <v>1131</v>
      </c>
      <c r="J442" s="299" t="s">
        <v>196</v>
      </c>
    </row>
    <row r="443" spans="1:10" ht="12.95" customHeight="1" x14ac:dyDescent="0.2">
      <c r="A443" s="306">
        <v>1144211123</v>
      </c>
      <c r="B443" s="299" t="s">
        <v>1205</v>
      </c>
      <c r="C443" s="299" t="e">
        <f>+_xlfn.XLOOKUP(A443,'ACTIVOS 2'!$B$10:$B$646,'ACTIVOS 2'!$C$10:$C$646)</f>
        <v>#N/A</v>
      </c>
      <c r="D443" s="300">
        <v>36322</v>
      </c>
      <c r="E443" s="300">
        <v>45069</v>
      </c>
      <c r="F443" s="299" t="s">
        <v>768</v>
      </c>
      <c r="G443" s="299" t="s">
        <v>4447</v>
      </c>
      <c r="H443" s="299" t="s">
        <v>90</v>
      </c>
      <c r="I443" s="299" t="s">
        <v>1131</v>
      </c>
      <c r="J443" s="299" t="s">
        <v>196</v>
      </c>
    </row>
    <row r="444" spans="1:10" ht="12.95" customHeight="1" x14ac:dyDescent="0.2">
      <c r="A444" s="306">
        <v>1143977501</v>
      </c>
      <c r="B444" s="299" t="s">
        <v>1217</v>
      </c>
      <c r="C444" s="299" t="str">
        <f>+_xlfn.XLOOKUP(A444,'ACTIVOS 2'!$B$10:$B$646,'ACTIVOS 2'!$C$10:$C$646)</f>
        <v>JIMENEZ LUCUMI BRILLITH LIZETH</v>
      </c>
      <c r="D444" s="300">
        <v>35036</v>
      </c>
      <c r="E444" s="300">
        <v>45069</v>
      </c>
      <c r="F444" s="299" t="s">
        <v>768</v>
      </c>
      <c r="G444" s="299" t="s">
        <v>4449</v>
      </c>
      <c r="H444" s="299" t="s">
        <v>90</v>
      </c>
      <c r="I444" s="299" t="s">
        <v>1131</v>
      </c>
      <c r="J444" s="299" t="s">
        <v>196</v>
      </c>
    </row>
    <row r="445" spans="1:10" ht="12.95" customHeight="1" x14ac:dyDescent="0.2">
      <c r="A445" s="306">
        <v>1006198224</v>
      </c>
      <c r="B445" s="299" t="s">
        <v>1285</v>
      </c>
      <c r="C445" s="299" t="e">
        <f>+_xlfn.XLOOKUP(A445,'ACTIVOS 2'!$B$10:$B$646,'ACTIVOS 2'!$C$10:$C$646)</f>
        <v>#N/A</v>
      </c>
      <c r="D445" s="300">
        <v>37246</v>
      </c>
      <c r="E445" s="300">
        <v>45069</v>
      </c>
      <c r="F445" s="299" t="s">
        <v>768</v>
      </c>
      <c r="G445" s="299" t="s">
        <v>4463</v>
      </c>
      <c r="H445" s="299" t="s">
        <v>90</v>
      </c>
      <c r="I445" s="299" t="s">
        <v>1131</v>
      </c>
      <c r="J445" s="299" t="s">
        <v>196</v>
      </c>
    </row>
    <row r="446" spans="1:10" ht="12.95" customHeight="1" x14ac:dyDescent="0.2">
      <c r="A446" s="306">
        <v>1005896014</v>
      </c>
      <c r="B446" s="299" t="s">
        <v>1468</v>
      </c>
      <c r="C446" s="299" t="str">
        <f>+_xlfn.XLOOKUP(A446,'ACTIVOS 2'!$B$10:$B$646,'ACTIVOS 2'!$C$10:$C$646)</f>
        <v>CORTES CARABALI GINA LISETH</v>
      </c>
      <c r="D446" s="300">
        <v>37146</v>
      </c>
      <c r="E446" s="300">
        <v>45069</v>
      </c>
      <c r="F446" s="299" t="s">
        <v>768</v>
      </c>
      <c r="G446" s="299" t="s">
        <v>4511</v>
      </c>
      <c r="H446" s="299" t="s">
        <v>90</v>
      </c>
      <c r="I446" s="299" t="s">
        <v>1467</v>
      </c>
      <c r="J446" s="299" t="s">
        <v>196</v>
      </c>
    </row>
    <row r="447" spans="1:10" ht="12.95" customHeight="1" x14ac:dyDescent="0.2">
      <c r="A447" s="306">
        <v>1144049500</v>
      </c>
      <c r="B447" s="299" t="s">
        <v>886</v>
      </c>
      <c r="C447" s="299" t="str">
        <f>+_xlfn.XLOOKUP(A447,'ACTIVOS 2'!$B$10:$B$646,'ACTIVOS 2'!$C$10:$C$646)</f>
        <v>ORJUELA GARCIA JONNATHAN ANDRES</v>
      </c>
      <c r="D447" s="300">
        <v>33627</v>
      </c>
      <c r="E447" s="300">
        <v>45078</v>
      </c>
      <c r="F447" s="299" t="s">
        <v>763</v>
      </c>
      <c r="G447" s="299" t="s">
        <v>887</v>
      </c>
      <c r="H447" s="299" t="s">
        <v>83</v>
      </c>
      <c r="I447" s="299" t="s">
        <v>880</v>
      </c>
      <c r="J447" s="299" t="s">
        <v>881</v>
      </c>
    </row>
    <row r="448" spans="1:10" ht="12.95" customHeight="1" x14ac:dyDescent="0.2">
      <c r="A448" s="306">
        <v>1062288032</v>
      </c>
      <c r="B448" s="299" t="s">
        <v>957</v>
      </c>
      <c r="C448" s="299" t="str">
        <f>+_xlfn.XLOOKUP(A448,'ACTIVOS 2'!$B$10:$B$646,'ACTIVOS 2'!$C$10:$C$646)</f>
        <v>VALENCIA UZURIAGA YEISON ANDRES</v>
      </c>
      <c r="D448" s="300">
        <v>32447</v>
      </c>
      <c r="E448" s="300">
        <v>45078</v>
      </c>
      <c r="F448" s="299" t="s">
        <v>763</v>
      </c>
      <c r="G448" s="299" t="s">
        <v>958</v>
      </c>
      <c r="H448" s="299" t="s">
        <v>83</v>
      </c>
      <c r="I448" s="299" t="s">
        <v>956</v>
      </c>
      <c r="J448" s="299" t="s">
        <v>878</v>
      </c>
    </row>
    <row r="449" spans="1:10" ht="12.95" customHeight="1" x14ac:dyDescent="0.2">
      <c r="A449" s="306">
        <v>1143849922</v>
      </c>
      <c r="B449" s="299" t="s">
        <v>990</v>
      </c>
      <c r="C449" s="299" t="str">
        <f>+_xlfn.XLOOKUP(A449,'ACTIVOS 2'!$B$10:$B$646,'ACTIVOS 2'!$C$10:$C$646)</f>
        <v>GOMEZ RAMOS LINA MARCELA</v>
      </c>
      <c r="D449" s="300">
        <v>34230</v>
      </c>
      <c r="E449" s="300">
        <v>45078</v>
      </c>
      <c r="F449" s="299" t="s">
        <v>768</v>
      </c>
      <c r="G449" s="299" t="s">
        <v>4366</v>
      </c>
      <c r="H449" s="299" t="s">
        <v>83</v>
      </c>
      <c r="I449" s="299" t="s">
        <v>991</v>
      </c>
      <c r="J449" s="299" t="s">
        <v>881</v>
      </c>
    </row>
    <row r="450" spans="1:10" ht="12.95" customHeight="1" x14ac:dyDescent="0.2">
      <c r="A450" s="306">
        <v>1107070135</v>
      </c>
      <c r="B450" s="299" t="s">
        <v>1169</v>
      </c>
      <c r="C450" s="299" t="str">
        <f>+_xlfn.XLOOKUP(A450,'ACTIVOS 2'!$B$10:$B$646,'ACTIVOS 2'!$C$10:$C$646)</f>
        <v>CASTILLO RODRIGUEZ LIZETH PAOLA</v>
      </c>
      <c r="D450" s="300">
        <v>33689</v>
      </c>
      <c r="E450" s="300">
        <v>45078</v>
      </c>
      <c r="F450" s="299" t="s">
        <v>768</v>
      </c>
      <c r="G450" s="299" t="s">
        <v>1170</v>
      </c>
      <c r="H450" s="299" t="s">
        <v>90</v>
      </c>
      <c r="I450" s="299" t="s">
        <v>1131</v>
      </c>
      <c r="J450" s="299" t="s">
        <v>196</v>
      </c>
    </row>
    <row r="451" spans="1:10" ht="12.95" customHeight="1" x14ac:dyDescent="0.2">
      <c r="A451" s="306">
        <v>1130610786</v>
      </c>
      <c r="B451" s="299" t="s">
        <v>1172</v>
      </c>
      <c r="C451" s="299" t="str">
        <f>+_xlfn.XLOOKUP(A451,'ACTIVOS 2'!$B$10:$B$646,'ACTIVOS 2'!$C$10:$C$646)</f>
        <v>CASTRO CASTANO JENIFFER</v>
      </c>
      <c r="D451" s="300">
        <v>31630</v>
      </c>
      <c r="E451" s="300">
        <v>45078</v>
      </c>
      <c r="F451" s="299" t="s">
        <v>768</v>
      </c>
      <c r="G451" s="299" t="s">
        <v>1173</v>
      </c>
      <c r="H451" s="299" t="s">
        <v>90</v>
      </c>
      <c r="I451" s="299" t="s">
        <v>1131</v>
      </c>
      <c r="J451" s="299" t="s">
        <v>196</v>
      </c>
    </row>
    <row r="452" spans="1:10" ht="12.95" customHeight="1" x14ac:dyDescent="0.2">
      <c r="A452" s="306">
        <v>67014549</v>
      </c>
      <c r="B452" s="299" t="s">
        <v>1264</v>
      </c>
      <c r="C452" s="299" t="str">
        <f>+_xlfn.XLOOKUP(A452,'ACTIVOS 2'!$B$10:$B$646,'ACTIVOS 2'!$C$10:$C$646)</f>
        <v>MOSQUERA RUANO  LIZETH</v>
      </c>
      <c r="D452" s="300">
        <v>28465</v>
      </c>
      <c r="E452" s="300">
        <v>45078</v>
      </c>
      <c r="F452" s="299" t="s">
        <v>768</v>
      </c>
      <c r="G452" s="299" t="s">
        <v>1265</v>
      </c>
      <c r="H452" s="299" t="s">
        <v>90</v>
      </c>
      <c r="I452" s="299" t="s">
        <v>1131</v>
      </c>
      <c r="J452" s="299" t="s">
        <v>196</v>
      </c>
    </row>
    <row r="453" spans="1:10" ht="12.95" customHeight="1" x14ac:dyDescent="0.2">
      <c r="A453" s="306">
        <v>1143879692</v>
      </c>
      <c r="B453" s="299" t="s">
        <v>1524</v>
      </c>
      <c r="C453" s="299" t="str">
        <f>+_xlfn.XLOOKUP(A453,'ACTIVOS 2'!$B$10:$B$646,'ACTIVOS 2'!$C$10:$C$646)</f>
        <v>PAZ YELA JOHAN ALEJANDRO</v>
      </c>
      <c r="D453" s="300">
        <v>36418</v>
      </c>
      <c r="E453" s="300">
        <v>45078</v>
      </c>
      <c r="F453" s="299" t="s">
        <v>763</v>
      </c>
      <c r="G453" s="299" t="s">
        <v>1525</v>
      </c>
      <c r="H453" s="299" t="s">
        <v>90</v>
      </c>
      <c r="I453" s="299" t="s">
        <v>1522</v>
      </c>
      <c r="J453" s="299" t="s">
        <v>159</v>
      </c>
    </row>
    <row r="454" spans="1:10" ht="12.95" customHeight="1" x14ac:dyDescent="0.2">
      <c r="A454" s="306">
        <v>1151961234</v>
      </c>
      <c r="B454" s="299" t="s">
        <v>361</v>
      </c>
      <c r="C454" s="299" t="e">
        <f>+_xlfn.XLOOKUP(A454,'ACTIVOS 2'!$B$10:$B$646,'ACTIVOS 2'!$C$10:$C$646)</f>
        <v>#N/A</v>
      </c>
      <c r="D454" s="300">
        <v>35399</v>
      </c>
      <c r="E454" s="300">
        <v>45078</v>
      </c>
      <c r="F454" s="299" t="s">
        <v>763</v>
      </c>
      <c r="G454" s="299" t="s">
        <v>362</v>
      </c>
      <c r="H454" s="299" t="s">
        <v>90</v>
      </c>
      <c r="I454" s="299" t="s">
        <v>360</v>
      </c>
      <c r="J454" s="299" t="s">
        <v>92</v>
      </c>
    </row>
    <row r="455" spans="1:10" ht="12.95" customHeight="1" x14ac:dyDescent="0.2">
      <c r="A455" s="306">
        <v>1010127678</v>
      </c>
      <c r="B455" s="299" t="s">
        <v>1551</v>
      </c>
      <c r="C455" s="299" t="str">
        <f>+_xlfn.XLOOKUP(A455,'ACTIVOS 2'!$B$10:$B$646,'ACTIVOS 2'!$C$10:$C$646)</f>
        <v>QUINTANA VARGAS KELLY VIVIANA</v>
      </c>
      <c r="D455" s="300">
        <v>37184</v>
      </c>
      <c r="E455" s="300">
        <v>45078</v>
      </c>
      <c r="F455" s="299" t="s">
        <v>768</v>
      </c>
      <c r="G455" s="299" t="s">
        <v>1552</v>
      </c>
      <c r="H455" s="299" t="s">
        <v>366</v>
      </c>
      <c r="I455" s="299" t="s">
        <v>1546</v>
      </c>
      <c r="J455" s="299" t="s">
        <v>1541</v>
      </c>
    </row>
    <row r="456" spans="1:10" ht="12.95" customHeight="1" x14ac:dyDescent="0.2">
      <c r="A456" s="306">
        <v>1118297781</v>
      </c>
      <c r="B456" s="299" t="s">
        <v>835</v>
      </c>
      <c r="C456" s="299" t="str">
        <f>+_xlfn.XLOOKUP(A456,'ACTIVOS 2'!$B$10:$B$646,'ACTIVOS 2'!$C$10:$C$646)</f>
        <v>MOSQUERA PARADA MARIA JULIETH</v>
      </c>
      <c r="D456" s="300">
        <v>33663</v>
      </c>
      <c r="E456" s="300">
        <v>45086</v>
      </c>
      <c r="F456" s="299" t="s">
        <v>768</v>
      </c>
      <c r="G456" s="299" t="s">
        <v>836</v>
      </c>
      <c r="H456" s="299" t="s">
        <v>19</v>
      </c>
      <c r="I456" s="299" t="s">
        <v>837</v>
      </c>
      <c r="J456" s="299" t="s">
        <v>776</v>
      </c>
    </row>
    <row r="457" spans="1:10" ht="12.95" customHeight="1" x14ac:dyDescent="0.2">
      <c r="A457" s="306">
        <v>1143954646</v>
      </c>
      <c r="B457" s="299" t="s">
        <v>1185</v>
      </c>
      <c r="C457" s="299" t="str">
        <f>+_xlfn.XLOOKUP(A457,'ACTIVOS 2'!$B$10:$B$646,'ACTIVOS 2'!$C$10:$C$646)</f>
        <v>DELGADO VALVERDE ANDREA KARINA</v>
      </c>
      <c r="D457" s="300">
        <v>34054</v>
      </c>
      <c r="E457" s="300">
        <v>45086</v>
      </c>
      <c r="F457" s="299" t="s">
        <v>768</v>
      </c>
      <c r="G457" s="299" t="s">
        <v>1186</v>
      </c>
      <c r="H457" s="299" t="s">
        <v>90</v>
      </c>
      <c r="I457" s="299" t="s">
        <v>1131</v>
      </c>
      <c r="J457" s="299" t="s">
        <v>196</v>
      </c>
    </row>
    <row r="458" spans="1:10" ht="12.95" customHeight="1" x14ac:dyDescent="0.2">
      <c r="A458" s="306">
        <v>1006101071</v>
      </c>
      <c r="B458" s="299" t="s">
        <v>1191</v>
      </c>
      <c r="C458" s="299" t="str">
        <f>+_xlfn.XLOOKUP(A458,'ACTIVOS 2'!$B$10:$B$646,'ACTIVOS 2'!$C$10:$C$646)</f>
        <v>GALINDEZ ORDONEZ DAYANN MELISSA</v>
      </c>
      <c r="D458" s="300">
        <v>37545</v>
      </c>
      <c r="E458" s="300">
        <v>45086</v>
      </c>
      <c r="F458" s="299" t="s">
        <v>768</v>
      </c>
      <c r="G458" s="299" t="s">
        <v>1192</v>
      </c>
      <c r="H458" s="299" t="s">
        <v>90</v>
      </c>
      <c r="I458" s="299" t="s">
        <v>1131</v>
      </c>
      <c r="J458" s="299" t="s">
        <v>196</v>
      </c>
    </row>
    <row r="459" spans="1:10" ht="12.95" customHeight="1" x14ac:dyDescent="0.2">
      <c r="A459" s="306">
        <v>1107836503</v>
      </c>
      <c r="B459" s="299" t="s">
        <v>1213</v>
      </c>
      <c r="C459" s="299" t="e">
        <f>+_xlfn.XLOOKUP(A459,'ACTIVOS 2'!$B$10:$B$646,'ACTIVOS 2'!$C$10:$C$646)</f>
        <v>#N/A</v>
      </c>
      <c r="D459" s="300">
        <v>37548</v>
      </c>
      <c r="E459" s="300">
        <v>45086</v>
      </c>
      <c r="F459" s="299" t="s">
        <v>768</v>
      </c>
      <c r="G459" s="299" t="s">
        <v>1214</v>
      </c>
      <c r="H459" s="299" t="s">
        <v>90</v>
      </c>
      <c r="I459" s="299" t="s">
        <v>1131</v>
      </c>
      <c r="J459" s="299" t="s">
        <v>196</v>
      </c>
    </row>
    <row r="460" spans="1:10" ht="12.95" customHeight="1" x14ac:dyDescent="0.2">
      <c r="A460" s="306">
        <v>1143995328</v>
      </c>
      <c r="B460" s="299" t="s">
        <v>1252</v>
      </c>
      <c r="C460" s="299" t="str">
        <f>+_xlfn.XLOOKUP(A460,'ACTIVOS 2'!$B$10:$B$646,'ACTIVOS 2'!$C$10:$C$646)</f>
        <v>MINA CARVAJAL MARIA CAMILA</v>
      </c>
      <c r="D460" s="300">
        <v>36244</v>
      </c>
      <c r="E460" s="300">
        <v>45086</v>
      </c>
      <c r="F460" s="299" t="s">
        <v>768</v>
      </c>
      <c r="G460" s="299" t="s">
        <v>1253</v>
      </c>
      <c r="H460" s="299" t="s">
        <v>90</v>
      </c>
      <c r="I460" s="299" t="s">
        <v>1131</v>
      </c>
      <c r="J460" s="299" t="s">
        <v>196</v>
      </c>
    </row>
    <row r="461" spans="1:10" ht="12.95" customHeight="1" x14ac:dyDescent="0.2">
      <c r="A461" s="306">
        <v>1107072858</v>
      </c>
      <c r="B461" s="299" t="s">
        <v>5744</v>
      </c>
      <c r="C461" s="299" t="str">
        <f>+_xlfn.XLOOKUP(A461,'ACTIVOS 2'!$B$10:$B$646,'ACTIVOS 2'!$C$10:$C$646)</f>
        <v>RAMIREZ RENTERIA SIRLEY SIRLEY</v>
      </c>
      <c r="D461" s="300">
        <v>33892</v>
      </c>
      <c r="E461" s="300">
        <v>45086</v>
      </c>
      <c r="F461" s="299" t="s">
        <v>768</v>
      </c>
      <c r="G461" s="299" t="s">
        <v>1316</v>
      </c>
      <c r="H461" s="299" t="s">
        <v>90</v>
      </c>
      <c r="I461" s="299" t="s">
        <v>1131</v>
      </c>
      <c r="J461" s="299" t="s">
        <v>196</v>
      </c>
    </row>
    <row r="462" spans="1:10" ht="12.95" customHeight="1" x14ac:dyDescent="0.2">
      <c r="A462" s="306">
        <v>1006053489</v>
      </c>
      <c r="B462" s="299" t="s">
        <v>1358</v>
      </c>
      <c r="C462" s="299" t="str">
        <f>+_xlfn.XLOOKUP(A462,'ACTIVOS 2'!$B$10:$B$646,'ACTIVOS 2'!$C$10:$C$646)</f>
        <v>TABORDA DIOSA DANNA VALENTINA</v>
      </c>
      <c r="D462" s="300">
        <v>36940</v>
      </c>
      <c r="E462" s="300">
        <v>45086</v>
      </c>
      <c r="F462" s="299" t="s">
        <v>768</v>
      </c>
      <c r="G462" s="299" t="s">
        <v>1359</v>
      </c>
      <c r="H462" s="299" t="s">
        <v>90</v>
      </c>
      <c r="I462" s="299" t="s">
        <v>1131</v>
      </c>
      <c r="J462" s="299" t="s">
        <v>196</v>
      </c>
    </row>
    <row r="463" spans="1:10" ht="12.95" customHeight="1" x14ac:dyDescent="0.2">
      <c r="A463" s="306">
        <v>1107515584</v>
      </c>
      <c r="B463" s="299" t="s">
        <v>1366</v>
      </c>
      <c r="C463" s="299" t="str">
        <f>+_xlfn.XLOOKUP(A463,'ACTIVOS 2'!$B$10:$B$646,'ACTIVOS 2'!$C$10:$C$646)</f>
        <v>TORRES ABONIA ESTEFANNI</v>
      </c>
      <c r="D463" s="300">
        <v>35756</v>
      </c>
      <c r="E463" s="300">
        <v>45086</v>
      </c>
      <c r="F463" s="299" t="s">
        <v>768</v>
      </c>
      <c r="G463" s="299" t="s">
        <v>1367</v>
      </c>
      <c r="H463" s="299" t="s">
        <v>90</v>
      </c>
      <c r="I463" s="299" t="s">
        <v>1131</v>
      </c>
      <c r="J463" s="299" t="s">
        <v>196</v>
      </c>
    </row>
    <row r="464" spans="1:10" ht="12.95" customHeight="1" x14ac:dyDescent="0.2">
      <c r="A464" s="306">
        <v>1114734751</v>
      </c>
      <c r="B464" s="299" t="s">
        <v>1379</v>
      </c>
      <c r="C464" s="299" t="e">
        <f>+_xlfn.XLOOKUP(A464,'ACTIVOS 2'!$B$10:$B$646,'ACTIVOS 2'!$C$10:$C$646)</f>
        <v>#N/A</v>
      </c>
      <c r="D464" s="300">
        <v>35222</v>
      </c>
      <c r="E464" s="300">
        <v>45086</v>
      </c>
      <c r="F464" s="299" t="s">
        <v>768</v>
      </c>
      <c r="G464" s="299" t="s">
        <v>1380</v>
      </c>
      <c r="H464" s="299" t="s">
        <v>90</v>
      </c>
      <c r="I464" s="299" t="s">
        <v>1131</v>
      </c>
      <c r="J464" s="299" t="s">
        <v>196</v>
      </c>
    </row>
    <row r="465" spans="1:10" ht="12.95" customHeight="1" x14ac:dyDescent="0.2">
      <c r="A465" s="306">
        <v>1061816016</v>
      </c>
      <c r="B465" s="299" t="s">
        <v>1114</v>
      </c>
      <c r="C465" s="299" t="str">
        <f>+_xlfn.XLOOKUP(A465,'ACTIVOS 2'!$B$10:$B$646,'ACTIVOS 2'!$C$10:$C$646)</f>
        <v>SOLARTE GARCIA CAREN DAYANA</v>
      </c>
      <c r="D465" s="300">
        <v>36211</v>
      </c>
      <c r="E465" s="300">
        <v>45094</v>
      </c>
      <c r="F465" s="299" t="s">
        <v>768</v>
      </c>
      <c r="G465" s="299" t="s">
        <v>1115</v>
      </c>
      <c r="H465" s="299" t="s">
        <v>90</v>
      </c>
      <c r="I465" s="299" t="s">
        <v>1109</v>
      </c>
      <c r="J465" s="299" t="s">
        <v>92</v>
      </c>
    </row>
    <row r="466" spans="1:10" ht="12.95" customHeight="1" x14ac:dyDescent="0.2">
      <c r="A466" s="306">
        <v>1143963960</v>
      </c>
      <c r="B466" s="299" t="s">
        <v>1129</v>
      </c>
      <c r="C466" s="299" t="e">
        <f>+_xlfn.XLOOKUP(A466,'ACTIVOS 2'!$B$10:$B$646,'ACTIVOS 2'!$C$10:$C$646)</f>
        <v>#N/A</v>
      </c>
      <c r="D466" s="300">
        <v>34421</v>
      </c>
      <c r="E466" s="300">
        <v>45094</v>
      </c>
      <c r="F466" s="299" t="s">
        <v>768</v>
      </c>
      <c r="G466" s="299" t="s">
        <v>1130</v>
      </c>
      <c r="H466" s="299" t="s">
        <v>90</v>
      </c>
      <c r="I466" s="299" t="s">
        <v>1131</v>
      </c>
      <c r="J466" s="299" t="s">
        <v>196</v>
      </c>
    </row>
    <row r="467" spans="1:10" ht="12.95" customHeight="1" x14ac:dyDescent="0.2">
      <c r="A467" s="306">
        <v>1143939129</v>
      </c>
      <c r="B467" s="299" t="s">
        <v>1134</v>
      </c>
      <c r="C467" s="299" t="str">
        <f>+_xlfn.XLOOKUP(A467,'ACTIVOS 2'!$B$10:$B$646,'ACTIVOS 2'!$C$10:$C$646)</f>
        <v>ALVAREZ CORDOBA CINDY CAROLINA</v>
      </c>
      <c r="D467" s="300">
        <v>33265</v>
      </c>
      <c r="E467" s="300">
        <v>45094</v>
      </c>
      <c r="F467" s="299" t="s">
        <v>768</v>
      </c>
      <c r="G467" s="299" t="s">
        <v>4420</v>
      </c>
      <c r="H467" s="299" t="s">
        <v>90</v>
      </c>
      <c r="I467" s="299" t="s">
        <v>1131</v>
      </c>
      <c r="J467" s="299" t="s">
        <v>196</v>
      </c>
    </row>
    <row r="468" spans="1:10" ht="12.95" customHeight="1" x14ac:dyDescent="0.2">
      <c r="A468" s="306">
        <v>31566687</v>
      </c>
      <c r="B468" s="299" t="s">
        <v>1145</v>
      </c>
      <c r="C468" s="299" t="str">
        <f>+_xlfn.XLOOKUP(A468,'ACTIVOS 2'!$B$10:$B$646,'ACTIVOS 2'!$C$10:$C$646)</f>
        <v>BARREIRO PILIMUR SANDRA MIREYA</v>
      </c>
      <c r="D468" s="300">
        <v>29383</v>
      </c>
      <c r="E468" s="300">
        <v>45094</v>
      </c>
      <c r="F468" s="299" t="s">
        <v>768</v>
      </c>
      <c r="G468" s="299" t="s">
        <v>4427</v>
      </c>
      <c r="H468" s="299" t="s">
        <v>90</v>
      </c>
      <c r="I468" s="299" t="s">
        <v>1131</v>
      </c>
      <c r="J468" s="299" t="s">
        <v>196</v>
      </c>
    </row>
    <row r="469" spans="1:10" ht="12.95" customHeight="1" x14ac:dyDescent="0.2">
      <c r="A469" s="306">
        <v>66916894</v>
      </c>
      <c r="B469" s="299" t="s">
        <v>1151</v>
      </c>
      <c r="C469" s="299" t="str">
        <f>+_xlfn.XLOOKUP(A469,'ACTIVOS 2'!$B$10:$B$646,'ACTIVOS 2'!$C$10:$C$646)</f>
        <v>CABAL VIAFARA ANA LILIANA</v>
      </c>
      <c r="D469" s="300">
        <v>26869</v>
      </c>
      <c r="E469" s="300">
        <v>45094</v>
      </c>
      <c r="F469" s="299" t="s">
        <v>768</v>
      </c>
      <c r="G469" s="299" t="s">
        <v>1152</v>
      </c>
      <c r="H469" s="299" t="s">
        <v>90</v>
      </c>
      <c r="I469" s="299" t="s">
        <v>1131</v>
      </c>
      <c r="J469" s="299" t="s">
        <v>196</v>
      </c>
    </row>
    <row r="470" spans="1:10" ht="12.95" customHeight="1" x14ac:dyDescent="0.2">
      <c r="A470" s="306">
        <v>1087202828</v>
      </c>
      <c r="B470" s="299" t="s">
        <v>1153</v>
      </c>
      <c r="C470" s="299" t="str">
        <f>+_xlfn.XLOOKUP(A470,'ACTIVOS 2'!$B$10:$B$646,'ACTIVOS 2'!$C$10:$C$646)</f>
        <v>CABEZAS QUINONES JENNY VANESSA</v>
      </c>
      <c r="D470" s="300">
        <v>34777</v>
      </c>
      <c r="E470" s="300">
        <v>45094</v>
      </c>
      <c r="F470" s="299" t="s">
        <v>768</v>
      </c>
      <c r="G470" s="299" t="s">
        <v>1154</v>
      </c>
      <c r="H470" s="299" t="s">
        <v>90</v>
      </c>
      <c r="I470" s="299" t="s">
        <v>1131</v>
      </c>
      <c r="J470" s="299" t="s">
        <v>196</v>
      </c>
    </row>
    <row r="471" spans="1:10" ht="12.95" customHeight="1" x14ac:dyDescent="0.2">
      <c r="A471" s="306">
        <v>1144130174</v>
      </c>
      <c r="B471" s="299" t="s">
        <v>1165</v>
      </c>
      <c r="C471" s="299" t="str">
        <f>+_xlfn.XLOOKUP(A471,'ACTIVOS 2'!$B$10:$B$646,'ACTIVOS 2'!$C$10:$C$646)</f>
        <v>CASTANEDA OSPINA IBEET DAYANA</v>
      </c>
      <c r="D471" s="300">
        <v>32754</v>
      </c>
      <c r="E471" s="300">
        <v>45094</v>
      </c>
      <c r="F471" s="299" t="s">
        <v>768</v>
      </c>
      <c r="G471" s="299" t="s">
        <v>4435</v>
      </c>
      <c r="H471" s="299" t="s">
        <v>90</v>
      </c>
      <c r="I471" s="299" t="s">
        <v>1131</v>
      </c>
      <c r="J471" s="299" t="s">
        <v>196</v>
      </c>
    </row>
    <row r="472" spans="1:10" ht="12.95" customHeight="1" x14ac:dyDescent="0.2">
      <c r="A472" s="306">
        <v>1087118397</v>
      </c>
      <c r="B472" s="299" t="s">
        <v>1183</v>
      </c>
      <c r="C472" s="299" t="e">
        <f>+_xlfn.XLOOKUP(A472,'ACTIVOS 2'!$B$10:$B$646,'ACTIVOS 2'!$C$10:$C$646)</f>
        <v>#N/A</v>
      </c>
      <c r="D472" s="300">
        <v>37360</v>
      </c>
      <c r="E472" s="300">
        <v>45094</v>
      </c>
      <c r="F472" s="299" t="s">
        <v>768</v>
      </c>
      <c r="G472" s="299" t="s">
        <v>1184</v>
      </c>
      <c r="H472" s="299" t="s">
        <v>90</v>
      </c>
      <c r="I472" s="299" t="s">
        <v>1131</v>
      </c>
      <c r="J472" s="299" t="s">
        <v>196</v>
      </c>
    </row>
    <row r="473" spans="1:10" ht="12.95" customHeight="1" x14ac:dyDescent="0.2">
      <c r="A473" s="306">
        <v>1130664548</v>
      </c>
      <c r="B473" s="299" t="s">
        <v>1189</v>
      </c>
      <c r="C473" s="299" t="str">
        <f>+_xlfn.XLOOKUP(A473,'ACTIVOS 2'!$B$10:$B$646,'ACTIVOS 2'!$C$10:$C$646)</f>
        <v>FRANCO CRUZ JULIETH</v>
      </c>
      <c r="D473" s="300">
        <v>31532</v>
      </c>
      <c r="E473" s="300">
        <v>45094</v>
      </c>
      <c r="F473" s="299" t="s">
        <v>768</v>
      </c>
      <c r="G473" s="299" t="s">
        <v>1190</v>
      </c>
      <c r="H473" s="299" t="s">
        <v>90</v>
      </c>
      <c r="I473" s="299" t="s">
        <v>1131</v>
      </c>
      <c r="J473" s="299" t="s">
        <v>196</v>
      </c>
    </row>
    <row r="474" spans="1:10" ht="12.95" customHeight="1" x14ac:dyDescent="0.2">
      <c r="A474" s="306">
        <v>1005864990</v>
      </c>
      <c r="B474" s="299" t="s">
        <v>1231</v>
      </c>
      <c r="C474" s="299" t="str">
        <f>+_xlfn.XLOOKUP(A474,'ACTIVOS 2'!$B$10:$B$646,'ACTIVOS 2'!$C$10:$C$646)</f>
        <v>LUNA MONTEZUMA  LINA MARCELA</v>
      </c>
      <c r="D474" s="300">
        <v>36308</v>
      </c>
      <c r="E474" s="300">
        <v>45094</v>
      </c>
      <c r="F474" s="299" t="s">
        <v>768</v>
      </c>
      <c r="G474" s="299" t="s">
        <v>4453</v>
      </c>
      <c r="H474" s="299" t="s">
        <v>90</v>
      </c>
      <c r="I474" s="299" t="s">
        <v>1131</v>
      </c>
      <c r="J474" s="299" t="s">
        <v>196</v>
      </c>
    </row>
    <row r="475" spans="1:10" ht="12.95" customHeight="1" x14ac:dyDescent="0.2">
      <c r="A475" s="306">
        <v>31710595</v>
      </c>
      <c r="B475" s="299" t="s">
        <v>1259</v>
      </c>
      <c r="C475" s="299" t="str">
        <f>+_xlfn.XLOOKUP(A475,'ACTIVOS 2'!$B$10:$B$646,'ACTIVOS 2'!$C$10:$C$646)</f>
        <v>MORA ORDONEZ JOHANNA ANDREA</v>
      </c>
      <c r="D475" s="300">
        <v>30154</v>
      </c>
      <c r="E475" s="300">
        <v>45094</v>
      </c>
      <c r="F475" s="299" t="s">
        <v>768</v>
      </c>
      <c r="G475" s="299" t="s">
        <v>1260</v>
      </c>
      <c r="H475" s="299" t="s">
        <v>90</v>
      </c>
      <c r="I475" s="299" t="s">
        <v>1131</v>
      </c>
      <c r="J475" s="299" t="s">
        <v>196</v>
      </c>
    </row>
    <row r="476" spans="1:10" ht="12.95" customHeight="1" x14ac:dyDescent="0.2">
      <c r="A476" s="306">
        <v>1089796765</v>
      </c>
      <c r="B476" s="299" t="s">
        <v>1294</v>
      </c>
      <c r="C476" s="299" t="str">
        <f>+_xlfn.XLOOKUP(A476,'ACTIVOS 2'!$B$10:$B$646,'ACTIVOS 2'!$C$10:$C$646)</f>
        <v>PAZ ESTUPINAN KAROL MICHEL</v>
      </c>
      <c r="D476" s="300">
        <v>38182</v>
      </c>
      <c r="E476" s="300">
        <v>45094</v>
      </c>
      <c r="F476" s="299" t="s">
        <v>768</v>
      </c>
      <c r="G476" s="299" t="s">
        <v>1295</v>
      </c>
      <c r="H476" s="299" t="s">
        <v>90</v>
      </c>
      <c r="I476" s="299" t="s">
        <v>1131</v>
      </c>
      <c r="J476" s="299" t="s">
        <v>196</v>
      </c>
    </row>
    <row r="477" spans="1:10" ht="12.95" customHeight="1" x14ac:dyDescent="0.2">
      <c r="A477" s="306">
        <v>1010071113</v>
      </c>
      <c r="B477" s="299" t="s">
        <v>1425</v>
      </c>
      <c r="C477" s="299" t="str">
        <f>+_xlfn.XLOOKUP(A477,'ACTIVOS 2'!$B$10:$B$646,'ACTIVOS 2'!$C$10:$C$646)</f>
        <v>MOSQUERA SEGOVIA KEVIN ANDRES</v>
      </c>
      <c r="D477" s="300">
        <v>36477</v>
      </c>
      <c r="E477" s="300">
        <v>45094</v>
      </c>
      <c r="F477" s="299" t="s">
        <v>763</v>
      </c>
      <c r="G477" s="299" t="s">
        <v>1426</v>
      </c>
      <c r="H477" s="299" t="s">
        <v>90</v>
      </c>
      <c r="I477" s="299" t="s">
        <v>1522</v>
      </c>
      <c r="J477" s="299" t="s">
        <v>159</v>
      </c>
    </row>
    <row r="478" spans="1:10" ht="12.95" customHeight="1" x14ac:dyDescent="0.2">
      <c r="A478" s="306">
        <v>1006015965</v>
      </c>
      <c r="B478" s="299" t="s">
        <v>32</v>
      </c>
      <c r="C478" s="299" t="str">
        <f>+_xlfn.XLOOKUP(A478,'ACTIVOS 2'!$B$10:$B$646,'ACTIVOS 2'!$C$10:$C$646)</f>
        <v>ARIAS VIAFARA LUIS ESTEBAN</v>
      </c>
      <c r="D478" s="300">
        <v>37359</v>
      </c>
      <c r="E478" s="300">
        <v>45100</v>
      </c>
      <c r="F478" s="299" t="s">
        <v>763</v>
      </c>
      <c r="G478" s="299" t="s">
        <v>33</v>
      </c>
      <c r="H478" s="299" t="s">
        <v>19</v>
      </c>
      <c r="I478" s="299" t="s">
        <v>29</v>
      </c>
      <c r="J478" s="299" t="s">
        <v>24</v>
      </c>
    </row>
    <row r="479" spans="1:10" ht="12.95" customHeight="1" x14ac:dyDescent="0.2">
      <c r="A479" s="306">
        <v>1151953023</v>
      </c>
      <c r="B479" s="299" t="s">
        <v>165</v>
      </c>
      <c r="C479" s="299" t="str">
        <f>+_xlfn.XLOOKUP(A479,'ACTIVOS 2'!$B$10:$B$646,'ACTIVOS 2'!$C$10:$C$646)</f>
        <v>AYALA RIOS CRISTHIAN</v>
      </c>
      <c r="D479" s="300">
        <v>34406</v>
      </c>
      <c r="E479" s="300">
        <v>45100</v>
      </c>
      <c r="F479" s="299" t="s">
        <v>763</v>
      </c>
      <c r="G479" s="299" t="s">
        <v>166</v>
      </c>
      <c r="H479" s="299" t="s">
        <v>90</v>
      </c>
      <c r="I479" s="299" t="s">
        <v>167</v>
      </c>
      <c r="J479" s="299" t="s">
        <v>159</v>
      </c>
    </row>
    <row r="480" spans="1:10" ht="12.95" customHeight="1" x14ac:dyDescent="0.2">
      <c r="A480" s="306">
        <v>1085271987</v>
      </c>
      <c r="B480" s="299" t="s">
        <v>184</v>
      </c>
      <c r="C480" s="299" t="str">
        <f>+_xlfn.XLOOKUP(A480,'ACTIVOS 2'!$B$10:$B$646,'ACTIVOS 2'!$C$10:$C$646)</f>
        <v>QUIROGA OSORIO MARIA VICTORIA</v>
      </c>
      <c r="D480" s="300">
        <v>32578</v>
      </c>
      <c r="E480" s="300">
        <v>45100</v>
      </c>
      <c r="F480" s="299" t="s">
        <v>768</v>
      </c>
      <c r="G480" s="299" t="s">
        <v>4391</v>
      </c>
      <c r="H480" s="299" t="s">
        <v>90</v>
      </c>
      <c r="I480" s="299" t="s">
        <v>167</v>
      </c>
      <c r="J480" s="299" t="s">
        <v>159</v>
      </c>
    </row>
    <row r="481" spans="1:10" ht="12.95" customHeight="1" x14ac:dyDescent="0.2">
      <c r="A481" s="306">
        <v>29137861</v>
      </c>
      <c r="B481" s="299" t="s">
        <v>1197</v>
      </c>
      <c r="C481" s="299" t="str">
        <f>+_xlfn.XLOOKUP(A481,'ACTIVOS 2'!$B$10:$B$646,'ACTIVOS 2'!$C$10:$C$646)</f>
        <v>GONZALEZ CARDONA VIVIANA</v>
      </c>
      <c r="D481" s="300">
        <v>30079</v>
      </c>
      <c r="E481" s="300">
        <v>45100</v>
      </c>
      <c r="F481" s="299" t="s">
        <v>768</v>
      </c>
      <c r="G481" s="299" t="s">
        <v>1198</v>
      </c>
      <c r="H481" s="299" t="s">
        <v>90</v>
      </c>
      <c r="I481" s="299" t="s">
        <v>1131</v>
      </c>
      <c r="J481" s="299" t="s">
        <v>196</v>
      </c>
    </row>
    <row r="482" spans="1:10" ht="12.95" customHeight="1" x14ac:dyDescent="0.2">
      <c r="A482" s="306">
        <v>1006185070</v>
      </c>
      <c r="B482" s="299" t="s">
        <v>1208</v>
      </c>
      <c r="C482" s="299" t="e">
        <f>+_xlfn.XLOOKUP(A482,'ACTIVOS 2'!$B$10:$B$646,'ACTIVOS 2'!$C$10:$C$646)</f>
        <v>#N/A</v>
      </c>
      <c r="D482" s="300">
        <v>37521</v>
      </c>
      <c r="E482" s="300">
        <v>45100</v>
      </c>
      <c r="F482" s="299" t="s">
        <v>768</v>
      </c>
      <c r="G482" s="299" t="s">
        <v>1209</v>
      </c>
      <c r="H482" s="299" t="s">
        <v>90</v>
      </c>
      <c r="I482" s="299" t="s">
        <v>1131</v>
      </c>
      <c r="J482" s="299" t="s">
        <v>196</v>
      </c>
    </row>
    <row r="483" spans="1:10" ht="12.95" customHeight="1" x14ac:dyDescent="0.2">
      <c r="A483" s="306">
        <v>1006048645</v>
      </c>
      <c r="B483" s="299" t="s">
        <v>1215</v>
      </c>
      <c r="C483" s="299" t="e">
        <f>+_xlfn.XLOOKUP(A483,'ACTIVOS 2'!$B$10:$B$646,'ACTIVOS 2'!$C$10:$C$646)</f>
        <v>#N/A</v>
      </c>
      <c r="D483" s="300">
        <v>36597</v>
      </c>
      <c r="E483" s="300">
        <v>45100</v>
      </c>
      <c r="F483" s="299" t="s">
        <v>768</v>
      </c>
      <c r="G483" s="299" t="s">
        <v>1216</v>
      </c>
      <c r="H483" s="299" t="s">
        <v>90</v>
      </c>
      <c r="I483" s="299" t="s">
        <v>1131</v>
      </c>
      <c r="J483" s="299" t="s">
        <v>196</v>
      </c>
    </row>
    <row r="484" spans="1:10" ht="12.95" customHeight="1" x14ac:dyDescent="0.2">
      <c r="A484" s="306">
        <v>22467315</v>
      </c>
      <c r="B484" s="299" t="s">
        <v>1218</v>
      </c>
      <c r="C484" s="299" t="e">
        <f>+_xlfn.XLOOKUP(A484,'ACTIVOS 2'!$B$10:$B$646,'ACTIVOS 2'!$C$10:$C$646)</f>
        <v>#N/A</v>
      </c>
      <c r="D484" s="300">
        <v>28419</v>
      </c>
      <c r="E484" s="300">
        <v>45100</v>
      </c>
      <c r="F484" s="299" t="s">
        <v>768</v>
      </c>
      <c r="G484" s="299" t="s">
        <v>1219</v>
      </c>
      <c r="H484" s="299" t="s">
        <v>90</v>
      </c>
      <c r="I484" s="299" t="s">
        <v>1131</v>
      </c>
      <c r="J484" s="299" t="s">
        <v>196</v>
      </c>
    </row>
    <row r="485" spans="1:10" ht="12.95" customHeight="1" x14ac:dyDescent="0.2">
      <c r="A485" s="306">
        <v>1004510335</v>
      </c>
      <c r="B485" s="299" t="s">
        <v>6649</v>
      </c>
      <c r="C485" s="299" t="e">
        <f>+_xlfn.XLOOKUP(A485,'ACTIVOS 2'!$B$10:$B$646,'ACTIVOS 2'!$C$10:$C$646)</f>
        <v>#N/A</v>
      </c>
      <c r="D485" s="300">
        <v>37086</v>
      </c>
      <c r="E485" s="300">
        <v>45100</v>
      </c>
      <c r="F485" s="299" t="s">
        <v>768</v>
      </c>
      <c r="G485" s="299" t="s">
        <v>1297</v>
      </c>
      <c r="H485" s="299" t="s">
        <v>90</v>
      </c>
      <c r="I485" s="299" t="s">
        <v>1131</v>
      </c>
      <c r="J485" s="299" t="s">
        <v>196</v>
      </c>
    </row>
    <row r="486" spans="1:10" ht="12.95" customHeight="1" x14ac:dyDescent="0.2">
      <c r="A486" s="306">
        <v>1143871439</v>
      </c>
      <c r="B486" s="299" t="s">
        <v>1300</v>
      </c>
      <c r="C486" s="299" t="e">
        <f>+_xlfn.XLOOKUP(A486,'ACTIVOS 2'!$B$10:$B$646,'ACTIVOS 2'!$C$10:$C$646)</f>
        <v>#N/A</v>
      </c>
      <c r="D486" s="300">
        <v>35516</v>
      </c>
      <c r="E486" s="300">
        <v>45100</v>
      </c>
      <c r="F486" s="299" t="s">
        <v>768</v>
      </c>
      <c r="G486" s="299" t="s">
        <v>1301</v>
      </c>
      <c r="H486" s="299" t="s">
        <v>90</v>
      </c>
      <c r="I486" s="299" t="s">
        <v>1131</v>
      </c>
      <c r="J486" s="299" t="s">
        <v>196</v>
      </c>
    </row>
    <row r="487" spans="1:10" ht="12.95" customHeight="1" x14ac:dyDescent="0.2">
      <c r="A487" s="306">
        <v>1143842083</v>
      </c>
      <c r="B487" s="299" t="s">
        <v>1356</v>
      </c>
      <c r="C487" s="299" t="str">
        <f>+_xlfn.XLOOKUP(A487,'ACTIVOS 2'!$B$10:$B$646,'ACTIVOS 2'!$C$10:$C$646)</f>
        <v>SUAREZ CANOVAS KATTHERIN JOHANNA</v>
      </c>
      <c r="D487" s="300">
        <v>33681</v>
      </c>
      <c r="E487" s="300">
        <v>45100</v>
      </c>
      <c r="F487" s="299" t="s">
        <v>768</v>
      </c>
      <c r="G487" s="299" t="s">
        <v>1357</v>
      </c>
      <c r="H487" s="299" t="s">
        <v>90</v>
      </c>
      <c r="I487" s="299" t="s">
        <v>1131</v>
      </c>
      <c r="J487" s="299" t="s">
        <v>196</v>
      </c>
    </row>
    <row r="488" spans="1:10" ht="12.95" customHeight="1" x14ac:dyDescent="0.2">
      <c r="A488" s="306">
        <v>1144175605</v>
      </c>
      <c r="B488" s="299" t="s">
        <v>1385</v>
      </c>
      <c r="C488" s="299" t="e">
        <f>+_xlfn.XLOOKUP(A488,'ACTIVOS 2'!$B$10:$B$646,'ACTIVOS 2'!$C$10:$C$646)</f>
        <v>#N/A</v>
      </c>
      <c r="D488" s="300">
        <v>34387</v>
      </c>
      <c r="E488" s="300">
        <v>45100</v>
      </c>
      <c r="F488" s="299" t="s">
        <v>768</v>
      </c>
      <c r="G488" s="299" t="s">
        <v>1386</v>
      </c>
      <c r="H488" s="299" t="s">
        <v>90</v>
      </c>
      <c r="I488" s="299" t="s">
        <v>1131</v>
      </c>
      <c r="J488" s="299" t="s">
        <v>196</v>
      </c>
    </row>
    <row r="489" spans="1:10" ht="12.95" customHeight="1" x14ac:dyDescent="0.2">
      <c r="A489" s="306">
        <v>1130597607</v>
      </c>
      <c r="B489" s="299" t="s">
        <v>216</v>
      </c>
      <c r="C489" s="299" t="str">
        <f>+_xlfn.XLOOKUP(A489,'ACTIVOS 2'!$B$10:$B$646,'ACTIVOS 2'!$C$10:$C$646)</f>
        <v>ANGULO URRUTIA MARISEL</v>
      </c>
      <c r="D489" s="300">
        <v>32117</v>
      </c>
      <c r="E489" s="300">
        <v>45100</v>
      </c>
      <c r="F489" s="299" t="s">
        <v>768</v>
      </c>
      <c r="G489" s="299" t="s">
        <v>217</v>
      </c>
      <c r="H489" s="299" t="s">
        <v>90</v>
      </c>
      <c r="I489" s="299" t="s">
        <v>211</v>
      </c>
      <c r="J489" s="299" t="s">
        <v>196</v>
      </c>
    </row>
    <row r="490" spans="1:10" ht="12.95" customHeight="1" x14ac:dyDescent="0.2">
      <c r="A490" s="306">
        <v>1130663174</v>
      </c>
      <c r="B490" s="299" t="s">
        <v>1581</v>
      </c>
      <c r="C490" s="299" t="str">
        <f>+_xlfn.XLOOKUP(A490,'ACTIVOS 2'!$B$10:$B$646,'ACTIVOS 2'!$C$10:$C$646)</f>
        <v>LOAIZA PEREZ YEISON FERNANDO</v>
      </c>
      <c r="D490" s="300">
        <v>32558</v>
      </c>
      <c r="E490" s="300">
        <v>45111</v>
      </c>
      <c r="F490" s="299" t="s">
        <v>763</v>
      </c>
      <c r="G490" s="299" t="s">
        <v>1582</v>
      </c>
      <c r="H490" s="299" t="s">
        <v>366</v>
      </c>
      <c r="I490" s="299" t="s">
        <v>1574</v>
      </c>
      <c r="J490" s="299" t="s">
        <v>368</v>
      </c>
    </row>
    <row r="491" spans="1:10" ht="12.95" customHeight="1" x14ac:dyDescent="0.2">
      <c r="A491" s="306">
        <v>16755188</v>
      </c>
      <c r="B491" s="299" t="s">
        <v>828</v>
      </c>
      <c r="C491" s="299" t="str">
        <f>+_xlfn.XLOOKUP(A491,'ACTIVOS 2'!$B$10:$B$646,'ACTIVOS 2'!$C$10:$C$646)</f>
        <v>MELO HENRY</v>
      </c>
      <c r="D491" s="300">
        <v>24592</v>
      </c>
      <c r="E491" s="300">
        <v>45124</v>
      </c>
      <c r="F491" s="299" t="s">
        <v>763</v>
      </c>
      <c r="G491" s="299" t="s">
        <v>4313</v>
      </c>
      <c r="H491" s="299" t="s">
        <v>19</v>
      </c>
      <c r="I491" s="299" t="s">
        <v>827</v>
      </c>
      <c r="J491" s="299" t="s">
        <v>24</v>
      </c>
    </row>
    <row r="492" spans="1:10" ht="12.95" customHeight="1" x14ac:dyDescent="0.2">
      <c r="A492" s="306">
        <v>1114899300</v>
      </c>
      <c r="B492" s="299" t="s">
        <v>103</v>
      </c>
      <c r="C492" s="299" t="str">
        <f>+_xlfn.XLOOKUP(A492,'ACTIVOS 2'!$B$10:$B$646,'ACTIVOS 2'!$C$10:$C$646)</f>
        <v>CASTILLO YENNY DANIELA</v>
      </c>
      <c r="D492" s="300">
        <v>34946</v>
      </c>
      <c r="E492" s="300">
        <v>45124</v>
      </c>
      <c r="F492" s="299" t="s">
        <v>768</v>
      </c>
      <c r="G492" s="299" t="s">
        <v>104</v>
      </c>
      <c r="H492" s="299" t="s">
        <v>90</v>
      </c>
      <c r="I492" s="299" t="s">
        <v>91</v>
      </c>
      <c r="J492" s="299" t="s">
        <v>92</v>
      </c>
    </row>
    <row r="493" spans="1:10" ht="12.95" customHeight="1" x14ac:dyDescent="0.2">
      <c r="A493" s="306">
        <v>1085281488</v>
      </c>
      <c r="B493" s="299" t="s">
        <v>118</v>
      </c>
      <c r="C493" s="299" t="str">
        <f>+_xlfn.XLOOKUP(A493,'ACTIVOS 2'!$B$10:$B$646,'ACTIVOS 2'!$C$10:$C$646)</f>
        <v>MAIGUAL ERASO DANNY YAIR</v>
      </c>
      <c r="D493" s="300">
        <v>32967</v>
      </c>
      <c r="E493" s="300">
        <v>45124</v>
      </c>
      <c r="F493" s="299" t="s">
        <v>763</v>
      </c>
      <c r="G493" s="299" t="s">
        <v>119</v>
      </c>
      <c r="H493" s="299" t="s">
        <v>90</v>
      </c>
      <c r="I493" s="299" t="s">
        <v>91</v>
      </c>
      <c r="J493" s="299" t="s">
        <v>92</v>
      </c>
    </row>
    <row r="494" spans="1:10" ht="12.95" customHeight="1" x14ac:dyDescent="0.2">
      <c r="A494" s="306">
        <v>1130641189</v>
      </c>
      <c r="B494" s="299" t="s">
        <v>1142</v>
      </c>
      <c r="C494" s="299" t="str">
        <f>+_xlfn.XLOOKUP(A494,'ACTIVOS 2'!$B$10:$B$646,'ACTIVOS 2'!$C$10:$C$646)</f>
        <v>BALLESTEROS MARTINEZ CINDY JOHANNA</v>
      </c>
      <c r="D494" s="300">
        <v>32207</v>
      </c>
      <c r="E494" s="300">
        <v>45124</v>
      </c>
      <c r="F494" s="299" t="s">
        <v>768</v>
      </c>
      <c r="G494" s="299" t="s">
        <v>4426</v>
      </c>
      <c r="H494" s="299" t="s">
        <v>90</v>
      </c>
      <c r="I494" s="299" t="s">
        <v>1131</v>
      </c>
      <c r="J494" s="299" t="s">
        <v>196</v>
      </c>
    </row>
    <row r="495" spans="1:10" ht="12.95" customHeight="1" x14ac:dyDescent="0.2">
      <c r="A495" s="306">
        <v>67018482</v>
      </c>
      <c r="B495" s="299" t="s">
        <v>1292</v>
      </c>
      <c r="C495" s="299" t="str">
        <f>+_xlfn.XLOOKUP(A495,'ACTIVOS 2'!$B$10:$B$646,'ACTIVOS 2'!$C$10:$C$646)</f>
        <v>PAREDES CORREA LORENA</v>
      </c>
      <c r="D495" s="300">
        <v>28634</v>
      </c>
      <c r="E495" s="300">
        <v>45124</v>
      </c>
      <c r="F495" s="299" t="s">
        <v>768</v>
      </c>
      <c r="G495" s="299" t="s">
        <v>1293</v>
      </c>
      <c r="H495" s="299" t="s">
        <v>90</v>
      </c>
      <c r="I495" s="299" t="s">
        <v>1131</v>
      </c>
      <c r="J495" s="299" t="s">
        <v>196</v>
      </c>
    </row>
    <row r="496" spans="1:10" ht="12.95" customHeight="1" x14ac:dyDescent="0.2">
      <c r="A496" s="306">
        <v>1005706794</v>
      </c>
      <c r="B496" s="299" t="s">
        <v>1306</v>
      </c>
      <c r="C496" s="299" t="e">
        <f>+_xlfn.XLOOKUP(A496,'ACTIVOS 2'!$B$10:$B$646,'ACTIVOS 2'!$C$10:$C$646)</f>
        <v>#N/A</v>
      </c>
      <c r="D496" s="300">
        <v>36118</v>
      </c>
      <c r="E496" s="300">
        <v>45124</v>
      </c>
      <c r="F496" s="299" t="s">
        <v>768</v>
      </c>
      <c r="G496" s="299" t="s">
        <v>4472</v>
      </c>
      <c r="H496" s="299" t="s">
        <v>90</v>
      </c>
      <c r="I496" s="299" t="s">
        <v>1131</v>
      </c>
      <c r="J496" s="299" t="s">
        <v>196</v>
      </c>
    </row>
    <row r="497" spans="1:10" ht="12.95" customHeight="1" x14ac:dyDescent="0.2">
      <c r="A497" s="306">
        <v>1130586142</v>
      </c>
      <c r="B497" s="299" t="s">
        <v>1343</v>
      </c>
      <c r="C497" s="299" t="str">
        <f>+_xlfn.XLOOKUP(A497,'ACTIVOS 2'!$B$10:$B$646,'ACTIVOS 2'!$C$10:$C$646)</f>
        <v>ROSERO MORENO ZULMA YADIRA</v>
      </c>
      <c r="D497" s="300">
        <v>31528</v>
      </c>
      <c r="E497" s="300">
        <v>45124</v>
      </c>
      <c r="F497" s="299" t="s">
        <v>768</v>
      </c>
      <c r="G497" s="299" t="s">
        <v>4481</v>
      </c>
      <c r="H497" s="299" t="s">
        <v>90</v>
      </c>
      <c r="I497" s="299" t="s">
        <v>1131</v>
      </c>
      <c r="J497" s="299" t="s">
        <v>196</v>
      </c>
    </row>
    <row r="498" spans="1:10" ht="12.95" customHeight="1" x14ac:dyDescent="0.2">
      <c r="A498" s="306">
        <v>1130637298</v>
      </c>
      <c r="B498" s="299" t="s">
        <v>1344</v>
      </c>
      <c r="C498" s="299" t="e">
        <f>+_xlfn.XLOOKUP(A498,'ACTIVOS 2'!$B$10:$B$646,'ACTIVOS 2'!$C$10:$C$646)</f>
        <v>#N/A</v>
      </c>
      <c r="D498" s="300">
        <v>31720</v>
      </c>
      <c r="E498" s="300">
        <v>45124</v>
      </c>
      <c r="F498" s="299" t="s">
        <v>768</v>
      </c>
      <c r="G498" s="299" t="s">
        <v>4482</v>
      </c>
      <c r="H498" s="299" t="s">
        <v>90</v>
      </c>
      <c r="I498" s="299" t="s">
        <v>1131</v>
      </c>
      <c r="J498" s="299" t="s">
        <v>196</v>
      </c>
    </row>
    <row r="499" spans="1:10" ht="12.95" customHeight="1" x14ac:dyDescent="0.2">
      <c r="A499" s="306">
        <v>1087186415</v>
      </c>
      <c r="B499" s="299" t="s">
        <v>1345</v>
      </c>
      <c r="C499" s="299" t="e">
        <f>+_xlfn.XLOOKUP(A499,'ACTIVOS 2'!$B$10:$B$646,'ACTIVOS 2'!$C$10:$C$646)</f>
        <v>#N/A</v>
      </c>
      <c r="D499" s="300">
        <v>33365</v>
      </c>
      <c r="E499" s="300">
        <v>45124</v>
      </c>
      <c r="F499" s="299" t="s">
        <v>768</v>
      </c>
      <c r="G499" s="299" t="s">
        <v>1346</v>
      </c>
      <c r="H499" s="299" t="s">
        <v>90</v>
      </c>
      <c r="I499" s="299" t="s">
        <v>1131</v>
      </c>
      <c r="J499" s="299" t="s">
        <v>196</v>
      </c>
    </row>
    <row r="500" spans="1:10" ht="12.95" customHeight="1" x14ac:dyDescent="0.2">
      <c r="A500" s="306">
        <v>1107507170</v>
      </c>
      <c r="B500" s="299" t="s">
        <v>1368</v>
      </c>
      <c r="C500" s="299" t="e">
        <f>+_xlfn.XLOOKUP(A500,'ACTIVOS 2'!$B$10:$B$646,'ACTIVOS 2'!$C$10:$C$646)</f>
        <v>#N/A</v>
      </c>
      <c r="D500" s="300">
        <v>35462</v>
      </c>
      <c r="E500" s="300">
        <v>45124</v>
      </c>
      <c r="F500" s="299" t="s">
        <v>768</v>
      </c>
      <c r="G500" s="299" t="s">
        <v>1369</v>
      </c>
      <c r="H500" s="299" t="s">
        <v>90</v>
      </c>
      <c r="I500" s="299" t="s">
        <v>1131</v>
      </c>
      <c r="J500" s="299" t="s">
        <v>196</v>
      </c>
    </row>
    <row r="501" spans="1:10" ht="12.95" customHeight="1" x14ac:dyDescent="0.2">
      <c r="A501" s="306">
        <v>1144206938</v>
      </c>
      <c r="B501" s="299" t="s">
        <v>1389</v>
      </c>
      <c r="C501" s="299" t="str">
        <f>+_xlfn.XLOOKUP(A501,'ACTIVOS 2'!$B$10:$B$646,'ACTIVOS 2'!$C$10:$C$646)</f>
        <v>VIDAL ARIAS ANGIE VALENTINA</v>
      </c>
      <c r="D501" s="300">
        <v>35992</v>
      </c>
      <c r="E501" s="300">
        <v>45124</v>
      </c>
      <c r="F501" s="299" t="s">
        <v>768</v>
      </c>
      <c r="G501" s="299" t="s">
        <v>1390</v>
      </c>
      <c r="H501" s="299" t="s">
        <v>90</v>
      </c>
      <c r="I501" s="299" t="s">
        <v>1131</v>
      </c>
      <c r="J501" s="299" t="s">
        <v>196</v>
      </c>
    </row>
    <row r="502" spans="1:10" ht="12.95" customHeight="1" x14ac:dyDescent="0.2">
      <c r="A502" s="306">
        <v>1005829062</v>
      </c>
      <c r="B502" s="299" t="s">
        <v>252</v>
      </c>
      <c r="C502" s="299" t="str">
        <f>+_xlfn.XLOOKUP(A502,'ACTIVOS 2'!$B$10:$B$646,'ACTIVOS 2'!$C$10:$C$646)</f>
        <v>JIMENEZ FLOREZ JOHAN FERNANDO</v>
      </c>
      <c r="D502" s="300">
        <v>33934</v>
      </c>
      <c r="E502" s="300">
        <v>45124</v>
      </c>
      <c r="F502" s="299" t="s">
        <v>763</v>
      </c>
      <c r="G502" s="299" t="s">
        <v>4522</v>
      </c>
      <c r="H502" s="299" t="s">
        <v>90</v>
      </c>
      <c r="I502" s="299" t="s">
        <v>211</v>
      </c>
      <c r="J502" s="299" t="s">
        <v>196</v>
      </c>
    </row>
    <row r="503" spans="1:10" ht="12.95" customHeight="1" x14ac:dyDescent="0.2">
      <c r="A503" s="306">
        <v>1144205002</v>
      </c>
      <c r="B503" s="299" t="s">
        <v>405</v>
      </c>
      <c r="C503" s="299" t="str">
        <f>+_xlfn.XLOOKUP(A503,'ACTIVOS 2'!$B$10:$B$646,'ACTIVOS 2'!$C$10:$C$646)</f>
        <v>ROMAN BUSTAMANTE DUVAN FELIPE</v>
      </c>
      <c r="D503" s="300">
        <v>35731</v>
      </c>
      <c r="E503" s="300">
        <v>45124</v>
      </c>
      <c r="F503" s="299" t="s">
        <v>763</v>
      </c>
      <c r="G503" s="299" t="s">
        <v>4554</v>
      </c>
      <c r="H503" s="299" t="s">
        <v>366</v>
      </c>
      <c r="I503" s="299" t="s">
        <v>367</v>
      </c>
      <c r="J503" s="299" t="s">
        <v>368</v>
      </c>
    </row>
    <row r="504" spans="1:10" ht="12.95" customHeight="1" x14ac:dyDescent="0.2">
      <c r="A504" s="306">
        <v>1144136939</v>
      </c>
      <c r="B504" s="299" t="s">
        <v>86</v>
      </c>
      <c r="C504" s="299" t="str">
        <f>+_xlfn.XLOOKUP(A504,'ACTIVOS 2'!$B$10:$B$646,'ACTIVOS 2'!$C$10:$C$646)</f>
        <v>TORO ORTIZ ALFREDO</v>
      </c>
      <c r="D504" s="300">
        <v>32977</v>
      </c>
      <c r="E504" s="300">
        <v>45131</v>
      </c>
      <c r="F504" s="299" t="s">
        <v>763</v>
      </c>
      <c r="G504" s="299" t="s">
        <v>87</v>
      </c>
      <c r="H504" s="299" t="s">
        <v>83</v>
      </c>
      <c r="I504" s="299" t="s">
        <v>84</v>
      </c>
      <c r="J504" s="299" t="s">
        <v>85</v>
      </c>
    </row>
    <row r="505" spans="1:10" ht="12.95" customHeight="1" x14ac:dyDescent="0.2">
      <c r="A505" s="306">
        <v>1006228843</v>
      </c>
      <c r="B505" s="299" t="s">
        <v>1220</v>
      </c>
      <c r="C505" s="299" t="e">
        <f>+_xlfn.XLOOKUP(A505,'ACTIVOS 2'!$B$10:$B$646,'ACTIVOS 2'!$C$10:$C$646)</f>
        <v>#N/A</v>
      </c>
      <c r="D505" s="300">
        <v>37494</v>
      </c>
      <c r="E505" s="300">
        <v>45131</v>
      </c>
      <c r="F505" s="299" t="s">
        <v>768</v>
      </c>
      <c r="G505" s="299" t="s">
        <v>1221</v>
      </c>
      <c r="H505" s="299" t="s">
        <v>90</v>
      </c>
      <c r="I505" s="299" t="s">
        <v>1131</v>
      </c>
      <c r="J505" s="299" t="s">
        <v>196</v>
      </c>
    </row>
    <row r="506" spans="1:10" ht="12.95" customHeight="1" x14ac:dyDescent="0.2">
      <c r="A506" s="306">
        <v>1193122001</v>
      </c>
      <c r="B506" s="299" t="s">
        <v>1250</v>
      </c>
      <c r="C506" s="299" t="str">
        <f>+_xlfn.XLOOKUP(A506,'ACTIVOS 2'!$B$10:$B$646,'ACTIVOS 2'!$C$10:$C$646)</f>
        <v>MINA CAMPO YANNIS LIZETH</v>
      </c>
      <c r="D506" s="300">
        <v>37676</v>
      </c>
      <c r="E506" s="300">
        <v>45131</v>
      </c>
      <c r="F506" s="299" t="s">
        <v>768</v>
      </c>
      <c r="G506" s="299" t="s">
        <v>1251</v>
      </c>
      <c r="H506" s="299" t="s">
        <v>90</v>
      </c>
      <c r="I506" s="299" t="s">
        <v>1131</v>
      </c>
      <c r="J506" s="299" t="s">
        <v>196</v>
      </c>
    </row>
    <row r="507" spans="1:10" ht="12.95" customHeight="1" x14ac:dyDescent="0.2">
      <c r="A507" s="306">
        <v>31309082</v>
      </c>
      <c r="B507" s="299" t="s">
        <v>1371</v>
      </c>
      <c r="C507" s="299" t="e">
        <f>+_xlfn.XLOOKUP(A507,'ACTIVOS 2'!$B$10:$B$646,'ACTIVOS 2'!$C$10:$C$646)</f>
        <v>#N/A</v>
      </c>
      <c r="D507" s="300">
        <v>30865</v>
      </c>
      <c r="E507" s="300">
        <v>45131</v>
      </c>
      <c r="F507" s="299" t="s">
        <v>768</v>
      </c>
      <c r="G507" s="299" t="s">
        <v>1372</v>
      </c>
      <c r="H507" s="299" t="s">
        <v>90</v>
      </c>
      <c r="I507" s="299" t="s">
        <v>1131</v>
      </c>
      <c r="J507" s="299" t="s">
        <v>196</v>
      </c>
    </row>
    <row r="508" spans="1:10" ht="12.95" customHeight="1" x14ac:dyDescent="0.2">
      <c r="A508" s="306">
        <v>4799562</v>
      </c>
      <c r="B508" s="299" t="s">
        <v>265</v>
      </c>
      <c r="C508" s="299" t="str">
        <f>+_xlfn.XLOOKUP(A508,'ACTIVOS 2'!$B$10:$B$646,'ACTIVOS 2'!$C$10:$C$646)</f>
        <v>MOSQUERA PALACIOS GEILER</v>
      </c>
      <c r="D508" s="300">
        <v>30240</v>
      </c>
      <c r="E508" s="300">
        <v>45131</v>
      </c>
      <c r="F508" s="299" t="s">
        <v>763</v>
      </c>
      <c r="G508" s="299" t="s">
        <v>266</v>
      </c>
      <c r="H508" s="299" t="s">
        <v>90</v>
      </c>
      <c r="I508" s="299" t="s">
        <v>211</v>
      </c>
      <c r="J508" s="299" t="s">
        <v>196</v>
      </c>
    </row>
    <row r="509" spans="1:10" ht="12.95" customHeight="1" x14ac:dyDescent="0.2">
      <c r="A509" s="306">
        <v>1144091717</v>
      </c>
      <c r="B509" s="299" t="s">
        <v>1303</v>
      </c>
      <c r="C509" s="299" t="str">
        <f>+_xlfn.XLOOKUP(A509,'ACTIVOS 2'!$B$10:$B$646,'ACTIVOS 2'!$C$10:$C$646)</f>
        <v>PINILLO OROBIO MAYERLINE</v>
      </c>
      <c r="D509" s="300">
        <v>35331</v>
      </c>
      <c r="E509" s="300">
        <v>45139</v>
      </c>
      <c r="F509" s="299" t="s">
        <v>768</v>
      </c>
      <c r="G509" s="299" t="s">
        <v>1304</v>
      </c>
      <c r="H509" s="299" t="s">
        <v>90</v>
      </c>
      <c r="I509" s="299" t="s">
        <v>1131</v>
      </c>
      <c r="J509" s="299" t="s">
        <v>196</v>
      </c>
    </row>
    <row r="510" spans="1:10" ht="12.95" customHeight="1" x14ac:dyDescent="0.2">
      <c r="A510" s="306">
        <v>1087121437</v>
      </c>
      <c r="B510" s="299" t="s">
        <v>1325</v>
      </c>
      <c r="C510" s="299" t="str">
        <f>+_xlfn.XLOOKUP(A510,'ACTIVOS 2'!$B$10:$B$646,'ACTIVOS 2'!$C$10:$C$646)</f>
        <v>RINCON ANGULO CLAUDIA MARCELA</v>
      </c>
      <c r="D510" s="300">
        <v>34849</v>
      </c>
      <c r="E510" s="300">
        <v>45139</v>
      </c>
      <c r="F510" s="299" t="s">
        <v>768</v>
      </c>
      <c r="G510" s="299" t="s">
        <v>1326</v>
      </c>
      <c r="H510" s="299" t="s">
        <v>90</v>
      </c>
      <c r="I510" s="299" t="s">
        <v>1131</v>
      </c>
      <c r="J510" s="299" t="s">
        <v>196</v>
      </c>
    </row>
    <row r="511" spans="1:10" ht="12.95" customHeight="1" x14ac:dyDescent="0.2">
      <c r="A511" s="306">
        <v>1014222275</v>
      </c>
      <c r="B511" s="299" t="s">
        <v>1479</v>
      </c>
      <c r="C511" s="299" t="str">
        <f>+_xlfn.XLOOKUP(A511,'ACTIVOS 2'!$B$10:$B$646,'ACTIVOS 2'!$C$10:$C$646)</f>
        <v>LASSO LOPEZ JENNY ANDREA</v>
      </c>
      <c r="D511" s="300">
        <v>33371</v>
      </c>
      <c r="E511" s="300">
        <v>45139</v>
      </c>
      <c r="F511" s="299" t="s">
        <v>768</v>
      </c>
      <c r="G511" s="299" t="s">
        <v>1480</v>
      </c>
      <c r="H511" s="299" t="s">
        <v>90</v>
      </c>
      <c r="I511" s="299" t="s">
        <v>1473</v>
      </c>
      <c r="J511" s="299" t="s">
        <v>159</v>
      </c>
    </row>
    <row r="512" spans="1:10" ht="12.95" customHeight="1" x14ac:dyDescent="0.2">
      <c r="A512" s="306">
        <v>1143929459</v>
      </c>
      <c r="B512" s="299" t="s">
        <v>1211</v>
      </c>
      <c r="C512" s="299" t="str">
        <f>+_xlfn.XLOOKUP(A512,'ACTIVOS 2'!$B$10:$B$646,'ACTIVOS 2'!$C$10:$C$646)</f>
        <v>HERRERA SILVA SINDY JULIETH</v>
      </c>
      <c r="D512" s="300">
        <v>32876</v>
      </c>
      <c r="E512" s="300">
        <v>45146</v>
      </c>
      <c r="F512" s="299" t="s">
        <v>768</v>
      </c>
      <c r="G512" s="299" t="s">
        <v>1212</v>
      </c>
      <c r="H512" s="299" t="s">
        <v>90</v>
      </c>
      <c r="I512" s="299" t="s">
        <v>1131</v>
      </c>
      <c r="J512" s="299" t="s">
        <v>196</v>
      </c>
    </row>
    <row r="513" spans="1:10" ht="12.95" customHeight="1" x14ac:dyDescent="0.2">
      <c r="A513" s="306">
        <v>1002870980</v>
      </c>
      <c r="B513" s="299" t="s">
        <v>1222</v>
      </c>
      <c r="C513" s="299" t="str">
        <f>+_xlfn.XLOOKUP(A513,'ACTIVOS 2'!$B$10:$B$646,'ACTIVOS 2'!$C$10:$C$646)</f>
        <v>LAME OROZCO FRANCY JINETH</v>
      </c>
      <c r="D513" s="300">
        <v>37595</v>
      </c>
      <c r="E513" s="300">
        <v>45146</v>
      </c>
      <c r="F513" s="299" t="s">
        <v>768</v>
      </c>
      <c r="G513" s="299" t="s">
        <v>1223</v>
      </c>
      <c r="H513" s="299" t="s">
        <v>90</v>
      </c>
      <c r="I513" s="299" t="s">
        <v>1131</v>
      </c>
      <c r="J513" s="299" t="s">
        <v>196</v>
      </c>
    </row>
    <row r="514" spans="1:10" ht="12.95" customHeight="1" x14ac:dyDescent="0.2">
      <c r="A514" s="306">
        <v>1014247594</v>
      </c>
      <c r="B514" s="299" t="s">
        <v>1243</v>
      </c>
      <c r="C514" s="299" t="str">
        <f>+_xlfn.XLOOKUP(A514,'ACTIVOS 2'!$B$10:$B$646,'ACTIVOS 2'!$C$10:$C$646)</f>
        <v>MATEUS ARDILA ANGY SOLEY</v>
      </c>
      <c r="D514" s="300">
        <v>34234</v>
      </c>
      <c r="E514" s="300">
        <v>45146</v>
      </c>
      <c r="F514" s="299" t="s">
        <v>768</v>
      </c>
      <c r="G514" s="299" t="s">
        <v>1244</v>
      </c>
      <c r="H514" s="299" t="s">
        <v>90</v>
      </c>
      <c r="I514" s="299" t="s">
        <v>1131</v>
      </c>
      <c r="J514" s="299" t="s">
        <v>196</v>
      </c>
    </row>
    <row r="515" spans="1:10" ht="12.95" customHeight="1" x14ac:dyDescent="0.2">
      <c r="A515" s="306">
        <v>1144055484</v>
      </c>
      <c r="B515" s="299" t="s">
        <v>1279</v>
      </c>
      <c r="C515" s="299" t="str">
        <f>+_xlfn.XLOOKUP(A515,'ACTIVOS 2'!$B$10:$B$646,'ACTIVOS 2'!$C$10:$C$646)</f>
        <v>OJEDA MUNOZ FRANCIA JOHANA</v>
      </c>
      <c r="D515" s="300">
        <v>33877</v>
      </c>
      <c r="E515" s="300">
        <v>45146</v>
      </c>
      <c r="F515" s="299" t="s">
        <v>768</v>
      </c>
      <c r="G515" s="299" t="s">
        <v>1280</v>
      </c>
      <c r="H515" s="299" t="s">
        <v>90</v>
      </c>
      <c r="I515" s="299" t="s">
        <v>1131</v>
      </c>
      <c r="J515" s="299" t="s">
        <v>196</v>
      </c>
    </row>
    <row r="516" spans="1:10" ht="12.95" customHeight="1" x14ac:dyDescent="0.2">
      <c r="A516" s="306">
        <v>38603157</v>
      </c>
      <c r="B516" s="299" t="s">
        <v>1322</v>
      </c>
      <c r="C516" s="299" t="str">
        <f>+_xlfn.XLOOKUP(A516,'ACTIVOS 2'!$B$10:$B$646,'ACTIVOS 2'!$C$10:$C$646)</f>
        <v>RIASCOS MARTINEZ MARILIN</v>
      </c>
      <c r="D516" s="300">
        <v>30334</v>
      </c>
      <c r="E516" s="300">
        <v>45146</v>
      </c>
      <c r="F516" s="299" t="s">
        <v>768</v>
      </c>
      <c r="G516" s="299" t="s">
        <v>1323</v>
      </c>
      <c r="H516" s="299" t="s">
        <v>90</v>
      </c>
      <c r="I516" s="299" t="s">
        <v>1131</v>
      </c>
      <c r="J516" s="299" t="s">
        <v>196</v>
      </c>
    </row>
    <row r="517" spans="1:10" ht="12.95" customHeight="1" x14ac:dyDescent="0.2">
      <c r="A517" s="306">
        <v>1006208275</v>
      </c>
      <c r="B517" s="299" t="s">
        <v>399</v>
      </c>
      <c r="C517" s="299" t="e">
        <f>+_xlfn.XLOOKUP(A517,'ACTIVOS 2'!$B$10:$B$646,'ACTIVOS 2'!$C$10:$C$646)</f>
        <v>#N/A</v>
      </c>
      <c r="D517" s="300">
        <v>37611</v>
      </c>
      <c r="E517" s="300">
        <v>45146</v>
      </c>
      <c r="F517" s="299" t="s">
        <v>763</v>
      </c>
      <c r="G517" s="299" t="s">
        <v>400</v>
      </c>
      <c r="H517" s="299" t="s">
        <v>366</v>
      </c>
      <c r="I517" s="299" t="s">
        <v>367</v>
      </c>
      <c r="J517" s="299" t="s">
        <v>368</v>
      </c>
    </row>
    <row r="518" spans="1:10" ht="12.95" customHeight="1" x14ac:dyDescent="0.2">
      <c r="A518" s="306">
        <v>1143936460</v>
      </c>
      <c r="B518" s="299" t="s">
        <v>1387</v>
      </c>
      <c r="C518" s="299" t="str">
        <f>+_xlfn.XLOOKUP(A518,'ACTIVOS 2'!$B$10:$B$646,'ACTIVOS 2'!$C$10:$C$646)</f>
        <v>VELEZ DELGADO ANA MARIA</v>
      </c>
      <c r="D518" s="300">
        <v>33064</v>
      </c>
      <c r="E518" s="300">
        <v>45154</v>
      </c>
      <c r="F518" s="299" t="s">
        <v>768</v>
      </c>
      <c r="G518" s="299" t="s">
        <v>1388</v>
      </c>
      <c r="H518" s="299" t="s">
        <v>90</v>
      </c>
      <c r="I518" s="299" t="s">
        <v>1131</v>
      </c>
      <c r="J518" s="299" t="s">
        <v>196</v>
      </c>
    </row>
    <row r="519" spans="1:10" ht="12.95" customHeight="1" x14ac:dyDescent="0.2">
      <c r="A519" s="306">
        <v>1144065214</v>
      </c>
      <c r="B519" s="299" t="s">
        <v>170</v>
      </c>
      <c r="C519" s="299" t="str">
        <f>+_xlfn.XLOOKUP(A519,'ACTIVOS 2'!$B$10:$B$646,'ACTIVOS 2'!$C$10:$C$646)</f>
        <v>ESTACIO ORTIZ JESSICA</v>
      </c>
      <c r="D519" s="300">
        <v>34211</v>
      </c>
      <c r="E519" s="300">
        <v>45155</v>
      </c>
      <c r="F519" s="299" t="s">
        <v>768</v>
      </c>
      <c r="G519" s="299" t="s">
        <v>171</v>
      </c>
      <c r="H519" s="299" t="s">
        <v>90</v>
      </c>
      <c r="I519" s="299" t="s">
        <v>167</v>
      </c>
      <c r="J519" s="299" t="s">
        <v>159</v>
      </c>
    </row>
    <row r="520" spans="1:10" ht="12.95" customHeight="1" x14ac:dyDescent="0.2">
      <c r="A520" s="306">
        <v>1006185400</v>
      </c>
      <c r="B520" s="299" t="s">
        <v>1476</v>
      </c>
      <c r="C520" s="299" t="str">
        <f>+_xlfn.XLOOKUP(A520,'ACTIVOS 2'!$B$10:$B$646,'ACTIVOS 2'!$C$10:$C$646)</f>
        <v>GIRALDO BENAVIDES KAREN</v>
      </c>
      <c r="D520" s="300">
        <v>37684</v>
      </c>
      <c r="E520" s="300">
        <v>45155</v>
      </c>
      <c r="F520" s="299" t="s">
        <v>768</v>
      </c>
      <c r="G520" s="299" t="s">
        <v>1477</v>
      </c>
      <c r="H520" s="299" t="s">
        <v>90</v>
      </c>
      <c r="I520" s="299" t="s">
        <v>1473</v>
      </c>
      <c r="J520" s="299" t="s">
        <v>159</v>
      </c>
    </row>
    <row r="521" spans="1:10" ht="12.95" customHeight="1" x14ac:dyDescent="0.2">
      <c r="A521" s="306">
        <v>1130681044</v>
      </c>
      <c r="B521" s="299" t="s">
        <v>240</v>
      </c>
      <c r="C521" s="299" t="str">
        <f>+_xlfn.XLOOKUP(A521,'ACTIVOS 2'!$B$10:$B$646,'ACTIVOS 2'!$C$10:$C$646)</f>
        <v>FIGUEROA YULIE</v>
      </c>
      <c r="D521" s="300">
        <v>32554</v>
      </c>
      <c r="E521" s="300">
        <v>45155</v>
      </c>
      <c r="F521" s="299" t="s">
        <v>768</v>
      </c>
      <c r="G521" s="299" t="s">
        <v>241</v>
      </c>
      <c r="H521" s="299" t="s">
        <v>90</v>
      </c>
      <c r="I521" s="299" t="s">
        <v>211</v>
      </c>
      <c r="J521" s="299" t="s">
        <v>196</v>
      </c>
    </row>
    <row r="522" spans="1:10" ht="12.95" customHeight="1" x14ac:dyDescent="0.2">
      <c r="A522" s="306">
        <v>1086133772</v>
      </c>
      <c r="B522" s="299" t="s">
        <v>6672</v>
      </c>
      <c r="C522" s="299" t="str">
        <f>+_xlfn.XLOOKUP(A522,'ACTIVOS 2'!$B$10:$B$646,'ACTIVOS 2'!$C$10:$C$646)</f>
        <v>EDISSON MENESES BETANCOURTH</v>
      </c>
      <c r="D522" s="300">
        <v>32228</v>
      </c>
      <c r="E522" s="300">
        <v>45155</v>
      </c>
      <c r="F522" s="299" t="s">
        <v>763</v>
      </c>
      <c r="G522" s="299" t="s">
        <v>237</v>
      </c>
      <c r="H522" s="299" t="s">
        <v>90</v>
      </c>
      <c r="I522" s="299" t="s">
        <v>211</v>
      </c>
      <c r="J522" s="299" t="s">
        <v>196</v>
      </c>
    </row>
    <row r="523" spans="1:10" ht="12.95" customHeight="1" x14ac:dyDescent="0.2">
      <c r="A523" s="306">
        <v>6550126</v>
      </c>
      <c r="B523" s="299" t="s">
        <v>290</v>
      </c>
      <c r="C523" s="299" t="str">
        <f>+_xlfn.XLOOKUP(A523,'ACTIVOS 2'!$B$10:$B$646,'ACTIVOS 2'!$C$10:$C$646)</f>
        <v>SARRIA ZULUAGA ROBIN ANDRES</v>
      </c>
      <c r="D523" s="300">
        <v>31173</v>
      </c>
      <c r="E523" s="300">
        <v>45155</v>
      </c>
      <c r="F523" s="299" t="s">
        <v>763</v>
      </c>
      <c r="G523" s="299" t="s">
        <v>291</v>
      </c>
      <c r="H523" s="299" t="s">
        <v>90</v>
      </c>
      <c r="I523" s="299" t="s">
        <v>211</v>
      </c>
      <c r="J523" s="299" t="s">
        <v>196</v>
      </c>
    </row>
    <row r="524" spans="1:10" ht="12.95" customHeight="1" x14ac:dyDescent="0.2">
      <c r="A524" s="306">
        <v>1143939500</v>
      </c>
      <c r="B524" s="299" t="s">
        <v>310</v>
      </c>
      <c r="C524" s="299" t="str">
        <f>+_xlfn.XLOOKUP(A524,'ACTIVOS 2'!$B$10:$B$646,'ACTIVOS 2'!$C$10:$C$646)</f>
        <v>GARCIA GAVIRIA EDWAR ANDRES</v>
      </c>
      <c r="D524" s="300">
        <v>33245</v>
      </c>
      <c r="E524" s="300">
        <v>45155</v>
      </c>
      <c r="F524" s="299" t="s">
        <v>768</v>
      </c>
      <c r="G524" s="299" t="s">
        <v>311</v>
      </c>
      <c r="H524" s="299" t="s">
        <v>90</v>
      </c>
      <c r="I524" s="299" t="s">
        <v>309</v>
      </c>
      <c r="J524" s="299" t="s">
        <v>196</v>
      </c>
    </row>
    <row r="525" spans="1:10" ht="12.95" customHeight="1" x14ac:dyDescent="0.2">
      <c r="A525" s="306">
        <v>1144150164</v>
      </c>
      <c r="B525" s="299" t="s">
        <v>432</v>
      </c>
      <c r="C525" s="299" t="str">
        <f>+_xlfn.XLOOKUP(A525,'ACTIVOS 2'!$B$10:$B$646,'ACTIVOS 2'!$C$10:$C$646)</f>
        <v>PAPAMIJA ANACONA  JOHN MARIO</v>
      </c>
      <c r="D525" s="300">
        <v>33207</v>
      </c>
      <c r="E525" s="300">
        <v>45155</v>
      </c>
      <c r="F525" s="299" t="s">
        <v>763</v>
      </c>
      <c r="G525" s="299" t="s">
        <v>433</v>
      </c>
      <c r="H525" s="299" t="s">
        <v>427</v>
      </c>
      <c r="I525" s="299" t="s">
        <v>434</v>
      </c>
      <c r="J525" s="299" t="s">
        <v>427</v>
      </c>
    </row>
    <row r="526" spans="1:10" ht="12.95" customHeight="1" x14ac:dyDescent="0.2">
      <c r="A526" s="306">
        <v>1006169483</v>
      </c>
      <c r="B526" s="299" t="s">
        <v>52</v>
      </c>
      <c r="C526" s="299" t="str">
        <f>+_xlfn.XLOOKUP(A526,'ACTIVOS 2'!$B$10:$B$646,'ACTIVOS 2'!$C$10:$C$646)</f>
        <v>RESTREPO CASTILLO JOHAN DANIEL</v>
      </c>
      <c r="D526" s="300">
        <v>36540</v>
      </c>
      <c r="E526" s="300">
        <v>45162</v>
      </c>
      <c r="F526" s="299" t="s">
        <v>763</v>
      </c>
      <c r="G526" s="299" t="s">
        <v>53</v>
      </c>
      <c r="H526" s="299" t="s">
        <v>19</v>
      </c>
      <c r="I526" s="299" t="s">
        <v>29</v>
      </c>
      <c r="J526" s="299" t="s">
        <v>24</v>
      </c>
    </row>
    <row r="527" spans="1:10" ht="12.95" customHeight="1" x14ac:dyDescent="0.2">
      <c r="A527" s="306">
        <v>1193170379</v>
      </c>
      <c r="B527" s="299" t="s">
        <v>107</v>
      </c>
      <c r="C527" s="299" t="str">
        <f>+_xlfn.XLOOKUP(A527,'ACTIVOS 2'!$B$10:$B$646,'ACTIVOS 2'!$C$10:$C$646)</f>
        <v>CORTES CHARRIA JOSE LUIS</v>
      </c>
      <c r="D527" s="300">
        <v>36997</v>
      </c>
      <c r="E527" s="300">
        <v>45162</v>
      </c>
      <c r="F527" s="299" t="s">
        <v>763</v>
      </c>
      <c r="G527" s="299" t="s">
        <v>108</v>
      </c>
      <c r="H527" s="299" t="s">
        <v>90</v>
      </c>
      <c r="I527" s="299" t="s">
        <v>91</v>
      </c>
      <c r="J527" s="299" t="s">
        <v>92</v>
      </c>
    </row>
    <row r="528" spans="1:10" ht="12.95" customHeight="1" x14ac:dyDescent="0.2">
      <c r="A528" s="306">
        <v>1143974471</v>
      </c>
      <c r="B528" s="299" t="s">
        <v>234</v>
      </c>
      <c r="C528" s="299" t="str">
        <f>+_xlfn.XLOOKUP(A528,'ACTIVOS 2'!$B$10:$B$646,'ACTIVOS 2'!$C$10:$C$646)</f>
        <v>CIFUENTES  CARMONA YESSICA  DURLEY</v>
      </c>
      <c r="D528" s="300">
        <v>34896</v>
      </c>
      <c r="E528" s="300">
        <v>45162</v>
      </c>
      <c r="F528" s="299" t="s">
        <v>768</v>
      </c>
      <c r="G528" s="299" t="s">
        <v>235</v>
      </c>
      <c r="H528" s="299" t="s">
        <v>90</v>
      </c>
      <c r="I528" s="299" t="s">
        <v>211</v>
      </c>
      <c r="J528" s="299" t="s">
        <v>196</v>
      </c>
    </row>
    <row r="529" spans="1:10" ht="12.95" customHeight="1" x14ac:dyDescent="0.2">
      <c r="A529" s="306">
        <v>1144147005</v>
      </c>
      <c r="B529" s="299" t="s">
        <v>246</v>
      </c>
      <c r="C529" s="299" t="str">
        <f>+_xlfn.XLOOKUP(A529,'ACTIVOS 2'!$B$10:$B$646,'ACTIVOS 2'!$C$10:$C$646)</f>
        <v>GIRALDO ERAZO YUDI ALEXANDRA</v>
      </c>
      <c r="D529" s="300">
        <v>33243</v>
      </c>
      <c r="E529" s="300">
        <v>45162</v>
      </c>
      <c r="F529" s="299" t="s">
        <v>768</v>
      </c>
      <c r="G529" s="299" t="s">
        <v>247</v>
      </c>
      <c r="H529" s="299" t="s">
        <v>90</v>
      </c>
      <c r="I529" s="299" t="s">
        <v>211</v>
      </c>
      <c r="J529" s="299" t="s">
        <v>196</v>
      </c>
    </row>
    <row r="530" spans="1:10" ht="12.95" customHeight="1" x14ac:dyDescent="0.2">
      <c r="A530" s="306">
        <v>76333065</v>
      </c>
      <c r="B530" s="299" t="s">
        <v>304</v>
      </c>
      <c r="C530" s="299" t="e">
        <f>+_xlfn.XLOOKUP(A530,'ACTIVOS 2'!$B$10:$B$646,'ACTIVOS 2'!$C$10:$C$646)</f>
        <v>#N/A</v>
      </c>
      <c r="D530" s="300">
        <v>28843</v>
      </c>
      <c r="E530" s="300">
        <v>45162</v>
      </c>
      <c r="F530" s="299" t="s">
        <v>763</v>
      </c>
      <c r="G530" s="299" t="s">
        <v>305</v>
      </c>
      <c r="H530" s="299" t="s">
        <v>90</v>
      </c>
      <c r="I530" s="299" t="s">
        <v>211</v>
      </c>
      <c r="J530" s="299" t="s">
        <v>196</v>
      </c>
    </row>
    <row r="531" spans="1:10" ht="12.95" customHeight="1" x14ac:dyDescent="0.2">
      <c r="A531" s="306">
        <v>1061545079</v>
      </c>
      <c r="B531" s="299" t="s">
        <v>1520</v>
      </c>
      <c r="C531" s="299" t="str">
        <f>+_xlfn.XLOOKUP(A531,'ACTIVOS 2'!$B$10:$B$646,'ACTIVOS 2'!$C$10:$C$646)</f>
        <v>AGREDO MUELAS GINA MARCELA</v>
      </c>
      <c r="D531" s="300">
        <v>36357</v>
      </c>
      <c r="E531" s="300">
        <v>45162</v>
      </c>
      <c r="F531" s="299" t="s">
        <v>768</v>
      </c>
      <c r="G531" s="299" t="s">
        <v>1521</v>
      </c>
      <c r="H531" s="299" t="s">
        <v>90</v>
      </c>
      <c r="I531" s="299" t="s">
        <v>1522</v>
      </c>
      <c r="J531" s="299" t="s">
        <v>159</v>
      </c>
    </row>
    <row r="532" spans="1:10" ht="12.95" customHeight="1" x14ac:dyDescent="0.2">
      <c r="A532" s="306">
        <v>1130678000</v>
      </c>
      <c r="B532" s="299" t="s">
        <v>349</v>
      </c>
      <c r="C532" s="299" t="str">
        <f>+_xlfn.XLOOKUP(A532,'ACTIVOS 2'!$B$10:$B$646,'ACTIVOS 2'!$C$10:$C$646)</f>
        <v>COBOS VASQUEZ ALVARO ANDRES</v>
      </c>
      <c r="D532" s="300">
        <v>32338</v>
      </c>
      <c r="E532" s="300">
        <v>45162</v>
      </c>
      <c r="F532" s="299" t="s">
        <v>763</v>
      </c>
      <c r="G532" s="299" t="s">
        <v>350</v>
      </c>
      <c r="H532" s="299" t="s">
        <v>90</v>
      </c>
      <c r="I532" s="299" t="s">
        <v>6675</v>
      </c>
      <c r="J532" s="299" t="s">
        <v>1007</v>
      </c>
    </row>
    <row r="533" spans="1:10" ht="12.95" customHeight="1" x14ac:dyDescent="0.2">
      <c r="A533" s="306">
        <v>1151963026</v>
      </c>
      <c r="B533" s="299" t="s">
        <v>88</v>
      </c>
      <c r="C533" s="299" t="e">
        <f>+_xlfn.XLOOKUP(A533,'ACTIVOS 2'!$B$10:$B$646,'ACTIVOS 2'!$C$10:$C$646)</f>
        <v>#N/A</v>
      </c>
      <c r="D533" s="300">
        <v>35695</v>
      </c>
      <c r="E533" s="300">
        <v>45173</v>
      </c>
      <c r="F533" s="299" t="s">
        <v>763</v>
      </c>
      <c r="G533" s="299" t="s">
        <v>89</v>
      </c>
      <c r="H533" s="299" t="s">
        <v>90</v>
      </c>
      <c r="I533" s="299" t="s">
        <v>91</v>
      </c>
      <c r="J533" s="299" t="s">
        <v>92</v>
      </c>
    </row>
    <row r="534" spans="1:10" ht="12.95" customHeight="1" x14ac:dyDescent="0.2">
      <c r="A534" s="306">
        <v>1144173071</v>
      </c>
      <c r="B534" s="299" t="s">
        <v>131</v>
      </c>
      <c r="C534" s="299" t="str">
        <f>+_xlfn.XLOOKUP(A534,'ACTIVOS 2'!$B$10:$B$646,'ACTIVOS 2'!$C$10:$C$646)</f>
        <v>MUNOZ RODRIGUEZ MILLER ANDRES</v>
      </c>
      <c r="D534" s="300">
        <v>34272</v>
      </c>
      <c r="E534" s="300">
        <v>45173</v>
      </c>
      <c r="F534" s="299" t="s">
        <v>763</v>
      </c>
      <c r="G534" s="299" t="s">
        <v>132</v>
      </c>
      <c r="H534" s="299" t="s">
        <v>90</v>
      </c>
      <c r="I534" s="299" t="s">
        <v>91</v>
      </c>
      <c r="J534" s="299" t="s">
        <v>92</v>
      </c>
    </row>
    <row r="535" spans="1:10" ht="12.95" customHeight="1" x14ac:dyDescent="0.2">
      <c r="A535" s="306">
        <v>1144190231</v>
      </c>
      <c r="B535" s="299" t="s">
        <v>160</v>
      </c>
      <c r="C535" s="299" t="str">
        <f>+_xlfn.XLOOKUP(A535,'ACTIVOS 2'!$B$10:$B$646,'ACTIVOS 2'!$C$10:$C$646)</f>
        <v>VICTORIA VALDES HECTOR EDUARDO</v>
      </c>
      <c r="D535" s="300">
        <v>35003</v>
      </c>
      <c r="E535" s="300">
        <v>45173</v>
      </c>
      <c r="F535" s="299" t="s">
        <v>763</v>
      </c>
      <c r="G535" s="299" t="s">
        <v>161</v>
      </c>
      <c r="H535" s="299" t="s">
        <v>90</v>
      </c>
      <c r="I535" s="299" t="s">
        <v>91</v>
      </c>
      <c r="J535" s="299" t="s">
        <v>92</v>
      </c>
    </row>
    <row r="536" spans="1:10" ht="12.95" customHeight="1" x14ac:dyDescent="0.2">
      <c r="A536" s="306">
        <v>94505360</v>
      </c>
      <c r="B536" s="299" t="s">
        <v>218</v>
      </c>
      <c r="C536" s="299" t="str">
        <f>+_xlfn.XLOOKUP(A536,'ACTIVOS 2'!$B$10:$B$646,'ACTIVOS 2'!$C$10:$C$646)</f>
        <v>ASTUDILLO CASAMACHIN BORIS BRANDON</v>
      </c>
      <c r="D536" s="300">
        <v>27893</v>
      </c>
      <c r="E536" s="300">
        <v>45173</v>
      </c>
      <c r="F536" s="299" t="s">
        <v>763</v>
      </c>
      <c r="G536" s="299" t="s">
        <v>219</v>
      </c>
      <c r="H536" s="299" t="s">
        <v>90</v>
      </c>
      <c r="I536" s="299" t="s">
        <v>211</v>
      </c>
      <c r="J536" s="299" t="s">
        <v>196</v>
      </c>
    </row>
    <row r="537" spans="1:10" ht="12.95" customHeight="1" x14ac:dyDescent="0.2">
      <c r="A537" s="306">
        <v>1144208033</v>
      </c>
      <c r="B537" s="299" t="s">
        <v>286</v>
      </c>
      <c r="C537" s="299" t="str">
        <f>+_xlfn.XLOOKUP(A537,'ACTIVOS 2'!$B$10:$B$646,'ACTIVOS 2'!$C$10:$C$646)</f>
        <v>SANCHEZ GAVIRIA LAURA ISABELLA</v>
      </c>
      <c r="D537" s="300">
        <v>35922</v>
      </c>
      <c r="E537" s="300">
        <v>45173</v>
      </c>
      <c r="F537" s="299" t="s">
        <v>768</v>
      </c>
      <c r="G537" s="299" t="s">
        <v>287</v>
      </c>
      <c r="H537" s="299" t="s">
        <v>90</v>
      </c>
      <c r="I537" s="299" t="s">
        <v>211</v>
      </c>
      <c r="J537" s="299" t="s">
        <v>196</v>
      </c>
    </row>
    <row r="538" spans="1:10" ht="12.95" customHeight="1" x14ac:dyDescent="0.2">
      <c r="A538" s="306">
        <v>66879673</v>
      </c>
      <c r="B538" s="299" t="s">
        <v>288</v>
      </c>
      <c r="C538" s="299" t="str">
        <f>+_xlfn.XLOOKUP(A538,'ACTIVOS 2'!$B$10:$B$646,'ACTIVOS 2'!$C$10:$C$646)</f>
        <v>SANCHEZ ORJUELA NORMA CONSTANZA</v>
      </c>
      <c r="D538" s="300">
        <v>28451</v>
      </c>
      <c r="E538" s="300">
        <v>45173</v>
      </c>
      <c r="F538" s="299" t="s">
        <v>768</v>
      </c>
      <c r="G538" s="299" t="s">
        <v>289</v>
      </c>
      <c r="H538" s="299" t="s">
        <v>90</v>
      </c>
      <c r="I538" s="299" t="s">
        <v>211</v>
      </c>
      <c r="J538" s="299" t="s">
        <v>196</v>
      </c>
    </row>
    <row r="539" spans="1:10" ht="12.95" customHeight="1" x14ac:dyDescent="0.2">
      <c r="A539" s="306">
        <v>1113689490</v>
      </c>
      <c r="B539" s="299" t="s">
        <v>1633</v>
      </c>
      <c r="C539" s="299" t="str">
        <f>+_xlfn.XLOOKUP(A539,'ACTIVOS 2'!$B$10:$B$646,'ACTIVOS 2'!$C$10:$C$646)</f>
        <v>VILLOTA LONDONO YERALDY</v>
      </c>
      <c r="D539" s="300">
        <v>35810</v>
      </c>
      <c r="E539" s="300">
        <v>45173</v>
      </c>
      <c r="F539" s="299" t="s">
        <v>768</v>
      </c>
      <c r="G539" s="299" t="s">
        <v>1634</v>
      </c>
      <c r="H539" s="299" t="s">
        <v>1627</v>
      </c>
      <c r="I539" s="299" t="s">
        <v>1632</v>
      </c>
      <c r="J539" s="299" t="s">
        <v>1629</v>
      </c>
    </row>
    <row r="540" spans="1:10" ht="12.95" customHeight="1" x14ac:dyDescent="0.2">
      <c r="A540" s="306">
        <v>1144196139</v>
      </c>
      <c r="B540" s="299" t="s">
        <v>884</v>
      </c>
      <c r="C540" s="299" t="str">
        <f>+_xlfn.XLOOKUP(A540,'ACTIVOS 2'!$B$10:$B$646,'ACTIVOS 2'!$C$10:$C$646)</f>
        <v>OCAMPO REINA JUAN DAVID</v>
      </c>
      <c r="D540" s="300">
        <v>35272</v>
      </c>
      <c r="E540" s="300">
        <v>45180</v>
      </c>
      <c r="F540" s="299" t="s">
        <v>763</v>
      </c>
      <c r="G540" s="299" t="s">
        <v>885</v>
      </c>
      <c r="H540" s="299" t="s">
        <v>83</v>
      </c>
      <c r="I540" s="299" t="s">
        <v>880</v>
      </c>
      <c r="J540" s="299" t="s">
        <v>881</v>
      </c>
    </row>
    <row r="541" spans="1:10" ht="12.95" customHeight="1" x14ac:dyDescent="0.2">
      <c r="A541" s="306">
        <v>1023026154</v>
      </c>
      <c r="B541" s="299" t="s">
        <v>945</v>
      </c>
      <c r="C541" s="299" t="str">
        <f>+_xlfn.XLOOKUP(A541,'ACTIVOS 2'!$B$10:$B$646,'ACTIVOS 2'!$C$10:$C$646)</f>
        <v>RAMIREZ CHACON INGRID GINETH</v>
      </c>
      <c r="D541" s="300">
        <v>35728</v>
      </c>
      <c r="E541" s="300">
        <v>45187</v>
      </c>
      <c r="F541" s="299" t="s">
        <v>768</v>
      </c>
      <c r="G541" s="299" t="s">
        <v>946</v>
      </c>
      <c r="H541" s="299" t="s">
        <v>83</v>
      </c>
      <c r="I541" s="299" t="s">
        <v>943</v>
      </c>
      <c r="J541" s="299" t="s">
        <v>85</v>
      </c>
    </row>
    <row r="542" spans="1:10" ht="12.95" customHeight="1" x14ac:dyDescent="0.2">
      <c r="A542" s="306">
        <v>1193083872</v>
      </c>
      <c r="B542" s="299" t="s">
        <v>1402</v>
      </c>
      <c r="C542" s="299" t="str">
        <f>+_xlfn.XLOOKUP(A542,'ACTIVOS 2'!$B$10:$B$646,'ACTIVOS 2'!$C$10:$C$646)</f>
        <v>URIBE CHIVATA ASTRID JULIETA</v>
      </c>
      <c r="D542" s="300">
        <v>37465</v>
      </c>
      <c r="E542" s="300">
        <v>45187</v>
      </c>
      <c r="F542" s="299" t="s">
        <v>768</v>
      </c>
      <c r="G542" s="299" t="s">
        <v>1403</v>
      </c>
      <c r="H542" s="299" t="s">
        <v>90</v>
      </c>
      <c r="I542" s="299" t="s">
        <v>1397</v>
      </c>
      <c r="J542" s="299" t="s">
        <v>92</v>
      </c>
    </row>
    <row r="543" spans="1:10" ht="12.95" customHeight="1" x14ac:dyDescent="0.2">
      <c r="A543" s="306">
        <v>1107083703</v>
      </c>
      <c r="B543" s="299" t="s">
        <v>222</v>
      </c>
      <c r="C543" s="299" t="str">
        <f>+_xlfn.XLOOKUP(A543,'ACTIVOS 2'!$B$10:$B$646,'ACTIVOS 2'!$C$10:$C$646)</f>
        <v>BARRERA MONTENEGRO BRIYID</v>
      </c>
      <c r="D543" s="300">
        <v>34554</v>
      </c>
      <c r="E543" s="300">
        <v>45187</v>
      </c>
      <c r="F543" s="299" t="s">
        <v>768</v>
      </c>
      <c r="G543" s="299" t="s">
        <v>223</v>
      </c>
      <c r="H543" s="299" t="s">
        <v>90</v>
      </c>
      <c r="I543" s="299" t="s">
        <v>211</v>
      </c>
      <c r="J543" s="299" t="s">
        <v>196</v>
      </c>
    </row>
    <row r="544" spans="1:10" ht="12.95" customHeight="1" x14ac:dyDescent="0.2">
      <c r="A544" s="306">
        <v>6163867</v>
      </c>
      <c r="B544" s="299" t="s">
        <v>791</v>
      </c>
      <c r="C544" s="299" t="str">
        <f>+_xlfn.XLOOKUP(A544,'ACTIVOS 2'!$B$10:$B$646,'ACTIVOS 2'!$C$10:$C$646)</f>
        <v>CUERO SAAVEDRA LEONARD ANDRES</v>
      </c>
      <c r="D544" s="300">
        <v>30747</v>
      </c>
      <c r="E544" s="300">
        <v>45194</v>
      </c>
      <c r="F544" s="299" t="s">
        <v>763</v>
      </c>
      <c r="G544" s="299" t="s">
        <v>792</v>
      </c>
      <c r="H544" s="299" t="s">
        <v>19</v>
      </c>
      <c r="I544" s="299" t="s">
        <v>785</v>
      </c>
      <c r="J544" s="299" t="s">
        <v>24</v>
      </c>
    </row>
    <row r="545" spans="1:10" ht="12.95" customHeight="1" x14ac:dyDescent="0.2">
      <c r="A545" s="306">
        <v>1001912767</v>
      </c>
      <c r="B545" s="299" t="s">
        <v>1469</v>
      </c>
      <c r="C545" s="299" t="e">
        <f>+_xlfn.XLOOKUP(A545,'ACTIVOS 2'!$B$10:$B$646,'ACTIVOS 2'!$C$10:$C$646)</f>
        <v>#N/A</v>
      </c>
      <c r="D545" s="300">
        <v>34199</v>
      </c>
      <c r="E545" s="300">
        <v>45201</v>
      </c>
      <c r="F545" s="299" t="s">
        <v>768</v>
      </c>
      <c r="G545" s="299" t="s">
        <v>1470</v>
      </c>
      <c r="H545" s="299" t="s">
        <v>90</v>
      </c>
      <c r="I545" s="299" t="s">
        <v>1467</v>
      </c>
      <c r="J545" s="299" t="s">
        <v>196</v>
      </c>
    </row>
    <row r="546" spans="1:10" ht="12.95" customHeight="1" x14ac:dyDescent="0.2">
      <c r="A546" s="306">
        <v>1192891007</v>
      </c>
      <c r="B546" s="299" t="s">
        <v>312</v>
      </c>
      <c r="C546" s="299" t="str">
        <f>+_xlfn.XLOOKUP(A546,'ACTIVOS 2'!$B$10:$B$646,'ACTIVOS 2'!$C$10:$C$646)</f>
        <v>RODRIGUEZ ORTEGA JUAN CAMILO</v>
      </c>
      <c r="D546" s="300">
        <v>36700</v>
      </c>
      <c r="E546" s="300">
        <v>45201</v>
      </c>
      <c r="F546" s="299" t="s">
        <v>763</v>
      </c>
      <c r="G546" s="299" t="s">
        <v>313</v>
      </c>
      <c r="H546" s="299" t="s">
        <v>90</v>
      </c>
      <c r="I546" s="299" t="s">
        <v>309</v>
      </c>
      <c r="J546" s="299" t="s">
        <v>196</v>
      </c>
    </row>
    <row r="547" spans="1:10" ht="12.95" customHeight="1" x14ac:dyDescent="0.2">
      <c r="A547" s="306">
        <v>1114388381</v>
      </c>
      <c r="B547" s="299" t="s">
        <v>180</v>
      </c>
      <c r="C547" s="299" t="str">
        <f>+_xlfn.XLOOKUP(A547,'ACTIVOS 2'!$B$10:$B$646,'ACTIVOS 2'!$C$10:$C$646)</f>
        <v>MARIN MARTINEZ LUIS CARLOS</v>
      </c>
      <c r="D547" s="300">
        <v>33334</v>
      </c>
      <c r="E547" s="300">
        <v>45208</v>
      </c>
      <c r="F547" s="299" t="s">
        <v>763</v>
      </c>
      <c r="G547" s="299" t="s">
        <v>181</v>
      </c>
      <c r="H547" s="299" t="s">
        <v>90</v>
      </c>
      <c r="I547" s="299" t="s">
        <v>167</v>
      </c>
      <c r="J547" s="299" t="s">
        <v>159</v>
      </c>
    </row>
    <row r="548" spans="1:10" ht="12.95" customHeight="1" x14ac:dyDescent="0.2">
      <c r="A548" s="306">
        <v>1112225496</v>
      </c>
      <c r="B548" s="299" t="s">
        <v>1493</v>
      </c>
      <c r="C548" s="299" t="str">
        <f>+_xlfn.XLOOKUP(A548,'ACTIVOS 2'!$B$10:$B$646,'ACTIVOS 2'!$C$10:$C$646)</f>
        <v>VANEGAS ERAZO SANDRA PATRICIA</v>
      </c>
      <c r="D548" s="300">
        <v>33567</v>
      </c>
      <c r="E548" s="300">
        <v>45208</v>
      </c>
      <c r="F548" s="299" t="s">
        <v>768</v>
      </c>
      <c r="G548" s="299" t="s">
        <v>1494</v>
      </c>
      <c r="H548" s="299" t="s">
        <v>90</v>
      </c>
      <c r="I548" s="299" t="s">
        <v>1473</v>
      </c>
      <c r="J548" s="299" t="s">
        <v>159</v>
      </c>
    </row>
    <row r="549" spans="1:10" ht="12.95" customHeight="1" x14ac:dyDescent="0.2">
      <c r="A549" s="306">
        <v>1075226152</v>
      </c>
      <c r="B549" s="299" t="s">
        <v>278</v>
      </c>
      <c r="C549" s="299" t="str">
        <f>+_xlfn.XLOOKUP(A549,'ACTIVOS 2'!$B$10:$B$646,'ACTIVOS 2'!$C$10:$C$646)</f>
        <v>RAMOS SANCHEZ MARCELA</v>
      </c>
      <c r="D549" s="300">
        <v>32130</v>
      </c>
      <c r="E549" s="300">
        <v>45208</v>
      </c>
      <c r="F549" s="299" t="s">
        <v>768</v>
      </c>
      <c r="G549" s="299" t="s">
        <v>279</v>
      </c>
      <c r="H549" s="299" t="s">
        <v>90</v>
      </c>
      <c r="I549" s="299" t="s">
        <v>211</v>
      </c>
      <c r="J549" s="299" t="s">
        <v>196</v>
      </c>
    </row>
    <row r="550" spans="1:10" ht="12.95" customHeight="1" x14ac:dyDescent="0.2">
      <c r="A550" s="306">
        <v>1192794580</v>
      </c>
      <c r="B550" s="299" t="s">
        <v>1549</v>
      </c>
      <c r="C550" s="299" t="str">
        <f>+_xlfn.XLOOKUP(A550,'ACTIVOS 2'!$B$10:$B$646,'ACTIVOS 2'!$C$10:$C$646)</f>
        <v>LONDONO FIERRO JOAN STEVEN</v>
      </c>
      <c r="D550" s="300">
        <v>36922</v>
      </c>
      <c r="E550" s="300">
        <v>45216</v>
      </c>
      <c r="F550" s="299" t="s">
        <v>763</v>
      </c>
      <c r="G550" s="299" t="s">
        <v>1550</v>
      </c>
      <c r="H550" s="299" t="s">
        <v>366</v>
      </c>
      <c r="I550" s="299" t="s">
        <v>1546</v>
      </c>
      <c r="J550" s="299" t="s">
        <v>1541</v>
      </c>
    </row>
    <row r="551" spans="1:10" ht="12.95" customHeight="1" x14ac:dyDescent="0.2">
      <c r="A551" s="306">
        <v>1143932028</v>
      </c>
      <c r="B551" s="299" t="s">
        <v>1579</v>
      </c>
      <c r="C551" s="299" t="str">
        <f>+_xlfn.XLOOKUP(A551,'ACTIVOS 2'!$B$10:$B$646,'ACTIVOS 2'!$C$10:$C$646)</f>
        <v>MORALES RODRIGUEZ KATERINE</v>
      </c>
      <c r="D551" s="300">
        <v>32966</v>
      </c>
      <c r="E551" s="300">
        <v>45216</v>
      </c>
      <c r="F551" s="299" t="s">
        <v>768</v>
      </c>
      <c r="G551" s="299" t="s">
        <v>1580</v>
      </c>
      <c r="H551" s="299" t="s">
        <v>366</v>
      </c>
      <c r="I551" s="299" t="s">
        <v>1576</v>
      </c>
      <c r="J551" s="299" t="s">
        <v>1541</v>
      </c>
    </row>
    <row r="552" spans="1:10" ht="12.95" customHeight="1" x14ac:dyDescent="0.2">
      <c r="A552" s="306">
        <v>1143850032</v>
      </c>
      <c r="B552" s="299" t="s">
        <v>1635</v>
      </c>
      <c r="C552" s="299" t="str">
        <f>+_xlfn.XLOOKUP(A552,'ACTIVOS 2'!$B$10:$B$646,'ACTIVOS 2'!$C$10:$C$646)</f>
        <v>GUEVARA ARISTIZABAL YERALDIN</v>
      </c>
      <c r="D552" s="300">
        <v>34230</v>
      </c>
      <c r="E552" s="300">
        <v>45216</v>
      </c>
      <c r="F552" s="299" t="s">
        <v>768</v>
      </c>
      <c r="G552" s="299" t="s">
        <v>1636</v>
      </c>
      <c r="H552" s="299" t="s">
        <v>1627</v>
      </c>
      <c r="I552" s="299" t="s">
        <v>1637</v>
      </c>
      <c r="J552" s="299" t="s">
        <v>1629</v>
      </c>
    </row>
    <row r="553" spans="1:10" ht="12.95" customHeight="1" x14ac:dyDescent="0.2">
      <c r="A553" s="306">
        <v>1006235611</v>
      </c>
      <c r="B553" s="299" t="s">
        <v>388</v>
      </c>
      <c r="C553" s="299" t="e">
        <f>+_xlfn.XLOOKUP(A553,'ACTIVOS 2'!$B$10:$B$646,'ACTIVOS 2'!$C$10:$C$646)</f>
        <v>#N/A</v>
      </c>
      <c r="D553" s="300">
        <v>37096</v>
      </c>
      <c r="E553" s="300">
        <v>45222</v>
      </c>
      <c r="F553" s="299" t="s">
        <v>763</v>
      </c>
      <c r="G553" s="299" t="s">
        <v>389</v>
      </c>
      <c r="H553" s="299" t="s">
        <v>366</v>
      </c>
      <c r="I553" s="299" t="s">
        <v>367</v>
      </c>
      <c r="J553" s="299" t="s">
        <v>368</v>
      </c>
    </row>
    <row r="554" spans="1:10" ht="12.95" customHeight="1" x14ac:dyDescent="0.2">
      <c r="A554" s="306">
        <v>16535150</v>
      </c>
      <c r="B554" s="299" t="s">
        <v>783</v>
      </c>
      <c r="C554" s="299" t="str">
        <f>+_xlfn.XLOOKUP(A554,'ACTIVOS 2'!$B$10:$B$646,'ACTIVOS 2'!$C$10:$C$646)</f>
        <v>ALVAREZ HOYOS CRISTHIAN</v>
      </c>
      <c r="D554" s="300">
        <v>29827</v>
      </c>
      <c r="E554" s="300">
        <v>45231</v>
      </c>
      <c r="F554" s="299" t="s">
        <v>763</v>
      </c>
      <c r="G554" s="299" t="s">
        <v>784</v>
      </c>
      <c r="H554" s="299" t="s">
        <v>19</v>
      </c>
      <c r="I554" s="299" t="s">
        <v>785</v>
      </c>
      <c r="J554" s="299" t="s">
        <v>24</v>
      </c>
    </row>
    <row r="555" spans="1:10" ht="12.95" customHeight="1" x14ac:dyDescent="0.2">
      <c r="A555" s="306">
        <v>1087184947</v>
      </c>
      <c r="B555" s="299" t="s">
        <v>42</v>
      </c>
      <c r="C555" s="299" t="str">
        <f>+_xlfn.XLOOKUP(A555,'ACTIVOS 2'!$B$10:$B$646,'ACTIVOS 2'!$C$10:$C$646)</f>
        <v>MONTANO GONZALEZ MILINTON</v>
      </c>
      <c r="D555" s="300">
        <v>33058</v>
      </c>
      <c r="E555" s="300">
        <v>45231</v>
      </c>
      <c r="F555" s="299" t="s">
        <v>763</v>
      </c>
      <c r="G555" s="299" t="s">
        <v>43</v>
      </c>
      <c r="H555" s="299" t="s">
        <v>19</v>
      </c>
      <c r="I555" s="299" t="s">
        <v>29</v>
      </c>
      <c r="J555" s="299" t="s">
        <v>24</v>
      </c>
    </row>
    <row r="556" spans="1:10" ht="12.95" customHeight="1" x14ac:dyDescent="0.2">
      <c r="A556" s="306">
        <v>1151954025</v>
      </c>
      <c r="B556" s="299" t="s">
        <v>126</v>
      </c>
      <c r="C556" s="299" t="str">
        <f>+_xlfn.XLOOKUP(A556,'ACTIVOS 2'!$B$10:$B$646,'ACTIVOS 2'!$C$10:$C$646)</f>
        <v>MENESES PINEDA JADER ANDREI</v>
      </c>
      <c r="D556" s="300">
        <v>34505</v>
      </c>
      <c r="E556" s="300">
        <v>45231</v>
      </c>
      <c r="F556" s="299" t="s">
        <v>763</v>
      </c>
      <c r="G556" s="299" t="s">
        <v>127</v>
      </c>
      <c r="H556" s="299" t="s">
        <v>90</v>
      </c>
      <c r="I556" s="299" t="s">
        <v>91</v>
      </c>
      <c r="J556" s="299" t="s">
        <v>92</v>
      </c>
    </row>
    <row r="557" spans="1:10" ht="12.95" customHeight="1" x14ac:dyDescent="0.2">
      <c r="A557" s="306">
        <v>1130604175</v>
      </c>
      <c r="B557" s="299" t="s">
        <v>262</v>
      </c>
      <c r="C557" s="299" t="str">
        <f>+_xlfn.XLOOKUP(A557,'ACTIVOS 2'!$B$10:$B$646,'ACTIVOS 2'!$C$10:$C$646)</f>
        <v>MOLINA FLOYD LISA JANNETTE</v>
      </c>
      <c r="D557" s="300">
        <v>31084</v>
      </c>
      <c r="E557" s="300">
        <v>45231</v>
      </c>
      <c r="F557" s="299" t="s">
        <v>768</v>
      </c>
      <c r="G557" s="299" t="s">
        <v>263</v>
      </c>
      <c r="H557" s="299" t="s">
        <v>90</v>
      </c>
      <c r="I557" s="299" t="s">
        <v>211</v>
      </c>
      <c r="J557" s="299" t="s">
        <v>196</v>
      </c>
    </row>
    <row r="558" spans="1:10" ht="12.95" customHeight="1" x14ac:dyDescent="0.2">
      <c r="A558" s="306">
        <v>1140417064</v>
      </c>
      <c r="B558" s="299" t="s">
        <v>1483</v>
      </c>
      <c r="C558" s="299" t="str">
        <f>+_xlfn.XLOOKUP(A558,'ACTIVOS 2'!$B$10:$B$646,'ACTIVOS 2'!$C$10:$C$646)</f>
        <v>MARTINEZ ARIAS ADRIANA PAOLA</v>
      </c>
      <c r="D558" s="300">
        <v>33929</v>
      </c>
      <c r="E558" s="300">
        <v>45237</v>
      </c>
      <c r="F558" s="299" t="s">
        <v>768</v>
      </c>
      <c r="G558" s="299" t="s">
        <v>1484</v>
      </c>
      <c r="H558" s="299" t="s">
        <v>90</v>
      </c>
      <c r="I558" s="299" t="s">
        <v>1473</v>
      </c>
      <c r="J558" s="299" t="s">
        <v>159</v>
      </c>
    </row>
    <row r="559" spans="1:10" ht="12.95" customHeight="1" x14ac:dyDescent="0.2">
      <c r="A559" s="306">
        <v>1109665116</v>
      </c>
      <c r="B559" s="299" t="s">
        <v>1485</v>
      </c>
      <c r="C559" s="299" t="str">
        <f>+_xlfn.XLOOKUP(A559,'ACTIVOS 2'!$B$10:$B$646,'ACTIVOS 2'!$C$10:$C$646)</f>
        <v>MARTINEZ BARRERA JULIANA</v>
      </c>
      <c r="D559" s="300">
        <v>38840</v>
      </c>
      <c r="E559" s="300">
        <v>45237</v>
      </c>
      <c r="F559" s="299" t="s">
        <v>768</v>
      </c>
      <c r="G559" s="299" t="s">
        <v>1486</v>
      </c>
      <c r="H559" s="299" t="s">
        <v>90</v>
      </c>
      <c r="I559" s="299" t="s">
        <v>1473</v>
      </c>
      <c r="J559" s="299" t="s">
        <v>159</v>
      </c>
    </row>
    <row r="560" spans="1:10" ht="12.95" customHeight="1" x14ac:dyDescent="0.2">
      <c r="A560" s="306">
        <v>1002952246</v>
      </c>
      <c r="B560" s="299" t="s">
        <v>986</v>
      </c>
      <c r="C560" s="299" t="e">
        <f>+_xlfn.XLOOKUP(A560,'ACTIVOS 2'!$B$10:$B$646,'ACTIVOS 2'!$C$10:$C$646)</f>
        <v>#N/A</v>
      </c>
      <c r="D560" s="300">
        <v>37284</v>
      </c>
      <c r="E560" s="300">
        <v>45264</v>
      </c>
      <c r="F560" s="299" t="s">
        <v>768</v>
      </c>
      <c r="G560" s="299" t="s">
        <v>987</v>
      </c>
      <c r="H560" s="299" t="s">
        <v>83</v>
      </c>
      <c r="I560" s="299" t="s">
        <v>859</v>
      </c>
      <c r="J560" s="299" t="s">
        <v>881</v>
      </c>
    </row>
    <row r="561" spans="1:10" ht="12.95" customHeight="1" x14ac:dyDescent="0.2">
      <c r="A561" s="306">
        <v>1007628885</v>
      </c>
      <c r="B561" s="299" t="s">
        <v>1465</v>
      </c>
      <c r="C561" s="299" t="e">
        <f>+_xlfn.XLOOKUP(A561,'ACTIVOS 2'!$B$10:$B$646,'ACTIVOS 2'!$C$10:$C$646)</f>
        <v>#N/A</v>
      </c>
      <c r="D561" s="300">
        <v>36274</v>
      </c>
      <c r="E561" s="300">
        <v>45271</v>
      </c>
      <c r="F561" s="299" t="s">
        <v>768</v>
      </c>
      <c r="G561" s="299" t="s">
        <v>1466</v>
      </c>
      <c r="H561" s="299" t="s">
        <v>90</v>
      </c>
      <c r="I561" s="299" t="s">
        <v>1467</v>
      </c>
      <c r="J561" s="299" t="s">
        <v>196</v>
      </c>
    </row>
    <row r="562" spans="1:10" ht="12.95" customHeight="1" x14ac:dyDescent="0.2">
      <c r="A562" s="306">
        <v>1144031259</v>
      </c>
      <c r="B562" s="299" t="s">
        <v>214</v>
      </c>
      <c r="C562" s="299" t="str">
        <f>+_xlfn.XLOOKUP(A562,'ACTIVOS 2'!$B$10:$B$646,'ACTIVOS 2'!$C$10:$C$646)</f>
        <v>ANAYA TROYANO YUDI VANESSA</v>
      </c>
      <c r="D562" s="300">
        <v>32631</v>
      </c>
      <c r="E562" s="300">
        <v>45293</v>
      </c>
      <c r="F562" s="299" t="s">
        <v>768</v>
      </c>
      <c r="G562" s="299" t="s">
        <v>215</v>
      </c>
      <c r="H562" s="299" t="s">
        <v>90</v>
      </c>
      <c r="I562" s="299" t="s">
        <v>211</v>
      </c>
      <c r="J562" s="299" t="s">
        <v>196</v>
      </c>
    </row>
    <row r="563" spans="1:10" ht="12.95" customHeight="1" x14ac:dyDescent="0.2">
      <c r="A563" s="306">
        <v>1112227071</v>
      </c>
      <c r="B563" s="299" t="s">
        <v>1118</v>
      </c>
      <c r="C563" s="299" t="str">
        <f>+_xlfn.XLOOKUP(A563,'ACTIVOS 2'!$B$10:$B$646,'ACTIVOS 2'!$C$10:$C$646)</f>
        <v>HURTADO GIRON MARTHA LUCIA</v>
      </c>
      <c r="D563" s="300">
        <v>34072</v>
      </c>
      <c r="E563" s="300">
        <v>45300</v>
      </c>
      <c r="F563" s="299" t="s">
        <v>768</v>
      </c>
      <c r="G563" s="299" t="s">
        <v>1119</v>
      </c>
      <c r="H563" s="299" t="s">
        <v>90</v>
      </c>
      <c r="I563" s="299" t="s">
        <v>1120</v>
      </c>
      <c r="J563" s="299" t="s">
        <v>159</v>
      </c>
    </row>
    <row r="564" spans="1:10" ht="12.95" customHeight="1" x14ac:dyDescent="0.2">
      <c r="A564" s="306">
        <v>1143947010</v>
      </c>
      <c r="B564" s="299" t="s">
        <v>298</v>
      </c>
      <c r="C564" s="299" t="str">
        <f>+_xlfn.XLOOKUP(A564,'ACTIVOS 2'!$B$10:$B$646,'ACTIVOS 2'!$C$10:$C$646)</f>
        <v>VALENCIA GOMEZ LAURA ESTHER</v>
      </c>
      <c r="D564" s="300">
        <v>33730</v>
      </c>
      <c r="E564" s="300">
        <v>45302</v>
      </c>
      <c r="F564" s="299" t="s">
        <v>768</v>
      </c>
      <c r="G564" s="299" t="s">
        <v>299</v>
      </c>
      <c r="H564" s="299" t="s">
        <v>90</v>
      </c>
      <c r="I564" s="299" t="s">
        <v>211</v>
      </c>
      <c r="J564" s="299" t="s">
        <v>196</v>
      </c>
    </row>
    <row r="565" spans="1:10" ht="12.95" customHeight="1" x14ac:dyDescent="0.2">
      <c r="A565" s="306">
        <v>1234194865</v>
      </c>
      <c r="B565" s="299" t="s">
        <v>788</v>
      </c>
      <c r="C565" s="299" t="str">
        <f>+_xlfn.XLOOKUP(A565,'ACTIVOS 2'!$B$10:$B$646,'ACTIVOS 2'!$C$10:$C$646)</f>
        <v>BARONA PACHECO JOSE LUIS</v>
      </c>
      <c r="D565" s="300">
        <v>36182</v>
      </c>
      <c r="E565" s="300">
        <v>45313</v>
      </c>
      <c r="F565" s="299" t="s">
        <v>763</v>
      </c>
      <c r="G565" s="299" t="s">
        <v>789</v>
      </c>
      <c r="H565" s="299" t="s">
        <v>19</v>
      </c>
      <c r="I565" s="299" t="s">
        <v>785</v>
      </c>
      <c r="J565" s="299" t="s">
        <v>24</v>
      </c>
    </row>
    <row r="566" spans="1:10" ht="12.95" customHeight="1" x14ac:dyDescent="0.2">
      <c r="A566" s="306">
        <v>1130637357</v>
      </c>
      <c r="B566" s="299" t="s">
        <v>172</v>
      </c>
      <c r="C566" s="299" t="e">
        <f>+_xlfn.XLOOKUP(A566,'ACTIVOS 2'!$B$10:$B$646,'ACTIVOS 2'!$C$10:$C$646)</f>
        <v>#N/A</v>
      </c>
      <c r="D566" s="300">
        <v>32086</v>
      </c>
      <c r="E566" s="300">
        <v>45313</v>
      </c>
      <c r="F566" s="299" t="s">
        <v>763</v>
      </c>
      <c r="G566" s="299" t="s">
        <v>173</v>
      </c>
      <c r="H566" s="299" t="s">
        <v>90</v>
      </c>
      <c r="I566" s="299" t="s">
        <v>167</v>
      </c>
      <c r="J566" s="299" t="s">
        <v>159</v>
      </c>
    </row>
    <row r="567" spans="1:10" ht="12.95" customHeight="1" x14ac:dyDescent="0.2">
      <c r="A567" s="306">
        <v>1148445121</v>
      </c>
      <c r="B567" s="299" t="s">
        <v>178</v>
      </c>
      <c r="C567" s="299" t="str">
        <f>+_xlfn.XLOOKUP(A567,'ACTIVOS 2'!$B$10:$B$646,'ACTIVOS 2'!$C$10:$C$646)</f>
        <v>MAHECHA RIASCOS LISET</v>
      </c>
      <c r="D567" s="300">
        <v>34441</v>
      </c>
      <c r="E567" s="300">
        <v>45313</v>
      </c>
      <c r="F567" s="299" t="s">
        <v>768</v>
      </c>
      <c r="G567" s="299" t="s">
        <v>179</v>
      </c>
      <c r="H567" s="299" t="s">
        <v>90</v>
      </c>
      <c r="I567" s="299" t="s">
        <v>167</v>
      </c>
      <c r="J567" s="299" t="s">
        <v>159</v>
      </c>
    </row>
    <row r="568" spans="1:10" ht="12.95" customHeight="1" x14ac:dyDescent="0.2">
      <c r="A568" s="306">
        <v>1006015232</v>
      </c>
      <c r="B568" s="299" t="s">
        <v>175</v>
      </c>
      <c r="C568" s="299" t="str">
        <f>+_xlfn.XLOOKUP(A568,'ACTIVOS 2'!$B$10:$B$646,'ACTIVOS 2'!$C$10:$C$646)</f>
        <v>LARGO CASTILLO CAMILO</v>
      </c>
      <c r="D568" s="300">
        <v>36853</v>
      </c>
      <c r="E568" s="300">
        <v>45323</v>
      </c>
      <c r="F568" s="299" t="s">
        <v>763</v>
      </c>
      <c r="G568" s="299" t="s">
        <v>176</v>
      </c>
      <c r="H568" s="299" t="s">
        <v>90</v>
      </c>
      <c r="I568" s="299" t="s">
        <v>167</v>
      </c>
      <c r="J568" s="299" t="s">
        <v>159</v>
      </c>
    </row>
    <row r="569" spans="1:10" ht="12.95" customHeight="1" x14ac:dyDescent="0.2">
      <c r="A569" s="306">
        <v>1151963482</v>
      </c>
      <c r="B569" s="299" t="s">
        <v>1528</v>
      </c>
      <c r="C569" s="299" t="str">
        <f>+_xlfn.XLOOKUP(A569,'ACTIVOS 2'!$B$10:$B$646,'ACTIVOS 2'!$C$10:$C$646)</f>
        <v>ORTIZ CAMPOS ROBERTO CARLOS</v>
      </c>
      <c r="D569" s="300">
        <v>35727</v>
      </c>
      <c r="E569" s="300">
        <v>45362</v>
      </c>
      <c r="F569" s="299" t="s">
        <v>763</v>
      </c>
      <c r="G569" s="299" t="s">
        <v>1529</v>
      </c>
      <c r="H569" s="299" t="s">
        <v>90</v>
      </c>
      <c r="I569" s="299" t="s">
        <v>1530</v>
      </c>
      <c r="J569" s="299" t="s">
        <v>196</v>
      </c>
    </row>
    <row r="570" spans="1:10" ht="12.95" customHeight="1" x14ac:dyDescent="0.2">
      <c r="A570" s="306">
        <v>1143861779</v>
      </c>
      <c r="B570" s="299" t="s">
        <v>801</v>
      </c>
      <c r="C570" s="299" t="str">
        <f>+_xlfn.XLOOKUP(A570,'ACTIVOS 2'!$B$10:$B$646,'ACTIVOS 2'!$C$10:$C$646)</f>
        <v>ORREGO PINO ELKIN ANDRES</v>
      </c>
      <c r="D570" s="300">
        <v>34867</v>
      </c>
      <c r="E570" s="300">
        <v>45363</v>
      </c>
      <c r="F570" s="299" t="s">
        <v>763</v>
      </c>
      <c r="G570" s="299" t="s">
        <v>802</v>
      </c>
      <c r="H570" s="299" t="s">
        <v>19</v>
      </c>
      <c r="I570" s="299" t="s">
        <v>803</v>
      </c>
      <c r="J570" s="299" t="s">
        <v>24</v>
      </c>
    </row>
    <row r="571" spans="1:10" ht="12.95" customHeight="1" x14ac:dyDescent="0.2">
      <c r="A571" s="306">
        <v>1003804381</v>
      </c>
      <c r="B571" s="299" t="s">
        <v>971</v>
      </c>
      <c r="C571" s="299" t="str">
        <f>+_xlfn.XLOOKUP(A571,'ACTIVOS 2'!$B$10:$B$646,'ACTIVOS 2'!$C$10:$C$646)</f>
        <v>BUITRAGO ALVAREZ EDWARD ANDRES</v>
      </c>
      <c r="D571" s="300">
        <v>37030</v>
      </c>
      <c r="E571" s="300">
        <v>45363</v>
      </c>
      <c r="F571" s="299" t="s">
        <v>763</v>
      </c>
      <c r="G571" s="299" t="s">
        <v>972</v>
      </c>
      <c r="H571" s="299" t="s">
        <v>83</v>
      </c>
      <c r="I571" s="299" t="s">
        <v>973</v>
      </c>
      <c r="J571" s="299" t="s">
        <v>881</v>
      </c>
    </row>
    <row r="572" spans="1:10" ht="12.95" customHeight="1" x14ac:dyDescent="0.2">
      <c r="A572" s="306">
        <v>16375393</v>
      </c>
      <c r="B572" s="299" t="s">
        <v>202</v>
      </c>
      <c r="C572" s="299" t="str">
        <f>+_xlfn.XLOOKUP(A572,'ACTIVOS 2'!$B$10:$B$646,'ACTIVOS 2'!$C$10:$C$646)</f>
        <v>BERMUDEZ GALLEGO RAMIRO</v>
      </c>
      <c r="D572" s="300">
        <v>30784</v>
      </c>
      <c r="E572" s="300">
        <v>45383</v>
      </c>
      <c r="F572" s="299" t="s">
        <v>763</v>
      </c>
      <c r="G572" s="299" t="s">
        <v>203</v>
      </c>
      <c r="H572" s="299" t="s">
        <v>90</v>
      </c>
      <c r="I572" s="299" t="s">
        <v>204</v>
      </c>
      <c r="J572" s="299" t="s">
        <v>196</v>
      </c>
    </row>
    <row r="573" spans="1:10" ht="12.95" customHeight="1" x14ac:dyDescent="0.2">
      <c r="A573" s="306">
        <v>1107038744</v>
      </c>
      <c r="B573" s="299" t="s">
        <v>385</v>
      </c>
      <c r="C573" s="299" t="str">
        <f>+_xlfn.XLOOKUP(A573,'ACTIVOS 2'!$B$10:$B$646,'ACTIVOS 2'!$C$10:$C$646)</f>
        <v>HOYOS CHAVACO KEVIN ALEJANDRO</v>
      </c>
      <c r="D573" s="300">
        <v>37093</v>
      </c>
      <c r="E573" s="300">
        <v>45390</v>
      </c>
      <c r="F573" s="299" t="s">
        <v>763</v>
      </c>
      <c r="G573" s="299" t="s">
        <v>386</v>
      </c>
      <c r="H573" s="299" t="s">
        <v>366</v>
      </c>
      <c r="I573" s="299" t="s">
        <v>367</v>
      </c>
      <c r="J573" s="299" t="s">
        <v>368</v>
      </c>
    </row>
    <row r="574" spans="1:10" ht="12.95" customHeight="1" x14ac:dyDescent="0.2">
      <c r="A574" s="306">
        <v>1005832634</v>
      </c>
      <c r="B574" s="299" t="s">
        <v>1398</v>
      </c>
      <c r="C574" s="299" t="str">
        <f>+_xlfn.XLOOKUP(A574,'ACTIVOS 2'!$B$10:$B$646,'ACTIVOS 2'!$C$10:$C$646)</f>
        <v>CHASQUI GOMEZ WENDY YULIANA</v>
      </c>
      <c r="D574" s="300">
        <v>37189</v>
      </c>
      <c r="E574" s="300">
        <v>45398</v>
      </c>
      <c r="F574" s="299" t="s">
        <v>768</v>
      </c>
      <c r="G574" s="299" t="s">
        <v>4499</v>
      </c>
      <c r="H574" s="299" t="s">
        <v>90</v>
      </c>
      <c r="I574" s="299" t="s">
        <v>1397</v>
      </c>
      <c r="J574" s="299" t="s">
        <v>92</v>
      </c>
    </row>
    <row r="575" spans="1:10" ht="12.95" customHeight="1" x14ac:dyDescent="0.2">
      <c r="A575" s="306">
        <v>1082690474</v>
      </c>
      <c r="B575" s="299" t="s">
        <v>974</v>
      </c>
      <c r="C575" s="299" t="str">
        <f>+_xlfn.XLOOKUP(A575,'ACTIVOS 2'!$B$10:$B$646,'ACTIVOS 2'!$C$10:$C$646)</f>
        <v>CABEZAS CABEZAS RODDY GUISSEPPI</v>
      </c>
      <c r="D575" s="300">
        <v>33566</v>
      </c>
      <c r="E575" s="300">
        <v>45404</v>
      </c>
      <c r="F575" s="299" t="s">
        <v>763</v>
      </c>
      <c r="G575" s="299" t="s">
        <v>975</v>
      </c>
      <c r="H575" s="299" t="s">
        <v>83</v>
      </c>
      <c r="I575" s="299" t="s">
        <v>973</v>
      </c>
      <c r="J575" s="299" t="s">
        <v>881</v>
      </c>
    </row>
    <row r="576" spans="1:10" ht="12.95" customHeight="1" x14ac:dyDescent="0.2">
      <c r="A576" s="306">
        <v>16929993</v>
      </c>
      <c r="B576" s="299" t="s">
        <v>199</v>
      </c>
      <c r="C576" s="299" t="str">
        <f>+_xlfn.XLOOKUP(A576,'ACTIVOS 2'!$B$10:$B$646,'ACTIVOS 2'!$C$10:$C$646)</f>
        <v>URUENA ROSEMBERG</v>
      </c>
      <c r="D576" s="300">
        <v>29712</v>
      </c>
      <c r="E576" s="300">
        <v>45404</v>
      </c>
      <c r="F576" s="299" t="s">
        <v>763</v>
      </c>
      <c r="G576" s="299" t="s">
        <v>200</v>
      </c>
      <c r="H576" s="299" t="s">
        <v>90</v>
      </c>
      <c r="I576" s="299" t="s">
        <v>201</v>
      </c>
      <c r="J576" s="299" t="s">
        <v>196</v>
      </c>
    </row>
    <row r="577" spans="1:10" ht="12.95" customHeight="1" x14ac:dyDescent="0.2">
      <c r="A577" s="306">
        <v>29119266</v>
      </c>
      <c r="B577" s="299" t="s">
        <v>1415</v>
      </c>
      <c r="C577" s="299" t="str">
        <f>+_xlfn.XLOOKUP(A577,'ACTIVOS 2'!$B$10:$B$646,'ACTIVOS 2'!$C$10:$C$646)</f>
        <v>GUERRERO PALOMINO ADRIANA PATRICIA</v>
      </c>
      <c r="D577" s="300">
        <v>29053</v>
      </c>
      <c r="E577" s="300">
        <v>45404</v>
      </c>
      <c r="F577" s="299" t="s">
        <v>768</v>
      </c>
      <c r="G577" s="299" t="s">
        <v>1416</v>
      </c>
      <c r="H577" s="299" t="s">
        <v>90</v>
      </c>
      <c r="I577" s="299" t="s">
        <v>1417</v>
      </c>
      <c r="J577" s="299" t="s">
        <v>159</v>
      </c>
    </row>
    <row r="578" spans="1:10" ht="12.95" customHeight="1" x14ac:dyDescent="0.2">
      <c r="A578" s="306">
        <v>66836344</v>
      </c>
      <c r="B578" s="299" t="s">
        <v>1116</v>
      </c>
      <c r="C578" s="299" t="str">
        <f>+_xlfn.XLOOKUP(A578,'ACTIVOS 2'!$B$10:$B$646,'ACTIVOS 2'!$C$10:$C$646)</f>
        <v>VALLEJO CORDOBA MARIA JAZMIN</v>
      </c>
      <c r="D578" s="300">
        <v>26244</v>
      </c>
      <c r="E578" s="300">
        <v>45406</v>
      </c>
      <c r="F578" s="299" t="s">
        <v>768</v>
      </c>
      <c r="G578" s="299" t="s">
        <v>1117</v>
      </c>
      <c r="H578" s="299" t="s">
        <v>90</v>
      </c>
      <c r="I578" s="299" t="s">
        <v>1109</v>
      </c>
      <c r="J578" s="299" t="s">
        <v>92</v>
      </c>
    </row>
    <row r="579" spans="1:10" ht="12.95" customHeight="1" x14ac:dyDescent="0.2">
      <c r="A579" s="306">
        <v>1130640699</v>
      </c>
      <c r="B579" s="299" t="s">
        <v>306</v>
      </c>
      <c r="C579" s="299" t="str">
        <f>+_xlfn.XLOOKUP(A579,'ACTIVOS 2'!$B$10:$B$646,'ACTIVOS 2'!$C$10:$C$646)</f>
        <v>ZAPATA CALDERON SERGIO STEVEN</v>
      </c>
      <c r="D579" s="300">
        <v>32385</v>
      </c>
      <c r="E579" s="300">
        <v>45406</v>
      </c>
      <c r="F579" s="299" t="s">
        <v>763</v>
      </c>
      <c r="G579" s="299" t="s">
        <v>4528</v>
      </c>
      <c r="H579" s="299" t="s">
        <v>90</v>
      </c>
      <c r="I579" s="299" t="s">
        <v>211</v>
      </c>
      <c r="J579" s="299" t="s">
        <v>196</v>
      </c>
    </row>
    <row r="580" spans="1:10" ht="12.95" customHeight="1" x14ac:dyDescent="0.2">
      <c r="A580" s="306">
        <v>1112301129</v>
      </c>
      <c r="B580" s="299" t="s">
        <v>882</v>
      </c>
      <c r="C580" s="299" t="str">
        <f>+_xlfn.XLOOKUP(A580,'ACTIVOS 2'!$B$10:$B$646,'ACTIVOS 2'!$C$10:$C$646)</f>
        <v>MURILLO VASCO KELYN JOHANNA</v>
      </c>
      <c r="D580" s="300">
        <v>33554</v>
      </c>
      <c r="E580" s="300">
        <v>45418</v>
      </c>
      <c r="F580" s="299" t="s">
        <v>768</v>
      </c>
      <c r="G580" s="299" t="s">
        <v>883</v>
      </c>
      <c r="H580" s="299" t="s">
        <v>83</v>
      </c>
      <c r="I580" s="299" t="s">
        <v>880</v>
      </c>
      <c r="J580" s="299" t="s">
        <v>881</v>
      </c>
    </row>
    <row r="581" spans="1:10" ht="12.95" customHeight="1" x14ac:dyDescent="0.2">
      <c r="A581" s="306">
        <v>1130621344</v>
      </c>
      <c r="B581" s="299" t="s">
        <v>244</v>
      </c>
      <c r="C581" s="299" t="str">
        <f>+_xlfn.XLOOKUP(A581,'ACTIVOS 2'!$B$10:$B$646,'ACTIVOS 2'!$C$10:$C$646)</f>
        <v>GIL GONZALEZ KATHERINE</v>
      </c>
      <c r="D581" s="300">
        <v>32442</v>
      </c>
      <c r="E581" s="300">
        <v>45418</v>
      </c>
      <c r="F581" s="299" t="s">
        <v>768</v>
      </c>
      <c r="G581" s="299" t="s">
        <v>245</v>
      </c>
      <c r="H581" s="299" t="s">
        <v>90</v>
      </c>
      <c r="I581" s="299" t="s">
        <v>211</v>
      </c>
      <c r="J581" s="299" t="s">
        <v>196</v>
      </c>
    </row>
    <row r="582" spans="1:10" ht="12.95" customHeight="1" x14ac:dyDescent="0.2">
      <c r="A582" s="306">
        <v>1143865399</v>
      </c>
      <c r="B582" s="299" t="s">
        <v>258</v>
      </c>
      <c r="C582" s="299" t="str">
        <f>+_xlfn.XLOOKUP(A582,'ACTIVOS 2'!$B$10:$B$646,'ACTIVOS 2'!$C$10:$C$646)</f>
        <v>MENDEZ MAIRA ALEJANDRA</v>
      </c>
      <c r="D582" s="300">
        <v>35106</v>
      </c>
      <c r="E582" s="300">
        <v>45418</v>
      </c>
      <c r="F582" s="299" t="s">
        <v>768</v>
      </c>
      <c r="G582" s="299" t="s">
        <v>259</v>
      </c>
      <c r="H582" s="299" t="s">
        <v>90</v>
      </c>
      <c r="I582" s="299" t="s">
        <v>211</v>
      </c>
      <c r="J582" s="299" t="s">
        <v>196</v>
      </c>
    </row>
    <row r="583" spans="1:10" ht="12.95" customHeight="1" x14ac:dyDescent="0.2">
      <c r="A583" s="306">
        <v>1193244798</v>
      </c>
      <c r="B583" s="299" t="s">
        <v>1454</v>
      </c>
      <c r="C583" s="299" t="e">
        <f>+_xlfn.XLOOKUP(A583,'ACTIVOS 2'!$B$10:$B$646,'ACTIVOS 2'!$C$10:$C$646)</f>
        <v>#N/A</v>
      </c>
      <c r="D583" s="300">
        <v>36569</v>
      </c>
      <c r="E583" s="300">
        <v>45428</v>
      </c>
      <c r="F583" s="299" t="s">
        <v>763</v>
      </c>
      <c r="G583" s="299" t="s">
        <v>1455</v>
      </c>
      <c r="H583" s="299" t="s">
        <v>90</v>
      </c>
      <c r="I583" s="299" t="s">
        <v>859</v>
      </c>
      <c r="J583" s="299" t="s">
        <v>196</v>
      </c>
    </row>
    <row r="584" spans="1:10" ht="12.95" customHeight="1" x14ac:dyDescent="0.2">
      <c r="A584" s="306">
        <v>1112491875</v>
      </c>
      <c r="B584" s="299" t="s">
        <v>267</v>
      </c>
      <c r="C584" s="299" t="str">
        <f>+_xlfn.XLOOKUP(A584,'ACTIVOS 2'!$B$10:$B$646,'ACTIVOS 2'!$C$10:$C$646)</f>
        <v>MUÐOZ PINZON ANGIE TATIANA</v>
      </c>
      <c r="D584" s="300">
        <v>35660</v>
      </c>
      <c r="E584" s="300">
        <v>45428</v>
      </c>
      <c r="F584" s="299" t="s">
        <v>768</v>
      </c>
      <c r="G584" s="299" t="s">
        <v>268</v>
      </c>
      <c r="H584" s="299" t="s">
        <v>90</v>
      </c>
      <c r="I584" s="299" t="s">
        <v>211</v>
      </c>
      <c r="J584" s="299" t="s">
        <v>196</v>
      </c>
    </row>
    <row r="585" spans="1:10" ht="12.95" customHeight="1" x14ac:dyDescent="0.2">
      <c r="A585" s="306">
        <v>1107069415</v>
      </c>
      <c r="B585" s="299" t="s">
        <v>281</v>
      </c>
      <c r="C585" s="299" t="str">
        <f>+_xlfn.XLOOKUP(A585,'ACTIVOS 2'!$B$10:$B$646,'ACTIVOS 2'!$C$10:$C$646)</f>
        <v>RUIZ ERAZO ANA MARIA</v>
      </c>
      <c r="D585" s="300">
        <v>33617</v>
      </c>
      <c r="E585" s="300">
        <v>45428</v>
      </c>
      <c r="F585" s="299" t="s">
        <v>768</v>
      </c>
      <c r="G585" s="299" t="s">
        <v>282</v>
      </c>
      <c r="H585" s="299" t="s">
        <v>90</v>
      </c>
      <c r="I585" s="299" t="s">
        <v>211</v>
      </c>
      <c r="J585" s="299" t="s">
        <v>196</v>
      </c>
    </row>
    <row r="586" spans="1:10" ht="12.95" customHeight="1" x14ac:dyDescent="0.2">
      <c r="A586" s="306">
        <v>1118286905</v>
      </c>
      <c r="B586" s="299" t="s">
        <v>307</v>
      </c>
      <c r="C586" s="299" t="e">
        <f>+_xlfn.XLOOKUP(A586,'ACTIVOS 2'!$B$10:$B$646,'ACTIVOS 2'!$C$10:$C$646)</f>
        <v>#N/A</v>
      </c>
      <c r="D586" s="300">
        <v>31774</v>
      </c>
      <c r="E586" s="300">
        <v>45428</v>
      </c>
      <c r="F586" s="299" t="s">
        <v>763</v>
      </c>
      <c r="G586" s="299" t="s">
        <v>308</v>
      </c>
      <c r="H586" s="299" t="s">
        <v>90</v>
      </c>
      <c r="I586" s="299" t="s">
        <v>309</v>
      </c>
      <c r="J586" s="299" t="s">
        <v>196</v>
      </c>
    </row>
    <row r="587" spans="1:10" ht="12.95" customHeight="1" x14ac:dyDescent="0.2">
      <c r="A587" s="306">
        <v>1112779368</v>
      </c>
      <c r="B587" s="299" t="s">
        <v>1604</v>
      </c>
      <c r="C587" s="299" t="str">
        <f>+_xlfn.XLOOKUP(A587,'ACTIVOS 2'!$B$10:$B$646,'ACTIVOS 2'!$C$10:$C$646)</f>
        <v>SANTIBAÐEZ ALZATE DIEGO ALEJANDRO</v>
      </c>
      <c r="D587" s="300">
        <v>34095</v>
      </c>
      <c r="E587" s="300">
        <v>45428</v>
      </c>
      <c r="F587" s="299" t="s">
        <v>763</v>
      </c>
      <c r="G587" s="299" t="s">
        <v>1605</v>
      </c>
      <c r="H587" s="299" t="s">
        <v>427</v>
      </c>
      <c r="I587" s="299" t="s">
        <v>434</v>
      </c>
      <c r="J587" s="299" t="s">
        <v>427</v>
      </c>
    </row>
    <row r="588" spans="1:10" ht="12.95" customHeight="1" x14ac:dyDescent="0.2">
      <c r="A588" s="306">
        <v>1144072679</v>
      </c>
      <c r="B588" s="299" t="s">
        <v>806</v>
      </c>
      <c r="C588" s="299" t="str">
        <f>+_xlfn.XLOOKUP(A588,'ACTIVOS 2'!$B$10:$B$646,'ACTIVOS 2'!$C$10:$C$646)</f>
        <v>VERGARA CHOCUE JESSICA LORENA</v>
      </c>
      <c r="D588" s="300">
        <v>34314</v>
      </c>
      <c r="E588" s="300">
        <v>45439</v>
      </c>
      <c r="F588" s="299" t="s">
        <v>768</v>
      </c>
      <c r="G588" s="299" t="s">
        <v>807</v>
      </c>
      <c r="H588" s="299" t="s">
        <v>19</v>
      </c>
      <c r="I588" s="299" t="s">
        <v>803</v>
      </c>
      <c r="J588" s="299" t="s">
        <v>24</v>
      </c>
    </row>
    <row r="589" spans="1:10" ht="12.95" customHeight="1" x14ac:dyDescent="0.2">
      <c r="A589" s="306">
        <v>1053767708</v>
      </c>
      <c r="B589" s="299" t="s">
        <v>6684</v>
      </c>
      <c r="C589" s="299" t="e">
        <f>+_xlfn.XLOOKUP(A589,'ACTIVOS 2'!$B$10:$B$646,'ACTIVOS 2'!$C$10:$C$646)</f>
        <v>#N/A</v>
      </c>
      <c r="D589" s="300">
        <v>31504</v>
      </c>
      <c r="E589" s="300">
        <v>45439</v>
      </c>
      <c r="F589" s="299" t="s">
        <v>768</v>
      </c>
      <c r="G589" s="299" t="s">
        <v>1663</v>
      </c>
      <c r="H589" s="299" t="s">
        <v>1644</v>
      </c>
      <c r="I589" s="299" t="s">
        <v>1664</v>
      </c>
      <c r="J589" s="299" t="s">
        <v>1646</v>
      </c>
    </row>
    <row r="590" spans="1:10" ht="12.95" customHeight="1" x14ac:dyDescent="0.2">
      <c r="A590" s="306">
        <v>1006232354</v>
      </c>
      <c r="B590" s="299" t="s">
        <v>983</v>
      </c>
      <c r="C590" s="299" t="e">
        <f>+_xlfn.XLOOKUP(A590,'ACTIVOS 2'!$B$10:$B$646,'ACTIVOS 2'!$C$10:$C$646)</f>
        <v>#N/A</v>
      </c>
      <c r="D590" s="300">
        <v>37394</v>
      </c>
      <c r="E590" s="300">
        <v>45447</v>
      </c>
      <c r="F590" s="299" t="s">
        <v>768</v>
      </c>
      <c r="G590" s="299" t="s">
        <v>984</v>
      </c>
      <c r="H590" s="299" t="s">
        <v>83</v>
      </c>
      <c r="I590" s="299" t="s">
        <v>859</v>
      </c>
      <c r="J590" s="299" t="s">
        <v>881</v>
      </c>
    </row>
    <row r="591" spans="1:10" ht="12.95" customHeight="1" x14ac:dyDescent="0.2">
      <c r="A591" s="306">
        <v>16915103</v>
      </c>
      <c r="B591" s="299" t="s">
        <v>1462</v>
      </c>
      <c r="C591" s="299" t="str">
        <f>+_xlfn.XLOOKUP(A591,'ACTIVOS 2'!$B$10:$B$646,'ACTIVOS 2'!$C$10:$C$646)</f>
        <v>VELASCO EVER DAVID</v>
      </c>
      <c r="D591" s="300">
        <v>29520</v>
      </c>
      <c r="E591" s="300">
        <v>45447</v>
      </c>
      <c r="F591" s="299" t="s">
        <v>763</v>
      </c>
      <c r="G591" s="299" t="s">
        <v>1463</v>
      </c>
      <c r="H591" s="299" t="s">
        <v>90</v>
      </c>
      <c r="I591" s="299" t="s">
        <v>1464</v>
      </c>
      <c r="J591" s="299" t="s">
        <v>1007</v>
      </c>
    </row>
    <row r="592" spans="1:10" ht="12.95" customHeight="1" x14ac:dyDescent="0.2">
      <c r="A592" s="306">
        <v>94521586</v>
      </c>
      <c r="B592" s="299" t="s">
        <v>378</v>
      </c>
      <c r="C592" s="299" t="str">
        <f>+_xlfn.XLOOKUP(A592,'ACTIVOS 2'!$B$10:$B$646,'ACTIVOS 2'!$C$10:$C$646)</f>
        <v>GONZALEZ LOPEZ WILLIAM JAVIER</v>
      </c>
      <c r="D592" s="300">
        <v>28720</v>
      </c>
      <c r="E592" s="300">
        <v>45447</v>
      </c>
      <c r="F592" s="299" t="s">
        <v>763</v>
      </c>
      <c r="G592" s="299" t="s">
        <v>379</v>
      </c>
      <c r="H592" s="299" t="s">
        <v>366</v>
      </c>
      <c r="I592" s="299" t="s">
        <v>367</v>
      </c>
      <c r="J592" s="299" t="s">
        <v>368</v>
      </c>
    </row>
    <row r="593" spans="1:10" ht="12.95" customHeight="1" x14ac:dyDescent="0.2">
      <c r="A593" s="306">
        <v>1151939397</v>
      </c>
      <c r="B593" s="299" t="s">
        <v>1642</v>
      </c>
      <c r="C593" s="299" t="str">
        <f>+_xlfn.XLOOKUP(A593,'ACTIVOS 2'!$B$10:$B$646,'ACTIVOS 2'!$C$10:$C$646)</f>
        <v>VALENCIA SANCHEZ MARIA ALEXANDRA</v>
      </c>
      <c r="D593" s="300">
        <v>33312</v>
      </c>
      <c r="E593" s="300">
        <v>45447</v>
      </c>
      <c r="F593" s="299" t="s">
        <v>768</v>
      </c>
      <c r="G593" s="299" t="s">
        <v>1643</v>
      </c>
      <c r="H593" s="299" t="s">
        <v>1644</v>
      </c>
      <c r="I593" s="299" t="s">
        <v>1645</v>
      </c>
      <c r="J593" s="299" t="s">
        <v>1646</v>
      </c>
    </row>
    <row r="594" spans="1:10" ht="12.95" customHeight="1" x14ac:dyDescent="0.2">
      <c r="A594" s="306">
        <v>1004640368</v>
      </c>
      <c r="B594" s="299" t="s">
        <v>994</v>
      </c>
      <c r="C594" s="299" t="str">
        <f>+_xlfn.XLOOKUP(A594,'ACTIVOS 2'!$B$10:$B$646,'ACTIVOS 2'!$C$10:$C$646)</f>
        <v>ALVAREZ QUINONES DILSON JAIR</v>
      </c>
      <c r="D594" s="300">
        <v>37325</v>
      </c>
      <c r="E594" s="300">
        <v>45467</v>
      </c>
      <c r="F594" s="299" t="s">
        <v>763</v>
      </c>
      <c r="G594" s="299" t="s">
        <v>995</v>
      </c>
      <c r="H594" s="299" t="s">
        <v>83</v>
      </c>
      <c r="I594" s="299" t="s">
        <v>5002</v>
      </c>
      <c r="J594" s="299" t="s">
        <v>881</v>
      </c>
    </row>
    <row r="595" spans="1:10" ht="12.95" customHeight="1" x14ac:dyDescent="0.2">
      <c r="A595" s="306">
        <v>14636006</v>
      </c>
      <c r="B595" s="299" t="s">
        <v>231</v>
      </c>
      <c r="C595" s="299" t="str">
        <f>+_xlfn.XLOOKUP(A595,'ACTIVOS 2'!$B$10:$B$646,'ACTIVOS 2'!$C$10:$C$646)</f>
        <v>CASTIBLANCO MARQUEZ HARRY</v>
      </c>
      <c r="D595" s="300">
        <v>30654</v>
      </c>
      <c r="E595" s="300">
        <v>45475</v>
      </c>
      <c r="F595" s="299" t="s">
        <v>763</v>
      </c>
      <c r="G595" s="299" t="s">
        <v>232</v>
      </c>
      <c r="H595" s="299" t="s">
        <v>90</v>
      </c>
      <c r="I595" s="299" t="s">
        <v>6312</v>
      </c>
      <c r="J595" s="299" t="s">
        <v>196</v>
      </c>
    </row>
    <row r="596" spans="1:10" ht="12.95" customHeight="1" x14ac:dyDescent="0.2">
      <c r="A596" s="306">
        <v>1108645085</v>
      </c>
      <c r="B596" s="299" t="s">
        <v>872</v>
      </c>
      <c r="C596" s="299" t="str">
        <f>+_xlfn.XLOOKUP(A596,'ACTIVOS 2'!$B$10:$B$646,'ACTIVOS 2'!$C$10:$C$646)</f>
        <v>ROJAS LAMPREA GABRIELA</v>
      </c>
      <c r="D596" s="300">
        <v>39894</v>
      </c>
      <c r="E596" s="300">
        <v>45476</v>
      </c>
      <c r="F596" s="299" t="s">
        <v>768</v>
      </c>
      <c r="G596" s="299" t="s">
        <v>873</v>
      </c>
      <c r="H596" s="299" t="s">
        <v>19</v>
      </c>
      <c r="I596" s="299" t="s">
        <v>859</v>
      </c>
      <c r="J596" s="299" t="s">
        <v>24</v>
      </c>
    </row>
    <row r="597" spans="1:10" ht="12.95" customHeight="1" x14ac:dyDescent="0.2">
      <c r="A597" s="306">
        <v>38877560</v>
      </c>
      <c r="B597" s="299" t="s">
        <v>1625</v>
      </c>
      <c r="C597" s="299" t="str">
        <f>+_xlfn.XLOOKUP(A597,'ACTIVOS 2'!$B$10:$B$646,'ACTIVOS 2'!$C$10:$C$646)</f>
        <v>SANCHEZ PABON MARIA PAULA</v>
      </c>
      <c r="D597" s="300">
        <v>27517</v>
      </c>
      <c r="E597" s="300">
        <v>45481</v>
      </c>
      <c r="F597" s="299" t="s">
        <v>768</v>
      </c>
      <c r="G597" s="299" t="s">
        <v>1626</v>
      </c>
      <c r="H597" s="299" t="s">
        <v>1627</v>
      </c>
      <c r="I597" s="299" t="s">
        <v>1628</v>
      </c>
      <c r="J597" s="299" t="s">
        <v>1629</v>
      </c>
    </row>
    <row r="598" spans="1:10" ht="12.95" customHeight="1" x14ac:dyDescent="0.2">
      <c r="A598" s="306">
        <v>1144054360</v>
      </c>
      <c r="B598" s="299" t="s">
        <v>1630</v>
      </c>
      <c r="C598" s="299" t="str">
        <f>+_xlfn.XLOOKUP(A598,'ACTIVOS 2'!$B$10:$B$646,'ACTIVOS 2'!$C$10:$C$646)</f>
        <v>SILVA CHARRY MARIA ALEJANDRA</v>
      </c>
      <c r="D598" s="300">
        <v>33810</v>
      </c>
      <c r="E598" s="300">
        <v>45481</v>
      </c>
      <c r="F598" s="299" t="s">
        <v>768</v>
      </c>
      <c r="G598" s="299" t="s">
        <v>1631</v>
      </c>
      <c r="H598" s="299" t="s">
        <v>1627</v>
      </c>
      <c r="I598" s="299" t="s">
        <v>1632</v>
      </c>
      <c r="J598" s="299" t="s">
        <v>1629</v>
      </c>
    </row>
    <row r="599" spans="1:10" ht="12.95" customHeight="1" x14ac:dyDescent="0.2">
      <c r="A599" s="306">
        <v>1086195819</v>
      </c>
      <c r="B599" s="299" t="s">
        <v>1659</v>
      </c>
      <c r="C599" s="299" t="str">
        <f>+_xlfn.XLOOKUP(A599,'ACTIVOS 2'!$B$10:$B$646,'ACTIVOS 2'!$C$10:$C$646)</f>
        <v>ORTIZ HERNANDEZ YESID</v>
      </c>
      <c r="D599" s="300">
        <v>37491</v>
      </c>
      <c r="E599" s="300">
        <v>45481</v>
      </c>
      <c r="F599" s="299" t="s">
        <v>763</v>
      </c>
      <c r="G599" s="299" t="s">
        <v>1660</v>
      </c>
      <c r="H599" s="299" t="s">
        <v>1644</v>
      </c>
      <c r="I599" s="299" t="s">
        <v>1661</v>
      </c>
      <c r="J599" s="299" t="s">
        <v>1646</v>
      </c>
    </row>
    <row r="600" spans="1:10" ht="12.95" customHeight="1" x14ac:dyDescent="0.2">
      <c r="A600" s="306">
        <v>1130584623</v>
      </c>
      <c r="B600" s="299" t="s">
        <v>407</v>
      </c>
      <c r="C600" s="299" t="str">
        <f>+_xlfn.XLOOKUP(A600,'ACTIVOS 2'!$B$10:$B$646,'ACTIVOS 2'!$C$10:$C$646)</f>
        <v>TABARES SANCHEZ CRISTIAN DAVID</v>
      </c>
      <c r="D600" s="300">
        <v>31707</v>
      </c>
      <c r="E600" s="300">
        <v>45489</v>
      </c>
      <c r="F600" s="299" t="s">
        <v>763</v>
      </c>
      <c r="G600" s="299" t="s">
        <v>408</v>
      </c>
      <c r="H600" s="299" t="s">
        <v>366</v>
      </c>
      <c r="I600" s="299" t="s">
        <v>367</v>
      </c>
      <c r="J600" s="299" t="s">
        <v>368</v>
      </c>
    </row>
    <row r="601" spans="1:10" ht="12.95" customHeight="1" x14ac:dyDescent="0.2">
      <c r="A601" s="306">
        <v>1130639946</v>
      </c>
      <c r="B601" s="299" t="s">
        <v>403</v>
      </c>
      <c r="C601" s="299" t="str">
        <f>+_xlfn.XLOOKUP(A601,'ACTIVOS 2'!$B$10:$B$646,'ACTIVOS 2'!$C$10:$C$646)</f>
        <v>QUINTERO CARABALI CAROLINA</v>
      </c>
      <c r="D601" s="300">
        <v>32125</v>
      </c>
      <c r="E601" s="300">
        <v>45495</v>
      </c>
      <c r="F601" s="299" t="s">
        <v>768</v>
      </c>
      <c r="G601" s="299" t="s">
        <v>404</v>
      </c>
      <c r="H601" s="299" t="s">
        <v>366</v>
      </c>
      <c r="I601" s="299" t="s">
        <v>367</v>
      </c>
      <c r="J601" s="299" t="s">
        <v>368</v>
      </c>
    </row>
    <row r="602" spans="1:10" ht="12.95" customHeight="1" x14ac:dyDescent="0.2">
      <c r="A602" s="306">
        <v>1006289058</v>
      </c>
      <c r="B602" s="299" t="s">
        <v>77</v>
      </c>
      <c r="C602" s="299" t="str">
        <f>+_xlfn.XLOOKUP(A602,'ACTIVOS 2'!$B$10:$B$646,'ACTIVOS 2'!$C$10:$C$646)</f>
        <v>APARICIO CADAVID MARIA ALEJANDRA</v>
      </c>
      <c r="D602" s="300">
        <v>36541</v>
      </c>
      <c r="E602" s="300">
        <v>45505</v>
      </c>
      <c r="F602" s="299" t="s">
        <v>768</v>
      </c>
      <c r="G602" s="299" t="s">
        <v>856</v>
      </c>
      <c r="H602" s="299" t="s">
        <v>19</v>
      </c>
      <c r="I602" s="299" t="s">
        <v>78</v>
      </c>
      <c r="J602" s="299" t="s">
        <v>70</v>
      </c>
    </row>
    <row r="603" spans="1:10" ht="12.95" customHeight="1" x14ac:dyDescent="0.2">
      <c r="A603" s="306">
        <v>1130668863</v>
      </c>
      <c r="B603" s="299" t="s">
        <v>1008</v>
      </c>
      <c r="C603" s="299" t="str">
        <f>+_xlfn.XLOOKUP(A603,'ACTIVOS 2'!$B$10:$B$646,'ACTIVOS 2'!$C$10:$C$646)</f>
        <v>ARIAS OSORIO EDUVINA</v>
      </c>
      <c r="D603" s="300">
        <v>31766</v>
      </c>
      <c r="E603" s="300">
        <v>45505</v>
      </c>
      <c r="F603" s="299" t="s">
        <v>768</v>
      </c>
      <c r="G603" s="299" t="s">
        <v>1009</v>
      </c>
      <c r="H603" s="299" t="s">
        <v>90</v>
      </c>
      <c r="I603" s="299" t="s">
        <v>1010</v>
      </c>
      <c r="J603" s="299" t="s">
        <v>92</v>
      </c>
    </row>
    <row r="604" spans="1:10" ht="12.95" customHeight="1" x14ac:dyDescent="0.2">
      <c r="A604" s="306">
        <v>1151953038</v>
      </c>
      <c r="B604" s="299" t="s">
        <v>1515</v>
      </c>
      <c r="C604" s="299" t="str">
        <f>+_xlfn.XLOOKUP(A604,'ACTIVOS 2'!$B$10:$B$646,'ACTIVOS 2'!$C$10:$C$646)</f>
        <v>VILLOTA MAYOR EDWARD ESTEBAN</v>
      </c>
      <c r="D604" s="300">
        <v>34435</v>
      </c>
      <c r="E604" s="300">
        <v>45505</v>
      </c>
      <c r="F604" s="299" t="s">
        <v>763</v>
      </c>
      <c r="G604" s="299" t="s">
        <v>1516</v>
      </c>
      <c r="H604" s="299" t="s">
        <v>90</v>
      </c>
      <c r="I604" s="299" t="s">
        <v>1517</v>
      </c>
      <c r="J604" s="299" t="s">
        <v>1007</v>
      </c>
    </row>
    <row r="605" spans="1:10" ht="12.95" customHeight="1" x14ac:dyDescent="0.2">
      <c r="A605" s="306">
        <v>1151956688</v>
      </c>
      <c r="B605" s="299" t="s">
        <v>414</v>
      </c>
      <c r="C605" s="299" t="str">
        <f>+_xlfn.XLOOKUP(A605,'ACTIVOS 2'!$B$10:$B$646,'ACTIVOS 2'!$C$10:$C$646)</f>
        <v>HENAO GOMEZ JUAN DAVID</v>
      </c>
      <c r="D605" s="300">
        <v>34708</v>
      </c>
      <c r="E605" s="300">
        <v>45505</v>
      </c>
      <c r="F605" s="299" t="s">
        <v>763</v>
      </c>
      <c r="G605" s="299" t="s">
        <v>415</v>
      </c>
      <c r="H605" s="299" t="s">
        <v>366</v>
      </c>
      <c r="I605" s="299" t="s">
        <v>416</v>
      </c>
      <c r="J605" s="299" t="s">
        <v>368</v>
      </c>
    </row>
    <row r="606" spans="1:10" ht="12.95" customHeight="1" x14ac:dyDescent="0.2">
      <c r="A606" s="306">
        <v>16379439</v>
      </c>
      <c r="B606" s="299" t="s">
        <v>1606</v>
      </c>
      <c r="C606" s="299" t="str">
        <f>+_xlfn.XLOOKUP(A606,'ACTIVOS 2'!$B$10:$B$646,'ACTIVOS 2'!$C$10:$C$646)</f>
        <v>PASQUEL RIVAS VICTOR HUGO</v>
      </c>
      <c r="D606" s="300">
        <v>31168</v>
      </c>
      <c r="E606" s="300">
        <v>45505</v>
      </c>
      <c r="F606" s="299" t="s">
        <v>763</v>
      </c>
      <c r="G606" s="299" t="s">
        <v>1607</v>
      </c>
      <c r="H606" s="299" t="s">
        <v>427</v>
      </c>
      <c r="I606" s="299" t="s">
        <v>1608</v>
      </c>
      <c r="J606" s="299" t="s">
        <v>427</v>
      </c>
    </row>
    <row r="607" spans="1:10" ht="12.95" customHeight="1" x14ac:dyDescent="0.2">
      <c r="A607" s="306">
        <v>1112482561</v>
      </c>
      <c r="B607" s="299" t="s">
        <v>302</v>
      </c>
      <c r="C607" s="299" t="str">
        <f>+_xlfn.XLOOKUP(A607,'ACTIVOS 2'!$B$10:$B$646,'ACTIVOS 2'!$C$10:$C$646)</f>
        <v>VILLOTA CAMARGO CAMILO</v>
      </c>
      <c r="D607" s="300">
        <v>34582</v>
      </c>
      <c r="E607" s="300">
        <v>45509</v>
      </c>
      <c r="F607" s="299" t="s">
        <v>763</v>
      </c>
      <c r="G607" s="299" t="s">
        <v>303</v>
      </c>
      <c r="H607" s="299" t="s">
        <v>90</v>
      </c>
      <c r="I607" s="299" t="s">
        <v>211</v>
      </c>
      <c r="J607" s="299" t="s">
        <v>196</v>
      </c>
    </row>
    <row r="608" spans="1:10" ht="12.95" customHeight="1" x14ac:dyDescent="0.2">
      <c r="A608" s="306">
        <v>14839847</v>
      </c>
      <c r="B608" s="299" t="s">
        <v>369</v>
      </c>
      <c r="C608" s="299" t="str">
        <f>+_xlfn.XLOOKUP(A608,'ACTIVOS 2'!$B$10:$B$646,'ACTIVOS 2'!$C$10:$C$646)</f>
        <v>ASPRILLA LUIS ALFONSO</v>
      </c>
      <c r="D608" s="300">
        <v>29299</v>
      </c>
      <c r="E608" s="300">
        <v>45509</v>
      </c>
      <c r="F608" s="299" t="s">
        <v>763</v>
      </c>
      <c r="G608" s="299" t="s">
        <v>4548</v>
      </c>
      <c r="H608" s="299" t="s">
        <v>366</v>
      </c>
      <c r="I608" s="299" t="s">
        <v>367</v>
      </c>
      <c r="J608" s="299" t="s">
        <v>368</v>
      </c>
    </row>
    <row r="609" spans="1:10" ht="12.95" customHeight="1" x14ac:dyDescent="0.2">
      <c r="A609" s="306">
        <v>1144128380</v>
      </c>
      <c r="B609" s="299" t="s">
        <v>1404</v>
      </c>
      <c r="C609" s="299" t="str">
        <f>+_xlfn.XLOOKUP(A609,'ACTIVOS 2'!$B$10:$B$646,'ACTIVOS 2'!$C$10:$C$646)</f>
        <v>URREA POMEO  ALVARO JAVIER</v>
      </c>
      <c r="D609" s="300">
        <v>32723</v>
      </c>
      <c r="E609" s="300">
        <v>45516</v>
      </c>
      <c r="F609" s="299" t="s">
        <v>763</v>
      </c>
      <c r="G609" s="299" t="s">
        <v>1405</v>
      </c>
      <c r="H609" s="299" t="s">
        <v>90</v>
      </c>
      <c r="I609" s="299" t="s">
        <v>1397</v>
      </c>
      <c r="J609" s="299" t="s">
        <v>92</v>
      </c>
    </row>
    <row r="610" spans="1:10" ht="12.95" customHeight="1" x14ac:dyDescent="0.2">
      <c r="A610" s="306">
        <v>1144105721</v>
      </c>
      <c r="B610" s="299" t="s">
        <v>1452</v>
      </c>
      <c r="C610" s="299" t="str">
        <f>+_xlfn.XLOOKUP(A610,'ACTIVOS 2'!$B$10:$B$646,'ACTIVOS 2'!$C$10:$C$646)</f>
        <v>MONTENEGRO TRUQUE CAROLINA</v>
      </c>
      <c r="D610" s="300">
        <v>36149</v>
      </c>
      <c r="E610" s="300">
        <v>45516</v>
      </c>
      <c r="F610" s="299" t="s">
        <v>768</v>
      </c>
      <c r="G610" s="299" t="s">
        <v>1453</v>
      </c>
      <c r="H610" s="299" t="s">
        <v>90</v>
      </c>
      <c r="I610" s="299" t="s">
        <v>859</v>
      </c>
      <c r="J610" s="299" t="s">
        <v>159</v>
      </c>
    </row>
    <row r="611" spans="1:10" ht="12.95" customHeight="1" x14ac:dyDescent="0.2">
      <c r="A611" s="306">
        <v>1193235703</v>
      </c>
      <c r="B611" s="299" t="s">
        <v>276</v>
      </c>
      <c r="C611" s="299" t="str">
        <f>+_xlfn.XLOOKUP(A611,'ACTIVOS 2'!$B$10:$B$646,'ACTIVOS 2'!$C$10:$C$646)</f>
        <v>QUIÐONES TENORIO  DIANNY LIZETT</v>
      </c>
      <c r="D611" s="300">
        <v>36824</v>
      </c>
      <c r="E611" s="300">
        <v>45516</v>
      </c>
      <c r="F611" s="299" t="s">
        <v>768</v>
      </c>
      <c r="G611" s="299" t="s">
        <v>277</v>
      </c>
      <c r="H611" s="299" t="s">
        <v>90</v>
      </c>
      <c r="I611" s="299" t="s">
        <v>211</v>
      </c>
      <c r="J611" s="299" t="s">
        <v>196</v>
      </c>
    </row>
    <row r="612" spans="1:10" ht="12.95" customHeight="1" x14ac:dyDescent="0.2">
      <c r="A612" s="306">
        <v>1004607684</v>
      </c>
      <c r="B612" s="299" t="s">
        <v>292</v>
      </c>
      <c r="C612" s="299" t="str">
        <f>+_xlfn.XLOOKUP(A612,'ACTIVOS 2'!$B$10:$B$646,'ACTIVOS 2'!$C$10:$C$646)</f>
        <v>SINISTERRA CORTES MARIA ALEJANDRA</v>
      </c>
      <c r="D612" s="300">
        <v>35344</v>
      </c>
      <c r="E612" s="300">
        <v>45516</v>
      </c>
      <c r="F612" s="299" t="s">
        <v>768</v>
      </c>
      <c r="G612" s="299" t="s">
        <v>293</v>
      </c>
      <c r="H612" s="299" t="s">
        <v>90</v>
      </c>
      <c r="I612" s="299" t="s">
        <v>211</v>
      </c>
      <c r="J612" s="299" t="s">
        <v>196</v>
      </c>
    </row>
    <row r="613" spans="1:10" ht="12.95" customHeight="1" x14ac:dyDescent="0.2">
      <c r="A613" s="306">
        <v>1144080796</v>
      </c>
      <c r="B613" s="299" t="s">
        <v>148</v>
      </c>
      <c r="C613" s="299" t="str">
        <f>+_xlfn.XLOOKUP(A613,'ACTIVOS 2'!$B$10:$B$646,'ACTIVOS 2'!$C$10:$C$646)</f>
        <v>TALAGA CIFUENTES YEIMY CAROLINA</v>
      </c>
      <c r="D613" s="300">
        <v>34875</v>
      </c>
      <c r="E613" s="300">
        <v>45524</v>
      </c>
      <c r="F613" s="299" t="s">
        <v>768</v>
      </c>
      <c r="G613" s="299" t="s">
        <v>4386</v>
      </c>
      <c r="H613" s="299" t="s">
        <v>90</v>
      </c>
      <c r="I613" s="299" t="s">
        <v>91</v>
      </c>
      <c r="J613" s="299" t="s">
        <v>92</v>
      </c>
    </row>
    <row r="614" spans="1:10" ht="12.95" customHeight="1" x14ac:dyDescent="0.2">
      <c r="A614" s="306">
        <v>1006207578</v>
      </c>
      <c r="B614" s="299" t="s">
        <v>1399</v>
      </c>
      <c r="C614" s="299" t="str">
        <f>+_xlfn.XLOOKUP(A614,'ACTIVOS 2'!$B$10:$B$646,'ACTIVOS 2'!$C$10:$C$646)</f>
        <v>FRANCO NARVAEZ LAURA VALERIA</v>
      </c>
      <c r="D614" s="300">
        <v>37418</v>
      </c>
      <c r="E614" s="300">
        <v>45524</v>
      </c>
      <c r="F614" s="299" t="s">
        <v>768</v>
      </c>
      <c r="G614" s="299" t="s">
        <v>1400</v>
      </c>
      <c r="H614" s="299" t="s">
        <v>90</v>
      </c>
      <c r="I614" s="299" t="s">
        <v>1397</v>
      </c>
      <c r="J614" s="299" t="s">
        <v>92</v>
      </c>
    </row>
    <row r="615" spans="1:10" ht="12.95" customHeight="1" x14ac:dyDescent="0.2">
      <c r="A615" s="306">
        <v>1143951509</v>
      </c>
      <c r="B615" s="299" t="s">
        <v>372</v>
      </c>
      <c r="C615" s="299" t="str">
        <f>+_xlfn.XLOOKUP(A615,'ACTIVOS 2'!$B$10:$B$646,'ACTIVOS 2'!$C$10:$C$646)</f>
        <v>CARACAS FILIGRANA BRAYAN ESTIVEN</v>
      </c>
      <c r="D615" s="300">
        <v>33857</v>
      </c>
      <c r="E615" s="300">
        <v>45524</v>
      </c>
      <c r="F615" s="299" t="s">
        <v>763</v>
      </c>
      <c r="G615" s="299" t="s">
        <v>373</v>
      </c>
      <c r="H615" s="299" t="s">
        <v>366</v>
      </c>
      <c r="I615" s="299" t="s">
        <v>367</v>
      </c>
      <c r="J615" s="299" t="s">
        <v>368</v>
      </c>
    </row>
    <row r="616" spans="1:10" ht="12.95" customHeight="1" x14ac:dyDescent="0.2">
      <c r="A616" s="306">
        <v>1112102863</v>
      </c>
      <c r="B616" s="299" t="s">
        <v>848</v>
      </c>
      <c r="C616" s="299" t="str">
        <f>+_xlfn.XLOOKUP(A616,'ACTIVOS 2'!$B$10:$B$646,'ACTIVOS 2'!$C$10:$C$646)</f>
        <v>ESTUPIÐAN MONROY CARLOS FERNANDO</v>
      </c>
      <c r="D616" s="300">
        <v>33332</v>
      </c>
      <c r="E616" s="300">
        <v>45525</v>
      </c>
      <c r="F616" s="299" t="s">
        <v>763</v>
      </c>
      <c r="G616" s="299" t="s">
        <v>4321</v>
      </c>
      <c r="H616" s="299" t="s">
        <v>19</v>
      </c>
      <c r="I616" s="299" t="s">
        <v>849</v>
      </c>
      <c r="J616" s="299" t="s">
        <v>24</v>
      </c>
    </row>
    <row r="617" spans="1:10" ht="12.95" customHeight="1" x14ac:dyDescent="0.2">
      <c r="A617" s="306">
        <v>1061767834</v>
      </c>
      <c r="B617" s="299" t="s">
        <v>79</v>
      </c>
      <c r="C617" s="299" t="str">
        <f>+_xlfn.XLOOKUP(A617,'ACTIVOS 2'!$B$10:$B$646,'ACTIVOS 2'!$C$10:$C$646)</f>
        <v>BURBANO HERNANDEZ BRAYAN ALBERTO</v>
      </c>
      <c r="D617" s="300">
        <v>34395</v>
      </c>
      <c r="E617" s="300">
        <v>45526</v>
      </c>
      <c r="F617" s="299" t="s">
        <v>763</v>
      </c>
      <c r="G617" s="299" t="s">
        <v>80</v>
      </c>
      <c r="H617" s="299" t="s">
        <v>19</v>
      </c>
      <c r="I617" s="299" t="s">
        <v>81</v>
      </c>
      <c r="J617" s="299" t="s">
        <v>70</v>
      </c>
    </row>
    <row r="618" spans="1:10" ht="12.95" customHeight="1" x14ac:dyDescent="0.2">
      <c r="A618" s="306">
        <v>1111547929</v>
      </c>
      <c r="B618" s="299" t="s">
        <v>1430</v>
      </c>
      <c r="C618" s="299" t="str">
        <f>+_xlfn.XLOOKUP(A618,'ACTIVOS 2'!$B$10:$B$646,'ACTIVOS 2'!$C$10:$C$646)</f>
        <v>ARANGO VELASQUEZ KEVIN GABRIEL</v>
      </c>
      <c r="D618" s="300">
        <v>39724</v>
      </c>
      <c r="E618" s="300">
        <v>45537</v>
      </c>
      <c r="F618" s="299" t="s">
        <v>763</v>
      </c>
      <c r="G618" s="299" t="s">
        <v>5934</v>
      </c>
      <c r="H618" s="299" t="s">
        <v>90</v>
      </c>
      <c r="I618" s="299" t="s">
        <v>859</v>
      </c>
      <c r="J618" s="299" t="s">
        <v>159</v>
      </c>
    </row>
    <row r="619" spans="1:10" ht="12.95" customHeight="1" x14ac:dyDescent="0.2">
      <c r="A619" s="306">
        <v>1151934729</v>
      </c>
      <c r="B619" s="299" t="s">
        <v>227</v>
      </c>
      <c r="C619" s="299" t="str">
        <f>+_xlfn.XLOOKUP(A619,'ACTIVOS 2'!$B$10:$B$646,'ACTIVOS 2'!$C$10:$C$646)</f>
        <v>BOTELLO OCAMPO JOSE STIVEN</v>
      </c>
      <c r="D619" s="300">
        <v>32972</v>
      </c>
      <c r="E619" s="300">
        <v>45537</v>
      </c>
      <c r="F619" s="299" t="s">
        <v>763</v>
      </c>
      <c r="G619" s="299" t="s">
        <v>228</v>
      </c>
      <c r="H619" s="299" t="s">
        <v>90</v>
      </c>
      <c r="I619" s="299" t="s">
        <v>211</v>
      </c>
      <c r="J619" s="299" t="s">
        <v>196</v>
      </c>
    </row>
    <row r="620" spans="1:10" ht="12.95" customHeight="1" x14ac:dyDescent="0.2">
      <c r="A620" s="306">
        <v>1143987434</v>
      </c>
      <c r="B620" s="299" t="s">
        <v>1395</v>
      </c>
      <c r="C620" s="299" t="str">
        <f>+_xlfn.XLOOKUP(A620,'ACTIVOS 2'!$B$10:$B$646,'ACTIVOS 2'!$C$10:$C$646)</f>
        <v>BELLO LOZANO DELFY PATRICIA</v>
      </c>
      <c r="D620" s="300">
        <v>35478</v>
      </c>
      <c r="E620" s="300">
        <v>45544</v>
      </c>
      <c r="F620" s="299" t="s">
        <v>768</v>
      </c>
      <c r="G620" s="299" t="s">
        <v>1396</v>
      </c>
      <c r="H620" s="299" t="s">
        <v>90</v>
      </c>
      <c r="I620" s="299" t="s">
        <v>1397</v>
      </c>
      <c r="J620" s="299" t="s">
        <v>92</v>
      </c>
    </row>
    <row r="621" spans="1:10" ht="12.95" customHeight="1" x14ac:dyDescent="0.2">
      <c r="A621" s="306">
        <v>1109671237</v>
      </c>
      <c r="B621" s="299" t="s">
        <v>1460</v>
      </c>
      <c r="C621" s="299" t="str">
        <f>+_xlfn.XLOOKUP(A621,'ACTIVOS 2'!$B$10:$B$646,'ACTIVOS 2'!$C$10:$C$646)</f>
        <v>ZORNOSA GALLO SAMANTHA</v>
      </c>
      <c r="D621" s="300">
        <v>39815</v>
      </c>
      <c r="E621" s="300">
        <v>45544</v>
      </c>
      <c r="F621" s="299" t="s">
        <v>768</v>
      </c>
      <c r="G621" s="299" t="s">
        <v>1461</v>
      </c>
      <c r="H621" s="299" t="s">
        <v>90</v>
      </c>
      <c r="I621" s="299" t="s">
        <v>859</v>
      </c>
      <c r="J621" s="299" t="s">
        <v>159</v>
      </c>
    </row>
    <row r="622" spans="1:10" ht="12.95" customHeight="1" x14ac:dyDescent="0.2">
      <c r="A622" s="306">
        <v>1110294638</v>
      </c>
      <c r="B622" s="299" t="s">
        <v>857</v>
      </c>
      <c r="C622" s="299" t="str">
        <f>+_xlfn.XLOOKUP(A622,'ACTIVOS 2'!$B$10:$B$646,'ACTIVOS 2'!$C$10:$C$646)</f>
        <v>ARCE SANCHEZ GELEN DAYAN</v>
      </c>
      <c r="D622" s="300">
        <v>39320</v>
      </c>
      <c r="E622" s="300">
        <v>45551</v>
      </c>
      <c r="F622" s="299" t="s">
        <v>768</v>
      </c>
      <c r="G622" s="299" t="s">
        <v>858</v>
      </c>
      <c r="H622" s="299" t="s">
        <v>19</v>
      </c>
      <c r="I622" s="299" t="s">
        <v>859</v>
      </c>
      <c r="J622" s="299" t="s">
        <v>24</v>
      </c>
    </row>
    <row r="623" spans="1:10" ht="12.95" customHeight="1" x14ac:dyDescent="0.2">
      <c r="A623" s="306">
        <v>1109187542</v>
      </c>
      <c r="B623" s="299" t="s">
        <v>1449</v>
      </c>
      <c r="C623" s="299" t="str">
        <f>+_xlfn.XLOOKUP(A623,'ACTIVOS 2'!$B$10:$B$646,'ACTIVOS 2'!$C$10:$C$646)</f>
        <v>MINA CORDOBA MARIA CAMILA</v>
      </c>
      <c r="D623" s="300">
        <v>38980</v>
      </c>
      <c r="E623" s="300">
        <v>45551</v>
      </c>
      <c r="F623" s="299" t="s">
        <v>768</v>
      </c>
      <c r="G623" s="299" t="s">
        <v>5957</v>
      </c>
      <c r="H623" s="299" t="s">
        <v>90</v>
      </c>
      <c r="I623" s="299" t="s">
        <v>859</v>
      </c>
      <c r="J623" s="299" t="s">
        <v>159</v>
      </c>
    </row>
    <row r="624" spans="1:10" ht="12.95" customHeight="1" x14ac:dyDescent="0.2">
      <c r="A624" s="306">
        <v>1108644972</v>
      </c>
      <c r="B624" s="299" t="s">
        <v>1456</v>
      </c>
      <c r="C624" s="299" t="str">
        <f>+_xlfn.XLOOKUP(A624,'ACTIVOS 2'!$B$10:$B$646,'ACTIVOS 2'!$C$10:$C$646)</f>
        <v>ROJAS SAAVEDRA NATALIA</v>
      </c>
      <c r="D624" s="300">
        <v>39934</v>
      </c>
      <c r="E624" s="300">
        <v>45551</v>
      </c>
      <c r="F624" s="299" t="s">
        <v>768</v>
      </c>
      <c r="G624" s="299" t="s">
        <v>1457</v>
      </c>
      <c r="H624" s="299" t="s">
        <v>90</v>
      </c>
      <c r="I624" s="299" t="s">
        <v>859</v>
      </c>
      <c r="J624" s="299" t="s">
        <v>159</v>
      </c>
    </row>
    <row r="625" spans="1:10" ht="12.95" customHeight="1" x14ac:dyDescent="0.2">
      <c r="A625" s="306">
        <v>1130639035</v>
      </c>
      <c r="B625" s="299" t="s">
        <v>870</v>
      </c>
      <c r="C625" s="299" t="e">
        <f>+_xlfn.XLOOKUP(A625,'ACTIVOS 2'!$B$10:$B$646,'ACTIVOS 2'!$C$10:$C$646)</f>
        <v>#N/A</v>
      </c>
      <c r="D625" s="300">
        <v>32337</v>
      </c>
      <c r="E625" s="300">
        <v>45558</v>
      </c>
      <c r="F625" s="299" t="s">
        <v>763</v>
      </c>
      <c r="G625" s="299" t="s">
        <v>871</v>
      </c>
      <c r="H625" s="299" t="s">
        <v>19</v>
      </c>
      <c r="I625" s="299" t="s">
        <v>859</v>
      </c>
      <c r="J625" s="299" t="s">
        <v>776</v>
      </c>
    </row>
    <row r="626" spans="1:10" ht="12.95" customHeight="1" x14ac:dyDescent="0.2">
      <c r="A626" s="306">
        <v>1002808842</v>
      </c>
      <c r="B626" s="299" t="s">
        <v>1450</v>
      </c>
      <c r="C626" s="299" t="e">
        <f>+_xlfn.XLOOKUP(A626,'ACTIVOS 2'!$B$10:$B$646,'ACTIVOS 2'!$C$10:$C$646)</f>
        <v>#N/A</v>
      </c>
      <c r="D626" s="300">
        <v>37067</v>
      </c>
      <c r="E626" s="300">
        <v>45558</v>
      </c>
      <c r="F626" s="299" t="s">
        <v>763</v>
      </c>
      <c r="G626" s="299" t="s">
        <v>1451</v>
      </c>
      <c r="H626" s="299" t="s">
        <v>90</v>
      </c>
      <c r="I626" s="299" t="s">
        <v>859</v>
      </c>
      <c r="J626" s="299" t="s">
        <v>159</v>
      </c>
    </row>
    <row r="627" spans="1:10" ht="12.95" customHeight="1" x14ac:dyDescent="0.2">
      <c r="A627" s="306">
        <v>1112477767</v>
      </c>
      <c r="B627" s="299" t="s">
        <v>102</v>
      </c>
      <c r="C627" s="299" t="str">
        <f>+_xlfn.XLOOKUP(A627,'ACTIVOS 2'!$B$10:$B$646,'ACTIVOS 2'!$C$10:$C$646)</f>
        <v>CARDONA TREJOS LIEZEL MARYURI</v>
      </c>
      <c r="D627" s="300">
        <v>33895</v>
      </c>
      <c r="E627" s="300">
        <v>45566</v>
      </c>
      <c r="F627" s="299" t="s">
        <v>768</v>
      </c>
      <c r="G627" s="299" t="s">
        <v>4372</v>
      </c>
      <c r="H627" s="299" t="s">
        <v>90</v>
      </c>
      <c r="I627" s="299" t="s">
        <v>91</v>
      </c>
      <c r="J627" s="299" t="s">
        <v>92</v>
      </c>
    </row>
    <row r="628" spans="1:10" ht="12.95" customHeight="1" x14ac:dyDescent="0.2">
      <c r="A628" s="306">
        <v>1010098403</v>
      </c>
      <c r="B628" s="299" t="s">
        <v>1112</v>
      </c>
      <c r="C628" s="299" t="str">
        <f>+_xlfn.XLOOKUP(A628,'ACTIVOS 2'!$B$10:$B$646,'ACTIVOS 2'!$C$10:$C$646)</f>
        <v>PRADO GIL BRAYAN ALEXIS</v>
      </c>
      <c r="D628" s="300">
        <v>36548</v>
      </c>
      <c r="E628" s="300">
        <v>45566</v>
      </c>
      <c r="F628" s="299" t="s">
        <v>763</v>
      </c>
      <c r="G628" s="299" t="s">
        <v>4415</v>
      </c>
      <c r="H628" s="299" t="s">
        <v>90</v>
      </c>
      <c r="I628" s="299" t="s">
        <v>1109</v>
      </c>
      <c r="J628" s="299" t="s">
        <v>92</v>
      </c>
    </row>
    <row r="629" spans="1:10" ht="12.95" customHeight="1" x14ac:dyDescent="0.2">
      <c r="A629" s="306">
        <v>1113537106</v>
      </c>
      <c r="B629" s="299" t="s">
        <v>225</v>
      </c>
      <c r="C629" s="299" t="str">
        <f>+_xlfn.XLOOKUP(A629,'ACTIVOS 2'!$B$10:$B$646,'ACTIVOS 2'!$C$10:$C$646)</f>
        <v>BECERRA HURTADO INGRID YURLEITH</v>
      </c>
      <c r="D629" s="300">
        <v>35590</v>
      </c>
      <c r="E629" s="300">
        <v>45566</v>
      </c>
      <c r="F629" s="299" t="s">
        <v>768</v>
      </c>
      <c r="G629" s="299" t="s">
        <v>4519</v>
      </c>
      <c r="H629" s="299" t="s">
        <v>90</v>
      </c>
      <c r="I629" s="299" t="s">
        <v>211</v>
      </c>
      <c r="J629" s="299" t="s">
        <v>196</v>
      </c>
    </row>
    <row r="630" spans="1:10" ht="12.95" customHeight="1" x14ac:dyDescent="0.2">
      <c r="A630" s="306">
        <v>94504545</v>
      </c>
      <c r="B630" s="299" t="s">
        <v>1611</v>
      </c>
      <c r="C630" s="299" t="str">
        <f>+_xlfn.XLOOKUP(A630,'ACTIVOS 2'!$B$10:$B$646,'ACTIVOS 2'!$C$10:$C$646)</f>
        <v>ARBOLEDA BERMUDEZ EDWIN NELSON</v>
      </c>
      <c r="D630" s="300">
        <v>28245</v>
      </c>
      <c r="E630" s="300">
        <v>45566</v>
      </c>
      <c r="F630" s="299" t="s">
        <v>763</v>
      </c>
      <c r="G630" s="299" t="s">
        <v>4571</v>
      </c>
      <c r="H630" s="299" t="s">
        <v>427</v>
      </c>
      <c r="I630" s="299" t="s">
        <v>1612</v>
      </c>
      <c r="J630" s="299" t="s">
        <v>427</v>
      </c>
    </row>
    <row r="631" spans="1:10" ht="12.95" customHeight="1" x14ac:dyDescent="0.2">
      <c r="A631" s="306">
        <v>1130645222</v>
      </c>
      <c r="B631" s="299" t="s">
        <v>93</v>
      </c>
      <c r="C631" s="299" t="str">
        <f>+_xlfn.XLOOKUP(A631,'ACTIVOS 2'!$B$10:$B$646,'ACTIVOS 2'!$C$10:$C$646)</f>
        <v>ARANGO CERON GIOVANNY JAVIER</v>
      </c>
      <c r="D631" s="300">
        <v>31539</v>
      </c>
      <c r="E631" s="300">
        <v>45572</v>
      </c>
      <c r="F631" s="299" t="s">
        <v>763</v>
      </c>
      <c r="G631" s="299" t="s">
        <v>94</v>
      </c>
      <c r="H631" s="299" t="s">
        <v>90</v>
      </c>
      <c r="I631" s="299" t="s">
        <v>91</v>
      </c>
      <c r="J631" s="299" t="s">
        <v>92</v>
      </c>
    </row>
    <row r="632" spans="1:10" ht="12.95" customHeight="1" x14ac:dyDescent="0.2">
      <c r="A632" s="306">
        <v>1000117096</v>
      </c>
      <c r="B632" s="299" t="s">
        <v>273</v>
      </c>
      <c r="C632" s="299" t="str">
        <f>+_xlfn.XLOOKUP(A632,'ACTIVOS 2'!$B$10:$B$646,'ACTIVOS 2'!$C$10:$C$646)</f>
        <v>OSPINO ROMERO KATHERIN ISABEL</v>
      </c>
      <c r="D632" s="300">
        <v>36838</v>
      </c>
      <c r="E632" s="300">
        <v>45572</v>
      </c>
      <c r="F632" s="299" t="s">
        <v>768</v>
      </c>
      <c r="G632" s="299" t="s">
        <v>274</v>
      </c>
      <c r="H632" s="299" t="s">
        <v>90</v>
      </c>
      <c r="I632" s="299" t="s">
        <v>211</v>
      </c>
      <c r="J632" s="299" t="s">
        <v>196</v>
      </c>
    </row>
    <row r="633" spans="1:10" ht="12.95" customHeight="1" x14ac:dyDescent="0.2">
      <c r="A633" s="306">
        <v>1105362359</v>
      </c>
      <c r="B633" s="299" t="s">
        <v>1553</v>
      </c>
      <c r="C633" s="299" t="str">
        <f>+_xlfn.XLOOKUP(A633,'ACTIVOS 2'!$B$10:$B$646,'ACTIVOS 2'!$C$10:$C$646)</f>
        <v>VARGAS GOMEZ JUAN DAVID</v>
      </c>
      <c r="D633" s="300">
        <v>38295</v>
      </c>
      <c r="E633" s="300">
        <v>45581</v>
      </c>
      <c r="F633" s="299" t="s">
        <v>763</v>
      </c>
      <c r="G633" s="299" t="s">
        <v>1554</v>
      </c>
      <c r="H633" s="299" t="s">
        <v>366</v>
      </c>
      <c r="I633" s="299" t="s">
        <v>1546</v>
      </c>
      <c r="J633" s="299" t="s">
        <v>1541</v>
      </c>
    </row>
    <row r="634" spans="1:10" ht="12.95" customHeight="1" x14ac:dyDescent="0.2">
      <c r="A634" s="306">
        <v>1114899072</v>
      </c>
      <c r="B634" s="299" t="s">
        <v>831</v>
      </c>
      <c r="C634" s="299" t="str">
        <f>+_xlfn.XLOOKUP(A634,'ACTIVOS 2'!$B$10:$B$646,'ACTIVOS 2'!$C$10:$C$646)</f>
        <v>CARTAGENA DUQUE JOAN DAVID</v>
      </c>
      <c r="D634" s="300">
        <v>35925</v>
      </c>
      <c r="E634" s="300">
        <v>45586</v>
      </c>
      <c r="F634" s="299" t="s">
        <v>763</v>
      </c>
      <c r="G634" s="299" t="s">
        <v>4315</v>
      </c>
      <c r="H634" s="299" t="s">
        <v>19</v>
      </c>
      <c r="I634" s="299" t="s">
        <v>832</v>
      </c>
      <c r="J634" s="299" t="s">
        <v>776</v>
      </c>
    </row>
    <row r="635" spans="1:10" ht="12.95" customHeight="1" x14ac:dyDescent="0.2">
      <c r="A635" s="306">
        <v>1106512591</v>
      </c>
      <c r="B635" s="299" t="s">
        <v>116</v>
      </c>
      <c r="C635" s="299" t="e">
        <f>+_xlfn.XLOOKUP(A635,'ACTIVOS 2'!$B$10:$B$646,'ACTIVOS 2'!$C$10:$C$646)</f>
        <v>#N/A</v>
      </c>
      <c r="D635" s="300">
        <v>37991</v>
      </c>
      <c r="E635" s="300">
        <v>45586</v>
      </c>
      <c r="F635" s="299" t="s">
        <v>763</v>
      </c>
      <c r="G635" s="299" t="s">
        <v>4376</v>
      </c>
      <c r="H635" s="299" t="s">
        <v>90</v>
      </c>
      <c r="I635" s="299" t="s">
        <v>91</v>
      </c>
      <c r="J635" s="299" t="s">
        <v>92</v>
      </c>
    </row>
    <row r="636" spans="1:10" ht="12.95" customHeight="1" x14ac:dyDescent="0.2">
      <c r="A636" s="306">
        <v>1144137065</v>
      </c>
      <c r="B636" s="299" t="s">
        <v>283</v>
      </c>
      <c r="C636" s="299" t="e">
        <f>+_xlfn.XLOOKUP(A636,'ACTIVOS 2'!$B$10:$B$646,'ACTIVOS 2'!$C$10:$C$646)</f>
        <v>#N/A</v>
      </c>
      <c r="D636" s="300">
        <v>32983</v>
      </c>
      <c r="E636" s="300">
        <v>45586</v>
      </c>
      <c r="F636" s="299" t="s">
        <v>768</v>
      </c>
      <c r="G636" s="299" t="s">
        <v>4527</v>
      </c>
      <c r="H636" s="299" t="s">
        <v>90</v>
      </c>
      <c r="I636" s="299" t="s">
        <v>211</v>
      </c>
      <c r="J636" s="299" t="s">
        <v>196</v>
      </c>
    </row>
    <row r="637" spans="1:10" ht="12.95" customHeight="1" x14ac:dyDescent="0.2">
      <c r="A637" s="306">
        <v>1059840437</v>
      </c>
      <c r="B637" s="299" t="s">
        <v>1436</v>
      </c>
      <c r="C637" s="299" t="str">
        <f>+_xlfn.XLOOKUP(A637,'ACTIVOS 2'!$B$10:$B$646,'ACTIVOS 2'!$C$10:$C$646)</f>
        <v>FRANKLY RIVERA KENER DANIEL</v>
      </c>
      <c r="D637" s="300">
        <v>38144</v>
      </c>
      <c r="E637" s="300">
        <v>45588</v>
      </c>
      <c r="F637" s="299" t="s">
        <v>763</v>
      </c>
      <c r="G637" s="299" t="s">
        <v>1437</v>
      </c>
      <c r="H637" s="299" t="s">
        <v>90</v>
      </c>
      <c r="I637" s="299" t="s">
        <v>859</v>
      </c>
      <c r="J637" s="299" t="s">
        <v>1007</v>
      </c>
    </row>
    <row r="638" spans="1:10" ht="12.95" customHeight="1" x14ac:dyDescent="0.2">
      <c r="A638" s="306">
        <v>1108640299</v>
      </c>
      <c r="B638" s="299" t="s">
        <v>1440</v>
      </c>
      <c r="C638" s="299" t="e">
        <f>+_xlfn.XLOOKUP(A638,'ACTIVOS 2'!$B$10:$B$646,'ACTIVOS 2'!$C$10:$C$646)</f>
        <v>#N/A</v>
      </c>
      <c r="D638" s="300">
        <v>367</v>
      </c>
      <c r="E638" s="300">
        <v>45588</v>
      </c>
      <c r="F638" s="299" t="s">
        <v>768</v>
      </c>
      <c r="G638" s="299" t="s">
        <v>4509</v>
      </c>
      <c r="H638" s="299" t="s">
        <v>90</v>
      </c>
      <c r="I638" s="299" t="s">
        <v>859</v>
      </c>
      <c r="J638" s="299" t="s">
        <v>1441</v>
      </c>
    </row>
    <row r="639" spans="1:10" ht="12.95" customHeight="1" x14ac:dyDescent="0.2">
      <c r="A639" s="306">
        <v>7159169</v>
      </c>
      <c r="B639" s="299" t="s">
        <v>1444</v>
      </c>
      <c r="C639" s="299" t="str">
        <f>+_xlfn.XLOOKUP(A639,'ACTIVOS 2'!$B$10:$B$646,'ACTIVOS 2'!$C$10:$C$646)</f>
        <v>LOPEZ BRICENO EMILIO ANTONIO</v>
      </c>
      <c r="D639" s="300">
        <v>39470</v>
      </c>
      <c r="E639" s="300">
        <v>45601</v>
      </c>
      <c r="F639" s="299" t="s">
        <v>763</v>
      </c>
      <c r="G639" s="299" t="s">
        <v>4510</v>
      </c>
      <c r="H639" s="299" t="s">
        <v>90</v>
      </c>
      <c r="I639" s="299" t="s">
        <v>859</v>
      </c>
      <c r="J639" s="299" t="s">
        <v>159</v>
      </c>
    </row>
    <row r="640" spans="1:10" ht="12.95" customHeight="1" x14ac:dyDescent="0.2">
      <c r="A640" s="306">
        <v>1110045753</v>
      </c>
      <c r="B640" s="299" t="s">
        <v>1458</v>
      </c>
      <c r="C640" s="299" t="str">
        <f>+_xlfn.XLOOKUP(A640,'ACTIVOS 2'!$B$10:$B$646,'ACTIVOS 2'!$C$10:$C$646)</f>
        <v>VARGAS RUBIO SOFIA</v>
      </c>
      <c r="D640" s="300">
        <v>39650</v>
      </c>
      <c r="E640" s="300">
        <v>45601</v>
      </c>
      <c r="F640" s="299" t="s">
        <v>768</v>
      </c>
      <c r="G640" s="299" t="s">
        <v>1459</v>
      </c>
      <c r="H640" s="299" t="s">
        <v>90</v>
      </c>
      <c r="I640" s="299" t="s">
        <v>859</v>
      </c>
      <c r="J640" s="299" t="s">
        <v>159</v>
      </c>
    </row>
    <row r="641" spans="1:10" ht="12.95" customHeight="1" x14ac:dyDescent="0.2">
      <c r="A641" s="306">
        <v>1144161163</v>
      </c>
      <c r="B641" s="299" t="s">
        <v>250</v>
      </c>
      <c r="C641" s="299" t="str">
        <f>+_xlfn.XLOOKUP(A641,'ACTIVOS 2'!$B$10:$B$646,'ACTIVOS 2'!$C$10:$C$646)</f>
        <v>HERRERA CAMARGO CARLOS ANDRES</v>
      </c>
      <c r="D641" s="300">
        <v>33772</v>
      </c>
      <c r="E641" s="300">
        <v>45601</v>
      </c>
      <c r="F641" s="299" t="s">
        <v>763</v>
      </c>
      <c r="G641" s="299" t="s">
        <v>6094</v>
      </c>
      <c r="H641" s="299" t="s">
        <v>90</v>
      </c>
      <c r="I641" s="299" t="s">
        <v>211</v>
      </c>
      <c r="J641" s="299" t="s">
        <v>196</v>
      </c>
    </row>
    <row r="642" spans="1:10" ht="12.95" customHeight="1" x14ac:dyDescent="0.2">
      <c r="A642" s="306">
        <v>1144086451</v>
      </c>
      <c r="B642" s="299" t="s">
        <v>257</v>
      </c>
      <c r="C642" s="299" t="str">
        <f>+_xlfn.XLOOKUP(A642,'ACTIVOS 2'!$B$10:$B$646,'ACTIVOS 2'!$C$10:$C$646)</f>
        <v>LUCUMI IPIA YULI MIREYA</v>
      </c>
      <c r="D642" s="300">
        <v>35100</v>
      </c>
      <c r="E642" s="300">
        <v>45601</v>
      </c>
      <c r="F642" s="299" t="s">
        <v>768</v>
      </c>
      <c r="G642" s="299" t="s">
        <v>6119</v>
      </c>
      <c r="H642" s="299" t="s">
        <v>90</v>
      </c>
      <c r="I642" s="299" t="s">
        <v>211</v>
      </c>
      <c r="J642" s="299" t="s">
        <v>196</v>
      </c>
    </row>
    <row r="643" spans="1:10" ht="12.95" customHeight="1" x14ac:dyDescent="0.2">
      <c r="A643" s="306">
        <v>1005831373</v>
      </c>
      <c r="B643" s="299" t="s">
        <v>6454</v>
      </c>
      <c r="C643" s="299" t="e">
        <f>+_xlfn.XLOOKUP(A643,'ACTIVOS 2'!$B$10:$B$646,'ACTIVOS 2'!$C$10:$C$646)</f>
        <v>#N/A</v>
      </c>
      <c r="D643" s="300">
        <v>37529</v>
      </c>
      <c r="E643" s="300">
        <v>45601</v>
      </c>
      <c r="F643" s="299" t="s">
        <v>763</v>
      </c>
      <c r="G643" s="299" t="s">
        <v>6680</v>
      </c>
      <c r="H643" s="299" t="s">
        <v>366</v>
      </c>
      <c r="I643" s="299" t="s">
        <v>859</v>
      </c>
      <c r="J643" s="299" t="s">
        <v>368</v>
      </c>
    </row>
    <row r="644" spans="1:10" ht="12.95" customHeight="1" x14ac:dyDescent="0.2">
      <c r="A644" s="306">
        <v>1111548805</v>
      </c>
      <c r="B644" s="299" t="s">
        <v>985</v>
      </c>
      <c r="C644" s="299" t="str">
        <f>+_xlfn.XLOOKUP(A644,'ACTIVOS 2'!$B$10:$B$646,'ACTIVOS 2'!$C$10:$C$646)</f>
        <v>MUNOZ MEDINA JUAN DAVID</v>
      </c>
      <c r="D644" s="300">
        <v>39954</v>
      </c>
      <c r="E644" s="300">
        <v>45604</v>
      </c>
      <c r="F644" s="299" t="s">
        <v>763</v>
      </c>
      <c r="G644" s="299" t="s">
        <v>4365</v>
      </c>
      <c r="H644" s="299" t="s">
        <v>83</v>
      </c>
      <c r="I644" s="299" t="s">
        <v>859</v>
      </c>
      <c r="J644" s="299" t="s">
        <v>85</v>
      </c>
    </row>
    <row r="645" spans="1:10" ht="12.95" customHeight="1" x14ac:dyDescent="0.2">
      <c r="A645" s="306">
        <v>1002859238</v>
      </c>
      <c r="B645" s="299" t="s">
        <v>979</v>
      </c>
      <c r="C645" s="299" t="str">
        <f>+_xlfn.XLOOKUP(A645,'ACTIVOS 2'!$B$10:$B$646,'ACTIVOS 2'!$C$10:$C$646)</f>
        <v>PARDO MONTENEGRO JAIDER</v>
      </c>
      <c r="D645" s="300">
        <v>36373</v>
      </c>
      <c r="E645" s="300">
        <v>45614</v>
      </c>
      <c r="F645" s="299" t="s">
        <v>763</v>
      </c>
      <c r="G645" s="299" t="s">
        <v>980</v>
      </c>
      <c r="H645" s="299" t="s">
        <v>83</v>
      </c>
      <c r="I645" s="299" t="s">
        <v>880</v>
      </c>
      <c r="J645" s="299" t="s">
        <v>881</v>
      </c>
    </row>
    <row r="646" spans="1:10" ht="12.95" customHeight="1" x14ac:dyDescent="0.2">
      <c r="A646" s="306">
        <v>1130590251</v>
      </c>
      <c r="B646" s="299" t="s">
        <v>354</v>
      </c>
      <c r="C646" s="299" t="str">
        <f>+_xlfn.XLOOKUP(A646,'ACTIVOS 2'!$B$10:$B$646,'ACTIVOS 2'!$C$10:$C$646)</f>
        <v>PRADA VILLA EDGAR HERNAN</v>
      </c>
      <c r="D646" s="300">
        <v>31704</v>
      </c>
      <c r="E646" s="300">
        <v>45614</v>
      </c>
      <c r="F646" s="299" t="s">
        <v>763</v>
      </c>
      <c r="G646" s="299" t="s">
        <v>355</v>
      </c>
      <c r="H646" s="299" t="s">
        <v>90</v>
      </c>
      <c r="I646" s="299" t="s">
        <v>351</v>
      </c>
      <c r="J646" s="299" t="s">
        <v>196</v>
      </c>
    </row>
    <row r="647" spans="1:10" ht="12.95" customHeight="1" x14ac:dyDescent="0.2">
      <c r="A647" s="306">
        <v>1106517775</v>
      </c>
      <c r="B647" s="299" t="s">
        <v>864</v>
      </c>
      <c r="C647" s="299" t="str">
        <f>+_xlfn.XLOOKUP(A647,'ACTIVOS 2'!$B$10:$B$646,'ACTIVOS 2'!$C$10:$C$646)</f>
        <v>GARNICA SANCHEZ LAURA VALENTINA</v>
      </c>
      <c r="D647" s="300">
        <v>39878</v>
      </c>
      <c r="E647" s="300">
        <v>45621</v>
      </c>
      <c r="F647" s="299" t="s">
        <v>768</v>
      </c>
      <c r="G647" s="299" t="s">
        <v>865</v>
      </c>
      <c r="H647" s="299" t="s">
        <v>19</v>
      </c>
      <c r="I647" s="299" t="s">
        <v>859</v>
      </c>
      <c r="J647" s="299" t="s">
        <v>24</v>
      </c>
    </row>
    <row r="648" spans="1:10" ht="12.95" customHeight="1" x14ac:dyDescent="0.2">
      <c r="A648" s="306">
        <v>1111659067</v>
      </c>
      <c r="B648" s="299" t="s">
        <v>988</v>
      </c>
      <c r="C648" s="299" t="str">
        <f>+_xlfn.XLOOKUP(A648,'ACTIVOS 2'!$B$10:$B$646,'ACTIVOS 2'!$C$10:$C$646)</f>
        <v>SINISTERRA RIASCOS MELISSA</v>
      </c>
      <c r="D648" s="300">
        <v>36923</v>
      </c>
      <c r="E648" s="300">
        <v>45621</v>
      </c>
      <c r="F648" s="299" t="s">
        <v>768</v>
      </c>
      <c r="G648" s="299" t="s">
        <v>989</v>
      </c>
      <c r="H648" s="299" t="s">
        <v>83</v>
      </c>
      <c r="I648" s="299" t="s">
        <v>859</v>
      </c>
      <c r="J648" s="299" t="s">
        <v>85</v>
      </c>
    </row>
    <row r="649" spans="1:10" ht="12.95" customHeight="1" x14ac:dyDescent="0.2">
      <c r="A649" s="306">
        <v>1143959206</v>
      </c>
      <c r="B649" s="299" t="s">
        <v>1445</v>
      </c>
      <c r="C649" s="299" t="str">
        <f>+_xlfn.XLOOKUP(A649,'ACTIVOS 2'!$B$10:$B$646,'ACTIVOS 2'!$C$10:$C$646)</f>
        <v>LOPEZ GARCIA MICHAEL STEVEN</v>
      </c>
      <c r="D649" s="300">
        <v>34223</v>
      </c>
      <c r="E649" s="300">
        <v>45621</v>
      </c>
      <c r="F649" s="299" t="s">
        <v>763</v>
      </c>
      <c r="G649" s="299" t="s">
        <v>1446</v>
      </c>
      <c r="H649" s="299" t="s">
        <v>90</v>
      </c>
      <c r="I649" s="299" t="s">
        <v>859</v>
      </c>
      <c r="J649" s="299" t="s">
        <v>159</v>
      </c>
    </row>
    <row r="650" spans="1:10" ht="12.95" customHeight="1" x14ac:dyDescent="0.2">
      <c r="A650" s="306">
        <v>1107103572</v>
      </c>
      <c r="B650" s="299" t="s">
        <v>242</v>
      </c>
      <c r="C650" s="299" t="str">
        <f>+_xlfn.XLOOKUP(A650,'ACTIVOS 2'!$B$10:$B$646,'ACTIVOS 2'!$C$10:$C$646)</f>
        <v>FRANCO RENTERIA KEVIN FABRICIO</v>
      </c>
      <c r="D650" s="300">
        <v>35370</v>
      </c>
      <c r="E650" s="300">
        <v>45621</v>
      </c>
      <c r="F650" s="299" t="s">
        <v>768</v>
      </c>
      <c r="G650" s="299" t="s">
        <v>243</v>
      </c>
      <c r="H650" s="299" t="s">
        <v>90</v>
      </c>
      <c r="I650" s="299" t="s">
        <v>211</v>
      </c>
      <c r="J650" s="299" t="s">
        <v>196</v>
      </c>
    </row>
    <row r="651" spans="1:10" ht="12.95" customHeight="1" x14ac:dyDescent="0.2">
      <c r="A651" s="306">
        <v>1020103002</v>
      </c>
      <c r="B651" s="299" t="s">
        <v>977</v>
      </c>
      <c r="C651" s="299" t="str">
        <f>+_xlfn.XLOOKUP(A651,'ACTIVOS 2'!$B$10:$B$646,'ACTIVOS 2'!$C$10:$C$646)</f>
        <v>MOSQUERA POTES KATHERINE DAYANA</v>
      </c>
      <c r="D651" s="300">
        <v>38056</v>
      </c>
      <c r="E651" s="300">
        <v>45629</v>
      </c>
      <c r="F651" s="299" t="s">
        <v>768</v>
      </c>
      <c r="G651" s="299" t="s">
        <v>978</v>
      </c>
      <c r="H651" s="299" t="s">
        <v>83</v>
      </c>
      <c r="I651" s="299" t="s">
        <v>973</v>
      </c>
      <c r="J651" s="299" t="s">
        <v>881</v>
      </c>
    </row>
    <row r="652" spans="1:10" ht="12.95" customHeight="1" x14ac:dyDescent="0.2">
      <c r="A652" s="306">
        <v>1114873900</v>
      </c>
      <c r="B652" s="299" t="s">
        <v>158</v>
      </c>
      <c r="C652" s="299" t="str">
        <f>+_xlfn.XLOOKUP(A652,'ACTIVOS 2'!$B$10:$B$646,'ACTIVOS 2'!$C$10:$C$646)</f>
        <v>VASQUEZ TENORIO EDISON ALEJANDRO</v>
      </c>
      <c r="D652" s="300">
        <v>37373</v>
      </c>
      <c r="E652" s="300">
        <v>45629</v>
      </c>
      <c r="F652" s="299" t="s">
        <v>763</v>
      </c>
      <c r="G652" s="299" t="s">
        <v>5266</v>
      </c>
      <c r="H652" s="299" t="s">
        <v>90</v>
      </c>
      <c r="I652" s="299" t="s">
        <v>91</v>
      </c>
      <c r="J652" s="299" t="s">
        <v>159</v>
      </c>
    </row>
    <row r="653" spans="1:10" ht="12.95" customHeight="1" x14ac:dyDescent="0.2">
      <c r="A653" s="306">
        <v>1110296132</v>
      </c>
      <c r="B653" s="299" t="s">
        <v>1432</v>
      </c>
      <c r="C653" s="299" t="str">
        <f>+_xlfn.XLOOKUP(A653,'ACTIVOS 2'!$B$10:$B$646,'ACTIVOS 2'!$C$10:$C$646)</f>
        <v>DELGADO ACEVEDO JESSICA</v>
      </c>
      <c r="D653" s="300">
        <v>39554</v>
      </c>
      <c r="E653" s="300">
        <v>45629</v>
      </c>
      <c r="F653" s="299" t="s">
        <v>768</v>
      </c>
      <c r="G653" s="299" t="s">
        <v>4507</v>
      </c>
      <c r="H653" s="299" t="s">
        <v>90</v>
      </c>
      <c r="I653" s="299" t="s">
        <v>859</v>
      </c>
      <c r="J653" s="299" t="s">
        <v>159</v>
      </c>
    </row>
    <row r="654" spans="1:10" ht="12.95" customHeight="1" x14ac:dyDescent="0.2">
      <c r="A654" s="306">
        <v>1104820421</v>
      </c>
      <c r="B654" s="299" t="s">
        <v>1433</v>
      </c>
      <c r="C654" s="299" t="str">
        <f>+_xlfn.XLOOKUP(A654,'ACTIVOS 2'!$B$10:$B$646,'ACTIVOS 2'!$C$10:$C$646)</f>
        <v>DELGADO LARENAS ISABELLA</v>
      </c>
      <c r="D654" s="300">
        <v>39731</v>
      </c>
      <c r="E654" s="300">
        <v>45629</v>
      </c>
      <c r="F654" s="299" t="s">
        <v>768</v>
      </c>
      <c r="G654" s="299" t="s">
        <v>4508</v>
      </c>
      <c r="H654" s="299" t="s">
        <v>90</v>
      </c>
      <c r="I654" s="299" t="s">
        <v>859</v>
      </c>
      <c r="J654" s="299" t="s">
        <v>196</v>
      </c>
    </row>
    <row r="655" spans="1:10" ht="12.95" customHeight="1" x14ac:dyDescent="0.2">
      <c r="A655" s="306">
        <v>1105361672</v>
      </c>
      <c r="B655" s="299" t="s">
        <v>1492</v>
      </c>
      <c r="C655" s="299" t="str">
        <f>+_xlfn.XLOOKUP(A655,'ACTIVOS 2'!$B$10:$B$646,'ACTIVOS 2'!$C$10:$C$646)</f>
        <v>TRONCOSO PATINO ALEXANDER</v>
      </c>
      <c r="D655" s="300">
        <v>38231</v>
      </c>
      <c r="E655" s="300">
        <v>45629</v>
      </c>
      <c r="F655" s="299" t="s">
        <v>763</v>
      </c>
      <c r="G655" s="299" t="s">
        <v>4515</v>
      </c>
      <c r="H655" s="299" t="s">
        <v>90</v>
      </c>
      <c r="I655" s="299" t="s">
        <v>1473</v>
      </c>
      <c r="J655" s="299" t="s">
        <v>159</v>
      </c>
    </row>
    <row r="656" spans="1:10" ht="12.95" customHeight="1" x14ac:dyDescent="0.2">
      <c r="A656" s="306">
        <v>1130624698</v>
      </c>
      <c r="B656" s="299" t="s">
        <v>64</v>
      </c>
      <c r="C656" s="299" t="str">
        <f>+_xlfn.XLOOKUP(A656,'ACTIVOS 2'!$B$10:$B$646,'ACTIVOS 2'!$C$10:$C$646)</f>
        <v>CAICEDO BUITRAGO GERMAN ENRIQUE</v>
      </c>
      <c r="D656" s="300">
        <v>31458</v>
      </c>
      <c r="E656" s="300">
        <v>45635</v>
      </c>
      <c r="F656" s="299" t="s">
        <v>763</v>
      </c>
      <c r="G656" s="299" t="s">
        <v>65</v>
      </c>
      <c r="H656" s="299" t="s">
        <v>19</v>
      </c>
      <c r="I656" s="299" t="s">
        <v>66</v>
      </c>
      <c r="J656" s="299" t="s">
        <v>21</v>
      </c>
    </row>
    <row r="657" spans="1:10" ht="12.95" customHeight="1" x14ac:dyDescent="0.2">
      <c r="A657" s="306">
        <v>1109666346</v>
      </c>
      <c r="B657" s="299" t="s">
        <v>866</v>
      </c>
      <c r="C657" s="299" t="e">
        <f>+_xlfn.XLOOKUP(A657,'ACTIVOS 2'!$B$10:$B$646,'ACTIVOS 2'!$C$10:$C$646)</f>
        <v>#N/A</v>
      </c>
      <c r="D657" s="300">
        <v>39048</v>
      </c>
      <c r="E657" s="300">
        <v>45642</v>
      </c>
      <c r="F657" s="299" t="s">
        <v>768</v>
      </c>
      <c r="G657" s="299" t="s">
        <v>867</v>
      </c>
      <c r="H657" s="299" t="s">
        <v>19</v>
      </c>
      <c r="I657" s="299" t="s">
        <v>859</v>
      </c>
      <c r="J657" s="299" t="s">
        <v>24</v>
      </c>
    </row>
    <row r="658" spans="1:10" ht="12.95" customHeight="1" x14ac:dyDescent="0.2">
      <c r="A658" s="306">
        <v>1232600034</v>
      </c>
      <c r="B658" s="299" t="s">
        <v>1434</v>
      </c>
      <c r="C658" s="299" t="e">
        <f>+_xlfn.XLOOKUP(A658,'ACTIVOS 2'!$B$10:$B$646,'ACTIVOS 2'!$C$10:$C$646)</f>
        <v>#N/A</v>
      </c>
      <c r="D658" s="300">
        <v>27210</v>
      </c>
      <c r="E658" s="300">
        <v>45642</v>
      </c>
      <c r="F658" s="299" t="s">
        <v>768</v>
      </c>
      <c r="G658" s="299" t="s">
        <v>1435</v>
      </c>
      <c r="H658" s="299" t="s">
        <v>90</v>
      </c>
      <c r="I658" s="299" t="s">
        <v>859</v>
      </c>
      <c r="J658" s="299" t="s">
        <v>196</v>
      </c>
    </row>
    <row r="659" spans="1:10" ht="12.95" customHeight="1" x14ac:dyDescent="0.2">
      <c r="A659" s="306">
        <v>1110289507</v>
      </c>
      <c r="B659" s="299" t="s">
        <v>1495</v>
      </c>
      <c r="C659" s="299" t="str">
        <f>+_xlfn.XLOOKUP(A659,'ACTIVOS 2'!$B$10:$B$646,'ACTIVOS 2'!$C$10:$C$646)</f>
        <v>VARGAS SANCHEZ DIANA MARCELA</v>
      </c>
      <c r="D659" s="300">
        <v>38417</v>
      </c>
      <c r="E659" s="300">
        <v>45642</v>
      </c>
      <c r="F659" s="299" t="s">
        <v>768</v>
      </c>
      <c r="G659" s="299" t="s">
        <v>1496</v>
      </c>
      <c r="H659" s="299" t="s">
        <v>90</v>
      </c>
      <c r="I659" s="299" t="s">
        <v>1473</v>
      </c>
      <c r="J659" s="299" t="s">
        <v>159</v>
      </c>
    </row>
    <row r="660" spans="1:10" ht="12.95" customHeight="1" x14ac:dyDescent="0.2">
      <c r="A660" s="306">
        <v>1130589418</v>
      </c>
      <c r="B660" s="299" t="s">
        <v>1507</v>
      </c>
      <c r="C660" s="299" t="str">
        <f>+_xlfn.XLOOKUP(A660,'ACTIVOS 2'!$B$10:$B$646,'ACTIVOS 2'!$C$10:$C$646)</f>
        <v>ALVAREZ LARREA JONATHAN ALBEIRO</v>
      </c>
      <c r="D660" s="300">
        <v>31740</v>
      </c>
      <c r="E660" s="300">
        <v>45642</v>
      </c>
      <c r="F660" s="299" t="s">
        <v>763</v>
      </c>
      <c r="G660" s="299" t="s">
        <v>1508</v>
      </c>
      <c r="H660" s="299" t="s">
        <v>90</v>
      </c>
      <c r="I660" s="299" t="s">
        <v>211</v>
      </c>
      <c r="J660" s="299" t="s">
        <v>196</v>
      </c>
    </row>
    <row r="661" spans="1:10" ht="12.95" customHeight="1" x14ac:dyDescent="0.2">
      <c r="A661" s="306">
        <v>1107069942</v>
      </c>
      <c r="B661" s="299" t="s">
        <v>1509</v>
      </c>
      <c r="C661" s="299" t="str">
        <f>+_xlfn.XLOOKUP(A661,'ACTIVOS 2'!$B$10:$B$646,'ACTIVOS 2'!$C$10:$C$646)</f>
        <v>LOPEZ QUIJANO ALEJANDRO</v>
      </c>
      <c r="D661" s="300">
        <v>33652</v>
      </c>
      <c r="E661" s="300">
        <v>45649</v>
      </c>
      <c r="F661" s="299" t="s">
        <v>763</v>
      </c>
      <c r="G661" s="299" t="s">
        <v>1510</v>
      </c>
      <c r="H661" s="299" t="s">
        <v>90</v>
      </c>
      <c r="I661" s="299" t="s">
        <v>211</v>
      </c>
      <c r="J661" s="299" t="s">
        <v>196</v>
      </c>
    </row>
    <row r="662" spans="1:10" ht="12.95" customHeight="1" x14ac:dyDescent="0.2">
      <c r="A662" s="306">
        <v>1002193116</v>
      </c>
      <c r="B662" s="299" t="s">
        <v>1511</v>
      </c>
      <c r="C662" s="299" t="str">
        <f>+_xlfn.XLOOKUP(A662,'ACTIVOS 2'!$B$10:$B$646,'ACTIVOS 2'!$C$10:$C$646)</f>
        <v>SEKAYIMA PALACIOS JESUS DAVID</v>
      </c>
      <c r="D662" s="300">
        <v>36848</v>
      </c>
      <c r="E662" s="300">
        <v>45649</v>
      </c>
      <c r="F662" s="299" t="s">
        <v>763</v>
      </c>
      <c r="G662" s="299" t="s">
        <v>1512</v>
      </c>
      <c r="H662" s="299" t="s">
        <v>90</v>
      </c>
      <c r="I662" s="299" t="s">
        <v>211</v>
      </c>
      <c r="J662" s="299" t="s">
        <v>196</v>
      </c>
    </row>
    <row r="663" spans="1:10" ht="12.95" customHeight="1" x14ac:dyDescent="0.2">
      <c r="A663" s="306">
        <v>1107089947</v>
      </c>
      <c r="B663" s="299" t="s">
        <v>1513</v>
      </c>
      <c r="C663" s="299" t="str">
        <f>+_xlfn.XLOOKUP(A663,'ACTIVOS 2'!$B$10:$B$646,'ACTIVOS 2'!$C$10:$C$646)</f>
        <v>TORO PARRA CARLOS ARTURO</v>
      </c>
      <c r="D663" s="300">
        <v>34927</v>
      </c>
      <c r="E663" s="300">
        <v>45649</v>
      </c>
      <c r="F663" s="299" t="s">
        <v>763</v>
      </c>
      <c r="G663" s="299" t="s">
        <v>1514</v>
      </c>
      <c r="H663" s="299" t="s">
        <v>90</v>
      </c>
      <c r="I663" s="299" t="s">
        <v>309</v>
      </c>
      <c r="J663" s="299" t="s">
        <v>196</v>
      </c>
    </row>
    <row r="664" spans="1:10" ht="12.95" customHeight="1" x14ac:dyDescent="0.2">
      <c r="A664" s="306">
        <v>71747861</v>
      </c>
      <c r="B664" s="299" t="s">
        <v>1557</v>
      </c>
      <c r="C664" s="299" t="str">
        <f>+_xlfn.XLOOKUP(A664,'ACTIVOS 2'!$B$10:$B$646,'ACTIVOS 2'!$C$10:$C$646)</f>
        <v>HERRERA BUCHELI EDWIN GIOVANNY</v>
      </c>
      <c r="D664" s="300">
        <v>27280</v>
      </c>
      <c r="E664" s="300">
        <v>45649</v>
      </c>
      <c r="F664" s="299" t="s">
        <v>763</v>
      </c>
      <c r="G664" s="299" t="s">
        <v>1558</v>
      </c>
      <c r="H664" s="299" t="s">
        <v>366</v>
      </c>
      <c r="I664" s="299" t="s">
        <v>859</v>
      </c>
      <c r="J664" s="299" t="s">
        <v>1541</v>
      </c>
    </row>
    <row r="665" spans="1:10" ht="12.95" customHeight="1" x14ac:dyDescent="0.2">
      <c r="A665" s="306">
        <v>1109188304</v>
      </c>
      <c r="B665" s="299" t="s">
        <v>4868</v>
      </c>
      <c r="C665" s="299" t="str">
        <f>+_xlfn.XLOOKUP(A665,'ACTIVOS 2'!$B$10:$B$646,'ACTIVOS 2'!$C$10:$C$646)</f>
        <v>ROJAS YALANDA STEFANIA</v>
      </c>
      <c r="D665" s="300">
        <v>39168</v>
      </c>
      <c r="E665" s="300">
        <v>45664</v>
      </c>
      <c r="F665" s="299" t="s">
        <v>768</v>
      </c>
      <c r="G665" s="299" t="s">
        <v>4869</v>
      </c>
      <c r="H665" s="299" t="s">
        <v>19</v>
      </c>
      <c r="I665" s="299" t="s">
        <v>859</v>
      </c>
      <c r="J665" s="299" t="s">
        <v>24</v>
      </c>
    </row>
    <row r="666" spans="1:10" ht="12.95" customHeight="1" x14ac:dyDescent="0.2">
      <c r="A666" s="306">
        <v>1006166424</v>
      </c>
      <c r="B666" s="299" t="s">
        <v>5087</v>
      </c>
      <c r="C666" s="299" t="str">
        <f>+_xlfn.XLOOKUP(A666,'ACTIVOS 2'!$B$10:$B$646,'ACTIVOS 2'!$C$10:$C$646)</f>
        <v>PERDOMO COLINA LINA MARCELA</v>
      </c>
      <c r="D666" s="300">
        <v>36567</v>
      </c>
      <c r="E666" s="300">
        <v>45664</v>
      </c>
      <c r="F666" s="299" t="s">
        <v>768</v>
      </c>
      <c r="G666" s="299" t="s">
        <v>5088</v>
      </c>
      <c r="H666" s="299" t="s">
        <v>83</v>
      </c>
      <c r="I666" s="299" t="s">
        <v>973</v>
      </c>
      <c r="J666" s="299" t="s">
        <v>881</v>
      </c>
    </row>
    <row r="667" spans="1:10" ht="12.95" customHeight="1" x14ac:dyDescent="0.2">
      <c r="A667" s="306">
        <v>1130653561</v>
      </c>
      <c r="B667" s="299" t="s">
        <v>6064</v>
      </c>
      <c r="C667" s="299" t="e">
        <f>+_xlfn.XLOOKUP(A667,'ACTIVOS 2'!$B$10:$B$646,'ACTIVOS 2'!$C$10:$C$646)</f>
        <v>#N/A</v>
      </c>
      <c r="D667" s="300">
        <v>31983</v>
      </c>
      <c r="E667" s="300">
        <v>45664</v>
      </c>
      <c r="F667" s="299" t="s">
        <v>763</v>
      </c>
      <c r="G667" s="299" t="s">
        <v>6065</v>
      </c>
      <c r="H667" s="299" t="s">
        <v>90</v>
      </c>
      <c r="I667" s="299" t="s">
        <v>211</v>
      </c>
      <c r="J667" s="299" t="s">
        <v>196</v>
      </c>
    </row>
    <row r="668" spans="1:10" ht="12.95" customHeight="1" x14ac:dyDescent="0.2">
      <c r="A668" s="306">
        <v>1144162912</v>
      </c>
      <c r="B668" s="299" t="s">
        <v>6075</v>
      </c>
      <c r="C668" s="299" t="str">
        <f>+_xlfn.XLOOKUP(A668,'ACTIVOS 2'!$B$10:$B$646,'ACTIVOS 2'!$C$10:$C$646)</f>
        <v>ESCOBAR ESCOBAR LUIS ALBERTO</v>
      </c>
      <c r="D668" s="300">
        <v>33890</v>
      </c>
      <c r="E668" s="300">
        <v>45664</v>
      </c>
      <c r="F668" s="299" t="s">
        <v>763</v>
      </c>
      <c r="G668" s="299" t="s">
        <v>6076</v>
      </c>
      <c r="H668" s="299" t="s">
        <v>90</v>
      </c>
      <c r="I668" s="299" t="s">
        <v>211</v>
      </c>
      <c r="J668" s="299" t="s">
        <v>196</v>
      </c>
    </row>
    <row r="669" spans="1:10" ht="12.95" customHeight="1" x14ac:dyDescent="0.2">
      <c r="A669" s="306">
        <v>1054547894</v>
      </c>
      <c r="B669" s="299" t="s">
        <v>4859</v>
      </c>
      <c r="C669" s="299" t="str">
        <f>+_xlfn.XLOOKUP(A669,'ACTIVOS 2'!$B$10:$B$646,'ACTIVOS 2'!$C$10:$C$646)</f>
        <v>MORALES GOMEZ JULIAN</v>
      </c>
      <c r="D669" s="300">
        <v>39062</v>
      </c>
      <c r="E669" s="300">
        <v>45673</v>
      </c>
      <c r="F669" s="299" t="s">
        <v>763</v>
      </c>
      <c r="G669" s="299" t="s">
        <v>4860</v>
      </c>
      <c r="H669" s="299" t="s">
        <v>19</v>
      </c>
      <c r="I669" s="299" t="s">
        <v>859</v>
      </c>
      <c r="J669" s="299" t="s">
        <v>24</v>
      </c>
    </row>
    <row r="670" spans="1:10" ht="12.95" customHeight="1" x14ac:dyDescent="0.2">
      <c r="A670" s="306">
        <v>1144138033</v>
      </c>
      <c r="B670" s="299" t="s">
        <v>5868</v>
      </c>
      <c r="C670" s="299" t="str">
        <f>+_xlfn.XLOOKUP(A670,'ACTIVOS 2'!$B$10:$B$646,'ACTIVOS 2'!$C$10:$C$646)</f>
        <v>CARVAJAL PATINOá DAISURY KATHERINE</v>
      </c>
      <c r="D670" s="300">
        <v>32990</v>
      </c>
      <c r="E670" s="300">
        <v>45673</v>
      </c>
      <c r="F670" s="299" t="s">
        <v>768</v>
      </c>
      <c r="G670" s="299" t="s">
        <v>5869</v>
      </c>
      <c r="H670" s="299" t="s">
        <v>90</v>
      </c>
      <c r="I670" s="299" t="s">
        <v>1397</v>
      </c>
      <c r="J670" s="299" t="s">
        <v>92</v>
      </c>
    </row>
    <row r="671" spans="1:10" ht="12.95" customHeight="1" x14ac:dyDescent="0.2">
      <c r="A671" s="306">
        <v>1107524295</v>
      </c>
      <c r="B671" s="299" t="s">
        <v>6113</v>
      </c>
      <c r="C671" s="299" t="str">
        <f>+_xlfn.XLOOKUP(A671,'ACTIVOS 2'!$B$10:$B$646,'ACTIVOS 2'!$C$10:$C$646)</f>
        <v>LOPERA TORRES GABRIELA</v>
      </c>
      <c r="D671" s="300">
        <v>36233</v>
      </c>
      <c r="E671" s="300">
        <v>45673</v>
      </c>
      <c r="F671" s="299" t="s">
        <v>768</v>
      </c>
      <c r="G671" s="299" t="s">
        <v>6114</v>
      </c>
      <c r="H671" s="299" t="s">
        <v>90</v>
      </c>
      <c r="I671" s="299" t="s">
        <v>211</v>
      </c>
      <c r="J671" s="299" t="s">
        <v>196</v>
      </c>
    </row>
    <row r="672" spans="1:10" ht="12.95" customHeight="1" x14ac:dyDescent="0.2">
      <c r="A672" s="306">
        <v>1060587765</v>
      </c>
      <c r="B672" s="299" t="s">
        <v>5133</v>
      </c>
      <c r="C672" s="299" t="str">
        <f>+_xlfn.XLOOKUP(A672,'ACTIVOS 2'!$B$10:$B$646,'ACTIVOS 2'!$C$10:$C$646)</f>
        <v>ASTAIZA ESPINOSA RONALD</v>
      </c>
      <c r="D672" s="300">
        <v>32007</v>
      </c>
      <c r="E672" s="300">
        <v>45677</v>
      </c>
      <c r="F672" s="299" t="s">
        <v>763</v>
      </c>
      <c r="G672" s="299" t="s">
        <v>5134</v>
      </c>
      <c r="H672" s="299" t="s">
        <v>90</v>
      </c>
      <c r="I672" s="299" t="s">
        <v>91</v>
      </c>
      <c r="J672" s="299" t="s">
        <v>92</v>
      </c>
    </row>
    <row r="673" spans="1:10" ht="12.95" customHeight="1" x14ac:dyDescent="0.2">
      <c r="A673" s="306">
        <v>1092525345</v>
      </c>
      <c r="B673" s="299" t="s">
        <v>5937</v>
      </c>
      <c r="C673" s="299" t="str">
        <f>+_xlfn.XLOOKUP(A673,'ACTIVOS 2'!$B$10:$B$646,'ACTIVOS 2'!$C$10:$C$646)</f>
        <v>CONTRERAS ORTIZ HEILEN KATHIUSCA</v>
      </c>
      <c r="D673" s="300">
        <v>38119</v>
      </c>
      <c r="E673" s="300">
        <v>45677</v>
      </c>
      <c r="F673" s="299" t="s">
        <v>768</v>
      </c>
      <c r="G673" s="299" t="s">
        <v>5938</v>
      </c>
      <c r="H673" s="299" t="s">
        <v>90</v>
      </c>
      <c r="I673" s="299" t="s">
        <v>859</v>
      </c>
      <c r="J673" s="299" t="s">
        <v>159</v>
      </c>
    </row>
    <row r="674" spans="1:10" ht="12.95" customHeight="1" x14ac:dyDescent="0.2">
      <c r="A674" s="306">
        <v>1193082218</v>
      </c>
      <c r="B674" s="299" t="s">
        <v>6060</v>
      </c>
      <c r="C674" s="299" t="str">
        <f>+_xlfn.XLOOKUP(A674,'ACTIVOS 2'!$B$10:$B$646,'ACTIVOS 2'!$C$10:$C$646)</f>
        <v>CATANO JARAMILLO ESTIVEN ANDREY</v>
      </c>
      <c r="D674" s="300">
        <v>37452</v>
      </c>
      <c r="E674" s="300">
        <v>45677</v>
      </c>
      <c r="F674" s="299" t="s">
        <v>763</v>
      </c>
      <c r="G674" s="299" t="s">
        <v>6061</v>
      </c>
      <c r="H674" s="299" t="s">
        <v>90</v>
      </c>
      <c r="I674" s="299" t="s">
        <v>211</v>
      </c>
      <c r="J674" s="299" t="s">
        <v>196</v>
      </c>
    </row>
    <row r="675" spans="1:10" ht="12.95" customHeight="1" x14ac:dyDescent="0.2">
      <c r="A675" s="306">
        <v>1060991048</v>
      </c>
      <c r="B675" s="299" t="s">
        <v>4872</v>
      </c>
      <c r="C675" s="299" t="str">
        <f>+_xlfn.XLOOKUP(A675,'ACTIVOS 2'!$B$10:$B$646,'ACTIVOS 2'!$C$10:$C$646)</f>
        <v>ZUNIGA MOSQUERA YULIETH PATRICIA</v>
      </c>
      <c r="D675" s="300">
        <v>35257</v>
      </c>
      <c r="E675" s="300">
        <v>45691</v>
      </c>
      <c r="F675" s="299" t="s">
        <v>768</v>
      </c>
      <c r="G675" s="299" t="s">
        <v>4873</v>
      </c>
      <c r="H675" s="299" t="s">
        <v>19</v>
      </c>
      <c r="I675" s="299" t="s">
        <v>859</v>
      </c>
      <c r="J675" s="299" t="s">
        <v>24</v>
      </c>
    </row>
    <row r="676" spans="1:10" ht="12.95" customHeight="1" x14ac:dyDescent="0.2">
      <c r="A676" s="306">
        <v>1081512229</v>
      </c>
      <c r="B676" s="299" t="s">
        <v>5882</v>
      </c>
      <c r="C676" s="299" t="str">
        <f>+_xlfn.XLOOKUP(A676,'ACTIVOS 2'!$B$10:$B$646,'ACTIVOS 2'!$C$10:$C$646)</f>
        <v>VARON SUAREZ JUANA VALENTINA</v>
      </c>
      <c r="D676" s="300">
        <v>38085</v>
      </c>
      <c r="E676" s="300">
        <v>45691</v>
      </c>
      <c r="F676" s="299" t="s">
        <v>768</v>
      </c>
      <c r="G676" s="299" t="s">
        <v>5883</v>
      </c>
      <c r="H676" s="299" t="s">
        <v>90</v>
      </c>
      <c r="I676" s="299" t="s">
        <v>1397</v>
      </c>
      <c r="J676" s="299" t="s">
        <v>92</v>
      </c>
    </row>
    <row r="677" spans="1:10" ht="12.95" customHeight="1" x14ac:dyDescent="0.2">
      <c r="A677" s="306">
        <v>1143984006</v>
      </c>
      <c r="B677" s="299" t="s">
        <v>1442</v>
      </c>
      <c r="C677" s="299" t="e">
        <f>+_xlfn.XLOOKUP(A677,'ACTIVOS 2'!$B$10:$B$646,'ACTIVOS 2'!$C$10:$C$646)</f>
        <v>#N/A</v>
      </c>
      <c r="D677" s="300">
        <v>35299</v>
      </c>
      <c r="E677" s="300">
        <v>45691</v>
      </c>
      <c r="F677" s="299" t="s">
        <v>768</v>
      </c>
      <c r="G677" s="299" t="s">
        <v>1443</v>
      </c>
      <c r="H677" s="299" t="s">
        <v>90</v>
      </c>
      <c r="I677" s="299" t="s">
        <v>1473</v>
      </c>
      <c r="J677" s="299" t="s">
        <v>159</v>
      </c>
    </row>
    <row r="678" spans="1:10" ht="12.95" customHeight="1" x14ac:dyDescent="0.2">
      <c r="A678" s="306">
        <v>1006106209</v>
      </c>
      <c r="B678" s="299" t="s">
        <v>6052</v>
      </c>
      <c r="C678" s="299" t="e">
        <f>+_xlfn.XLOOKUP(A678,'ACTIVOS 2'!$B$10:$B$646,'ACTIVOS 2'!$C$10:$C$646)</f>
        <v>#N/A</v>
      </c>
      <c r="D678" s="300">
        <v>36585</v>
      </c>
      <c r="E678" s="300">
        <v>45691</v>
      </c>
      <c r="F678" s="299" t="s">
        <v>763</v>
      </c>
      <c r="G678" s="299" t="s">
        <v>6053</v>
      </c>
      <c r="H678" s="299" t="s">
        <v>90</v>
      </c>
      <c r="I678" s="299" t="s">
        <v>211</v>
      </c>
      <c r="J678" s="299" t="s">
        <v>196</v>
      </c>
    </row>
    <row r="679" spans="1:10" ht="12.95" customHeight="1" x14ac:dyDescent="0.2">
      <c r="A679" s="306">
        <v>1143964924</v>
      </c>
      <c r="B679" s="299" t="s">
        <v>6123</v>
      </c>
      <c r="C679" s="299" t="str">
        <f>+_xlfn.XLOOKUP(A679,'ACTIVOS 2'!$B$10:$B$646,'ACTIVOS 2'!$C$10:$C$646)</f>
        <v>MATEUS MUNOZ MICHEL FERNANDO</v>
      </c>
      <c r="D679" s="300">
        <v>34467</v>
      </c>
      <c r="E679" s="300">
        <v>45691</v>
      </c>
      <c r="F679" s="299" t="s">
        <v>763</v>
      </c>
      <c r="G679" s="299" t="s">
        <v>6124</v>
      </c>
      <c r="H679" s="299" t="s">
        <v>90</v>
      </c>
      <c r="I679" s="299" t="s">
        <v>211</v>
      </c>
      <c r="J679" s="299" t="s">
        <v>196</v>
      </c>
    </row>
    <row r="680" spans="1:10" ht="12.95" customHeight="1" x14ac:dyDescent="0.2">
      <c r="A680" s="306">
        <v>1111659179</v>
      </c>
      <c r="B680" s="299" t="s">
        <v>6646</v>
      </c>
      <c r="C680" s="299" t="str">
        <f>+_xlfn.XLOOKUP(A680,'ACTIVOS 2'!$B$10:$B$646,'ACTIVOS 2'!$C$10:$C$646)</f>
        <v>SILVA VARON JEFFRY STIWAR</v>
      </c>
      <c r="D680" s="300">
        <v>38059</v>
      </c>
      <c r="E680" s="300">
        <v>45698</v>
      </c>
      <c r="F680" s="299" t="s">
        <v>763</v>
      </c>
      <c r="G680" s="299" t="s">
        <v>5242</v>
      </c>
      <c r="H680" s="299" t="s">
        <v>90</v>
      </c>
      <c r="I680" s="299" t="s">
        <v>91</v>
      </c>
      <c r="J680" s="299" t="s">
        <v>92</v>
      </c>
    </row>
    <row r="681" spans="1:10" ht="12.95" customHeight="1" x14ac:dyDescent="0.2">
      <c r="A681" s="306">
        <v>1112879043</v>
      </c>
      <c r="B681" s="299" t="s">
        <v>6683</v>
      </c>
      <c r="C681" s="299" t="str">
        <f>+_xlfn.XLOOKUP(A681,'ACTIVOS 2'!$B$10:$B$646,'ACTIVOS 2'!$C$10:$C$646)</f>
        <v>ORDONEZ ESCOBAR ADRIANA MARIA</v>
      </c>
      <c r="D681" s="300">
        <v>32116</v>
      </c>
      <c r="E681" s="300">
        <v>45698</v>
      </c>
      <c r="F681" s="299" t="s">
        <v>768</v>
      </c>
      <c r="G681" s="299" t="s">
        <v>6598</v>
      </c>
      <c r="H681" s="299" t="s">
        <v>1644</v>
      </c>
      <c r="I681" s="299" t="s">
        <v>1658</v>
      </c>
      <c r="J681" s="299" t="s">
        <v>1646</v>
      </c>
    </row>
    <row r="682" spans="1:10" ht="12.95" customHeight="1" x14ac:dyDescent="0.2">
      <c r="A682" s="306">
        <v>1118297799</v>
      </c>
      <c r="B682" s="299" t="s">
        <v>6668</v>
      </c>
      <c r="C682" s="299" t="str">
        <f>+_xlfn.XLOOKUP(A682,'ACTIVOS 2'!$B$10:$B$646,'ACTIVOS 2'!$C$10:$C$646)</f>
        <v>CELIS SERNA JHON ALEXANDER</v>
      </c>
      <c r="D682" s="300">
        <v>33684</v>
      </c>
      <c r="E682" s="300">
        <v>45705</v>
      </c>
      <c r="F682" s="299" t="s">
        <v>763</v>
      </c>
      <c r="G682" s="299" t="s">
        <v>6669</v>
      </c>
      <c r="H682" s="299" t="s">
        <v>90</v>
      </c>
      <c r="I682" s="299" t="s">
        <v>211</v>
      </c>
      <c r="J682" s="299" t="s">
        <v>196</v>
      </c>
    </row>
    <row r="683" spans="1:10" ht="12.95" customHeight="1" x14ac:dyDescent="0.2">
      <c r="A683" s="306">
        <v>1107050834</v>
      </c>
      <c r="B683" s="299" t="s">
        <v>6644</v>
      </c>
      <c r="C683" s="299" t="str">
        <f>+_xlfn.XLOOKUP(A683,'ACTIVOS 2'!$B$10:$B$646,'ACTIVOS 2'!$C$10:$C$646)</f>
        <v>RIVAS AMARIS JULIO CESAR</v>
      </c>
      <c r="D683" s="300">
        <v>32077</v>
      </c>
      <c r="E683" s="300">
        <v>45712</v>
      </c>
      <c r="F683" s="299" t="s">
        <v>763</v>
      </c>
      <c r="G683" s="299" t="s">
        <v>6645</v>
      </c>
      <c r="H683" s="299" t="s">
        <v>83</v>
      </c>
      <c r="I683" s="299" t="s">
        <v>5002</v>
      </c>
      <c r="J683" s="299" t="s">
        <v>881</v>
      </c>
    </row>
    <row r="684" spans="1:10" ht="12.95" customHeight="1" x14ac:dyDescent="0.2">
      <c r="A684" s="306">
        <v>1005944692</v>
      </c>
      <c r="B684" s="299" t="s">
        <v>6650</v>
      </c>
      <c r="C684" s="299" t="str">
        <f>+_xlfn.XLOOKUP(A684,'ACTIVOS 2'!$B$10:$B$646,'ACTIVOS 2'!$C$10:$C$646)</f>
        <v>ARANDA VARELA ROSSANA</v>
      </c>
      <c r="D684" s="300">
        <v>36262</v>
      </c>
      <c r="E684" s="300">
        <v>45712</v>
      </c>
      <c r="F684" s="299" t="s">
        <v>768</v>
      </c>
      <c r="G684" s="299" t="s">
        <v>6651</v>
      </c>
      <c r="H684" s="299" t="s">
        <v>90</v>
      </c>
      <c r="I684" s="299" t="s">
        <v>1397</v>
      </c>
      <c r="J684" s="299" t="s">
        <v>92</v>
      </c>
    </row>
    <row r="685" spans="1:10" ht="12.95" customHeight="1" x14ac:dyDescent="0.2">
      <c r="A685" s="306">
        <v>1006180254</v>
      </c>
      <c r="B685" s="299" t="s">
        <v>6654</v>
      </c>
      <c r="C685" s="299" t="str">
        <f>+_xlfn.XLOOKUP(A685,'ACTIVOS 2'!$B$10:$B$646,'ACTIVOS 2'!$C$10:$C$646)</f>
        <v>OLAVE CORTES OWEN GAEL</v>
      </c>
      <c r="D685" s="300">
        <v>37857</v>
      </c>
      <c r="E685" s="300">
        <v>45712</v>
      </c>
      <c r="F685" s="299" t="s">
        <v>763</v>
      </c>
      <c r="G685" s="299" t="s">
        <v>6655</v>
      </c>
      <c r="H685" s="299" t="s">
        <v>90</v>
      </c>
      <c r="I685" s="299" t="s">
        <v>859</v>
      </c>
      <c r="J685" s="299" t="s">
        <v>159</v>
      </c>
    </row>
    <row r="686" spans="1:10" ht="12.95" customHeight="1" x14ac:dyDescent="0.2">
      <c r="A686" s="306">
        <v>1107074876</v>
      </c>
      <c r="B686" s="299" t="s">
        <v>6660</v>
      </c>
      <c r="C686" s="299" t="e">
        <f>+_xlfn.XLOOKUP(A686,'ACTIVOS 2'!$B$10:$B$646,'ACTIVOS 2'!$C$10:$C$646)</f>
        <v>#N/A</v>
      </c>
      <c r="D686" s="300">
        <v>34018</v>
      </c>
      <c r="E686" s="300">
        <v>45712</v>
      </c>
      <c r="F686" s="299" t="s">
        <v>763</v>
      </c>
      <c r="G686" s="299" t="s">
        <v>6661</v>
      </c>
      <c r="H686" s="299" t="s">
        <v>90</v>
      </c>
      <c r="I686" s="299" t="s">
        <v>1473</v>
      </c>
      <c r="J686" s="299" t="s">
        <v>159</v>
      </c>
    </row>
    <row r="687" spans="1:10" ht="12.95" customHeight="1" x14ac:dyDescent="0.2">
      <c r="A687" s="306">
        <v>1144166353</v>
      </c>
      <c r="B687" s="299" t="s">
        <v>6662</v>
      </c>
      <c r="C687" s="299" t="str">
        <f>+_xlfn.XLOOKUP(A687,'ACTIVOS 2'!$B$10:$B$646,'ACTIVOS 2'!$C$10:$C$646)</f>
        <v>HERRERA OSORNO JENIFER</v>
      </c>
      <c r="D687" s="300">
        <v>34005</v>
      </c>
      <c r="E687" s="300">
        <v>45712</v>
      </c>
      <c r="F687" s="299" t="s">
        <v>768</v>
      </c>
      <c r="G687" s="299" t="s">
        <v>6663</v>
      </c>
      <c r="H687" s="299" t="s">
        <v>90</v>
      </c>
      <c r="I687" s="299" t="s">
        <v>1473</v>
      </c>
      <c r="J687" s="299" t="s">
        <v>159</v>
      </c>
    </row>
    <row r="688" spans="1:10" ht="12.95" customHeight="1" x14ac:dyDescent="0.2">
      <c r="A688" s="306">
        <v>1151952757</v>
      </c>
      <c r="B688" s="299" t="s">
        <v>6664</v>
      </c>
      <c r="C688" s="299" t="str">
        <f>+_xlfn.XLOOKUP(A688,'ACTIVOS 2'!$B$10:$B$646,'ACTIVOS 2'!$C$10:$C$646)</f>
        <v>PINEROS CARRERO MARIA MILENA</v>
      </c>
      <c r="D688" s="300">
        <v>34402</v>
      </c>
      <c r="E688" s="300">
        <v>45712</v>
      </c>
      <c r="F688" s="299" t="s">
        <v>768</v>
      </c>
      <c r="G688" s="299" t="s">
        <v>6665</v>
      </c>
      <c r="H688" s="299" t="s">
        <v>90</v>
      </c>
      <c r="I688" s="299" t="s">
        <v>1473</v>
      </c>
      <c r="J688" s="299" t="s">
        <v>159</v>
      </c>
    </row>
    <row r="689" spans="1:10" ht="12.95" customHeight="1" x14ac:dyDescent="0.2">
      <c r="A689" s="306">
        <v>1111773931</v>
      </c>
      <c r="B689" s="299" t="s">
        <v>6656</v>
      </c>
      <c r="C689" s="299" t="str">
        <f>+_xlfn.XLOOKUP(A689,'ACTIVOS 2'!$B$10:$B$646,'ACTIVOS 2'!$C$10:$C$646)</f>
        <v>PANAMENO RAMOS MABEL TATIANA</v>
      </c>
      <c r="D689" s="300">
        <v>38904</v>
      </c>
      <c r="E689" s="300">
        <v>45720</v>
      </c>
      <c r="F689" s="299" t="s">
        <v>768</v>
      </c>
      <c r="G689" s="299" t="s">
        <v>6657</v>
      </c>
      <c r="H689" s="299" t="s">
        <v>90</v>
      </c>
      <c r="I689" s="299" t="s">
        <v>859</v>
      </c>
      <c r="J689" s="299" t="s">
        <v>196</v>
      </c>
    </row>
    <row r="690" spans="1:10" ht="12.95" customHeight="1" x14ac:dyDescent="0.2">
      <c r="A690" s="306">
        <v>1144203934</v>
      </c>
      <c r="B690" s="299" t="s">
        <v>6666</v>
      </c>
      <c r="C690" s="299" t="str">
        <f>+_xlfn.XLOOKUP(A690,'ACTIVOS 2'!$B$10:$B$646,'ACTIVOS 2'!$C$10:$C$646)</f>
        <v>MORALES GONZALEZ MICHELLE</v>
      </c>
      <c r="D690" s="300">
        <v>35667</v>
      </c>
      <c r="E690" s="300">
        <v>45720</v>
      </c>
      <c r="F690" s="299" t="s">
        <v>768</v>
      </c>
      <c r="G690" s="299" t="s">
        <v>6667</v>
      </c>
      <c r="H690" s="299" t="s">
        <v>90</v>
      </c>
      <c r="I690" s="299" t="s">
        <v>1499</v>
      </c>
      <c r="J690" s="299" t="s">
        <v>1007</v>
      </c>
    </row>
    <row r="691" spans="1:10" ht="12.95" customHeight="1" x14ac:dyDescent="0.2">
      <c r="A691" s="306">
        <v>60448756</v>
      </c>
      <c r="B691" s="299" t="s">
        <v>6670</v>
      </c>
      <c r="C691" s="299" t="e">
        <f>+_xlfn.XLOOKUP(A691,'ACTIVOS 2'!$B$10:$B$646,'ACTIVOS 2'!$C$10:$C$646)</f>
        <v>#N/A</v>
      </c>
      <c r="D691" s="300">
        <v>31322</v>
      </c>
      <c r="E691" s="300">
        <v>45720</v>
      </c>
      <c r="F691" s="299" t="s">
        <v>768</v>
      </c>
      <c r="G691" s="299" t="s">
        <v>6671</v>
      </c>
      <c r="H691" s="299" t="s">
        <v>90</v>
      </c>
      <c r="I691" s="299" t="s">
        <v>211</v>
      </c>
      <c r="J691" s="299" t="s">
        <v>196</v>
      </c>
    </row>
    <row r="692" spans="1:10" ht="12.95" customHeight="1" x14ac:dyDescent="0.2">
      <c r="A692" s="306">
        <v>94064978</v>
      </c>
      <c r="B692" s="299" t="s">
        <v>6673</v>
      </c>
      <c r="C692" s="299" t="str">
        <f>+_xlfn.XLOOKUP(A692,'ACTIVOS 2'!$B$10:$B$646,'ACTIVOS 2'!$C$10:$C$646)</f>
        <v>RUANO BRAVO NICK ROGER</v>
      </c>
      <c r="D692" s="300">
        <v>30564</v>
      </c>
      <c r="E692" s="300">
        <v>45720</v>
      </c>
      <c r="F692" s="299" t="s">
        <v>763</v>
      </c>
      <c r="G692" s="299" t="s">
        <v>6674</v>
      </c>
      <c r="H692" s="299" t="s">
        <v>90</v>
      </c>
      <c r="I692" s="299" t="s">
        <v>211</v>
      </c>
      <c r="J692" s="299" t="s">
        <v>196</v>
      </c>
    </row>
    <row r="693" spans="1:10" ht="12.95" customHeight="1" x14ac:dyDescent="0.2">
      <c r="A693" s="306">
        <v>1014658607</v>
      </c>
      <c r="B693" s="299" t="s">
        <v>6676</v>
      </c>
      <c r="C693" s="299" t="str">
        <f>+_xlfn.XLOOKUP(A693,'ACTIVOS 2'!$B$10:$B$646,'ACTIVOS 2'!$C$10:$C$646)</f>
        <v>HOYOS SALAZAR CHRISTIAN</v>
      </c>
      <c r="D693" s="300">
        <v>38239</v>
      </c>
      <c r="E693" s="300">
        <v>45720</v>
      </c>
      <c r="F693" s="299" t="s">
        <v>763</v>
      </c>
      <c r="G693" s="299" t="s">
        <v>6677</v>
      </c>
      <c r="H693" s="299" t="s">
        <v>366</v>
      </c>
      <c r="I693" s="299" t="s">
        <v>859</v>
      </c>
      <c r="J693" s="299" t="s">
        <v>368</v>
      </c>
    </row>
    <row r="694" spans="1:10" ht="12.95" customHeight="1" x14ac:dyDescent="0.2">
      <c r="A694" s="306">
        <v>1096006393</v>
      </c>
      <c r="B694" s="299" t="s">
        <v>6652</v>
      </c>
      <c r="C694" s="299" t="str">
        <f>+_xlfn.XLOOKUP(A694,'ACTIVOS 2'!$B$10:$B$646,'ACTIVOS 2'!$C$10:$C$646)</f>
        <v>CLAVIJO CARDONA SANTIAGO</v>
      </c>
      <c r="D694" s="300">
        <v>38925</v>
      </c>
      <c r="E694" s="300">
        <v>45726</v>
      </c>
      <c r="F694" s="299" t="s">
        <v>763</v>
      </c>
      <c r="G694" s="299" t="s">
        <v>6653</v>
      </c>
      <c r="H694" s="299" t="s">
        <v>90</v>
      </c>
      <c r="I694" s="299" t="s">
        <v>859</v>
      </c>
      <c r="J694" s="299" t="s">
        <v>196</v>
      </c>
    </row>
    <row r="695" spans="1:10" ht="12.95" customHeight="1" x14ac:dyDescent="0.2">
      <c r="A695" s="306">
        <v>1143997192</v>
      </c>
      <c r="B695" s="299" t="s">
        <v>6658</v>
      </c>
      <c r="C695" s="299" t="str">
        <f>+_xlfn.XLOOKUP(A695,'ACTIVOS 2'!$B$10:$B$646,'ACTIVOS 2'!$C$10:$C$646)</f>
        <v>RINCON BATALLA JOEL DAVID</v>
      </c>
      <c r="D695" s="300">
        <v>36335</v>
      </c>
      <c r="E695" s="300">
        <v>45726</v>
      </c>
      <c r="F695" s="299" t="s">
        <v>763</v>
      </c>
      <c r="G695" s="299" t="s">
        <v>6659</v>
      </c>
      <c r="H695" s="299" t="s">
        <v>90</v>
      </c>
      <c r="I695" s="299" t="s">
        <v>859</v>
      </c>
      <c r="J695" s="299" t="s">
        <v>159</v>
      </c>
    </row>
    <row r="696" spans="1:10" ht="12.95" customHeight="1" x14ac:dyDescent="0.2">
      <c r="A696" s="306">
        <v>1001456521</v>
      </c>
      <c r="B696" s="299" t="s">
        <v>6678</v>
      </c>
      <c r="C696" s="299" t="str">
        <f>+_xlfn.XLOOKUP(A696,'ACTIVOS 2'!$B$10:$B$646,'ACTIVOS 2'!$C$10:$C$646)</f>
        <v>MARQUINEZ SEVILLANO IDER MIGUEL</v>
      </c>
      <c r="D696" s="300">
        <v>37145</v>
      </c>
      <c r="E696" s="300">
        <v>45726</v>
      </c>
      <c r="F696" s="299" t="s">
        <v>763</v>
      </c>
      <c r="G696" s="299" t="s">
        <v>6679</v>
      </c>
      <c r="H696" s="299" t="s">
        <v>366</v>
      </c>
      <c r="I696" s="299" t="s">
        <v>859</v>
      </c>
      <c r="J696" s="299" t="s">
        <v>366</v>
      </c>
    </row>
    <row r="697" spans="1:10" ht="12.95" customHeight="1" x14ac:dyDescent="0.2">
      <c r="A697" s="306">
        <v>1114889488</v>
      </c>
      <c r="B697" s="299" t="s">
        <v>6681</v>
      </c>
      <c r="C697" s="299" t="str">
        <f>+_xlfn.XLOOKUP(A697,'ACTIVOS 2'!$B$10:$B$646,'ACTIVOS 2'!$C$10:$C$646)</f>
        <v>CASAMACHIN NOSCUE CLAUDIA VANESSA</v>
      </c>
      <c r="D697" s="300">
        <v>33990</v>
      </c>
      <c r="E697" s="300">
        <v>45726</v>
      </c>
      <c r="F697" s="299" t="s">
        <v>768</v>
      </c>
      <c r="G697" s="299" t="s">
        <v>6682</v>
      </c>
      <c r="H697" s="299" t="s">
        <v>1617</v>
      </c>
      <c r="I697" s="299" t="s">
        <v>859</v>
      </c>
      <c r="J697" s="299" t="s">
        <v>1646</v>
      </c>
    </row>
  </sheetData>
  <autoFilter ref="A1:J697" xr:uid="{9C5FD753-85DA-4211-AA12-973D5AAEC063}"/>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57A39-6125-4362-AFCD-F7D260C1B3ED}">
  <sheetPr filterMode="1"/>
  <dimension ref="A1:B57"/>
  <sheetViews>
    <sheetView zoomScale="118" zoomScaleNormal="118" workbookViewId="0"/>
  </sheetViews>
  <sheetFormatPr baseColWidth="10" defaultColWidth="10.85546875" defaultRowHeight="16.5" x14ac:dyDescent="0.25"/>
  <cols>
    <col min="1" max="1" width="40.85546875" style="253" customWidth="1"/>
    <col min="2" max="2" width="16.85546875" style="253" bestFit="1" customWidth="1"/>
    <col min="3" max="4" width="10.85546875" style="254"/>
    <col min="5" max="5" width="15.28515625" style="254" customWidth="1"/>
    <col min="6" max="256" width="10.85546875" style="254"/>
    <col min="257" max="257" width="40.85546875" style="254" customWidth="1"/>
    <col min="258" max="258" width="14.28515625" style="254" customWidth="1"/>
    <col min="259" max="260" width="10.85546875" style="254"/>
    <col min="261" max="261" width="15.28515625" style="254" customWidth="1"/>
    <col min="262" max="512" width="10.85546875" style="254"/>
    <col min="513" max="513" width="40.85546875" style="254" customWidth="1"/>
    <col min="514" max="514" width="14.28515625" style="254" customWidth="1"/>
    <col min="515" max="516" width="10.85546875" style="254"/>
    <col min="517" max="517" width="15.28515625" style="254" customWidth="1"/>
    <col min="518" max="768" width="10.85546875" style="254"/>
    <col min="769" max="769" width="40.85546875" style="254" customWidth="1"/>
    <col min="770" max="770" width="14.28515625" style="254" customWidth="1"/>
    <col min="771" max="772" width="10.85546875" style="254"/>
    <col min="773" max="773" width="15.28515625" style="254" customWidth="1"/>
    <col min="774" max="1024" width="10.85546875" style="254"/>
    <col min="1025" max="1025" width="40.85546875" style="254" customWidth="1"/>
    <col min="1026" max="1026" width="14.28515625" style="254" customWidth="1"/>
    <col min="1027" max="1028" width="10.85546875" style="254"/>
    <col min="1029" max="1029" width="15.28515625" style="254" customWidth="1"/>
    <col min="1030" max="1280" width="10.85546875" style="254"/>
    <col min="1281" max="1281" width="40.85546875" style="254" customWidth="1"/>
    <col min="1282" max="1282" width="14.28515625" style="254" customWidth="1"/>
    <col min="1283" max="1284" width="10.85546875" style="254"/>
    <col min="1285" max="1285" width="15.28515625" style="254" customWidth="1"/>
    <col min="1286" max="1536" width="10.85546875" style="254"/>
    <col min="1537" max="1537" width="40.85546875" style="254" customWidth="1"/>
    <col min="1538" max="1538" width="14.28515625" style="254" customWidth="1"/>
    <col min="1539" max="1540" width="10.85546875" style="254"/>
    <col min="1541" max="1541" width="15.28515625" style="254" customWidth="1"/>
    <col min="1542" max="1792" width="10.85546875" style="254"/>
    <col min="1793" max="1793" width="40.85546875" style="254" customWidth="1"/>
    <col min="1794" max="1794" width="14.28515625" style="254" customWidth="1"/>
    <col min="1795" max="1796" width="10.85546875" style="254"/>
    <col min="1797" max="1797" width="15.28515625" style="254" customWidth="1"/>
    <col min="1798" max="2048" width="10.85546875" style="254"/>
    <col min="2049" max="2049" width="40.85546875" style="254" customWidth="1"/>
    <col min="2050" max="2050" width="14.28515625" style="254" customWidth="1"/>
    <col min="2051" max="2052" width="10.85546875" style="254"/>
    <col min="2053" max="2053" width="15.28515625" style="254" customWidth="1"/>
    <col min="2054" max="2304" width="10.85546875" style="254"/>
    <col min="2305" max="2305" width="40.85546875" style="254" customWidth="1"/>
    <col min="2306" max="2306" width="14.28515625" style="254" customWidth="1"/>
    <col min="2307" max="2308" width="10.85546875" style="254"/>
    <col min="2309" max="2309" width="15.28515625" style="254" customWidth="1"/>
    <col min="2310" max="2560" width="10.85546875" style="254"/>
    <col min="2561" max="2561" width="40.85546875" style="254" customWidth="1"/>
    <col min="2562" max="2562" width="14.28515625" style="254" customWidth="1"/>
    <col min="2563" max="2564" width="10.85546875" style="254"/>
    <col min="2565" max="2565" width="15.28515625" style="254" customWidth="1"/>
    <col min="2566" max="2816" width="10.85546875" style="254"/>
    <col min="2817" max="2817" width="40.85546875" style="254" customWidth="1"/>
    <col min="2818" max="2818" width="14.28515625" style="254" customWidth="1"/>
    <col min="2819" max="2820" width="10.85546875" style="254"/>
    <col min="2821" max="2821" width="15.28515625" style="254" customWidth="1"/>
    <col min="2822" max="3072" width="10.85546875" style="254"/>
    <col min="3073" max="3073" width="40.85546875" style="254" customWidth="1"/>
    <col min="3074" max="3074" width="14.28515625" style="254" customWidth="1"/>
    <col min="3075" max="3076" width="10.85546875" style="254"/>
    <col min="3077" max="3077" width="15.28515625" style="254" customWidth="1"/>
    <col min="3078" max="3328" width="10.85546875" style="254"/>
    <col min="3329" max="3329" width="40.85546875" style="254" customWidth="1"/>
    <col min="3330" max="3330" width="14.28515625" style="254" customWidth="1"/>
    <col min="3331" max="3332" width="10.85546875" style="254"/>
    <col min="3333" max="3333" width="15.28515625" style="254" customWidth="1"/>
    <col min="3334" max="3584" width="10.85546875" style="254"/>
    <col min="3585" max="3585" width="40.85546875" style="254" customWidth="1"/>
    <col min="3586" max="3586" width="14.28515625" style="254" customWidth="1"/>
    <col min="3587" max="3588" width="10.85546875" style="254"/>
    <col min="3589" max="3589" width="15.28515625" style="254" customWidth="1"/>
    <col min="3590" max="3840" width="10.85546875" style="254"/>
    <col min="3841" max="3841" width="40.85546875" style="254" customWidth="1"/>
    <col min="3842" max="3842" width="14.28515625" style="254" customWidth="1"/>
    <col min="3843" max="3844" width="10.85546875" style="254"/>
    <col min="3845" max="3845" width="15.28515625" style="254" customWidth="1"/>
    <col min="3846" max="4096" width="10.85546875" style="254"/>
    <col min="4097" max="4097" width="40.85546875" style="254" customWidth="1"/>
    <col min="4098" max="4098" width="14.28515625" style="254" customWidth="1"/>
    <col min="4099" max="4100" width="10.85546875" style="254"/>
    <col min="4101" max="4101" width="15.28515625" style="254" customWidth="1"/>
    <col min="4102" max="4352" width="10.85546875" style="254"/>
    <col min="4353" max="4353" width="40.85546875" style="254" customWidth="1"/>
    <col min="4354" max="4354" width="14.28515625" style="254" customWidth="1"/>
    <col min="4355" max="4356" width="10.85546875" style="254"/>
    <col min="4357" max="4357" width="15.28515625" style="254" customWidth="1"/>
    <col min="4358" max="4608" width="10.85546875" style="254"/>
    <col min="4609" max="4609" width="40.85546875" style="254" customWidth="1"/>
    <col min="4610" max="4610" width="14.28515625" style="254" customWidth="1"/>
    <col min="4611" max="4612" width="10.85546875" style="254"/>
    <col min="4613" max="4613" width="15.28515625" style="254" customWidth="1"/>
    <col min="4614" max="4864" width="10.85546875" style="254"/>
    <col min="4865" max="4865" width="40.85546875" style="254" customWidth="1"/>
    <col min="4866" max="4866" width="14.28515625" style="254" customWidth="1"/>
    <col min="4867" max="4868" width="10.85546875" style="254"/>
    <col min="4869" max="4869" width="15.28515625" style="254" customWidth="1"/>
    <col min="4870" max="5120" width="10.85546875" style="254"/>
    <col min="5121" max="5121" width="40.85546875" style="254" customWidth="1"/>
    <col min="5122" max="5122" width="14.28515625" style="254" customWidth="1"/>
    <col min="5123" max="5124" width="10.85546875" style="254"/>
    <col min="5125" max="5125" width="15.28515625" style="254" customWidth="1"/>
    <col min="5126" max="5376" width="10.85546875" style="254"/>
    <col min="5377" max="5377" width="40.85546875" style="254" customWidth="1"/>
    <col min="5378" max="5378" width="14.28515625" style="254" customWidth="1"/>
    <col min="5379" max="5380" width="10.85546875" style="254"/>
    <col min="5381" max="5381" width="15.28515625" style="254" customWidth="1"/>
    <col min="5382" max="5632" width="10.85546875" style="254"/>
    <col min="5633" max="5633" width="40.85546875" style="254" customWidth="1"/>
    <col min="5634" max="5634" width="14.28515625" style="254" customWidth="1"/>
    <col min="5635" max="5636" width="10.85546875" style="254"/>
    <col min="5637" max="5637" width="15.28515625" style="254" customWidth="1"/>
    <col min="5638" max="5888" width="10.85546875" style="254"/>
    <col min="5889" max="5889" width="40.85546875" style="254" customWidth="1"/>
    <col min="5890" max="5890" width="14.28515625" style="254" customWidth="1"/>
    <col min="5891" max="5892" width="10.85546875" style="254"/>
    <col min="5893" max="5893" width="15.28515625" style="254" customWidth="1"/>
    <col min="5894" max="6144" width="10.85546875" style="254"/>
    <col min="6145" max="6145" width="40.85546875" style="254" customWidth="1"/>
    <col min="6146" max="6146" width="14.28515625" style="254" customWidth="1"/>
    <col min="6147" max="6148" width="10.85546875" style="254"/>
    <col min="6149" max="6149" width="15.28515625" style="254" customWidth="1"/>
    <col min="6150" max="6400" width="10.85546875" style="254"/>
    <col min="6401" max="6401" width="40.85546875" style="254" customWidth="1"/>
    <col min="6402" max="6402" width="14.28515625" style="254" customWidth="1"/>
    <col min="6403" max="6404" width="10.85546875" style="254"/>
    <col min="6405" max="6405" width="15.28515625" style="254" customWidth="1"/>
    <col min="6406" max="6656" width="10.85546875" style="254"/>
    <col min="6657" max="6657" width="40.85546875" style="254" customWidth="1"/>
    <col min="6658" max="6658" width="14.28515625" style="254" customWidth="1"/>
    <col min="6659" max="6660" width="10.85546875" style="254"/>
    <col min="6661" max="6661" width="15.28515625" style="254" customWidth="1"/>
    <col min="6662" max="6912" width="10.85546875" style="254"/>
    <col min="6913" max="6913" width="40.85546875" style="254" customWidth="1"/>
    <col min="6914" max="6914" width="14.28515625" style="254" customWidth="1"/>
    <col min="6915" max="6916" width="10.85546875" style="254"/>
    <col min="6917" max="6917" width="15.28515625" style="254" customWidth="1"/>
    <col min="6918" max="7168" width="10.85546875" style="254"/>
    <col min="7169" max="7169" width="40.85546875" style="254" customWidth="1"/>
    <col min="7170" max="7170" width="14.28515625" style="254" customWidth="1"/>
    <col min="7171" max="7172" width="10.85546875" style="254"/>
    <col min="7173" max="7173" width="15.28515625" style="254" customWidth="1"/>
    <col min="7174" max="7424" width="10.85546875" style="254"/>
    <col min="7425" max="7425" width="40.85546875" style="254" customWidth="1"/>
    <col min="7426" max="7426" width="14.28515625" style="254" customWidth="1"/>
    <col min="7427" max="7428" width="10.85546875" style="254"/>
    <col min="7429" max="7429" width="15.28515625" style="254" customWidth="1"/>
    <col min="7430" max="7680" width="10.85546875" style="254"/>
    <col min="7681" max="7681" width="40.85546875" style="254" customWidth="1"/>
    <col min="7682" max="7682" width="14.28515625" style="254" customWidth="1"/>
    <col min="7683" max="7684" width="10.85546875" style="254"/>
    <col min="7685" max="7685" width="15.28515625" style="254" customWidth="1"/>
    <col min="7686" max="7936" width="10.85546875" style="254"/>
    <col min="7937" max="7937" width="40.85546875" style="254" customWidth="1"/>
    <col min="7938" max="7938" width="14.28515625" style="254" customWidth="1"/>
    <col min="7939" max="7940" width="10.85546875" style="254"/>
    <col min="7941" max="7941" width="15.28515625" style="254" customWidth="1"/>
    <col min="7942" max="8192" width="10.85546875" style="254"/>
    <col min="8193" max="8193" width="40.85546875" style="254" customWidth="1"/>
    <col min="8194" max="8194" width="14.28515625" style="254" customWidth="1"/>
    <col min="8195" max="8196" width="10.85546875" style="254"/>
    <col min="8197" max="8197" width="15.28515625" style="254" customWidth="1"/>
    <col min="8198" max="8448" width="10.85546875" style="254"/>
    <col min="8449" max="8449" width="40.85546875" style="254" customWidth="1"/>
    <col min="8450" max="8450" width="14.28515625" style="254" customWidth="1"/>
    <col min="8451" max="8452" width="10.85546875" style="254"/>
    <col min="8453" max="8453" width="15.28515625" style="254" customWidth="1"/>
    <col min="8454" max="8704" width="10.85546875" style="254"/>
    <col min="8705" max="8705" width="40.85546875" style="254" customWidth="1"/>
    <col min="8706" max="8706" width="14.28515625" style="254" customWidth="1"/>
    <col min="8707" max="8708" width="10.85546875" style="254"/>
    <col min="8709" max="8709" width="15.28515625" style="254" customWidth="1"/>
    <col min="8710" max="8960" width="10.85546875" style="254"/>
    <col min="8961" max="8961" width="40.85546875" style="254" customWidth="1"/>
    <col min="8962" max="8962" width="14.28515625" style="254" customWidth="1"/>
    <col min="8963" max="8964" width="10.85546875" style="254"/>
    <col min="8965" max="8965" width="15.28515625" style="254" customWidth="1"/>
    <col min="8966" max="9216" width="10.85546875" style="254"/>
    <col min="9217" max="9217" width="40.85546875" style="254" customWidth="1"/>
    <col min="9218" max="9218" width="14.28515625" style="254" customWidth="1"/>
    <col min="9219" max="9220" width="10.85546875" style="254"/>
    <col min="9221" max="9221" width="15.28515625" style="254" customWidth="1"/>
    <col min="9222" max="9472" width="10.85546875" style="254"/>
    <col min="9473" max="9473" width="40.85546875" style="254" customWidth="1"/>
    <col min="9474" max="9474" width="14.28515625" style="254" customWidth="1"/>
    <col min="9475" max="9476" width="10.85546875" style="254"/>
    <col min="9477" max="9477" width="15.28515625" style="254" customWidth="1"/>
    <col min="9478" max="9728" width="10.85546875" style="254"/>
    <col min="9729" max="9729" width="40.85546875" style="254" customWidth="1"/>
    <col min="9730" max="9730" width="14.28515625" style="254" customWidth="1"/>
    <col min="9731" max="9732" width="10.85546875" style="254"/>
    <col min="9733" max="9733" width="15.28515625" style="254" customWidth="1"/>
    <col min="9734" max="9984" width="10.85546875" style="254"/>
    <col min="9985" max="9985" width="40.85546875" style="254" customWidth="1"/>
    <col min="9986" max="9986" width="14.28515625" style="254" customWidth="1"/>
    <col min="9987" max="9988" width="10.85546875" style="254"/>
    <col min="9989" max="9989" width="15.28515625" style="254" customWidth="1"/>
    <col min="9990" max="10240" width="10.85546875" style="254"/>
    <col min="10241" max="10241" width="40.85546875" style="254" customWidth="1"/>
    <col min="10242" max="10242" width="14.28515625" style="254" customWidth="1"/>
    <col min="10243" max="10244" width="10.85546875" style="254"/>
    <col min="10245" max="10245" width="15.28515625" style="254" customWidth="1"/>
    <col min="10246" max="10496" width="10.85546875" style="254"/>
    <col min="10497" max="10497" width="40.85546875" style="254" customWidth="1"/>
    <col min="10498" max="10498" width="14.28515625" style="254" customWidth="1"/>
    <col min="10499" max="10500" width="10.85546875" style="254"/>
    <col min="10501" max="10501" width="15.28515625" style="254" customWidth="1"/>
    <col min="10502" max="10752" width="10.85546875" style="254"/>
    <col min="10753" max="10753" width="40.85546875" style="254" customWidth="1"/>
    <col min="10754" max="10754" width="14.28515625" style="254" customWidth="1"/>
    <col min="10755" max="10756" width="10.85546875" style="254"/>
    <col min="10757" max="10757" width="15.28515625" style="254" customWidth="1"/>
    <col min="10758" max="11008" width="10.85546875" style="254"/>
    <col min="11009" max="11009" width="40.85546875" style="254" customWidth="1"/>
    <col min="11010" max="11010" width="14.28515625" style="254" customWidth="1"/>
    <col min="11011" max="11012" width="10.85546875" style="254"/>
    <col min="11013" max="11013" width="15.28515625" style="254" customWidth="1"/>
    <col min="11014" max="11264" width="10.85546875" style="254"/>
    <col min="11265" max="11265" width="40.85546875" style="254" customWidth="1"/>
    <col min="11266" max="11266" width="14.28515625" style="254" customWidth="1"/>
    <col min="11267" max="11268" width="10.85546875" style="254"/>
    <col min="11269" max="11269" width="15.28515625" style="254" customWidth="1"/>
    <col min="11270" max="11520" width="10.85546875" style="254"/>
    <col min="11521" max="11521" width="40.85546875" style="254" customWidth="1"/>
    <col min="11522" max="11522" width="14.28515625" style="254" customWidth="1"/>
    <col min="11523" max="11524" width="10.85546875" style="254"/>
    <col min="11525" max="11525" width="15.28515625" style="254" customWidth="1"/>
    <col min="11526" max="11776" width="10.85546875" style="254"/>
    <col min="11777" max="11777" width="40.85546875" style="254" customWidth="1"/>
    <col min="11778" max="11778" width="14.28515625" style="254" customWidth="1"/>
    <col min="11779" max="11780" width="10.85546875" style="254"/>
    <col min="11781" max="11781" width="15.28515625" style="254" customWidth="1"/>
    <col min="11782" max="12032" width="10.85546875" style="254"/>
    <col min="12033" max="12033" width="40.85546875" style="254" customWidth="1"/>
    <col min="12034" max="12034" width="14.28515625" style="254" customWidth="1"/>
    <col min="12035" max="12036" width="10.85546875" style="254"/>
    <col min="12037" max="12037" width="15.28515625" style="254" customWidth="1"/>
    <col min="12038" max="12288" width="10.85546875" style="254"/>
    <col min="12289" max="12289" width="40.85546875" style="254" customWidth="1"/>
    <col min="12290" max="12290" width="14.28515625" style="254" customWidth="1"/>
    <col min="12291" max="12292" width="10.85546875" style="254"/>
    <col min="12293" max="12293" width="15.28515625" style="254" customWidth="1"/>
    <col min="12294" max="12544" width="10.85546875" style="254"/>
    <col min="12545" max="12545" width="40.85546875" style="254" customWidth="1"/>
    <col min="12546" max="12546" width="14.28515625" style="254" customWidth="1"/>
    <col min="12547" max="12548" width="10.85546875" style="254"/>
    <col min="12549" max="12549" width="15.28515625" style="254" customWidth="1"/>
    <col min="12550" max="12800" width="10.85546875" style="254"/>
    <col min="12801" max="12801" width="40.85546875" style="254" customWidth="1"/>
    <col min="12802" max="12802" width="14.28515625" style="254" customWidth="1"/>
    <col min="12803" max="12804" width="10.85546875" style="254"/>
    <col min="12805" max="12805" width="15.28515625" style="254" customWidth="1"/>
    <col min="12806" max="13056" width="10.85546875" style="254"/>
    <col min="13057" max="13057" width="40.85546875" style="254" customWidth="1"/>
    <col min="13058" max="13058" width="14.28515625" style="254" customWidth="1"/>
    <col min="13059" max="13060" width="10.85546875" style="254"/>
    <col min="13061" max="13061" width="15.28515625" style="254" customWidth="1"/>
    <col min="13062" max="13312" width="10.85546875" style="254"/>
    <col min="13313" max="13313" width="40.85546875" style="254" customWidth="1"/>
    <col min="13314" max="13314" width="14.28515625" style="254" customWidth="1"/>
    <col min="13315" max="13316" width="10.85546875" style="254"/>
    <col min="13317" max="13317" width="15.28515625" style="254" customWidth="1"/>
    <col min="13318" max="13568" width="10.85546875" style="254"/>
    <col min="13569" max="13569" width="40.85546875" style="254" customWidth="1"/>
    <col min="13570" max="13570" width="14.28515625" style="254" customWidth="1"/>
    <col min="13571" max="13572" width="10.85546875" style="254"/>
    <col min="13573" max="13573" width="15.28515625" style="254" customWidth="1"/>
    <col min="13574" max="13824" width="10.85546875" style="254"/>
    <col min="13825" max="13825" width="40.85546875" style="254" customWidth="1"/>
    <col min="13826" max="13826" width="14.28515625" style="254" customWidth="1"/>
    <col min="13827" max="13828" width="10.85546875" style="254"/>
    <col min="13829" max="13829" width="15.28515625" style="254" customWidth="1"/>
    <col min="13830" max="14080" width="10.85546875" style="254"/>
    <col min="14081" max="14081" width="40.85546875" style="254" customWidth="1"/>
    <col min="14082" max="14082" width="14.28515625" style="254" customWidth="1"/>
    <col min="14083" max="14084" width="10.85546875" style="254"/>
    <col min="14085" max="14085" width="15.28515625" style="254" customWidth="1"/>
    <col min="14086" max="14336" width="10.85546875" style="254"/>
    <col min="14337" max="14337" width="40.85546875" style="254" customWidth="1"/>
    <col min="14338" max="14338" width="14.28515625" style="254" customWidth="1"/>
    <col min="14339" max="14340" width="10.85546875" style="254"/>
    <col min="14341" max="14341" width="15.28515625" style="254" customWidth="1"/>
    <col min="14342" max="14592" width="10.85546875" style="254"/>
    <col min="14593" max="14593" width="40.85546875" style="254" customWidth="1"/>
    <col min="14594" max="14594" width="14.28515625" style="254" customWidth="1"/>
    <col min="14595" max="14596" width="10.85546875" style="254"/>
    <col min="14597" max="14597" width="15.28515625" style="254" customWidth="1"/>
    <col min="14598" max="14848" width="10.85546875" style="254"/>
    <col min="14849" max="14849" width="40.85546875" style="254" customWidth="1"/>
    <col min="14850" max="14850" width="14.28515625" style="254" customWidth="1"/>
    <col min="14851" max="14852" width="10.85546875" style="254"/>
    <col min="14853" max="14853" width="15.28515625" style="254" customWidth="1"/>
    <col min="14854" max="15104" width="10.85546875" style="254"/>
    <col min="15105" max="15105" width="40.85546875" style="254" customWidth="1"/>
    <col min="15106" max="15106" width="14.28515625" style="254" customWidth="1"/>
    <col min="15107" max="15108" width="10.85546875" style="254"/>
    <col min="15109" max="15109" width="15.28515625" style="254" customWidth="1"/>
    <col min="15110" max="15360" width="10.85546875" style="254"/>
    <col min="15361" max="15361" width="40.85546875" style="254" customWidth="1"/>
    <col min="15362" max="15362" width="14.28515625" style="254" customWidth="1"/>
    <col min="15363" max="15364" width="10.85546875" style="254"/>
    <col min="15365" max="15365" width="15.28515625" style="254" customWidth="1"/>
    <col min="15366" max="15616" width="10.85546875" style="254"/>
    <col min="15617" max="15617" width="40.85546875" style="254" customWidth="1"/>
    <col min="15618" max="15618" width="14.28515625" style="254" customWidth="1"/>
    <col min="15619" max="15620" width="10.85546875" style="254"/>
    <col min="15621" max="15621" width="15.28515625" style="254" customWidth="1"/>
    <col min="15622" max="15872" width="10.85546875" style="254"/>
    <col min="15873" max="15873" width="40.85546875" style="254" customWidth="1"/>
    <col min="15874" max="15874" width="14.28515625" style="254" customWidth="1"/>
    <col min="15875" max="15876" width="10.85546875" style="254"/>
    <col min="15877" max="15877" width="15.28515625" style="254" customWidth="1"/>
    <col min="15878" max="16128" width="10.85546875" style="254"/>
    <col min="16129" max="16129" width="40.85546875" style="254" customWidth="1"/>
    <col min="16130" max="16130" width="14.28515625" style="254" customWidth="1"/>
    <col min="16131" max="16132" width="10.85546875" style="254"/>
    <col min="16133" max="16133" width="15.28515625" style="254" customWidth="1"/>
    <col min="16134" max="16384" width="10.85546875" style="254"/>
  </cols>
  <sheetData>
    <row r="1" spans="1:2" x14ac:dyDescent="0.25">
      <c r="A1" s="303" t="s">
        <v>4</v>
      </c>
      <c r="B1" s="255" t="s">
        <v>5</v>
      </c>
    </row>
    <row r="2" spans="1:2" s="256" customFormat="1" ht="20.100000000000001" hidden="1" customHeight="1" x14ac:dyDescent="0.2">
      <c r="A2" s="304" t="s">
        <v>810</v>
      </c>
      <c r="B2" s="255" t="s">
        <v>557</v>
      </c>
    </row>
    <row r="3" spans="1:2" s="256" customFormat="1" ht="20.100000000000001" hidden="1" customHeight="1" x14ac:dyDescent="0.2">
      <c r="A3" s="304" t="s">
        <v>351</v>
      </c>
      <c r="B3" s="255" t="s">
        <v>557</v>
      </c>
    </row>
    <row r="4" spans="1:2" s="256" customFormat="1" ht="20.100000000000001" hidden="1" customHeight="1" x14ac:dyDescent="0.2">
      <c r="A4" s="304" t="s">
        <v>331</v>
      </c>
      <c r="B4" s="255" t="s">
        <v>557</v>
      </c>
    </row>
    <row r="5" spans="1:2" s="256" customFormat="1" ht="20.100000000000001" hidden="1" customHeight="1" x14ac:dyDescent="0.2">
      <c r="A5" s="304" t="s">
        <v>360</v>
      </c>
      <c r="B5" s="255" t="s">
        <v>557</v>
      </c>
    </row>
    <row r="6" spans="1:2" s="256" customFormat="1" ht="20.100000000000001" hidden="1" customHeight="1" x14ac:dyDescent="0.2">
      <c r="A6" s="304" t="s">
        <v>91</v>
      </c>
      <c r="B6" s="255" t="s">
        <v>557</v>
      </c>
    </row>
    <row r="7" spans="1:2" s="256" customFormat="1" ht="20.100000000000001" hidden="1" customHeight="1" x14ac:dyDescent="0.2">
      <c r="A7" s="304" t="s">
        <v>431</v>
      </c>
      <c r="B7" s="255" t="s">
        <v>557</v>
      </c>
    </row>
    <row r="8" spans="1:2" s="256" customFormat="1" ht="20.100000000000001" hidden="1" customHeight="1" x14ac:dyDescent="0.2">
      <c r="A8" s="304" t="s">
        <v>428</v>
      </c>
      <c r="B8" s="255" t="s">
        <v>557</v>
      </c>
    </row>
    <row r="9" spans="1:2" s="256" customFormat="1" ht="20.100000000000001" hidden="1" customHeight="1" x14ac:dyDescent="0.2">
      <c r="A9" s="304" t="s">
        <v>365</v>
      </c>
      <c r="B9" s="255" t="s">
        <v>557</v>
      </c>
    </row>
    <row r="10" spans="1:2" s="256" customFormat="1" ht="20.100000000000001" hidden="1" customHeight="1" x14ac:dyDescent="0.2">
      <c r="A10" s="304" t="s">
        <v>207</v>
      </c>
      <c r="B10" s="255" t="s">
        <v>557</v>
      </c>
    </row>
    <row r="11" spans="1:2" s="256" customFormat="1" ht="20.100000000000001" hidden="1" customHeight="1" x14ac:dyDescent="0.2">
      <c r="A11" s="304" t="s">
        <v>23</v>
      </c>
      <c r="B11" s="255" t="s">
        <v>557</v>
      </c>
    </row>
    <row r="12" spans="1:2" s="256" customFormat="1" ht="20.100000000000001" hidden="1" customHeight="1" x14ac:dyDescent="0.2">
      <c r="A12" s="304" t="s">
        <v>1532</v>
      </c>
      <c r="B12" s="255" t="s">
        <v>557</v>
      </c>
    </row>
    <row r="13" spans="1:2" s="256" customFormat="1" ht="20.100000000000001" hidden="1" customHeight="1" x14ac:dyDescent="0.2">
      <c r="A13" s="304" t="s">
        <v>78</v>
      </c>
      <c r="B13" s="255" t="s">
        <v>557</v>
      </c>
    </row>
    <row r="14" spans="1:2" s="256" customFormat="1" ht="20.100000000000001" hidden="1" customHeight="1" x14ac:dyDescent="0.2">
      <c r="A14" s="304" t="s">
        <v>81</v>
      </c>
      <c r="B14" s="255" t="s">
        <v>557</v>
      </c>
    </row>
    <row r="15" spans="1:2" s="256" customFormat="1" ht="20.100000000000001" hidden="1" customHeight="1" x14ac:dyDescent="0.2">
      <c r="A15" s="304" t="s">
        <v>69</v>
      </c>
      <c r="B15" s="255" t="s">
        <v>557</v>
      </c>
    </row>
    <row r="16" spans="1:2" s="256" customFormat="1" ht="20.100000000000001" hidden="1" customHeight="1" x14ac:dyDescent="0.2">
      <c r="A16" s="304" t="s">
        <v>1125</v>
      </c>
      <c r="B16" s="255" t="s">
        <v>557</v>
      </c>
    </row>
    <row r="17" spans="1:2" s="256" customFormat="1" ht="20.100000000000001" hidden="1" customHeight="1" x14ac:dyDescent="0.2">
      <c r="A17" s="304" t="s">
        <v>434</v>
      </c>
      <c r="B17" s="255" t="s">
        <v>557</v>
      </c>
    </row>
    <row r="18" spans="1:2" s="256" customFormat="1" ht="20.100000000000001" hidden="1" customHeight="1" x14ac:dyDescent="0.2">
      <c r="A18" s="304" t="s">
        <v>189</v>
      </c>
      <c r="B18" s="255" t="s">
        <v>557</v>
      </c>
    </row>
    <row r="19" spans="1:2" s="256" customFormat="1" ht="20.100000000000001" hidden="1" customHeight="1" x14ac:dyDescent="0.2">
      <c r="A19" s="304" t="s">
        <v>26</v>
      </c>
      <c r="B19" s="255" t="s">
        <v>557</v>
      </c>
    </row>
    <row r="20" spans="1:2" s="256" customFormat="1" ht="20.100000000000001" hidden="1" customHeight="1" x14ac:dyDescent="0.2">
      <c r="A20" s="304" t="s">
        <v>59</v>
      </c>
      <c r="B20" s="255" t="s">
        <v>557</v>
      </c>
    </row>
    <row r="21" spans="1:2" s="256" customFormat="1" ht="20.100000000000001" hidden="1" customHeight="1" x14ac:dyDescent="0.2">
      <c r="A21" s="304" t="s">
        <v>29</v>
      </c>
      <c r="B21" s="255" t="s">
        <v>557</v>
      </c>
    </row>
    <row r="22" spans="1:2" s="256" customFormat="1" ht="20.100000000000001" hidden="1" customHeight="1" x14ac:dyDescent="0.2">
      <c r="A22" s="304" t="s">
        <v>6312</v>
      </c>
      <c r="B22" s="255" t="s">
        <v>557</v>
      </c>
    </row>
    <row r="23" spans="1:2" s="256" customFormat="1" ht="20.100000000000001" customHeight="1" x14ac:dyDescent="0.2">
      <c r="A23" s="304" t="s">
        <v>1530</v>
      </c>
      <c r="B23" s="255" t="s">
        <v>557</v>
      </c>
    </row>
    <row r="24" spans="1:2" s="256" customFormat="1" ht="20.100000000000001" hidden="1" customHeight="1" x14ac:dyDescent="0.2">
      <c r="A24" s="304" t="s">
        <v>193</v>
      </c>
      <c r="B24" s="255" t="s">
        <v>557</v>
      </c>
    </row>
    <row r="25" spans="1:2" s="256" customFormat="1" ht="20.100000000000001" hidden="1" customHeight="1" x14ac:dyDescent="0.2">
      <c r="A25" s="304" t="s">
        <v>210</v>
      </c>
      <c r="B25" s="255" t="s">
        <v>557</v>
      </c>
    </row>
    <row r="26" spans="1:2" s="256" customFormat="1" ht="20.100000000000001" hidden="1" customHeight="1" x14ac:dyDescent="0.2">
      <c r="A26" s="304" t="s">
        <v>63</v>
      </c>
      <c r="B26" s="255" t="s">
        <v>557</v>
      </c>
    </row>
    <row r="27" spans="1:2" s="256" customFormat="1" ht="20.100000000000001" hidden="1" customHeight="1" x14ac:dyDescent="0.2">
      <c r="A27" s="304" t="s">
        <v>348</v>
      </c>
      <c r="B27" s="255" t="s">
        <v>557</v>
      </c>
    </row>
    <row r="28" spans="1:2" s="256" customFormat="1" ht="20.100000000000001" hidden="1" customHeight="1" x14ac:dyDescent="0.2">
      <c r="A28" s="304" t="s">
        <v>345</v>
      </c>
      <c r="B28" s="255" t="s">
        <v>557</v>
      </c>
    </row>
    <row r="29" spans="1:2" s="256" customFormat="1" ht="20.100000000000001" hidden="1" customHeight="1" x14ac:dyDescent="0.2">
      <c r="A29" s="304" t="s">
        <v>4058</v>
      </c>
      <c r="B29" s="255" t="s">
        <v>557</v>
      </c>
    </row>
    <row r="30" spans="1:2" s="256" customFormat="1" ht="19.5" hidden="1" customHeight="1" x14ac:dyDescent="0.2">
      <c r="A30" s="304" t="s">
        <v>66</v>
      </c>
      <c r="B30" s="255" t="s">
        <v>557</v>
      </c>
    </row>
    <row r="31" spans="1:2" s="256" customFormat="1" ht="20.100000000000001" hidden="1" customHeight="1" x14ac:dyDescent="0.2">
      <c r="A31" s="304" t="s">
        <v>61</v>
      </c>
      <c r="B31" s="255" t="s">
        <v>557</v>
      </c>
    </row>
    <row r="32" spans="1:2" s="256" customFormat="1" ht="20.100000000000001" hidden="1" customHeight="1" x14ac:dyDescent="0.2">
      <c r="A32" s="304" t="s">
        <v>1593</v>
      </c>
      <c r="B32" s="255" t="s">
        <v>557</v>
      </c>
    </row>
    <row r="33" spans="1:2" s="256" customFormat="1" ht="20.100000000000001" hidden="1" customHeight="1" x14ac:dyDescent="0.2">
      <c r="A33" s="304" t="s">
        <v>357</v>
      </c>
      <c r="B33" s="255" t="s">
        <v>557</v>
      </c>
    </row>
    <row r="34" spans="1:2" s="256" customFormat="1" ht="20.100000000000001" hidden="1" customHeight="1" x14ac:dyDescent="0.2">
      <c r="A34" s="304" t="s">
        <v>186</v>
      </c>
      <c r="B34" s="255" t="s">
        <v>557</v>
      </c>
    </row>
    <row r="35" spans="1:2" s="256" customFormat="1" ht="20.100000000000001" hidden="1" customHeight="1" x14ac:dyDescent="0.2">
      <c r="A35" s="304" t="s">
        <v>195</v>
      </c>
      <c r="B35" s="255" t="s">
        <v>557</v>
      </c>
    </row>
    <row r="36" spans="1:2" s="256" customFormat="1" ht="20.100000000000001" hidden="1" customHeight="1" x14ac:dyDescent="0.2">
      <c r="A36" s="304" t="s">
        <v>76</v>
      </c>
      <c r="B36" s="255" t="s">
        <v>557</v>
      </c>
    </row>
    <row r="37" spans="1:2" s="256" customFormat="1" ht="20.100000000000001" hidden="1" customHeight="1" x14ac:dyDescent="0.2">
      <c r="A37" s="304" t="s">
        <v>204</v>
      </c>
      <c r="B37" s="255" t="s">
        <v>557</v>
      </c>
    </row>
    <row r="38" spans="1:2" s="256" customFormat="1" ht="20.100000000000001" hidden="1" customHeight="1" x14ac:dyDescent="0.2">
      <c r="A38" s="304" t="s">
        <v>167</v>
      </c>
      <c r="B38" s="255" t="s">
        <v>557</v>
      </c>
    </row>
    <row r="39" spans="1:2" s="256" customFormat="1" ht="20.100000000000001" hidden="1" customHeight="1" x14ac:dyDescent="0.2">
      <c r="A39" s="304" t="s">
        <v>1010</v>
      </c>
      <c r="B39" s="255" t="s">
        <v>557</v>
      </c>
    </row>
    <row r="40" spans="1:2" s="256" customFormat="1" ht="20.100000000000001" hidden="1" customHeight="1" x14ac:dyDescent="0.2">
      <c r="A40" s="304" t="s">
        <v>20</v>
      </c>
      <c r="B40" s="255" t="s">
        <v>557</v>
      </c>
    </row>
    <row r="41" spans="1:2" s="256" customFormat="1" ht="20.100000000000001" hidden="1" customHeight="1" x14ac:dyDescent="0.2">
      <c r="A41" s="304" t="s">
        <v>201</v>
      </c>
      <c r="B41" s="255" t="s">
        <v>557</v>
      </c>
    </row>
    <row r="42" spans="1:2" s="256" customFormat="1" ht="20.100000000000001" hidden="1" customHeight="1" x14ac:dyDescent="0.2">
      <c r="A42" s="304" t="s">
        <v>4059</v>
      </c>
      <c r="B42" s="255" t="s">
        <v>557</v>
      </c>
    </row>
    <row r="43" spans="1:2" hidden="1" x14ac:dyDescent="0.2">
      <c r="A43" s="304" t="s">
        <v>211</v>
      </c>
      <c r="B43" s="255" t="s">
        <v>557</v>
      </c>
    </row>
    <row r="44" spans="1:2" hidden="1" x14ac:dyDescent="0.2">
      <c r="A44" s="304" t="s">
        <v>309</v>
      </c>
      <c r="B44" s="255" t="s">
        <v>557</v>
      </c>
    </row>
    <row r="45" spans="1:2" hidden="1" x14ac:dyDescent="0.2">
      <c r="A45" s="304" t="s">
        <v>4060</v>
      </c>
      <c r="B45" s="255" t="s">
        <v>557</v>
      </c>
    </row>
    <row r="46" spans="1:2" hidden="1" x14ac:dyDescent="0.2">
      <c r="A46" s="304" t="s">
        <v>84</v>
      </c>
      <c r="B46" s="255" t="s">
        <v>557</v>
      </c>
    </row>
    <row r="47" spans="1:2" hidden="1" x14ac:dyDescent="0.2">
      <c r="A47" s="304" t="s">
        <v>316</v>
      </c>
      <c r="B47" s="255" t="s">
        <v>557</v>
      </c>
    </row>
    <row r="48" spans="1:2" hidden="1" x14ac:dyDescent="0.2">
      <c r="A48" s="304" t="s">
        <v>416</v>
      </c>
      <c r="B48" s="255" t="s">
        <v>557</v>
      </c>
    </row>
    <row r="49" spans="1:2" hidden="1" x14ac:dyDescent="0.2">
      <c r="A49" s="304" t="s">
        <v>410</v>
      </c>
      <c r="B49" s="255" t="s">
        <v>557</v>
      </c>
    </row>
    <row r="50" spans="1:2" hidden="1" x14ac:dyDescent="0.2">
      <c r="A50" s="304" t="s">
        <v>367</v>
      </c>
      <c r="B50" s="255" t="s">
        <v>557</v>
      </c>
    </row>
    <row r="51" spans="1:2" hidden="1" x14ac:dyDescent="0.2">
      <c r="A51" s="304" t="s">
        <v>73</v>
      </c>
      <c r="B51" s="255" t="s">
        <v>557</v>
      </c>
    </row>
    <row r="57" spans="1:2" x14ac:dyDescent="0.25">
      <c r="B57" s="305"/>
    </row>
  </sheetData>
  <autoFilter ref="A1:B51" xr:uid="{19357A39-6125-4362-AFCD-F7D260C1B3ED}">
    <filterColumn colId="0">
      <filters>
        <filter val="COORDINADOR CANAL MOVIL"/>
      </filters>
    </filterColumn>
  </autoFilter>
  <printOptions horizontalCentered="1"/>
  <pageMargins left="0.39370078740157483" right="0.39370078740157483" top="0.19685039370078741" bottom="0.19685039370078741" header="0.31496062992125984" footer="0.31496062992125984"/>
  <pageSetup scale="65"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6416761-70f7-4167-8008-4b26c7dd67ad">
      <Terms xmlns="http://schemas.microsoft.com/office/infopath/2007/PartnerControls"/>
    </lcf76f155ced4ddcb4097134ff3c332f>
    <TaxCatchAll xmlns="da2c703a-d0f5-4575-bd38-954aa849a4e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67E0D2583070242BC146F0781310A0C" ma:contentTypeVersion="17" ma:contentTypeDescription="Crear nuevo documento." ma:contentTypeScope="" ma:versionID="398f174b801c7803c8dea70b5c4c70f7">
  <xsd:schema xmlns:xsd="http://www.w3.org/2001/XMLSchema" xmlns:xs="http://www.w3.org/2001/XMLSchema" xmlns:p="http://schemas.microsoft.com/office/2006/metadata/properties" xmlns:ns2="e6416761-70f7-4167-8008-4b26c7dd67ad" xmlns:ns3="da2c703a-d0f5-4575-bd38-954aa849a4e6" targetNamespace="http://schemas.microsoft.com/office/2006/metadata/properties" ma:root="true" ma:fieldsID="cede7645050cae32d7d3d80afc264fff" ns2:_="" ns3:_="">
    <xsd:import namespace="e6416761-70f7-4167-8008-4b26c7dd67ad"/>
    <xsd:import namespace="da2c703a-d0f5-4575-bd38-954aa849a4e6"/>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3:TaxCatchAll" minOccurs="0"/>
                <xsd:element ref="ns2:MediaServiceOCR" minOccurs="0"/>
                <xsd:element ref="ns2:MediaServiceGenerationTime" minOccurs="0"/>
                <xsd:element ref="ns2:MediaServiceEventHashCode" minOccurs="0"/>
                <xsd:element ref="ns2:lcf76f155ced4ddcb4097134ff3c332f" minOccurs="0"/>
                <xsd:element ref="ns2:MediaLengthInSeconds" minOccurs="0"/>
                <xsd:element ref="ns2:MediaServiceLocation"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416761-70f7-4167-8008-4b26c7dd67a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3112f1a6-ce4e-48d9-9e80-b3a46589622b" ma:termSetId="09814cd3-568e-fe90-9814-8d621ff8fb84" ma:anchorId="fba54fb3-c3e1-fe81-a776-ca4b69148c4d" ma:open="true" ma:isKeyword="false">
      <xsd:complexType>
        <xsd:sequence>
          <xsd:element ref="pc:Terms" minOccurs="0" maxOccurs="1"/>
        </xsd:sequence>
      </xsd:complex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element name="MediaServiceBillingMetadata" ma:index="20"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a2c703a-d0f5-4575-bd38-954aa849a4e6"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8f86ee0-1b7b-47b7-90c9-9b8e36939138}" ma:internalName="TaxCatchAll" ma:showField="CatchAllData" ma:web="da2c703a-d0f5-4575-bd38-954aa849a4e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5156D2C-7E18-4996-A375-A04CBD343A4A}">
  <ds:schemaRefs>
    <ds:schemaRef ds:uri="http://schemas.microsoft.com/sharepoint/v3/contenttype/forms"/>
  </ds:schemaRefs>
</ds:datastoreItem>
</file>

<file path=customXml/itemProps2.xml><?xml version="1.0" encoding="utf-8"?>
<ds:datastoreItem xmlns:ds="http://schemas.openxmlformats.org/officeDocument/2006/customXml" ds:itemID="{FD82864C-139A-447D-AF24-9BE81AAE91E2}">
  <ds:schemaRefs>
    <ds:schemaRef ds:uri="http://schemas.microsoft.com/office/2006/metadata/properties"/>
    <ds:schemaRef ds:uri="http://schemas.microsoft.com/office/infopath/2007/PartnerControls"/>
    <ds:schemaRef ds:uri="e6416761-70f7-4167-8008-4b26c7dd67ad"/>
    <ds:schemaRef ds:uri="da2c703a-d0f5-4575-bd38-954aa849a4e6"/>
  </ds:schemaRefs>
</ds:datastoreItem>
</file>

<file path=customXml/itemProps3.xml><?xml version="1.0" encoding="utf-8"?>
<ds:datastoreItem xmlns:ds="http://schemas.openxmlformats.org/officeDocument/2006/customXml" ds:itemID="{D9E7741B-BCAE-4283-BEE8-57145E7FBD7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6416761-70f7-4167-8008-4b26c7dd67ad"/>
    <ds:schemaRef ds:uri="da2c703a-d0f5-4575-bd38-954aa849a4e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12</vt:i4>
      </vt:variant>
      <vt:variant>
        <vt:lpstr>Rangos con nombre</vt:lpstr>
      </vt:variant>
      <vt:variant>
        <vt:i4>1</vt:i4>
      </vt:variant>
    </vt:vector>
  </HeadingPairs>
  <TitlesOfParts>
    <vt:vector size="13" baseType="lpstr">
      <vt:lpstr>ACTIVOS</vt:lpstr>
      <vt:lpstr>EGRESOS</vt:lpstr>
      <vt:lpstr>LISTADO DE INFRACCIONES</vt:lpstr>
      <vt:lpstr>ACTIVOS 2</vt:lpstr>
      <vt:lpstr>Conductores</vt:lpstr>
      <vt:lpstr>BD 2025-02-14</vt:lpstr>
      <vt:lpstr>BD 2025-04-15</vt:lpstr>
      <vt:lpstr>RETIRADOS</vt:lpstr>
      <vt:lpstr>BD 2025-05-15</vt:lpstr>
      <vt:lpstr>BD 2025-06-14</vt:lpstr>
      <vt:lpstr>BD 2025-03-15</vt:lpstr>
      <vt:lpstr>Rodamiento 2025</vt:lpstr>
      <vt:lpstr>EGRESOS!Área_de_impresión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Lorena Ayala</dc:creator>
  <cp:lastModifiedBy>CELULA INNOVACION</cp:lastModifiedBy>
  <dcterms:created xsi:type="dcterms:W3CDTF">2024-12-11T20:18:00Z</dcterms:created>
  <dcterms:modified xsi:type="dcterms:W3CDTF">2026-04-01T16:57:25Z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0x010100B67E0D2583070242BC146F0781310A0C</vt:lpwstr>
  </property>
  <property fmtid="{D5CDD505-2E9C-101B-9397-08002B2CF9AE}" pid="3" name="MediaServiceImageTags">
    <vt:lpwstr/>
  </property>
</Properties>
</file>