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V24fVUifYcQ4b4F1vN9G+mN0XapaORIPkQgdbiGb5vk="/>
    </ext>
  </extLst>
</workbook>
</file>

<file path=xl/sharedStrings.xml><?xml version="1.0" encoding="utf-8"?>
<sst xmlns="http://schemas.openxmlformats.org/spreadsheetml/2006/main" count="53" uniqueCount="20">
  <si>
    <t>Año</t>
  </si>
  <si>
    <t>Población</t>
  </si>
  <si>
    <t>Interpolación por Newton</t>
  </si>
  <si>
    <t>Interpolación por Newton(para extrapolar)</t>
  </si>
  <si>
    <t>n</t>
  </si>
  <si>
    <t>x</t>
  </si>
  <si>
    <t>y</t>
  </si>
  <si>
    <t>Orden 1</t>
  </si>
  <si>
    <t>Orden 2</t>
  </si>
  <si>
    <t>Orden 3</t>
  </si>
  <si>
    <t>Orden 4</t>
  </si>
  <si>
    <t>Error Absoluto</t>
  </si>
  <si>
    <t>Error Relativo</t>
  </si>
  <si>
    <t>p(x)</t>
  </si>
  <si>
    <t>Interpolación por Lagrange</t>
  </si>
  <si>
    <t>productoria (x-i)</t>
  </si>
  <si>
    <t>productoria (xk-xi)</t>
  </si>
  <si>
    <t>Ln6</t>
  </si>
  <si>
    <t>Ln6*yi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</si>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</sst>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  <scheme val="minor"/>
    </font>
    <font>
      <sz val="10.0"/>
      <color theme="1"/>
      <name val="Calibri"/>
    </font>
    <font>
      <sz val="10.0"/>
      <color rgb="FF1F1F1F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2" fontId="4" numFmtId="3" xfId="0" applyAlignment="1" applyBorder="1" applyFill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1" fillId="3" fontId="3" numFmtId="1" xfId="0" applyAlignment="1" applyBorder="1" applyFill="1" applyFont="1" applyNumberFormat="1">
      <alignment horizontal="center" shrinkToFit="0" vertical="center" wrapText="1"/>
    </xf>
    <xf borderId="0" fillId="0" fontId="3" numFmtId="1" xfId="0" applyAlignment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1" fillId="4" fontId="3" numFmtId="1" xfId="0" applyAlignment="1" applyBorder="1" applyFill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1" fillId="0" fontId="3" numFmtId="2" xfId="0" applyAlignment="1" applyBorder="1" applyFont="1" applyNumberFormat="1">
      <alignment horizontal="center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1" fillId="3" fontId="3" numFmtId="2" xfId="0" applyAlignment="1" applyBorder="1" applyFont="1" applyNumberFormat="1">
      <alignment horizontal="center" shrinkToFit="0" vertical="center" wrapText="1"/>
    </xf>
    <xf borderId="1" fillId="4" fontId="3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2.43"/>
    <col customWidth="1" min="16" max="26" width="8.71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3">
        <v>1950.0</v>
      </c>
      <c r="B2" s="4">
        <v>2704165.0</v>
      </c>
      <c r="C2" s="2"/>
      <c r="D2" s="2"/>
      <c r="E2" s="5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3">
        <v>1976.0</v>
      </c>
      <c r="B3" s="4">
        <v>4613419.0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3">
        <v>1992.0</v>
      </c>
      <c r="B4" s="4">
        <v>6420792.0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A5" s="3">
        <v>2001.0</v>
      </c>
      <c r="B5" s="6">
        <v>8274325.0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>
      <c r="A6" s="3">
        <v>2012.0</v>
      </c>
      <c r="B6" s="6">
        <v>1.0059856E7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>
      <c r="A7" s="3">
        <v>2024.0</v>
      </c>
      <c r="B7" s="6">
        <v>1.131262E7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>
      <c r="A9" s="7" t="s">
        <v>2</v>
      </c>
      <c r="H9" s="7"/>
      <c r="I9" s="8" t="s">
        <v>3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  <c r="H11" s="10"/>
      <c r="I11" s="9" t="s">
        <v>4</v>
      </c>
      <c r="J11" s="9" t="s">
        <v>5</v>
      </c>
      <c r="K11" s="9" t="s">
        <v>6</v>
      </c>
      <c r="L11" s="9" t="s">
        <v>7</v>
      </c>
      <c r="M11" s="9" t="s">
        <v>8</v>
      </c>
      <c r="N11" s="9" t="s">
        <v>9</v>
      </c>
      <c r="O11" s="9" t="s">
        <v>10</v>
      </c>
    </row>
    <row r="12">
      <c r="A12" s="11">
        <v>0.0</v>
      </c>
      <c r="B12" s="3">
        <v>1950.0</v>
      </c>
      <c r="C12" s="6">
        <v>2704165.0</v>
      </c>
      <c r="D12" s="12">
        <f t="shared" ref="D12:D15" si="1">(C13-C12)/(B13-B12)</f>
        <v>73432.84615</v>
      </c>
      <c r="E12" s="12">
        <f t="shared" ref="E12:E14" si="2">(D13-D12)/(B14-B12)</f>
        <v>941.1420559</v>
      </c>
      <c r="F12" s="12">
        <f t="shared" ref="F12:F13" si="3">(E13-E12)/(B15-B12)</f>
        <v>54.4774488</v>
      </c>
      <c r="G12" s="12">
        <f>(F13-F12)/(B16-B12)</f>
        <v>-2.433043286</v>
      </c>
      <c r="H12" s="13"/>
      <c r="I12" s="11">
        <v>0.0</v>
      </c>
      <c r="J12" s="3">
        <v>1950.0</v>
      </c>
      <c r="K12" s="6">
        <v>2704165.0</v>
      </c>
      <c r="L12" s="12">
        <f t="shared" ref="L12:L15" si="4">(K13-K12)/(J13-J12)</f>
        <v>73432.84615</v>
      </c>
      <c r="M12" s="12">
        <f t="shared" ref="M12:M14" si="5">(L13-L12)/(J14-J12)</f>
        <v>941.1420559</v>
      </c>
      <c r="N12" s="12">
        <f t="shared" ref="N12:N13" si="6">(M13-M12)/(J15-J12)</f>
        <v>54.4774488</v>
      </c>
      <c r="O12" s="12">
        <f>(N13-N12)/(J16-J12)</f>
        <v>-3.522417409</v>
      </c>
    </row>
    <row r="13">
      <c r="A13" s="11">
        <v>1.0</v>
      </c>
      <c r="B13" s="3">
        <v>1976.0</v>
      </c>
      <c r="C13" s="6">
        <v>4613419.0</v>
      </c>
      <c r="D13" s="12">
        <f t="shared" si="1"/>
        <v>112960.8125</v>
      </c>
      <c r="E13" s="12">
        <f t="shared" si="2"/>
        <v>3719.491944</v>
      </c>
      <c r="F13" s="12">
        <f t="shared" si="3"/>
        <v>-125.5677544</v>
      </c>
      <c r="G13" s="12"/>
      <c r="H13" s="13"/>
      <c r="I13" s="11">
        <v>1.0</v>
      </c>
      <c r="J13" s="3">
        <v>1976.0</v>
      </c>
      <c r="K13" s="6">
        <v>4613419.0</v>
      </c>
      <c r="L13" s="12">
        <f t="shared" si="4"/>
        <v>112960.8125</v>
      </c>
      <c r="M13" s="12">
        <f t="shared" si="5"/>
        <v>3719.491944</v>
      </c>
      <c r="N13" s="12">
        <f t="shared" si="6"/>
        <v>-163.9124306</v>
      </c>
      <c r="O13" s="12"/>
    </row>
    <row r="14">
      <c r="A14" s="11">
        <v>2.0</v>
      </c>
      <c r="B14" s="3">
        <v>1992.0</v>
      </c>
      <c r="C14" s="6">
        <v>6420792.0</v>
      </c>
      <c r="D14" s="12">
        <f t="shared" si="1"/>
        <v>205948.1111</v>
      </c>
      <c r="E14" s="12">
        <f t="shared" si="2"/>
        <v>-2307.760266</v>
      </c>
      <c r="F14" s="12"/>
      <c r="G14" s="12"/>
      <c r="H14" s="13"/>
      <c r="I14" s="11">
        <v>2.0</v>
      </c>
      <c r="J14" s="3">
        <v>1992.0</v>
      </c>
      <c r="K14" s="6">
        <v>6420792.0</v>
      </c>
      <c r="L14" s="12">
        <f t="shared" si="4"/>
        <v>205948.1111</v>
      </c>
      <c r="M14" s="12">
        <f t="shared" si="5"/>
        <v>-2181.355556</v>
      </c>
      <c r="N14" s="12"/>
      <c r="O14" s="12"/>
    </row>
    <row r="15">
      <c r="A15" s="11">
        <v>3.0</v>
      </c>
      <c r="B15" s="3">
        <v>2001.0</v>
      </c>
      <c r="C15" s="6">
        <v>8274325.0</v>
      </c>
      <c r="D15" s="12">
        <f t="shared" si="1"/>
        <v>132099.7826</v>
      </c>
      <c r="E15" s="12"/>
      <c r="F15" s="12"/>
      <c r="G15" s="12"/>
      <c r="H15" s="13"/>
      <c r="I15" s="11">
        <v>3.0</v>
      </c>
      <c r="J15" s="3">
        <v>2001.0</v>
      </c>
      <c r="K15" s="6">
        <v>8274325.0</v>
      </c>
      <c r="L15" s="12">
        <f t="shared" si="4"/>
        <v>162321</v>
      </c>
      <c r="M15" s="12"/>
      <c r="N15" s="12"/>
      <c r="O15" s="12"/>
    </row>
    <row r="16">
      <c r="A16" s="11">
        <v>4.0</v>
      </c>
      <c r="B16" s="3">
        <v>2024.0</v>
      </c>
      <c r="C16" s="6">
        <v>1.131262E7</v>
      </c>
      <c r="D16" s="12"/>
      <c r="E16" s="12"/>
      <c r="F16" s="12"/>
      <c r="G16" s="12"/>
      <c r="H16" s="13"/>
      <c r="I16" s="11">
        <v>4.0</v>
      </c>
      <c r="J16" s="3">
        <v>2012.0</v>
      </c>
      <c r="K16" s="6">
        <v>1.0059856E7</v>
      </c>
      <c r="L16" s="12"/>
      <c r="M16" s="12"/>
      <c r="N16" s="12"/>
      <c r="O16" s="1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5.75" customHeight="1">
      <c r="A18" s="14"/>
      <c r="B18" s="14"/>
      <c r="C18" s="14"/>
      <c r="D18" s="14"/>
      <c r="E18" s="14"/>
      <c r="F18" s="14"/>
      <c r="G18" s="2"/>
      <c r="H18" s="2"/>
      <c r="I18" s="14"/>
      <c r="J18" s="14"/>
      <c r="K18" s="14"/>
      <c r="L18" s="14"/>
      <c r="M18" s="14"/>
      <c r="N18" s="14"/>
      <c r="O18" s="2"/>
    </row>
    <row r="19" ht="15.75" customHeight="1">
      <c r="A19" s="15" t="s">
        <v>1</v>
      </c>
      <c r="B19" s="16"/>
      <c r="C19" s="16"/>
      <c r="D19" s="17"/>
      <c r="E19" s="2"/>
      <c r="F19" s="5" t="s">
        <v>11</v>
      </c>
      <c r="G19" s="18" t="s">
        <v>12</v>
      </c>
      <c r="H19" s="2"/>
      <c r="I19" s="15" t="s">
        <v>1</v>
      </c>
      <c r="J19" s="16"/>
      <c r="K19" s="16"/>
      <c r="L19" s="17"/>
      <c r="M19" s="2"/>
      <c r="N19" s="5" t="s">
        <v>11</v>
      </c>
      <c r="O19" s="18" t="s">
        <v>12</v>
      </c>
    </row>
    <row r="20" ht="15.75" customHeight="1">
      <c r="A20" s="11" t="s">
        <v>5</v>
      </c>
      <c r="B20" s="3">
        <v>2012.0</v>
      </c>
      <c r="C20" s="11" t="s">
        <v>13</v>
      </c>
      <c r="D20" s="19">
        <f>C12+D12*(B20-B12)+E12*(B20-B12)*(B20-B13)+F12*(B20-B12)*(B20-B13)*(B20-B14)+G12*(B20-B12)*(B20-B13)*(B20-B14)*(B20-B15)</f>
        <v>10594782.27</v>
      </c>
      <c r="E20" s="2"/>
      <c r="F20" s="20">
        <f>D20-B6</f>
        <v>534926.2692</v>
      </c>
      <c r="G20" s="21">
        <f>F20/B6</f>
        <v>0.05317434656</v>
      </c>
      <c r="H20" s="2"/>
      <c r="I20" s="11" t="s">
        <v>5</v>
      </c>
      <c r="J20" s="3">
        <v>2024.0</v>
      </c>
      <c r="K20" s="11" t="s">
        <v>13</v>
      </c>
      <c r="L20" s="22">
        <f>K12+L12*(J20-J12)+M12*(J20-J12)*(J20-J13)+N12*(J20-J12)*(J20-J13)*(J20-J14)+O12*(J20-J12)*(J20-J13)*(J20-J14)*(J20-J15)</f>
        <v>8464699.733</v>
      </c>
      <c r="M20" s="2"/>
      <c r="N20" s="14">
        <f>ABS(L20-B7)</f>
        <v>2847920.267</v>
      </c>
      <c r="O20" s="21">
        <f>N20/B7</f>
        <v>0.2517471874</v>
      </c>
    </row>
    <row r="21" ht="15.75" customHeight="1">
      <c r="A21" s="11" t="s">
        <v>4</v>
      </c>
      <c r="B21" s="3">
        <v>4.0</v>
      </c>
      <c r="C21" s="14"/>
      <c r="D21" s="14"/>
      <c r="E21" s="14"/>
      <c r="F21" s="14"/>
      <c r="G21" s="2"/>
      <c r="H21" s="2"/>
      <c r="I21" s="11" t="s">
        <v>4</v>
      </c>
      <c r="J21" s="3">
        <v>4.0</v>
      </c>
      <c r="K21" s="14"/>
      <c r="L21" s="14"/>
      <c r="M21" s="14"/>
      <c r="N21" s="14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37.5" customHeight="1">
      <c r="A23" s="7" t="s">
        <v>14</v>
      </c>
      <c r="H23" s="7"/>
      <c r="I23" s="7"/>
      <c r="J23" s="2"/>
      <c r="K23" s="2"/>
      <c r="L23" s="2"/>
      <c r="M23" s="2"/>
      <c r="N23" s="2"/>
      <c r="O23" s="2"/>
    </row>
    <row r="24" ht="15.75" customHeight="1">
      <c r="A24" s="11"/>
      <c r="B24" s="11"/>
      <c r="C24" s="11" t="s">
        <v>5</v>
      </c>
      <c r="D24" s="3">
        <v>2012.0</v>
      </c>
      <c r="E24" s="11"/>
      <c r="F24" s="11"/>
      <c r="G24" s="11"/>
      <c r="H24" s="2"/>
      <c r="I24" s="11"/>
      <c r="J24" s="11"/>
      <c r="K24" s="11" t="s">
        <v>5</v>
      </c>
      <c r="L24" s="3">
        <v>2024.0</v>
      </c>
      <c r="M24" s="11"/>
      <c r="N24" s="11"/>
      <c r="O24" s="11"/>
    </row>
    <row r="25" ht="26.25" customHeight="1">
      <c r="A25" s="23" t="s">
        <v>4</v>
      </c>
      <c r="B25" s="23" t="s">
        <v>5</v>
      </c>
      <c r="C25" s="23" t="s">
        <v>6</v>
      </c>
      <c r="D25" s="23" t="s">
        <v>15</v>
      </c>
      <c r="E25" s="23" t="s">
        <v>16</v>
      </c>
      <c r="F25" s="23" t="s">
        <v>17</v>
      </c>
      <c r="G25" s="23" t="s">
        <v>18</v>
      </c>
      <c r="H25" s="2"/>
      <c r="I25" s="23" t="s">
        <v>4</v>
      </c>
      <c r="J25" s="23" t="s">
        <v>5</v>
      </c>
      <c r="K25" s="23" t="s">
        <v>6</v>
      </c>
      <c r="L25" s="23" t="s">
        <v>15</v>
      </c>
      <c r="M25" s="23" t="s">
        <v>16</v>
      </c>
      <c r="N25" s="23" t="s">
        <v>17</v>
      </c>
      <c r="O25" s="23" t="s">
        <v>18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11">
        <v>0.0</v>
      </c>
      <c r="B26" s="3">
        <v>1950.0</v>
      </c>
      <c r="C26" s="6">
        <v>2704165.0</v>
      </c>
      <c r="D26" s="11">
        <f>(D24-$B$27)*(D24-$B$28)*(D24-$B$29)*(D24-$B$30)</f>
        <v>-95040</v>
      </c>
      <c r="E26" s="11">
        <f>(B26-B27)*(B26-B28)*(B26-B29)*(B26-B30)</f>
        <v>4121208</v>
      </c>
      <c r="F26" s="25">
        <f t="shared" ref="F26:F30" si="7">D26/E26</f>
        <v>-0.02306119953</v>
      </c>
      <c r="G26" s="25">
        <f t="shared" ref="G26:G30" si="8">F26*C26</f>
        <v>-62361.28863</v>
      </c>
      <c r="H26" s="2"/>
      <c r="I26" s="11">
        <v>0.0</v>
      </c>
      <c r="J26" s="3">
        <v>1950.0</v>
      </c>
      <c r="K26" s="6">
        <v>2704165.0</v>
      </c>
      <c r="L26" s="11">
        <f>(L24-$J$27)*(L24-$J$28)*(L24-$J$29)*(L24-$J$30)</f>
        <v>423936</v>
      </c>
      <c r="M26" s="11">
        <f>(J26-J27)*(J26-J28)*(J26-J29)*(J26-J30)</f>
        <v>3452904</v>
      </c>
      <c r="N26" s="25">
        <f t="shared" ref="N26:N30" si="9">L26/M26</f>
        <v>0.1227766541</v>
      </c>
      <c r="O26" s="25">
        <f t="shared" ref="O26:O30" si="10">N26*K26</f>
        <v>332008.3308</v>
      </c>
    </row>
    <row r="27" ht="15.75" customHeight="1">
      <c r="A27" s="11">
        <v>1.0</v>
      </c>
      <c r="B27" s="3">
        <v>1976.0</v>
      </c>
      <c r="C27" s="6">
        <v>4613419.0</v>
      </c>
      <c r="D27" s="11">
        <f>(D24-$B$26)*(D24-$B$28)*(D24-$B$29)*(D24-$B$30)</f>
        <v>-163680</v>
      </c>
      <c r="E27" s="11">
        <f>(B27-B28)*(B27-B29)*(B27-B30)*(B27-B26)</f>
        <v>-499200</v>
      </c>
      <c r="F27" s="25">
        <f t="shared" si="7"/>
        <v>0.3278846154</v>
      </c>
      <c r="G27" s="25">
        <f t="shared" si="8"/>
        <v>1512669.114</v>
      </c>
      <c r="H27" s="2"/>
      <c r="I27" s="11">
        <v>1.0</v>
      </c>
      <c r="J27" s="3">
        <v>1976.0</v>
      </c>
      <c r="K27" s="6">
        <v>4613419.0</v>
      </c>
      <c r="L27" s="11">
        <f>(L24-$J$26)*(L24-$J$28)*(L24-$J$29)*(L24-$J$30)</f>
        <v>653568</v>
      </c>
      <c r="M27" s="11">
        <f>(J27-J28)*(J27-J29)*(J27-J30)*(J27-J26)</f>
        <v>-374400</v>
      </c>
      <c r="N27" s="25">
        <f t="shared" si="9"/>
        <v>-1.745641026</v>
      </c>
      <c r="O27" s="25">
        <f t="shared" si="10"/>
        <v>-8053373.475</v>
      </c>
    </row>
    <row r="28" ht="15.75" customHeight="1">
      <c r="A28" s="11">
        <v>2.0</v>
      </c>
      <c r="B28" s="3">
        <v>1992.0</v>
      </c>
      <c r="C28" s="6">
        <v>6420792.0</v>
      </c>
      <c r="D28" s="11">
        <f>(D24-$B$27)*(D24-$B$26)*(D24-$B$29)*(D24-$B$30)</f>
        <v>-294624</v>
      </c>
      <c r="E28" s="11">
        <f>(B28-B29)*(B28-B30)*(B28-B26)*(B28-B27)</f>
        <v>193536</v>
      </c>
      <c r="F28" s="25">
        <f t="shared" si="7"/>
        <v>-1.522321429</v>
      </c>
      <c r="G28" s="25">
        <f t="shared" si="8"/>
        <v>-9774509.25</v>
      </c>
      <c r="H28" s="2"/>
      <c r="I28" s="11">
        <v>2.0</v>
      </c>
      <c r="J28" s="3">
        <v>1992.0</v>
      </c>
      <c r="K28" s="6">
        <v>6420792.0</v>
      </c>
      <c r="L28" s="11">
        <f>(L24-$J$27)*(L24-$J$26)*(L24-$J$29)*(L24-$J$30)</f>
        <v>980352</v>
      </c>
      <c r="M28" s="11">
        <f>(J28-J29)*(J28-J30)*(J28-J26)*(J28-J27)</f>
        <v>120960</v>
      </c>
      <c r="N28" s="25">
        <f t="shared" si="9"/>
        <v>8.104761905</v>
      </c>
      <c r="O28" s="25">
        <f t="shared" si="10"/>
        <v>52038990.4</v>
      </c>
    </row>
    <row r="29" ht="15.75" customHeight="1">
      <c r="A29" s="11">
        <v>3.0</v>
      </c>
      <c r="B29" s="3">
        <v>2001.0</v>
      </c>
      <c r="C29" s="6">
        <v>8274325.0</v>
      </c>
      <c r="D29" s="11">
        <f>(D24-$B$27)*(D24-$B$28)*(D24-$B$26)*(D24-$B$30)</f>
        <v>-535680</v>
      </c>
      <c r="E29" s="11">
        <f>(B29-B30)*(B29-B26)*(B29-B27)*(B29-B28)</f>
        <v>-263925</v>
      </c>
      <c r="F29" s="25">
        <f t="shared" si="7"/>
        <v>2.029667519</v>
      </c>
      <c r="G29" s="25">
        <f t="shared" si="8"/>
        <v>16794128.7</v>
      </c>
      <c r="H29" s="2"/>
      <c r="I29" s="11">
        <v>3.0</v>
      </c>
      <c r="J29" s="3">
        <v>2001.0</v>
      </c>
      <c r="K29" s="6">
        <v>8274325.0</v>
      </c>
      <c r="L29" s="11">
        <f>(L24-$J$27)*(L24-$J$28)*(L24-$J$26)*(L24-$J$30)</f>
        <v>1363968</v>
      </c>
      <c r="M29" s="11">
        <f>(J29-J30)*(J29-J26)*(J29-J27)*(J29-J28)</f>
        <v>-126225</v>
      </c>
      <c r="N29" s="25">
        <f t="shared" si="9"/>
        <v>-10.8058467</v>
      </c>
      <c r="O29" s="25">
        <f t="shared" si="10"/>
        <v>-89411087.52</v>
      </c>
    </row>
    <row r="30" ht="15.75" customHeight="1">
      <c r="A30" s="11">
        <v>4.0</v>
      </c>
      <c r="B30" s="3">
        <v>2024.0</v>
      </c>
      <c r="C30" s="6">
        <v>1.131262E7</v>
      </c>
      <c r="D30" s="11">
        <f>(D24-$B$27)*(D24-$B$28)*(D24-$B$29)*(D24-$B$26)</f>
        <v>491040</v>
      </c>
      <c r="E30" s="11">
        <f>(B30-B26)*(B30-B27)*(B30-B28)*(B30-B29)</f>
        <v>2614272</v>
      </c>
      <c r="F30" s="25">
        <f t="shared" si="7"/>
        <v>0.1878304935</v>
      </c>
      <c r="G30" s="25">
        <f t="shared" si="8"/>
        <v>2124854.998</v>
      </c>
      <c r="H30" s="2"/>
      <c r="I30" s="11">
        <v>4.0</v>
      </c>
      <c r="J30" s="3">
        <v>2012.0</v>
      </c>
      <c r="K30" s="6">
        <v>1.0059856E7</v>
      </c>
      <c r="L30" s="11">
        <f>(L24-$J$27)*(L24-$J$28)*(L24-$J$29)*(L24-$J$26)</f>
        <v>2614272</v>
      </c>
      <c r="M30" s="11">
        <f>(J30-J26)*(J30-J27)*(J30-J28)*(J30-J29)</f>
        <v>491040</v>
      </c>
      <c r="N30" s="25">
        <f t="shared" si="9"/>
        <v>5.323949169</v>
      </c>
      <c r="O30" s="25">
        <f t="shared" si="10"/>
        <v>53558161.99</v>
      </c>
    </row>
    <row r="31" ht="15.75" customHeight="1">
      <c r="A31" s="11"/>
      <c r="B31" s="11"/>
      <c r="C31" s="25"/>
      <c r="D31" s="25"/>
      <c r="E31" s="25"/>
      <c r="F31" s="26" t="s">
        <v>19</v>
      </c>
      <c r="G31" s="27">
        <f>SUM(G26:G30)</f>
        <v>10594782.27</v>
      </c>
      <c r="H31" s="2"/>
      <c r="I31" s="11"/>
      <c r="J31" s="11"/>
      <c r="K31" s="25"/>
      <c r="L31" s="25"/>
      <c r="M31" s="25"/>
      <c r="N31" s="26" t="s">
        <v>19</v>
      </c>
      <c r="O31" s="28">
        <f>SUM(O26:O30)</f>
        <v>8464699.733</v>
      </c>
    </row>
    <row r="32" ht="15.75" customHeight="1">
      <c r="A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5" t="s">
        <v>11</v>
      </c>
      <c r="G33" s="18" t="s">
        <v>12</v>
      </c>
      <c r="H33" s="2"/>
      <c r="I33" s="2"/>
      <c r="J33" s="2"/>
      <c r="K33" s="2"/>
      <c r="L33" s="2"/>
      <c r="M33" s="2"/>
      <c r="N33" s="5" t="s">
        <v>11</v>
      </c>
      <c r="O33" s="18" t="s">
        <v>12</v>
      </c>
    </row>
    <row r="34" ht="15.75" customHeight="1">
      <c r="A34" s="2"/>
      <c r="B34" s="2"/>
      <c r="C34" s="2"/>
      <c r="D34" s="2"/>
      <c r="E34" s="2"/>
      <c r="F34" s="20">
        <f>ABS(G31-B6)</f>
        <v>534926.2692</v>
      </c>
      <c r="G34" s="21">
        <f>F34/B6</f>
        <v>0.05317434656</v>
      </c>
      <c r="H34" s="2"/>
      <c r="I34" s="2"/>
      <c r="J34" s="2"/>
      <c r="K34" s="2"/>
      <c r="L34" s="2"/>
      <c r="M34" s="2"/>
      <c r="N34" s="14">
        <f>ABS(O31-B7)</f>
        <v>2847920.267</v>
      </c>
      <c r="O34" s="21">
        <f>N34/B7</f>
        <v>0.2517471874</v>
      </c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</sheetData>
  <mergeCells count="7">
    <mergeCell ref="A32:C32"/>
    <mergeCell ref="A42:C42"/>
    <mergeCell ref="A19:D19"/>
    <mergeCell ref="A9:G9"/>
    <mergeCell ref="I19:L19"/>
    <mergeCell ref="I9:O9"/>
    <mergeCell ref="A23:G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Milton Villarroel</dc:creator>
</cp:coreProperties>
</file>