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jGguXcdHY+O1w3FQDRcD1dvYCl3vVp2C9xUN5Hxsq04="/>
    </ext>
  </extLst>
</workbook>
</file>

<file path=xl/sharedStrings.xml><?xml version="1.0" encoding="utf-8"?>
<sst xmlns="http://schemas.openxmlformats.org/spreadsheetml/2006/main" count="52" uniqueCount="27">
  <si>
    <t>Tiempo (seg)</t>
  </si>
  <si>
    <t>BPM</t>
  </si>
  <si>
    <t>Interpolación por Newton</t>
  </si>
  <si>
    <t>Interpolación por Newton(para extrapolar)</t>
  </si>
  <si>
    <t>n</t>
  </si>
  <si>
    <t>x</t>
  </si>
  <si>
    <t>y</t>
  </si>
  <si>
    <t>Orden 1</t>
  </si>
  <si>
    <t>Orden 2</t>
  </si>
  <si>
    <t>Orden 3</t>
  </si>
  <si>
    <t>Orden 4</t>
  </si>
  <si>
    <t>Orden 5</t>
  </si>
  <si>
    <t>Orden 6</t>
  </si>
  <si>
    <t>Tiempo en segundos</t>
  </si>
  <si>
    <t>BMP(beats per minute)</t>
  </si>
  <si>
    <t>Población</t>
  </si>
  <si>
    <t>Error Absoluto</t>
  </si>
  <si>
    <t>Error Relativo</t>
  </si>
  <si>
    <t>p(x)</t>
  </si>
  <si>
    <t>Interpolación por Lagrange</t>
  </si>
  <si>
    <t>productoria (x-xi)</t>
  </si>
  <si>
    <t>productoria (xk-xi)</t>
  </si>
  <si>
    <t>Ln6</t>
  </si>
  <si>
    <t>Ln6*yi</t>
  </si>
  <si>
    <t>productoria (x-i)</t>
  </si>
  <si>
    <t>suma</t>
  </si>
  <si>
    <t>bmp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</si>
</sst>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0.0"/>
      <color theme="1"/>
      <name val="Calibri"/>
    </font>
    <font>
      <color theme="1"/>
      <name val="Calibri"/>
      <scheme val="minor"/>
    </font>
    <font>
      <b/>
      <sz val="10.0"/>
      <color theme="1"/>
      <name val="Calibri"/>
    </font>
    <font/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/>
    </xf>
    <xf borderId="1" fillId="0" fontId="3" numFmtId="3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0" fontId="2" numFmtId="3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1" fillId="2" fontId="2" numFmtId="2" xfId="0" applyAlignment="1" applyBorder="1" applyFill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1" fillId="3" fontId="2" numFmtId="1" xfId="0" applyAlignment="1" applyBorder="1" applyFill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1" fillId="0" fontId="2" numFmtId="2" xfId="0" applyAlignment="1" applyBorder="1" applyFont="1" applyNumberFormat="1">
      <alignment horizontal="center" shrinkToFit="0" vertical="center" wrapText="1"/>
    </xf>
    <xf borderId="1" fillId="0" fontId="4" numFmtId="2" xfId="0" applyAlignment="1" applyBorder="1" applyFont="1" applyNumberFormat="1">
      <alignment horizontal="center" shrinkToFit="0" vertical="center" wrapText="1"/>
    </xf>
    <xf borderId="1" fillId="3" fontId="2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7.71"/>
    <col customWidth="1" min="10" max="17" width="12.43"/>
    <col customWidth="1" min="18" max="28" width="8.71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3">
        <v>0.0</v>
      </c>
      <c r="B2" s="4">
        <v>120.0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s="3">
        <v>30.0</v>
      </c>
      <c r="B3" s="4">
        <v>125.0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>
      <c r="A4" s="3">
        <v>60.0</v>
      </c>
      <c r="B4" s="4">
        <v>130.0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>
      <c r="A5" s="3">
        <v>90.0</v>
      </c>
      <c r="B5" s="4">
        <v>128.0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>
      <c r="A6" s="3">
        <v>120.0</v>
      </c>
      <c r="B6" s="4">
        <v>135.0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3">
        <v>150.0</v>
      </c>
      <c r="B7" s="4">
        <v>140.0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3">
        <v>180.0</v>
      </c>
      <c r="B8" s="3">
        <v>138.0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5" t="s">
        <v>2</v>
      </c>
      <c r="H9" s="5"/>
      <c r="I9" s="5"/>
      <c r="J9" s="5"/>
      <c r="K9" s="5" t="s">
        <v>3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>
      <c r="A11" s="6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6" t="s">
        <v>11</v>
      </c>
      <c r="I11" s="6" t="s">
        <v>12</v>
      </c>
      <c r="J11" s="7"/>
      <c r="K11" s="6" t="s">
        <v>4</v>
      </c>
      <c r="L11" s="6" t="s">
        <v>5</v>
      </c>
      <c r="M11" s="6" t="s">
        <v>6</v>
      </c>
      <c r="N11" s="6" t="s">
        <v>7</v>
      </c>
      <c r="O11" s="6" t="s">
        <v>8</v>
      </c>
      <c r="P11" s="6" t="s">
        <v>9</v>
      </c>
      <c r="Q11" s="6" t="s">
        <v>10</v>
      </c>
    </row>
    <row r="12">
      <c r="A12" s="8">
        <v>0.0</v>
      </c>
      <c r="B12" s="9">
        <v>0.0</v>
      </c>
      <c r="C12" s="10">
        <v>120.0</v>
      </c>
      <c r="D12" s="11">
        <f t="shared" ref="D12:D17" si="1">(C13-C12)/(B13-B12)</f>
        <v>0.1666666667</v>
      </c>
      <c r="E12" s="11">
        <f t="shared" ref="E12:E16" si="2">(D13-D12)/(B14-B12)</f>
        <v>0</v>
      </c>
      <c r="F12" s="11">
        <f t="shared" ref="F12:F15" si="3">(E13-E12)/(B15-B12)</f>
        <v>-0.00004320987654</v>
      </c>
      <c r="G12" s="11">
        <f t="shared" ref="G12:G14" si="4">(F13-F12)/(B16-B12)</f>
        <v>0.000001183127572</v>
      </c>
      <c r="H12" s="11">
        <f t="shared" ref="H12:H13" si="5">(G13-G12)/(B17-B12)</f>
        <v>-0.00000001714677641</v>
      </c>
      <c r="I12" s="11">
        <f>(H13-H12)/(B18-B12)</f>
        <v>0.0000000001581313824</v>
      </c>
      <c r="J12" s="12"/>
      <c r="K12" s="8">
        <v>0.0</v>
      </c>
      <c r="L12" s="8">
        <v>1950.0</v>
      </c>
      <c r="M12" s="13">
        <v>2704165.0</v>
      </c>
      <c r="N12" s="11">
        <f t="shared" ref="N12:N15" si="6">(M13-M12)/(L13-L12)</f>
        <v>73432.84615</v>
      </c>
      <c r="O12" s="11">
        <f t="shared" ref="O12:O14" si="7">(N13-N12)/(L14-L12)</f>
        <v>941.1420559</v>
      </c>
      <c r="P12" s="11">
        <f t="shared" ref="P12:P13" si="8">(O13-O12)/(L15-L12)</f>
        <v>54.4774488</v>
      </c>
      <c r="Q12" s="11">
        <f>(P13-P12)/(L16-L12)</f>
        <v>-3.522417409</v>
      </c>
    </row>
    <row r="13">
      <c r="A13" s="8">
        <v>1.0</v>
      </c>
      <c r="B13" s="9">
        <v>30.0</v>
      </c>
      <c r="C13" s="10">
        <v>125.0</v>
      </c>
      <c r="D13" s="11">
        <f t="shared" si="1"/>
        <v>0.1666666667</v>
      </c>
      <c r="E13" s="11">
        <f t="shared" si="2"/>
        <v>-0.003888888889</v>
      </c>
      <c r="F13" s="11">
        <f t="shared" si="3"/>
        <v>0.0000987654321</v>
      </c>
      <c r="G13" s="11">
        <f t="shared" si="4"/>
        <v>-0.000001388888889</v>
      </c>
      <c r="H13" s="11">
        <f t="shared" si="5"/>
        <v>0.00000001131687243</v>
      </c>
      <c r="I13" s="11"/>
      <c r="J13" s="12"/>
      <c r="K13" s="8">
        <v>1.0</v>
      </c>
      <c r="L13" s="8">
        <v>1976.0</v>
      </c>
      <c r="M13" s="13">
        <v>4613419.0</v>
      </c>
      <c r="N13" s="11">
        <f t="shared" si="6"/>
        <v>112960.8125</v>
      </c>
      <c r="O13" s="11">
        <f t="shared" si="7"/>
        <v>3719.491944</v>
      </c>
      <c r="P13" s="11">
        <f t="shared" si="8"/>
        <v>-163.9124306</v>
      </c>
      <c r="Q13" s="11"/>
    </row>
    <row r="14">
      <c r="A14" s="8">
        <v>2.0</v>
      </c>
      <c r="B14" s="9">
        <v>60.0</v>
      </c>
      <c r="C14" s="10">
        <v>130.0</v>
      </c>
      <c r="D14" s="11">
        <f t="shared" si="1"/>
        <v>-0.06666666667</v>
      </c>
      <c r="E14" s="11">
        <f t="shared" si="2"/>
        <v>0.005</v>
      </c>
      <c r="F14" s="11">
        <f t="shared" si="3"/>
        <v>-0.00006790123457</v>
      </c>
      <c r="G14" s="11">
        <f t="shared" si="4"/>
        <v>0.0000003086419753</v>
      </c>
      <c r="H14" s="11"/>
      <c r="I14" s="11"/>
      <c r="J14" s="12"/>
      <c r="K14" s="8">
        <v>2.0</v>
      </c>
      <c r="L14" s="8">
        <v>1992.0</v>
      </c>
      <c r="M14" s="13">
        <v>6420792.0</v>
      </c>
      <c r="N14" s="11">
        <f t="shared" si="6"/>
        <v>205948.1111</v>
      </c>
      <c r="O14" s="11">
        <f t="shared" si="7"/>
        <v>-2181.355556</v>
      </c>
      <c r="P14" s="11"/>
      <c r="Q14" s="11"/>
    </row>
    <row r="15">
      <c r="A15" s="8">
        <v>3.0</v>
      </c>
      <c r="B15" s="9">
        <v>90.0</v>
      </c>
      <c r="C15" s="10">
        <v>128.0</v>
      </c>
      <c r="D15" s="11">
        <f t="shared" si="1"/>
        <v>0.2333333333</v>
      </c>
      <c r="E15" s="11">
        <f t="shared" si="2"/>
        <v>-0.001111111111</v>
      </c>
      <c r="F15" s="11">
        <f t="shared" si="3"/>
        <v>-0.00003086419753</v>
      </c>
      <c r="G15" s="11"/>
      <c r="H15" s="11"/>
      <c r="I15" s="11"/>
      <c r="J15" s="12"/>
      <c r="K15" s="8">
        <v>3.0</v>
      </c>
      <c r="L15" s="8">
        <v>2001.0</v>
      </c>
      <c r="M15" s="13">
        <v>8274325.0</v>
      </c>
      <c r="N15" s="11">
        <f t="shared" si="6"/>
        <v>162321</v>
      </c>
      <c r="O15" s="11"/>
      <c r="P15" s="11"/>
      <c r="Q15" s="11"/>
    </row>
    <row r="16">
      <c r="A16" s="8">
        <v>4.0</v>
      </c>
      <c r="B16" s="9">
        <v>120.0</v>
      </c>
      <c r="C16" s="10">
        <v>135.0</v>
      </c>
      <c r="D16" s="11">
        <f t="shared" si="1"/>
        <v>0.1666666667</v>
      </c>
      <c r="E16" s="11">
        <f t="shared" si="2"/>
        <v>-0.003888888889</v>
      </c>
      <c r="F16" s="11"/>
      <c r="G16" s="11"/>
      <c r="H16" s="11"/>
      <c r="I16" s="11"/>
      <c r="J16" s="12"/>
      <c r="K16" s="8">
        <v>4.0</v>
      </c>
      <c r="L16" s="8">
        <v>2012.0</v>
      </c>
      <c r="M16" s="13">
        <v>1.0059856E7</v>
      </c>
      <c r="N16" s="11"/>
      <c r="O16" s="11"/>
      <c r="P16" s="11"/>
      <c r="Q16" s="11"/>
    </row>
    <row r="17">
      <c r="A17" s="9">
        <v>5.0</v>
      </c>
      <c r="B17" s="9">
        <v>150.0</v>
      </c>
      <c r="C17" s="10">
        <v>140.0</v>
      </c>
      <c r="D17" s="11">
        <f t="shared" si="1"/>
        <v>-0.06666666667</v>
      </c>
      <c r="E17" s="8"/>
      <c r="F17" s="8"/>
      <c r="G17" s="8"/>
      <c r="H17" s="8"/>
      <c r="I17" s="8"/>
      <c r="J17" s="2"/>
      <c r="K17" s="2"/>
      <c r="L17" s="2"/>
      <c r="M17" s="2"/>
      <c r="N17" s="2"/>
      <c r="O17" s="2"/>
      <c r="P17" s="2"/>
      <c r="Q17" s="2"/>
    </row>
    <row r="18">
      <c r="A18" s="9">
        <v>6.0</v>
      </c>
      <c r="B18" s="9">
        <v>180.0</v>
      </c>
      <c r="C18" s="9">
        <v>138.0</v>
      </c>
      <c r="D18" s="11"/>
      <c r="E18" s="8"/>
      <c r="F18" s="8"/>
      <c r="G18" s="8"/>
      <c r="H18" s="8"/>
      <c r="I18" s="8"/>
      <c r="J18" s="2"/>
      <c r="K18" s="2"/>
      <c r="L18" s="2"/>
      <c r="M18" s="2"/>
      <c r="N18" s="2"/>
      <c r="O18" s="2"/>
      <c r="P18" s="2"/>
      <c r="Q18" s="2"/>
    </row>
    <row r="19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ht="15.75" customHeight="1">
      <c r="A21" s="15" t="s">
        <v>13</v>
      </c>
      <c r="B21" s="16"/>
      <c r="C21" s="15" t="s">
        <v>14</v>
      </c>
      <c r="D21" s="16"/>
      <c r="E21" s="2"/>
      <c r="F21" s="2"/>
      <c r="G21" s="2"/>
      <c r="H21" s="2"/>
      <c r="I21" s="2"/>
      <c r="J21" s="2"/>
      <c r="K21" s="17" t="s">
        <v>15</v>
      </c>
      <c r="L21" s="18"/>
      <c r="M21" s="18"/>
      <c r="N21" s="16"/>
      <c r="O21" s="2"/>
      <c r="P21" s="2" t="s">
        <v>16</v>
      </c>
      <c r="Q21" s="2" t="s">
        <v>17</v>
      </c>
    </row>
    <row r="22" ht="15.75" customHeight="1">
      <c r="A22" s="8" t="s">
        <v>5</v>
      </c>
      <c r="B22" s="9">
        <v>170.0</v>
      </c>
      <c r="C22" s="8" t="s">
        <v>18</v>
      </c>
      <c r="D22" s="19">
        <f>C12+D12*(B22-B12)+E12*(B22-B12)*(B22-B13)+F12*(B22-B12)*(B22-B13)*(B22-B14)+G12*(B22-B12)*(B22-B13)*(B22-B14)*(B22-B15)+H12*(B22-B12)*(B22-B13)*(B22-B14)*(B22-B15)*(B22-B16)+I12*(B22-B12)*(B22-B13)*(B22-B14)*(B22-B15)*(B22-B16)*(B22-B17)</f>
        <v>136.5621094</v>
      </c>
      <c r="E22" s="2"/>
      <c r="F22" s="20"/>
      <c r="G22" s="21"/>
      <c r="H22" s="2"/>
      <c r="I22" s="2"/>
      <c r="J22" s="2"/>
      <c r="K22" s="8" t="s">
        <v>5</v>
      </c>
      <c r="L22" s="8">
        <v>2024.0</v>
      </c>
      <c r="M22" s="8" t="s">
        <v>18</v>
      </c>
      <c r="N22" s="22">
        <f>M12+N12*(L22-L12)+O12*(L22-L12)*(L22-L13)+P12*(L22-L12)*(L22-L13)*(L22-L14)+Q12*(L22-L12)*(L22-L13)*(L22-L14)*(L22-L15)</f>
        <v>8464699.733</v>
      </c>
      <c r="O22" s="2"/>
      <c r="P22" s="2">
        <f>ABS(N22-B7)</f>
        <v>8464559.733</v>
      </c>
      <c r="Q22" s="21">
        <f>P22/B7</f>
        <v>60461.14095</v>
      </c>
    </row>
    <row r="23" ht="15.75" customHeight="1">
      <c r="A23" s="8" t="s">
        <v>4</v>
      </c>
      <c r="B23" s="9">
        <v>6.0</v>
      </c>
      <c r="C23" s="8"/>
      <c r="D23" s="8"/>
      <c r="E23" s="2"/>
      <c r="F23" s="2"/>
      <c r="G23" s="2"/>
      <c r="H23" s="2"/>
      <c r="I23" s="2"/>
      <c r="J23" s="2"/>
      <c r="K23" s="8" t="s">
        <v>4</v>
      </c>
      <c r="L23" s="8">
        <v>4.0</v>
      </c>
      <c r="M23" s="2"/>
      <c r="N23" s="2"/>
      <c r="O23" s="2"/>
      <c r="P23" s="2"/>
      <c r="Q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ht="37.5" customHeight="1">
      <c r="A25" s="5" t="s">
        <v>19</v>
      </c>
      <c r="H25" s="5"/>
      <c r="I25" s="5"/>
      <c r="J25" s="5"/>
      <c r="K25" s="5"/>
      <c r="L25" s="2"/>
      <c r="M25" s="2"/>
      <c r="N25" s="2"/>
      <c r="O25" s="2"/>
      <c r="P25" s="2"/>
      <c r="Q25" s="2"/>
    </row>
    <row r="26" ht="15.75" customHeight="1">
      <c r="A26" s="8"/>
      <c r="B26" s="8"/>
      <c r="C26" s="8" t="s">
        <v>5</v>
      </c>
      <c r="D26" s="9">
        <v>170.0</v>
      </c>
      <c r="E26" s="8"/>
      <c r="F26" s="8"/>
      <c r="G26" s="8"/>
      <c r="H26" s="2"/>
      <c r="I26" s="2"/>
      <c r="J26" s="2"/>
      <c r="K26" s="8"/>
      <c r="L26" s="8"/>
      <c r="M26" s="8" t="s">
        <v>5</v>
      </c>
      <c r="N26" s="8">
        <v>2024.0</v>
      </c>
      <c r="O26" s="8"/>
      <c r="P26" s="8"/>
      <c r="Q26" s="8"/>
    </row>
    <row r="27" ht="26.25" customHeight="1">
      <c r="A27" s="23" t="s">
        <v>4</v>
      </c>
      <c r="B27" s="23" t="s">
        <v>5</v>
      </c>
      <c r="C27" s="23" t="s">
        <v>6</v>
      </c>
      <c r="D27" s="24" t="s">
        <v>20</v>
      </c>
      <c r="E27" s="23" t="s">
        <v>21</v>
      </c>
      <c r="F27" s="23" t="s">
        <v>22</v>
      </c>
      <c r="G27" s="23" t="s">
        <v>23</v>
      </c>
      <c r="H27" s="2"/>
      <c r="I27" s="2"/>
      <c r="J27" s="2"/>
      <c r="K27" s="23" t="s">
        <v>4</v>
      </c>
      <c r="L27" s="23" t="s">
        <v>5</v>
      </c>
      <c r="M27" s="23" t="s">
        <v>6</v>
      </c>
      <c r="N27" s="23" t="s">
        <v>24</v>
      </c>
      <c r="O27" s="23" t="s">
        <v>21</v>
      </c>
      <c r="P27" s="23" t="s">
        <v>22</v>
      </c>
      <c r="Q27" s="23" t="s">
        <v>23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ht="15.75" customHeight="1">
      <c r="A28" s="8">
        <v>0.0</v>
      </c>
      <c r="B28" s="9">
        <v>0.0</v>
      </c>
      <c r="C28" s="10">
        <v>120.0</v>
      </c>
      <c r="D28" s="9">
        <f>(D26-B29)*(D26-B30)*(D26-B31)*(D26-B32)*(D26-B33)*(D26-B34)</f>
        <v>-12320000000</v>
      </c>
      <c r="E28" s="8">
        <f>(B28-B29)*(B28-B30)*(B28-B31)*(B28-B32)*(B28-B33)*(B28-B34)</f>
        <v>524880000000</v>
      </c>
      <c r="F28" s="26">
        <f t="shared" ref="F28:F34" si="9">D28/E28</f>
        <v>-0.0234720317</v>
      </c>
      <c r="G28" s="26">
        <f t="shared" ref="G28:G34" si="10">F28*C28</f>
        <v>-2.816643804</v>
      </c>
      <c r="H28" s="2"/>
      <c r="I28" s="2"/>
      <c r="J28" s="2"/>
      <c r="K28" s="8">
        <v>0.0</v>
      </c>
      <c r="L28" s="8">
        <v>1950.0</v>
      </c>
      <c r="M28" s="13">
        <v>2704165.0</v>
      </c>
      <c r="N28" s="8">
        <f>(N26-$L$29)*(N26-$L$30)*(N26-$L$31)*(N26-$L$32)</f>
        <v>423936</v>
      </c>
      <c r="O28" s="8">
        <f>(L28-L29)*(L28-L30)*(L28-L31)*(L28-L32)</f>
        <v>3452904</v>
      </c>
      <c r="P28" s="26">
        <f t="shared" ref="P28:P32" si="11">N28/O28</f>
        <v>0.1227766541</v>
      </c>
      <c r="Q28" s="26">
        <f t="shared" ref="Q28:Q32" si="12">P28*M28</f>
        <v>332008.3308</v>
      </c>
    </row>
    <row r="29" ht="15.75" customHeight="1">
      <c r="A29" s="8">
        <v>1.0</v>
      </c>
      <c r="B29" s="9">
        <v>30.0</v>
      </c>
      <c r="C29" s="10">
        <v>125.0</v>
      </c>
      <c r="D29" s="9">
        <f>(D26-B28)*(D26-B30)*(D26-B31)*(D26-B32)*(D26-B33)*(D26-B34)</f>
        <v>-14960000000</v>
      </c>
      <c r="E29" s="8">
        <f>(B29-B30)*(B29-B31)*(B29-B32)*(B29-B33)*(B29-B34)*(B29-B28)</f>
        <v>-87480000000</v>
      </c>
      <c r="F29" s="26">
        <f t="shared" si="9"/>
        <v>0.1710105167</v>
      </c>
      <c r="G29" s="26">
        <f t="shared" si="10"/>
        <v>21.37631459</v>
      </c>
      <c r="H29" s="2"/>
      <c r="I29" s="2"/>
      <c r="J29" s="2"/>
      <c r="K29" s="8">
        <v>1.0</v>
      </c>
      <c r="L29" s="8">
        <v>1976.0</v>
      </c>
      <c r="M29" s="13">
        <v>4613419.0</v>
      </c>
      <c r="N29" s="8">
        <f>(N26-$L$28)*(N26-$L$30)*(N26-$L$31)*(N26-$L$32)</f>
        <v>653568</v>
      </c>
      <c r="O29" s="8">
        <f>(L29-L30)*(L29-L31)*(L29-L32)*(L29-L28)</f>
        <v>-374400</v>
      </c>
      <c r="P29" s="26">
        <f t="shared" si="11"/>
        <v>-1.745641026</v>
      </c>
      <c r="Q29" s="26">
        <f t="shared" si="12"/>
        <v>-8053373.475</v>
      </c>
    </row>
    <row r="30" ht="15.75" customHeight="1">
      <c r="A30" s="8">
        <v>2.0</v>
      </c>
      <c r="B30" s="9">
        <v>60.0</v>
      </c>
      <c r="C30" s="10">
        <v>130.0</v>
      </c>
      <c r="D30" s="8">
        <f>(D26-B29)*(D26-B28)*(D26-B31)*(D26-B32)*(D26-B33)*(D26-B34)</f>
        <v>-19040000000</v>
      </c>
      <c r="E30" s="8">
        <f>(B30-B31)*(B30-B32)*(B30-B33)*(B30-B34)*(B30-B29)*(B30-B28)</f>
        <v>34992000000</v>
      </c>
      <c r="F30" s="26">
        <f t="shared" si="9"/>
        <v>-0.5441243713</v>
      </c>
      <c r="G30" s="26">
        <f t="shared" si="10"/>
        <v>-70.73616827</v>
      </c>
      <c r="H30" s="2"/>
      <c r="I30" s="2"/>
      <c r="J30" s="2"/>
      <c r="K30" s="8">
        <v>2.0</v>
      </c>
      <c r="L30" s="8">
        <v>1992.0</v>
      </c>
      <c r="M30" s="13">
        <v>6420792.0</v>
      </c>
      <c r="N30" s="8">
        <f>(N26-$L$29)*(N26-$L$28)*(N26-$L$31)*(N26-$L$32)</f>
        <v>980352</v>
      </c>
      <c r="O30" s="8">
        <f>(L30-L31)*(L30-L32)*(L30-L28)*(L30-L29)</f>
        <v>120960</v>
      </c>
      <c r="P30" s="26">
        <f t="shared" si="11"/>
        <v>8.104761905</v>
      </c>
      <c r="Q30" s="26">
        <f t="shared" si="12"/>
        <v>52038990.4</v>
      </c>
    </row>
    <row r="31" ht="15.75" customHeight="1">
      <c r="A31" s="8">
        <v>3.0</v>
      </c>
      <c r="B31" s="9">
        <v>90.0</v>
      </c>
      <c r="C31" s="10">
        <v>128.0</v>
      </c>
      <c r="D31" s="8">
        <f>(D26-B29)*(D26-B30)*(D26-B28)*(D26-B32)*(D26-B33)*(D26-B34)</f>
        <v>-26180000000</v>
      </c>
      <c r="E31" s="8">
        <f>(B31-B32)*(B31-B33)*(B31-B34)*(B31-B28)*(B31-B29)*(B31-B30)</f>
        <v>-26244000000</v>
      </c>
      <c r="F31" s="26">
        <f t="shared" si="9"/>
        <v>0.9975613474</v>
      </c>
      <c r="G31" s="26">
        <f t="shared" si="10"/>
        <v>127.6878525</v>
      </c>
      <c r="H31" s="2"/>
      <c r="I31" s="2"/>
      <c r="J31" s="2"/>
      <c r="K31" s="8">
        <v>3.0</v>
      </c>
      <c r="L31" s="8">
        <v>2001.0</v>
      </c>
      <c r="M31" s="13">
        <v>8274325.0</v>
      </c>
      <c r="N31" s="8">
        <f>(N26-$L$29)*(N26-$L$30)*(N26-$L$28)*(N26-$L$32)</f>
        <v>1363968</v>
      </c>
      <c r="O31" s="8">
        <f>(L31-L32)*(L31-L28)*(L31-L29)*(L31-L30)</f>
        <v>-126225</v>
      </c>
      <c r="P31" s="26">
        <f t="shared" si="11"/>
        <v>-10.8058467</v>
      </c>
      <c r="Q31" s="26">
        <f t="shared" si="12"/>
        <v>-89411087.52</v>
      </c>
    </row>
    <row r="32" ht="15.75" customHeight="1">
      <c r="A32" s="8">
        <v>4.0</v>
      </c>
      <c r="B32" s="9">
        <v>120.0</v>
      </c>
      <c r="C32" s="10">
        <v>135.0</v>
      </c>
      <c r="D32" s="8">
        <f>(D26-B29)*(D26-B30)*(D26-B31)*(D26-B28)*(D26-B33)*(D26-B34)</f>
        <v>-41888000000</v>
      </c>
      <c r="E32" s="8">
        <f>(B32-B33)*(B32-B34)*(B32-B28)*(B32-B29)*(B32-B30)*(B32-B31)</f>
        <v>34992000000</v>
      </c>
      <c r="F32" s="26">
        <f t="shared" si="9"/>
        <v>-1.197073617</v>
      </c>
      <c r="G32" s="26">
        <f t="shared" si="10"/>
        <v>-161.6049383</v>
      </c>
      <c r="H32" s="2"/>
      <c r="I32" s="2"/>
      <c r="J32" s="2"/>
      <c r="K32" s="8">
        <v>4.0</v>
      </c>
      <c r="L32" s="8">
        <v>2012.0</v>
      </c>
      <c r="M32" s="13">
        <v>1.0059856E7</v>
      </c>
      <c r="N32" s="8">
        <f>(N26-$L$29)*(N26-$L$30)*(N26-$L$31)*(N26-$L$28)</f>
        <v>2614272</v>
      </c>
      <c r="O32" s="8">
        <f>(L32-L28)*(L32-L29)*(L32-L30)*(L32-L31)</f>
        <v>491040</v>
      </c>
      <c r="P32" s="26">
        <f t="shared" si="11"/>
        <v>5.323949169</v>
      </c>
      <c r="Q32" s="26">
        <f t="shared" si="12"/>
        <v>53558161.99</v>
      </c>
    </row>
    <row r="33" ht="15.75" customHeight="1">
      <c r="A33" s="9">
        <v>5.0</v>
      </c>
      <c r="B33" s="9">
        <v>150.0</v>
      </c>
      <c r="C33" s="10">
        <v>140.0</v>
      </c>
      <c r="D33" s="26">
        <f>(D26-B29)*(D26-B30)*(D26-B31)*(D26-B32)*(D26-B28)*(D26-B34)</f>
        <v>-104720000000</v>
      </c>
      <c r="E33" s="8">
        <f>(B33-B34)*(B33-B28)*(B33-B29)*(B33-B30)*(B33-B31)*(B33-B32)</f>
        <v>-87480000000</v>
      </c>
      <c r="F33" s="26">
        <f t="shared" si="9"/>
        <v>1.197073617</v>
      </c>
      <c r="G33" s="26">
        <f t="shared" si="10"/>
        <v>167.5903064</v>
      </c>
      <c r="H33" s="2"/>
      <c r="I33" s="2"/>
      <c r="J33" s="2"/>
      <c r="K33" s="8"/>
      <c r="L33" s="8"/>
      <c r="M33" s="26"/>
      <c r="N33" s="26"/>
      <c r="O33" s="26"/>
      <c r="P33" s="27" t="s">
        <v>25</v>
      </c>
      <c r="Q33" s="28">
        <f>SUM(Q28:Q32)</f>
        <v>8464699.733</v>
      </c>
    </row>
    <row r="34" ht="15.75" customHeight="1">
      <c r="A34" s="9">
        <v>6.0</v>
      </c>
      <c r="B34" s="9">
        <v>180.0</v>
      </c>
      <c r="C34" s="9">
        <v>138.0</v>
      </c>
      <c r="D34" s="8">
        <f>(D26-B29)*(D26-B30)*(D26-B31)*(D26-B32)*(D26-B33)*(D26-B28)</f>
        <v>209440000000</v>
      </c>
      <c r="E34" s="8">
        <f>(B34-B28)*(B34-B29)*(B34-B30)*(B34-B31)*(B34-B32)*(B34-B33)</f>
        <v>524880000000</v>
      </c>
      <c r="F34" s="26">
        <f t="shared" si="9"/>
        <v>0.3990245389</v>
      </c>
      <c r="G34" s="26">
        <f t="shared" si="10"/>
        <v>55.06538637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ht="15.75" customHeight="1">
      <c r="A35" s="8"/>
      <c r="B35" s="8"/>
      <c r="C35" s="8"/>
      <c r="D35" s="8"/>
      <c r="E35" s="8"/>
      <c r="F35" s="9" t="s">
        <v>26</v>
      </c>
      <c r="G35" s="26">
        <f>SUM(G28:G34)</f>
        <v>136.5621094</v>
      </c>
      <c r="H35" s="2"/>
      <c r="I35" s="2"/>
      <c r="J35" s="2"/>
      <c r="K35" s="2"/>
      <c r="L35" s="2"/>
      <c r="M35" s="2"/>
      <c r="N35" s="2"/>
      <c r="O35" s="2"/>
      <c r="P35" s="2" t="s">
        <v>16</v>
      </c>
      <c r="Q35" s="2" t="s">
        <v>17</v>
      </c>
    </row>
    <row r="36" ht="15.75" customHeight="1">
      <c r="A36" s="2"/>
      <c r="B36" s="2"/>
      <c r="C36" s="2"/>
      <c r="D36" s="2"/>
      <c r="E36" s="2"/>
      <c r="F36" s="20"/>
      <c r="G36" s="21"/>
      <c r="H36" s="2"/>
      <c r="I36" s="2"/>
      <c r="J36" s="2"/>
      <c r="K36" s="2"/>
      <c r="L36" s="2"/>
      <c r="M36" s="2"/>
      <c r="N36" s="2"/>
      <c r="O36" s="2"/>
      <c r="P36" s="2">
        <f>ABS(Q33-B7)</f>
        <v>8464559.733</v>
      </c>
      <c r="Q36" s="21">
        <f>P36/B7</f>
        <v>60461.14095</v>
      </c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ht="15.75" customHeight="1">
      <c r="A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</sheetData>
  <mergeCells count="7">
    <mergeCell ref="A9:G9"/>
    <mergeCell ref="K9:Q9"/>
    <mergeCell ref="K21:N21"/>
    <mergeCell ref="A25:G25"/>
    <mergeCell ref="A44:C44"/>
    <mergeCell ref="A21:B21"/>
    <mergeCell ref="C21:D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Milton Villarroel</dc:creator>
</cp:coreProperties>
</file>